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en_skoroszyt"/>
  <mc:AlternateContent xmlns:mc="http://schemas.openxmlformats.org/markup-compatibility/2006">
    <mc:Choice Requires="x15">
      <x15ac:absPath xmlns:x15ac="http://schemas.microsoft.com/office/spreadsheetml/2010/11/ac" url="Z:\GRUPA ROBOCZA\Grupa Robocza ds. KSOW\GR ds. KSOW_2021\2. Uchwała nr 59_zmiana PO_tryb obiegowy\"/>
    </mc:Choice>
  </mc:AlternateContent>
  <xr:revisionPtr revIDLastSave="0" documentId="13_ncr:1_{916305ED-DF6E-4E28-80A1-BD85F8AAE42B}" xr6:coauthVersionLast="47" xr6:coauthVersionMax="47" xr10:uidLastSave="{00000000-0000-0000-0000-000000000000}"/>
  <bookViews>
    <workbookView xWindow="-120" yWindow="-120" windowWidth="29040" windowHeight="15840" tabRatio="604" firstSheet="12" activeTab="19"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56" r:id="rId15"/>
    <sheet name="Wielkopolska JR" sheetId="35" r:id="rId16"/>
    <sheet name="Zachodniopomorska JR" sheetId="36" r:id="rId17"/>
    <sheet name="MRiRW" sheetId="76" r:id="rId18"/>
    <sheet name="CDR (KSOW)" sheetId="57" r:id="rId19"/>
    <sheet name="CDR (SIR)" sheetId="58" r:id="rId20"/>
    <sheet name="Dolnośląski ODR" sheetId="59" r:id="rId21"/>
    <sheet name="Kujawsko-pomorski ODR" sheetId="60" r:id="rId22"/>
    <sheet name="Lubelski ODR" sheetId="61" r:id="rId23"/>
    <sheet name="Lubuski ODR" sheetId="62" r:id="rId24"/>
    <sheet name="Łódzki ODR" sheetId="63" r:id="rId25"/>
    <sheet name="Małopolski ODR" sheetId="64" r:id="rId26"/>
    <sheet name="Mazowiecki ODR" sheetId="65" r:id="rId27"/>
    <sheet name="Opolski ODR" sheetId="66" r:id="rId28"/>
    <sheet name="Podkarpacki ODR" sheetId="67" r:id="rId29"/>
    <sheet name="Podlaski ODR" sheetId="68" r:id="rId30"/>
    <sheet name="Pomorski ODR" sheetId="69" r:id="rId31"/>
    <sheet name="Śląski ODR" sheetId="70" r:id="rId32"/>
    <sheet name="Świętokrzyski ODR" sheetId="71" r:id="rId33"/>
    <sheet name="Warmińsko-mazurski ODR" sheetId="72" r:id="rId34"/>
    <sheet name="Wielkopolski ODR" sheetId="73" r:id="rId35"/>
    <sheet name="Zachodniopomorski ODR" sheetId="74" r:id="rId36"/>
  </sheets>
  <definedNames>
    <definedName name="_xlnm._FilterDatabase" localSheetId="17" hidden="1">MRiRW!$A$6:$WVQ$30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67" l="1"/>
  <c r="P108" i="57"/>
  <c r="O108" i="57"/>
  <c r="O20" i="76"/>
  <c r="O12" i="76"/>
  <c r="P9" i="76"/>
  <c r="P36" i="76" s="1"/>
  <c r="O9" i="76"/>
  <c r="D41" i="19"/>
  <c r="O36" i="76" l="1"/>
  <c r="E22" i="19" s="1"/>
  <c r="Q41" i="74"/>
  <c r="P59" i="73"/>
  <c r="O59" i="73"/>
  <c r="R75" i="72"/>
  <c r="Q75" i="72"/>
  <c r="P71" i="71"/>
  <c r="O71" i="71"/>
  <c r="P38" i="70"/>
  <c r="O38" i="70"/>
  <c r="P80" i="69"/>
  <c r="O80" i="69"/>
  <c r="P58" i="68"/>
  <c r="O58" i="68"/>
  <c r="P26" i="67"/>
  <c r="P24" i="67"/>
  <c r="O20" i="67"/>
  <c r="O19" i="67"/>
  <c r="O18" i="67"/>
  <c r="O13" i="67"/>
  <c r="O10" i="67"/>
  <c r="O9" i="67"/>
  <c r="O8" i="67"/>
  <c r="O7" i="67"/>
  <c r="P56" i="66"/>
  <c r="O56" i="66"/>
  <c r="P67" i="65"/>
  <c r="P65" i="65"/>
  <c r="P63" i="65"/>
  <c r="P61" i="65"/>
  <c r="P57" i="65"/>
  <c r="P56" i="65"/>
  <c r="P55" i="65"/>
  <c r="O53" i="65"/>
  <c r="O52" i="65"/>
  <c r="O50" i="65"/>
  <c r="O46" i="65"/>
  <c r="P45" i="65"/>
  <c r="O44" i="65"/>
  <c r="O41" i="65"/>
  <c r="O40" i="65"/>
  <c r="O38" i="65"/>
  <c r="O36" i="65"/>
  <c r="O34" i="65"/>
  <c r="O32" i="65"/>
  <c r="P24" i="65"/>
  <c r="O24" i="65"/>
  <c r="O23" i="65"/>
  <c r="O22" i="65"/>
  <c r="O20" i="65"/>
  <c r="O18" i="65"/>
  <c r="O16" i="65"/>
  <c r="O14" i="65"/>
  <c r="O12" i="65"/>
  <c r="O10" i="65"/>
  <c r="O9" i="65"/>
  <c r="O7" i="65"/>
  <c r="P39" i="64"/>
  <c r="O39" i="64"/>
  <c r="P28" i="63"/>
  <c r="O28" i="63"/>
  <c r="O60" i="62"/>
  <c r="N60" i="62"/>
  <c r="P74" i="61"/>
  <c r="O35" i="61"/>
  <c r="M35" i="61"/>
  <c r="P62" i="60"/>
  <c r="P37" i="60"/>
  <c r="Q62" i="60" s="1"/>
  <c r="P100" i="59"/>
  <c r="O100" i="59"/>
  <c r="P118" i="58"/>
  <c r="O118" i="58"/>
  <c r="E34" i="19" l="1"/>
  <c r="Q31" i="67"/>
  <c r="E32" i="19"/>
  <c r="N74" i="65"/>
  <c r="O74" i="65"/>
  <c r="E29" i="19"/>
  <c r="E27" i="19"/>
  <c r="E25" i="19"/>
  <c r="E26" i="19"/>
  <c r="E37" i="19"/>
  <c r="P31" i="67"/>
  <c r="P26" i="56"/>
  <c r="O26" i="56"/>
  <c r="E19" i="19" s="1"/>
  <c r="P59" i="27"/>
  <c r="O59" i="27"/>
  <c r="P27" i="24"/>
  <c r="O27" i="24"/>
  <c r="Q29" i="22"/>
  <c r="P29" i="22"/>
  <c r="E33" i="19" l="1"/>
  <c r="E12" i="19"/>
  <c r="E9" i="19"/>
  <c r="E7" i="19"/>
  <c r="E23" i="19"/>
  <c r="Q28" i="30"/>
  <c r="P19" i="26" l="1"/>
  <c r="O19" i="26"/>
  <c r="E11" i="19" s="1"/>
  <c r="Q37" i="36"/>
  <c r="P37" i="36"/>
  <c r="P26" i="35"/>
  <c r="O26" i="35"/>
  <c r="E20" i="19" s="1"/>
  <c r="P15" i="32"/>
  <c r="E17" i="19" s="1"/>
  <c r="R54" i="31"/>
  <c r="Q54" i="31"/>
  <c r="Q27" i="29"/>
  <c r="P27" i="29"/>
  <c r="Q31" i="28"/>
  <c r="P31" i="28"/>
  <c r="E21" i="19" l="1"/>
  <c r="E14" i="19"/>
  <c r="E16" i="19"/>
  <c r="E13" i="19"/>
  <c r="P23" i="25"/>
  <c r="O23" i="25"/>
  <c r="P36" i="23"/>
  <c r="O36" i="23"/>
  <c r="E10" i="19" l="1"/>
  <c r="P10" i="33"/>
  <c r="P9" i="33"/>
  <c r="P8" i="33"/>
  <c r="O7" i="33"/>
  <c r="O15" i="33" l="1"/>
  <c r="N15" i="33"/>
  <c r="O14" i="30"/>
  <c r="E18" i="19" l="1"/>
  <c r="P28" i="30"/>
  <c r="E15" i="19" s="1"/>
  <c r="E41" i="19" s="1"/>
  <c r="Q46" i="21"/>
  <c r="P4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F10" authorId="0" shapeId="0" xr:uid="{00000000-0006-0000-1C00-000001000000}">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0" authorId="0" shapeId="0" xr:uid="{00000000-0006-0000-1C00-000002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<sst xmlns="http://schemas.openxmlformats.org/spreadsheetml/2006/main" count="8243" uniqueCount="3038">
  <si>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</si>
  <si>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</si>
  <si>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</si>
  <si>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</si>
  <si>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</si>
  <si>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</si>
  <si>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</si>
  <si>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</si>
  <si>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</si>
  <si>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</si>
  <si>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</si>
  <si>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</si>
  <si>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</si>
  <si>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</si>
  <si>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</si>
  <si>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</si>
  <si>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</si>
  <si>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</si>
  <si>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</si>
  <si>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</si>
  <si>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</si>
  <si>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</si>
  <si>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</si>
  <si>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</si>
  <si>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</si>
  <si>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</si>
  <si>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</si>
  <si>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</si>
  <si>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</si>
  <si>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</si>
  <si>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</si>
  <si>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</si>
  <si>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</si>
  <si>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</si>
  <si>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</si>
  <si>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</si>
  <si>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Liczba</t>
  </si>
  <si>
    <t>Kwota</t>
  </si>
  <si>
    <t>III-IV</t>
  </si>
  <si>
    <t>II-III</t>
  </si>
  <si>
    <t>I</t>
  </si>
  <si>
    <t>1</t>
  </si>
  <si>
    <t>seminarium</t>
  </si>
  <si>
    <t>III</t>
  </si>
  <si>
    <t>wyjazd studyjny</t>
  </si>
  <si>
    <t>II-IV</t>
  </si>
  <si>
    <t>40</t>
  </si>
  <si>
    <t>II</t>
  </si>
  <si>
    <t>szkolenie</t>
  </si>
  <si>
    <t>liczba uczestników wyjazdu studyjnego</t>
  </si>
  <si>
    <t>wystawa</t>
  </si>
  <si>
    <t>liczba konferencji</t>
  </si>
  <si>
    <t>liczba uczestników konferencji</t>
  </si>
  <si>
    <t>IV</t>
  </si>
  <si>
    <t>Konferencja, konkursy</t>
  </si>
  <si>
    <t>publikacja</t>
  </si>
  <si>
    <t xml:space="preserve">liczba uczestników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</si>
  <si>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</si>
  <si>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</si>
  <si>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</si>
  <si>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</si>
  <si>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</si>
  <si>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</si>
  <si>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</si>
  <si>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</si>
  <si>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</si>
  <si>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</si>
  <si>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</si>
  <si>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</si>
  <si>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</si>
  <si>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</si>
  <si>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</si>
  <si>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</si>
  <si>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</si>
  <si>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</si>
  <si>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</si>
  <si>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</si>
  <si>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</si>
  <si>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</si>
  <si>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</si>
  <si>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</si>
  <si>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</si>
  <si>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</si>
  <si>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</si>
  <si>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</si>
  <si>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</si>
  <si>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</si>
  <si>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</si>
  <si>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</si>
  <si>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</si>
  <si>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</si>
  <si>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</si>
  <si>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</si>
  <si>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</si>
  <si>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</si>
  <si>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</si>
  <si>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</si>
  <si>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</si>
  <si>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</si>
  <si>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</si>
  <si>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</si>
  <si>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</si>
  <si>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</si>
  <si>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</si>
  <si>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</si>
  <si>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</si>
  <si>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</si>
  <si>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</si>
  <si>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podniesienie kompetencji pracowników biur odpowiedzialnych za przeprowadzenie procedur związanych z wdrażaniem lokalnych strategii rozwoju</t>
  </si>
  <si>
    <t>pracownicy biur lokalnych grup działania oraz przedstawiciele
organów lgd</t>
  </si>
  <si>
    <t xml:space="preserve">I-IV </t>
  </si>
  <si>
    <t>Technologie naturalne: Biologizacja rolnictwa</t>
  </si>
  <si>
    <t>popularyzacja działań i inicjatyw na rzecz zrównoważonego rozwoju oraz upowszechnianie innowacyjnych rozwiązań chroniących bioróżnorodność i środowisko naturalne</t>
  </si>
  <si>
    <t>popularyzacja działań i inicjatyw na rzecz zrównoważonego rozwoju oraz zwiększanie napływu turystów do regionu</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</si>
  <si>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</si>
  <si>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</si>
  <si>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</si>
  <si>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</si>
  <si>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</si>
  <si>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</si>
  <si>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</si>
  <si>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Impreza plenerowa, konkursy</t>
  </si>
  <si>
    <t>Samorząd Województwa Lubelskiego</t>
  </si>
  <si>
    <t>Artura Grottgera 4, 20-029 Lublin</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</si>
  <si>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</si>
  <si>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</si>
  <si>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</si>
  <si>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</si>
  <si>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</si>
  <si>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</si>
  <si>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</si>
  <si>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</si>
  <si>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Konkurs plastyczny dla dzieci</t>
  </si>
  <si>
    <t>dzieci i młodzież z wiejskich szkół podstawowych województwa lubelskiego</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</si>
  <si>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</si>
  <si>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</si>
  <si>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</si>
  <si>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</si>
  <si>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</si>
  <si>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</si>
  <si>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</si>
  <si>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</si>
  <si>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</si>
  <si>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</si>
  <si>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</si>
  <si>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</si>
  <si>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</si>
  <si>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</si>
  <si>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</si>
  <si>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</si>
  <si>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</si>
  <si>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</si>
  <si>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</si>
  <si>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</si>
  <si>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</si>
  <si>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</si>
  <si>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</si>
  <si>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</si>
  <si>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</si>
  <si>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Przewodnik po lubuskich, najpiękniejszych wsiach</t>
  </si>
  <si>
    <t xml:space="preserve">liczba uczestników konkursów </t>
  </si>
  <si>
    <t>2</t>
  </si>
  <si>
    <t>III, IV</t>
  </si>
  <si>
    <t>Wydarzenie</t>
  </si>
  <si>
    <t>Mieszkańcy obszarów wiejskich</t>
  </si>
  <si>
    <t>Lubelskie Rowerowe z KSOW-em</t>
  </si>
  <si>
    <t xml:space="preserve">Zwiększenie udziału zainteresowanych stron we wdrażaniu inicjatyw na rzecz rozwoju obszarów wiejskich.  </t>
  </si>
  <si>
    <t>50</t>
  </si>
  <si>
    <t>ilość uczestników</t>
  </si>
  <si>
    <t xml:space="preserve">Warsztaty szkoleniowe pn. „Lean Inspiracja” </t>
  </si>
  <si>
    <t>przedsiębiorcy działający na obszarach wiejskich, tworzący nowe miejsca pracy oraz mieszkańcy regionu, którzy będą mogli zapoznać się z działalnością laureata z Kujaw i Pomorza</t>
  </si>
  <si>
    <t>cykl szkoleń i wykładów</t>
  </si>
  <si>
    <t>210</t>
  </si>
  <si>
    <t>"Nasze kulinarne dziedzictwo - Smaki regionów"</t>
  </si>
  <si>
    <t xml:space="preserve">promocja sektora rolnego regionu oraz prezentacja producentów żywności wysokiej jakości, popularyzacja konkursu "Nasze kulinarne dziedzictwo", jego laureatów </t>
  </si>
  <si>
    <t>Wojewódzkie Święto Ziół</t>
  </si>
  <si>
    <t>konkurs, materiał promocyjno - informacyjny</t>
  </si>
  <si>
    <t xml:space="preserve">liczba laureatów konkursu, ilość materiał promocyjno - informacyjny </t>
  </si>
  <si>
    <t>46/1000</t>
  </si>
  <si>
    <t>Opracowanie, druk</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</si>
  <si>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</si>
  <si>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</si>
  <si>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</si>
  <si>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ilość artykułów/ilość filmów promocyjnych</t>
  </si>
  <si>
    <t>2/4/16</t>
  </si>
  <si>
    <t>Urząd Marszałkowski Województwa Lubuskiego</t>
  </si>
  <si>
    <t>Jarmark Bożonarodzeniowy</t>
  </si>
  <si>
    <t>Promocja współpracy w sektorze rolnym</t>
  </si>
  <si>
    <t>Stoisko wystawiennicze, punkt informacyjny na imprezie plenerowej,</t>
  </si>
  <si>
    <t>Wyjazd studyjny dot. Sieci Dziedzictwa Kulinarnego</t>
  </si>
  <si>
    <t>ilość wyjazdów</t>
  </si>
  <si>
    <t>przedstawiciele samorządów, przedstawiciele LGD z terenu Województwa, przedstawiciele rolników oraz wytwórców lubuskich</t>
  </si>
  <si>
    <t>Publikacja</t>
  </si>
  <si>
    <t>liczba publikacji</t>
  </si>
  <si>
    <t>liczba szkoleń</t>
  </si>
  <si>
    <t>Konkurs</t>
  </si>
  <si>
    <t>konferencja</t>
  </si>
  <si>
    <t>impreza plenerowa</t>
  </si>
  <si>
    <t>liczba imprez plenerowych</t>
  </si>
  <si>
    <t>liczba spotów</t>
  </si>
  <si>
    <t>1, 2</t>
  </si>
  <si>
    <t>10</t>
  </si>
  <si>
    <t>szkolenia</t>
  </si>
  <si>
    <t>liczba wyjazdów studyjnych</t>
  </si>
  <si>
    <t>liczba egzemplarzy</t>
  </si>
  <si>
    <t>liczba stoisk wystawienniczych</t>
  </si>
  <si>
    <t xml:space="preserve">Celem operacji jest wspieranie rozwoju obszarów wiejskich poprzez gromadzenie i przekazywanie dobrych praktyk w publikacjach lub materiałach drukowanych </t>
  </si>
  <si>
    <t>Dobre praktyki PROW 2014-2020 w województwie łódzkim.</t>
  </si>
  <si>
    <t>film/spot</t>
  </si>
  <si>
    <t>liczba filmów/ spotów</t>
  </si>
  <si>
    <t>mieszkańcy województwa łódzkiego</t>
  </si>
  <si>
    <t>Urząd Marszałkowski Województwa Łódzkiego</t>
  </si>
  <si>
    <t>Al. Piłsudskiego 8, 90-051 Łódź</t>
  </si>
  <si>
    <t>liczba uczestników wyjazdu</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</si>
  <si>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</si>
  <si>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</si>
  <si>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</si>
  <si>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</si>
  <si>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</si>
  <si>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</si>
  <si>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</si>
  <si>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</si>
  <si>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</si>
  <si>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</si>
  <si>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</si>
  <si>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I, II</t>
  </si>
  <si>
    <t>liczba filmów</t>
  </si>
  <si>
    <t>warsztaty</t>
  </si>
  <si>
    <r>
      <t>I-</t>
    </r>
    <r>
      <rPr>
        <b/>
        <sz val="11"/>
        <rFont val="Calibri"/>
        <family val="2"/>
        <charset val="238"/>
        <scheme val="minor"/>
      </rPr>
      <t>IV</t>
    </r>
    <r>
      <rPr>
        <sz val="11"/>
        <rFont val="Calibri"/>
        <family val="2"/>
        <charset val="238"/>
        <scheme val="minor"/>
      </rPr>
      <t xml:space="preserve"> kwartał</t>
    </r>
  </si>
  <si>
    <t>I, VI</t>
  </si>
  <si>
    <t>Spot promujący dobre praktyki dot. PROW 2014-2020 na Dolnym Śląsku</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</si>
  <si>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wybrane spośród  projektów zrealizowanych w ramach PROW. Planowana jest emisja spotu w internecie  i telewizji.</t>
  </si>
  <si>
    <t>spot reklamowy</t>
  </si>
  <si>
    <t>mieszkańcy obszarów wiejskich Dolnego Śląska, w szczególności rolnicy, beneficjenci i potencjalni beneficjenci środków UE</t>
  </si>
  <si>
    <t xml:space="preserve">  -</t>
  </si>
  <si>
    <t>liczba emisja w tv</t>
  </si>
  <si>
    <t xml:space="preserve"> 5-10</t>
  </si>
  <si>
    <t>liczba emisji w internecie</t>
  </si>
  <si>
    <t>Konkurs  na amatorski film promujący dobre praktyki PROW 2014-2020</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</si>
  <si>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t>
  </si>
  <si>
    <t>liczba uczestników konkursów</t>
  </si>
  <si>
    <t>30-60</t>
  </si>
  <si>
    <t>Konkurs fotograficzny promujący dobre praktyki PROW 2014-2020</t>
  </si>
  <si>
    <r>
      <t xml:space="preserve">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 Planowane jest również wydanie kalendarza zawierającego nagrodzone </t>
    </r>
    <r>
      <rPr>
        <sz val="11"/>
        <color theme="1"/>
        <rFont val="Calibri"/>
        <family val="2"/>
        <charset val="238"/>
        <scheme val="minor"/>
      </rPr>
      <t>zdjęcia.</t>
    </r>
  </si>
  <si>
    <t>liczba materiałów promocyjnych</t>
  </si>
  <si>
    <t xml:space="preserve"> 300-500</t>
  </si>
  <si>
    <t>II, III, VI</t>
  </si>
  <si>
    <t>Szkolenie z zakresu rozwoju przedsiębiorczości na obszarach wiejskich</t>
  </si>
  <si>
    <t>Powiększenie wiedzy i kompetencji w zakresie możliwości zastosowania OZE na obszarach wiejskich oraz nowych modeli organizacji produkcji i sprzedaży rolniczej, w tym krótkich łańcuchów dostaw, rolniczego handlu detalicznego, działalności marginalnej, lokalnej i ograniczonej.</t>
  </si>
  <si>
    <t>szkolenie/seminarium/inna forma szkoleniowa</t>
  </si>
  <si>
    <t>liczba szkoleń/seminariów/innych form szkoleniowych</t>
  </si>
  <si>
    <t>członkowie LGD zainteresowani podniesieniem wiedzy i kompetencji w zakresie rozwoju przedsiębiorczości</t>
  </si>
  <si>
    <t>liczba uczestników szkoleń/ seminariów/ innych form szkoleniowych</t>
  </si>
  <si>
    <t>70-100</t>
  </si>
  <si>
    <t>III, 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</si>
  <si>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</si>
  <si>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</si>
  <si>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producenci produktów regionalnych, tradycyjnych, przetwórcy, rolnicy, właściciele gospodarstw agroturystycznych</t>
  </si>
  <si>
    <t>10--20</t>
  </si>
  <si>
    <t xml:space="preserve"> 8-15</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</si>
  <si>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</si>
  <si>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15-25</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</si>
  <si>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</si>
  <si>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</si>
  <si>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liczba targów, wystaw, imprez lokalnych, regionalnych, krajowych i międzynarodowych</t>
  </si>
  <si>
    <t>4-8</t>
  </si>
  <si>
    <t>Targi Smaki Regionów w Poznaniu</t>
  </si>
  <si>
    <t xml:space="preserve"> 4-8</t>
  </si>
  <si>
    <t>Prezentacja Tradycyjnych Stołów Wigilijnych</t>
  </si>
  <si>
    <t>Zaktywizowanie mieszkańców obszarów wiejskich do współpracy i budowania partnerskich relacji, kultywowanie tradycji bożonarodzeniowych, promowanie i zachowanie dziedzictwa kulturowego i kulinarnego, wymiana wiedzy i doświadczeń między członkami Kół Gospodyń Wiejskich, którzy są uczestnikami prezentacji, promocja jakości życia na wsi lub promocja wsi jako miejsca do życia i rozwoju zawodowego.</t>
  </si>
  <si>
    <t>26</t>
  </si>
  <si>
    <t>I, III</t>
  </si>
  <si>
    <t>Konferencja dot. promocji żywności ekologicznej i produktu lokalnego</t>
  </si>
  <si>
    <t>Promocja regionalnej żywności, produktów wpisanych na listę produktów tradycyjnych, rolnictwa ekologicznego, agroturystyki.</t>
  </si>
  <si>
    <t xml:space="preserve">osoby zainteresowane żywnością regionalną, ekologiczną, rękodziełem, producenci, przetwórcy żywności, przedstawiciele instytucji związanych z rolnictwem </t>
  </si>
  <si>
    <t>50-80</t>
  </si>
  <si>
    <t>Konkurs "Wieś na weekend'2021"</t>
  </si>
  <si>
    <t xml:space="preserve">Warsztaty szkoleniowe </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</si>
  <si>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</si>
  <si>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2021 r. planuje się zorganizowanie wizyty studyjnej do regionu członkowskiego ESDK.  Celem wizyty będzie zapoznanie się z doświadczeniami innych regionów w skonsolidowanej promocji członków sieci ESDK, której efektem ma być wzrost konkurencyjności i atrakcyjności gospodarczej regionu. </t>
  </si>
  <si>
    <t>członkowie Sieci Dziedzictwa Kulinarnego Kujawy i Pomorze</t>
  </si>
  <si>
    <t xml:space="preserve">Wizyta studyjna nt. podniesienia konkurencyjności gospodarstw agroturystycznych i oferty turystyki wiejskiej </t>
  </si>
  <si>
    <t xml:space="preserve"> wizyta studyjna</t>
  </si>
  <si>
    <t>uczestnicy konkursu Agro-Wczasy'2021, przedstawiciele organizacji i instytucji wspierających rozwój agroturystyki w regionie</t>
  </si>
  <si>
    <t>wspieranie organizacji krótkiego łańcucha dostaw żywności lokalnej, w tym przetwarzania i wprowadzania do obrotu produktów rolnych wysokiej jakości, promocja producentów żywności zrzeszonych w Regionalnej Sieci Kulinarnego Dziedzictwa Kujawy i Pomorze</t>
  </si>
  <si>
    <t>felieton</t>
  </si>
  <si>
    <t>producenci żywności tradycyjnej i regionalnej zrzeszeni w Regionalnej Sieci Kulinarnego Dziedzictwa Kujawy i Pomorze, konsumenci</t>
  </si>
  <si>
    <t>Prezentacja potencjału produktów regionalnych Kujaw i Pomorza na targach rolno-spożywczych Smaki Regionów'2021</t>
  </si>
  <si>
    <t>promocja sektora rolnego regionu oraz prezentacja producentów żywności wysokiej jakości, nawiązanie kontaktów handlowych przez wystawców</t>
  </si>
  <si>
    <t>Prezentacja potencjału produktów regionalnych Kujaw i Pomorza na Festiwalu Smaku</t>
  </si>
  <si>
    <t>15</t>
  </si>
  <si>
    <t>Informowanie społeczeństwa o rozwoju obszarów wiejskich "Kalendarz Imprez 2020 - dobre praktyki na obszarach wiejskich</t>
  </si>
  <si>
    <t>opracowanie nie, druk</t>
  </si>
  <si>
    <t>Konkurs plastyczny mający na celu  promocję jakości życia na wsi lub promocję wsi jako miejsca do życia i rozwoju zawodowego wśród dzieci i młodzieży szkolnej.</t>
  </si>
  <si>
    <t>Informowanie społeczeństwa o rozwoju obszarów wiejskich.</t>
  </si>
  <si>
    <t xml:space="preserve">Organizacja wydarzenia ma na celu aktywizacje mieszkańców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zwiększenie udziału zainteresowanych stron we wdrażaniu inicjatyw na rzecz rozwoju obszarów wiejskich. </t>
  </si>
  <si>
    <t xml:space="preserve">Mieszkańcy obszarów wiejskich </t>
  </si>
  <si>
    <t>I półfinał konkursu Kobieta Gospodarna Wyjątkowa- nagrody</t>
  </si>
  <si>
    <t>konkurs, nagrody</t>
  </si>
  <si>
    <t>I,II</t>
  </si>
  <si>
    <t>liczba nagród</t>
  </si>
  <si>
    <t>"Kobieta Gospodarna Wyjątkowa" - publikacja</t>
  </si>
  <si>
    <t>Potencjalni beneficjenci, mieszkańcy obszarów wiejskich, KGW</t>
  </si>
  <si>
    <t>Eliminacje do konkursu Kobieta Gospodarna Wyjątkowa</t>
  </si>
  <si>
    <t xml:space="preserve">Organizacja konkursu ma na celu aktywizację mieszkańców wsi na rzecz podejmowania inicjatyw w zakresie rozwoju obszarów wiejskich. Przedmiotem operacji jest przeprowadzenie eliminacji do konkursu, mającego na celu aktywizacje mieszkańców  obszarów wiejskich a także polepszaniu zarzadzania lokalnymi zasobami. Operacja związana jest z tematem wspierania przedsiębiorczości na obszarach wiejskich w obszarze małego przetwórstwa lokalnego i promocja regionu. Konkurs skierowany jest go KGW. </t>
  </si>
  <si>
    <t>I, II, III</t>
  </si>
  <si>
    <t>liczba KGW</t>
  </si>
  <si>
    <t>min. 50                        max. 300</t>
  </si>
  <si>
    <t xml:space="preserve"> Kobieta Gospodarna Wyjątkowa</t>
  </si>
  <si>
    <t>Wydarzenie/ Konkurs</t>
  </si>
  <si>
    <t>Stowarzyszenia, koła gospodyń wiejskich, rolnicy</t>
  </si>
  <si>
    <t>min. 100                        max 300</t>
  </si>
  <si>
    <t>Impreza plenerowa/konkurs</t>
  </si>
  <si>
    <t>min 10 max 50</t>
  </si>
  <si>
    <t>Konkurs plastyczny PROW 2014-2020</t>
  </si>
  <si>
    <t>Konkurs plastyczny mający na celu  promocję jakości życia na wsi lub promocję wsi jako miejsca do życia i rozwoju zawodowego wśród mieszkańców obszarów wiejskich. Celem konkursu jest ukazanie dobrych praktyk w perspektywie PROW 2014-2020</t>
  </si>
  <si>
    <t>mieszkańcy obszarów wiejskich</t>
  </si>
  <si>
    <t>Seminarium uprawowe - nowe spojrzenie na uprawy polowe i sadownicze.</t>
  </si>
  <si>
    <t xml:space="preserve">Celem operacji będzie zwiększenie udziału zainteresowanych stron we wdrażaniu inicjatyw na rzecz rozwoju obszarów wiejskich. Operacja pozwoli na obustronną wymianę wiedzy pomiędzy podmiotami uczestniczącymi w rozwoju obszarów wiejskich i promowaniu integracji i współpracy miedzy nimi. Operacja ma  na  celu tworzenie partnerstw, upowszechnianie wiedzy w zakresie innowacyjnych rozwiązań w rolnictwie. </t>
  </si>
  <si>
    <t>Seminarium</t>
  </si>
  <si>
    <t>liczba uczestników seminarium</t>
  </si>
  <si>
    <t>Rolnicy, sadownicy, przedsiębiorcy</t>
  </si>
  <si>
    <t>Żniwowanie</t>
  </si>
  <si>
    <t xml:space="preserve">Impreza plenerowa ma na celu aktywizację mieszkańców obszarów wiejskich w celu tworzenia partnerstw na rzecz realizacji projektów nakierowanych na rozwój tych obszarów, realizacji wspólnych inwestycji, poprzez stworzenie wspólnego widowiska fabularyzowanego, w ramach którego członkowie KGW odtworzą dawne obyczaje, jakie towarzyszyły zbiorom zboża. </t>
  </si>
  <si>
    <t>Impreza plenerowa</t>
  </si>
  <si>
    <t xml:space="preserve">Realizacja materiałów instruktażowych z produkcji maku oraz konopi. </t>
  </si>
  <si>
    <t>Celem operacji jest zwiększenie udziału zainteresowanych stron we wdrażaniu inicjatyw na rzecz rozwoju obszarów wiejskich, przekazywanie wiedzy i informacji merytorycznych potrzebnych rolnikom i odpowiadającym na aktualne potrzeby zdiagnozowane na danym terenie, dotyczące sposobów uprawiania maku oraz konopi, nowych technologii w uprawach ww. roślin, agrotechniki i wykorzystania nowoczesnych maszyn. Filmy nagrane będą na polach przedsiębiorców uprawiających mak oraz konopie w oparciu o prowadzone doświadczenia i obserwacje na kolekcjach tych roślin.  Filmy zamieszczone będą na stronie internetowej oraz na portalu społecznościowym lubelskiej jednostki regionalnej KSOW.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</si>
  <si>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</si>
  <si>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Rolnicy,
przedstawiciele doradztwa rolniczego, przedsiębiorcy, przedstawiciele instytucji rolniczych, około rolniczych i naukowych przedstawiciele stowarzyszeń</t>
  </si>
  <si>
    <t>Realizacja filmu instruktażowego promującego działania proekologiczne.</t>
  </si>
  <si>
    <t>Organizacja wydarzenia ma na celu Celem operacji jest zwiększenie udziału zainteresowanych stron we wdrażaniu inicjatyw na rzecz rozwoju obszarów wiejskich. Przedsięwzięcia z zakresu działań proekologicznych mają za zadanie poprawę warunków życia ludności poprzez poprawę kondycji środowiska naturalnego.</t>
  </si>
  <si>
    <t xml:space="preserve">liczba wydarzeń </t>
  </si>
  <si>
    <t>min 70 max 150</t>
  </si>
  <si>
    <t>II,III</t>
  </si>
  <si>
    <t xml:space="preserve">Wielkanocne konkursy </t>
  </si>
  <si>
    <t>Celem operacji jest zwiększenie udziału zainteresowanych stron we wdrażaniu inicjatyw na rzecz rozwoju obszarów wiejskich. Operacja przyczyni się do promocji folkloru, zwyczajów, tradycji wiejskiej, a także do aktywizacji mieszkańców.</t>
  </si>
  <si>
    <t xml:space="preserve">Samorząd Województwa Lubelskiego </t>
  </si>
  <si>
    <t>Wydanie broszury/ulotki podsumowującej działalność JR KSOW woj. Lubuskiego</t>
  </si>
  <si>
    <t>akcje promocyjne/artykuły prasowe/filmy promocyjne</t>
  </si>
  <si>
    <t>nd.</t>
  </si>
  <si>
    <t xml:space="preserve">Wymiana dobrych praktyk we wdrażaniu założeń Europejskiej Sieci Dziedzictwa Kulinarnego </t>
  </si>
  <si>
    <t xml:space="preserve">Kilkuminutowy film/spot promocyjny - pokazanie przykładów dobrych praktyk PROW 2014-2020 - ciekawych i innowacyjnych projektów, promujących przedsiębiorców korzystających ze wsparcia w ramach PROW 2014-2020 jak również zmodernizowaną infrastrukturę, miejsca rekreacji dla mieszkańców. </t>
  </si>
  <si>
    <t>Wyjazd studyjny dla przedstawicieli LGD, dotyczący sprzedaży małego przetwórstwa</t>
  </si>
  <si>
    <t xml:space="preserve">Wyjazd dla przedstawicieli LGD mający na celu podniesienie kompetencji, w ramach którego przeprowadzone zostaną warsztaty dla osób, które chciałyby zająć się przetwórstwem rolno-spożywczym bądź już prowadzą taką działalność. Będą to dwudniowe warsztaty, podczas których uczestniczy wezmą udział w części teoretycznej jak również będą mogli zdobyć wiedzę praktyczną poprzez swój udział w procesie produkcji sera, wędlin, soku oraz mąki. Przewidziany jest dwudniowy wyjazd, w którym weźmie udział około 20 uczestników. Będą to osoby z województwa łódzkiego zainteresowane Rolniczym Handlem Detalicznym i MLO. </t>
  </si>
  <si>
    <t>Produkty tradycyjne, regionalne i ekologiczne z terenu województwa łódzkiego</t>
  </si>
  <si>
    <t>Celem operacji jest wypromowanie i rozpowszechnianie wiedzy dotyczącej produktów wysokiej jakości z terenu województwa łódzkiego wśród jego mieszkańców. Efektem realizacji operacji będzie wzrost popularności, rozpoznawalności i zbytu produktów tradycyjnych, lokalnych i ekologicznych z terenu województwa łódzkiego.</t>
  </si>
  <si>
    <t xml:space="preserve">mieszkańcy województwa łódzkiego, producenci produktów tradycyjnych, ekologicznych, lokalnych woj. łódzkiego </t>
  </si>
  <si>
    <t>Celem operacji jest promocja dziedzictwa kulinarnego województwa łódzkiego wśród mieszkańców województwa łódzkiego oraz promowanie prawidłowej higieny i wartości płynących z ze zdrowej żywności wśród najmłodszych mieszkańców województwa. Efektem operacji będzie upowszechnienie tradycyjnej kuchni regionalnej, zachowani dotyczących właściwej higieny  a także wzrost świadomości dotyczącej znaczenia produktów wysokiej jakości w dobie pandemii koronawirusa.</t>
  </si>
  <si>
    <t>Warsztaty kulinarne</t>
  </si>
  <si>
    <t xml:space="preserve">Celem operacji jest rozpropagowanie kulinarnych walorów województwa łódzkiego na obszarach wiejskich. Cel zostanie osiągnięty poprzez  organizację i przeprowadzenie cyklu warsztatów kulinarnych z gotowania metodą tradycyjną ze znanym kucharzem. Na warsztatach omówione zostaną również zagadnienia związane z RHD, MLO, sprzedażą bezpośrednią i systemami jakości żywności. Efektem operacji będzie rozpowszechnienie i promowanie postaw ekologicznych, zdrowego stylu życia oraz wpłynie na aktywizację i integrację mieszkańców wsi. </t>
  </si>
  <si>
    <t xml:space="preserve"> liczba warsztatów</t>
  </si>
  <si>
    <t>7</t>
  </si>
  <si>
    <t>Weekend na wsi</t>
  </si>
  <si>
    <t>Celem operacji jest szeroko pojęte wspieranie rozwoju obszarów wiejskich. Cel zostanie osiągnięty poprzez organizację II edycji wojewódzkiego konkursu agroturystycznego, organizację i przeprowadzenia szkolenia dla osób planujących rozpoczęcie działalności agroturystycznej oraz dla osób zainteresowanych sposobami promocji agroturystyki, a także wydanie publikacji/ albumu podsumowującego obie edycje konkursu. Efektem operacji będzie promocja wypoczynku na wsi oraz wzrost zapotrzebowania na obiekty agroturystyczne w regionie, co przełoży się stworzenie nowych miejsc pracy na obszarach wiejskich.</t>
  </si>
  <si>
    <t>mieszkańcy województwa łódzkiego prowadzący działalność agroturystyczną</t>
  </si>
  <si>
    <t>mieszkańcy województwa łódzkiego prowadzący działalność agroturystyczną i planujący prowadzić taką działalność</t>
  </si>
  <si>
    <t>Wyjazd do Rumunii na targi rolno-spożywcze</t>
  </si>
  <si>
    <t>Celem operacji jest nawiązanie współpracy na arenie międzynarodowej z instytucjami  rządowymi, samorządowymi i okołorolniczymi pod kątem nowego okresu programowania, a także wykorzystania instrumentów we wspólnej polityce rolnej dedykowanych m.in. ochronie środowiska i ekologii w rolnictwie oraz przeniesienie dobrych praktyk i wdrożenie ich na terenie województwa.</t>
  </si>
  <si>
    <t xml:space="preserve">mieszkańcy obszarów wiejskich województwa  łódzkiego, rolnicy, przedstawiciele jst </t>
  </si>
  <si>
    <t xml:space="preserve">90-051 Łódź, 
al. Piłsudskiego 8 </t>
  </si>
  <si>
    <t>Wyjazd studyjny dla strażaków z terenu Województwa Małopolskiego do Austrii</t>
  </si>
  <si>
    <t>przedstawiciele OSP i PSP z terenu Województwa Małopolskiego</t>
  </si>
  <si>
    <t xml:space="preserve">Wyjazd studyjny dla przedstawicieli lokalnych społeczności z terenu Województwa Małopolskiego </t>
  </si>
  <si>
    <t xml:space="preserve">przedstawiciele lokalnych społeczności </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</si>
  <si>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</si>
  <si>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</si>
  <si>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audycje na kanale YouTube, profil w mediach społecznościowych, płatne elementy promocji w mediach społecznościowych, audycje radiowe, promocja na regionalnych portalach internetowych  </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</si>
  <si>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</si>
  <si>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</si>
  <si>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</si>
  <si>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</si>
  <si>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ul. Jagiellońska 26, 03-719 Warszawa</t>
  </si>
  <si>
    <t>Słuchalność/oglądalność audycji, programów, spotów</t>
  </si>
  <si>
    <t>minimum            50 000 maksimum 500 000</t>
  </si>
  <si>
    <t>Fora internetowe, media 
społecznościowe itp.</t>
  </si>
  <si>
    <t>min.15 maksimum 43</t>
  </si>
  <si>
    <t>Unikalni użytkownicy forów internetowych, mediów społecznościowych itp.</t>
  </si>
  <si>
    <t>minimum        5 000 maksimum 20 000</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</si>
  <si>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</si>
  <si>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</si>
  <si>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</si>
  <si>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</si>
  <si>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</si>
  <si>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</si>
  <si>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</si>
  <si>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</si>
  <si>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</si>
  <si>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</si>
  <si>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</si>
  <si>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</si>
  <si>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</si>
  <si>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</si>
  <si>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</si>
  <si>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 xml:space="preserve">konkurs z nagrodami </t>
  </si>
  <si>
    <t>mieszkańcy Mazowsza, orkiestry dęte z Mazowsza, kapelmistrzowie</t>
  </si>
  <si>
    <t>minimum 200; maksimum 500</t>
  </si>
  <si>
    <t>Szkolenia/seminaria/inne formy szkoleniowe</t>
  </si>
  <si>
    <t>Uczestnicy szkoleń/seminariów/innych form szkoleniowych</t>
  </si>
  <si>
    <t>Konkurs dla Kół Gospodyń Wiejskich</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</si>
  <si>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</si>
  <si>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</si>
  <si>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minimum 200; maksimum 1500</t>
  </si>
  <si>
    <t>Książka kucharska KGW</t>
  </si>
  <si>
    <t xml:space="preserve">rozpowszechnienie regionalnego dziedzictwa kulinarnego Mazowsza </t>
  </si>
  <si>
    <t xml:space="preserve">publikacja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</si>
  <si>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</si>
  <si>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</si>
  <si>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</si>
  <si>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</si>
  <si>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</si>
  <si>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</si>
  <si>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</si>
  <si>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</si>
  <si>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</si>
  <si>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</si>
  <si>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</si>
  <si>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</si>
  <si>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</si>
  <si>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</si>
  <si>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</si>
  <si>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audycje na kanale YouTube, profil w mediach społecznościowych, płatne elementy promocji w mediach społecznościowych, audycje radiowe</t>
  </si>
  <si>
    <t>minimum 2 maksimum 5</t>
  </si>
  <si>
    <t>producenci rolni i mieszkańcy  Mazowsza</t>
  </si>
  <si>
    <t>minimum 5 maksimum 10</t>
  </si>
  <si>
    <t xml:space="preserve">minimum            25 000 maksimum 500 000 </t>
  </si>
  <si>
    <t xml:space="preserve">Tytuły publikacji wydanych w formie elektronicznej </t>
  </si>
  <si>
    <t>Materiały promocyjne - komplety (w tym produkty tradycyjne i regionalne)</t>
  </si>
  <si>
    <t>V</t>
  </si>
  <si>
    <t xml:space="preserve">Dobre praktyki na obszarach wiejskich </t>
  </si>
  <si>
    <t>gromadzenie dobrych praktyk w ramach m.in.: odnawialnych źródeł energii w tym biogazowni; dobre praktyki inteligentnych wiosek (smart villages)</t>
  </si>
  <si>
    <t xml:space="preserve">zagraniczny wyjazd studyjny </t>
  </si>
  <si>
    <t>Zagraniczne wyjazdy  studyjne</t>
  </si>
  <si>
    <t>minimum 1 maksimum 2</t>
  </si>
  <si>
    <t>partnerzy KSOW (w tym Lokalne Grupy Działania) i/lub przedstawiciele Wojewódzkiej Grupy Roboczej ds. KSOW z Mazowsza, przedstawiciele Samorządu Województwa Mazowieckiego</t>
  </si>
  <si>
    <t>Uczestnicy zagranicznych wyjazdów  studyjnych</t>
  </si>
  <si>
    <t>minimum 10 maksimum 40</t>
  </si>
  <si>
    <t>minimum 15 maksimum 30</t>
  </si>
  <si>
    <t xml:space="preserve">minimum            100 000 maksimum        1 000 000 </t>
  </si>
  <si>
    <t xml:space="preserve">Dobre praktyki w ramach Leadera </t>
  </si>
  <si>
    <t>identyfikacja i rozpowszechnianie przykładów operacji zrealizowanych w ramach podejścia Leader, ze szczególnym uwzględnieniem: promocji jakości życia na wsi; promocji wsi jako miejsca do życia i rozwoju zawodowego; planowania rozwoju lokalnego z uwzględnieniem potencjału ekonomicznego, społecznego  i środowiska danego obszaru</t>
  </si>
  <si>
    <t>film na kanale YouTube, profil w mediach społecznościowych, płatne elementy promocji w mediach społecznościowych</t>
  </si>
  <si>
    <t>mieszkańcy województwa mazowieckiego; beneficjenci i potencjalni beneficjenci środków UE</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</si>
  <si>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</si>
  <si>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</si>
  <si>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spotkanie</t>
  </si>
  <si>
    <t>przedstawiciele LGD/prezesi LGD oraz Samorządu Województwa Mazowieckiego</t>
  </si>
  <si>
    <t>minimum 30 maksimum 70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</si>
  <si>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</si>
  <si>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</si>
  <si>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przedstawiciele 16 województw, 
 Ministerstwa Rolnictwa i Rozwoju Wsi oraz Agencji Restrukturyzacji i Modernizacji Rolnictwa</t>
  </si>
  <si>
    <t>minimum 30 maksimum 60</t>
  </si>
  <si>
    <t>Materiały promocyjne (komplety)</t>
  </si>
  <si>
    <t>Wyjazd studyjny dla sołtysów - producentów rolnych i potencjalnych producentów rolnych</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</si>
  <si>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</si>
  <si>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wyjazd studyjny - element towarzyszący konkursowi na najaktywniejsze sołectwo, promocja spółdzielczości na obszarach wiejskich</t>
  </si>
  <si>
    <t>Krajowe wyjazdy  studyjne</t>
  </si>
  <si>
    <t>sołtysi, rolnicy z Mazowsza, przedstawiciele jst</t>
  </si>
  <si>
    <t>Uczestnicy krajowych wyjazdów  studyjnych</t>
  </si>
  <si>
    <t>minimum 15 maksimum 50</t>
  </si>
  <si>
    <t xml:space="preserve">audycje na kanale YouTube, profil w mediach społecznościowych, płatne elementy promocji w mediach społecznościowych, audycje radiowe                         </t>
  </si>
  <si>
    <t>Lp.</t>
  </si>
  <si>
    <t>6</t>
  </si>
  <si>
    <t>Szkolenia i działania na rzecz tworzenia sieci kontaktów dla Lokalnych Grup Działania (LGD), w tym zapewnienie pomocy technicznej w zakresie współpracy międzyterytorialnej</t>
  </si>
  <si>
    <t>Szkolenie, spotkanie, warsztat, seminarium - wg potrzeb zgłaszanych przez LGD</t>
  </si>
  <si>
    <t xml:space="preserve">liczba szkoleń / spotkań </t>
  </si>
  <si>
    <t>Przedstawiciele LGD i jednostki regionalnej KSOW województwa opolskiego</t>
  </si>
  <si>
    <t>-</t>
  </si>
  <si>
    <t>Urząd Marszałkowski Województwa Opolskiego</t>
  </si>
  <si>
    <t>ul. Piastowska 14, 45-082 Opole</t>
  </si>
  <si>
    <t>liczba uczestników szkoleń</t>
  </si>
  <si>
    <t>49</t>
  </si>
  <si>
    <t>Smacznie po nowemu, zdrowo po staremu - czyli mój SPK - BOX</t>
  </si>
  <si>
    <r>
      <rPr>
        <b/>
        <sz val="10"/>
        <rFont val="Calibri"/>
        <family val="2"/>
        <charset val="238"/>
        <scheme val="minor"/>
      </rPr>
      <t>CEL:</t>
    </r>
    <r>
      <rPr>
        <sz val="10"/>
        <rFont val="Calibri"/>
        <family val="2"/>
        <charset val="238"/>
        <scheme val="minor"/>
      </rPr>
      <t xml:space="preserve">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t>
    </r>
    <r>
      <rPr>
        <b/>
        <sz val="10"/>
        <rFont val="Calibri"/>
        <family val="2"/>
        <charset val="238"/>
        <scheme val="minor"/>
      </rPr>
      <t>PRZEDMIOT:</t>
    </r>
    <r>
      <rPr>
        <sz val="10"/>
        <rFont val="Calibri"/>
        <family val="2"/>
        <charset val="238"/>
        <scheme val="minor"/>
      </rPr>
      <t xml:space="preserve"> organizacja warsztatów kulinarnych dla dzieci i młodzieży z województwa opolskiego, które przybliżą odbiorcom wiedzę na temat produktów lokalnych i tradycyjnych z regionu, tradycji kulinarnych oraz zdrowego trybu życia i działań proekologicznych wpływających na poprawę jakości życia mieszkańców i wizerunku wsi.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 2. Upowszechnianie wiedzy w zakresie planowania rozwoju lokalnego z uwzględnieniem potencjału ekonomicznego, społecznego i środowiskowego danego obszaru. </t>
    </r>
  </si>
  <si>
    <t xml:space="preserve">szkolenie / seminarium / warsztat / spotkanie </t>
  </si>
  <si>
    <t>liczba warsztatów</t>
  </si>
  <si>
    <t>Dzieci i młodzież z województwa opolskiego oraz ich opiekunowie</t>
  </si>
  <si>
    <t>I - IV</t>
  </si>
  <si>
    <t>liczba uczestników warsztatów</t>
  </si>
  <si>
    <t xml:space="preserve">Opolska wieś atrakcyjnym miejscem do życia i rozwoju </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</si>
  <si>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wydanie publikacji promujących dziedzictwo kulinarne i produkty tradycyjne regionu oraz odnowę wsi. . Celem wyłonienia i promocji najlepszych wzorców działania z zakresu odnowy wsi zrealizowany zostanie Konkurs Piękna Wieś Opolska, gdzie przewiduje się nagrody finansowe dla laureatów i wyróżnionych, zgodnie z regulaminem konkursu.. </t>
    </r>
    <r>
      <rPr>
        <b/>
        <sz val="10"/>
        <rFont val="Calibri"/>
        <family val="2"/>
        <charset val="238"/>
        <scheme val="minor"/>
      </rPr>
      <t>TEMAT</t>
    </r>
    <r>
      <rPr>
        <sz val="10"/>
        <rFont val="Calibri"/>
        <family val="2"/>
        <charset val="238"/>
        <scheme val="minor"/>
      </rPr>
      <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</si>
  <si>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</si>
  <si>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publikacja / materiał drukowany</t>
  </si>
  <si>
    <t>liczba tytułów publikacji / materiałów drukowanych</t>
  </si>
  <si>
    <t>Opolskie ze smakiem</t>
  </si>
  <si>
    <r>
      <rPr>
        <b/>
        <sz val="10"/>
        <rFont val="Calibri"/>
        <family val="2"/>
        <charset val="238"/>
        <scheme val="minor"/>
      </rPr>
      <t>CEL:</t>
    </r>
    <r>
      <rPr>
        <sz val="10"/>
        <rFont val="Calibri"/>
        <family val="2"/>
        <charset val="238"/>
        <scheme val="minor"/>
      </rPr>
      <t xml:space="preserve"> wspieranie działań służących nawiązywaniu współpracy regionalnych producentów żywności z restauratorami, ułatwianie tworzenia oraz funkcjonowania sieci kontaktów partnerskich, upowszechnianie wiedzy w zakresie tworzenia krótkich łańcuchów dostaw oraz dziedzictwa kulinarnego regionu. </t>
    </r>
    <r>
      <rPr>
        <b/>
        <sz val="10"/>
        <rFont val="Calibri"/>
        <family val="2"/>
        <charset val="238"/>
        <scheme val="minor"/>
      </rPr>
      <t>PRZEDMIOT:</t>
    </r>
    <r>
      <rPr>
        <sz val="10"/>
        <rFont val="Calibri"/>
        <family val="2"/>
        <charset val="238"/>
        <scheme val="minor"/>
      </rPr>
      <t xml:space="preserve"> Operacja zrealizowana będzie poprzez organizację konferencji inaugurującej inicjatywę pn.  Opolskie ze smakiem, której nadrzędnym celem jest upowszechnianie wiedzy nt. produktów tradycyjnych regionu m.in. w opolskich restauracjach i nakłonienie producentów produktów i restauratorów do podjęcia kooperacji w zakresie ich sprzedaży. </t>
    </r>
    <r>
      <rPr>
        <b/>
        <sz val="10"/>
        <rFont val="Calibri"/>
        <family val="2"/>
        <charset val="238"/>
        <scheme val="minor"/>
      </rPr>
      <t>TEMAT:</t>
    </r>
    <r>
      <rPr>
        <sz val="10"/>
        <rFont val="Calibri"/>
        <family val="2"/>
        <charset val="238"/>
        <scheme val="minor"/>
      </rPr>
      <t xml:space="preserve"> Upowszechnianie wiedzy w zakresie tworzenia krótkich łańcuchów dostaw.</t>
    </r>
  </si>
  <si>
    <t>konferencja / kongres</t>
  </si>
  <si>
    <t>przedstawiciele samorządu, regionalni producenci żywności, lokalni restauratorzy , przedstawiciele kół gospodyń wiejskich,  inne podmioty upowszechniające dziedzictwo kulinarne</t>
  </si>
  <si>
    <t>"Opolskie - aktywnie i smacznie"</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</si>
  <si>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</si>
  <si>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 xml:space="preserve">Informacje i publikacje w internecie </t>
  </si>
  <si>
    <t xml:space="preserve">liczba informacji </t>
  </si>
  <si>
    <t>mieszkańcy województwa, turyści krajowi i zagraniczni poszukujący ofert spędzenia wolnego czasu poza miejscem zamieszkania</t>
  </si>
  <si>
    <t>Dobre praktyki PROW 2014-2020 inspiracją do rozwoju</t>
  </si>
  <si>
    <t xml:space="preserve">CEL: upowszechnianie efektów realizacji w woj opolskim operacji ze środków PROW 2014-2020, które stanowić mogą dobrą praktykę i inspirację dla innych podmiotów działających na rzecz rozwoju obszarów wiejskich. PRZEDMIOT: wydanie publikacji promującej efekty realizacji PROW 2014-2020 w woj. opolskim.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nr 1. 3. Promocja jakości życia na wsi lub promocja wsi jako miejsca do życia i rozwoju zawodowego. </t>
  </si>
  <si>
    <t xml:space="preserve">mieszkańcy województwa opolskiego, obecni i potencjalni beneficjenci PROW 2014-2020, których działalność wpływa pozytywnie na rozwój obszarów wiejskich regionu </t>
  </si>
  <si>
    <t xml:space="preserve">Szkolenia i działania na rzecz tworzenia sieci kontaktów dla Lokalnych Grup Działania </t>
  </si>
  <si>
    <t xml:space="preserve">Opolskie rolnictwo kluczową wartością regionu </t>
  </si>
  <si>
    <r>
      <rPr>
        <b/>
        <sz val="10"/>
        <rFont val="Calibri"/>
        <family val="2"/>
        <charset val="238"/>
        <scheme val="minor"/>
      </rPr>
      <t>CEL:</t>
    </r>
    <r>
      <rPr>
        <sz val="10"/>
        <rFont val="Calibri"/>
        <family val="2"/>
        <charset val="238"/>
        <scheme val="minor"/>
      </rPr>
      <t xml:space="preserve"> zapewnienie wymiany wiedzy i doświadczeń podmiotów działających na rzecz rolnictwa, utworzenie płaszczyzny ułatwiającej współpracę, umożliwienie przeprowadzenia dyskusji, wymiany poglądów i wypracowania rozwiązań. </t>
    </r>
    <r>
      <rPr>
        <b/>
        <sz val="10"/>
        <rFont val="Calibri"/>
        <family val="2"/>
        <charset val="238"/>
        <scheme val="minor"/>
      </rPr>
      <t xml:space="preserve">PRZEDMIOT: </t>
    </r>
    <r>
      <rPr>
        <sz val="10"/>
        <rFont val="Calibri"/>
        <family val="2"/>
        <charset val="238"/>
        <scheme val="minor"/>
      </rPr>
      <t xml:space="preserve">organizacja konferencji. </t>
    </r>
    <r>
      <rPr>
        <b/>
        <sz val="10"/>
        <rFont val="Calibri"/>
        <family val="2"/>
        <charset val="238"/>
        <scheme val="minor"/>
      </rPr>
      <t>TEMAT:</t>
    </r>
    <r>
      <rPr>
        <sz val="10"/>
        <rFont val="Calibri"/>
        <family val="2"/>
        <charset val="238"/>
        <scheme val="minor"/>
      </rPr>
      <t xml:space="preserve"> 1. Upowszechnianie wiedzy w zakresie tworzenia krótkich łańcuchów dostaw. 2. Upowszechnianie wiedzy w zakresie systemów jakości żywości. 3. Upowszechnianie wiedzy w zakresie optymalizacji wykorzystywania przez mieszkańców obszarów wiejskich zasobów środowiska naturalnego. 4. Upowszechnianie wiedzy w zakresie dotyczącym zachowania różnorodności genetycznej roślin lub zwierząt. </t>
    </r>
  </si>
  <si>
    <t xml:space="preserve">rolnicy z terenu województwa opolskiego i regionów współpracujących, przedstawiciele organizacji rolniczych regionu mający wpływ na rozwój rolnictwa </t>
  </si>
  <si>
    <t xml:space="preserve">liczba uczestników konferencji </t>
  </si>
  <si>
    <t>Opolska wieś atrakcyjnym miejscem do życia i rozwoju</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</si>
  <si>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organizację: imprezy plenerowej, stoiska wystawienniczego na imprezie plenerowej, stoiska wystawienniczego na targach o zasięgu co najmniej regionalnym oraz wydanie publikacji promującej ideę oddolnej odnowy wsi. </t>
    </r>
    <r>
      <rPr>
        <b/>
        <sz val="10"/>
        <rFont val="Calibri"/>
        <family val="2"/>
        <charset val="238"/>
        <scheme val="minor"/>
      </rPr>
      <t>TEMAT:</t>
    </r>
    <r>
      <rPr>
        <sz val="10"/>
        <rFont val="Calibri"/>
        <family val="2"/>
        <charset val="238"/>
        <scheme val="minor"/>
      </rPr>
      <t xml:space="preserve">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</si>
  <si>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 xml:space="preserve">impreza plenerowa </t>
  </si>
  <si>
    <t>stoisko wystawiennicze na imprezie plenerowej</t>
  </si>
  <si>
    <t xml:space="preserve">liczba stoisk na imprezie plenerowej </t>
  </si>
  <si>
    <t xml:space="preserve">stoisko wystawiennicze na targach </t>
  </si>
  <si>
    <t>liczba stoisk wystawienniczych na targach</t>
  </si>
  <si>
    <t>liczba tytułów publikacji</t>
  </si>
  <si>
    <t>Prezentacja osiągnięć i promocja opolskiego dziedzictwa kulturowego i kulinarnego w kraju i za granicą</t>
  </si>
  <si>
    <r>
      <rPr>
        <b/>
        <sz val="10"/>
        <rFont val="Calibri"/>
        <family val="2"/>
        <charset val="238"/>
        <scheme val="minor"/>
      </rPr>
      <t xml:space="preserve">CEL: </t>
    </r>
    <r>
      <rPr>
        <sz val="10"/>
        <rFont val="Calibri"/>
        <family val="2"/>
        <charset val="238"/>
        <scheme val="minor"/>
      </rPr>
      <t xml:space="preserve">zachowanie i wypromowanie kulinarnych walorów województwa opolskiego, wyeksponowanie kultury z jej różnorodnością i dziedzictwem lokalnych społeczności. </t>
    </r>
    <r>
      <rPr>
        <b/>
        <sz val="10"/>
        <rFont val="Calibri"/>
        <family val="2"/>
        <charset val="238"/>
        <scheme val="minor"/>
      </rPr>
      <t>PRZEDMIOT:</t>
    </r>
    <r>
      <rPr>
        <sz val="10"/>
        <rFont val="Calibri"/>
        <family val="2"/>
        <charset val="238"/>
        <scheme val="minor"/>
      </rPr>
      <t xml:space="preserve"> organizacja stoisk wystawienniczych podczas imprez plenerowych / targów  - regionalnych i / lub zagranicznych.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</si>
  <si>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 xml:space="preserve">stoisko wystawiennicze na imprezie plenerowej / targach  </t>
  </si>
  <si>
    <t xml:space="preserve">liczba stoisk wystawienniczych </t>
  </si>
  <si>
    <t xml:space="preserve">mieszkańcy województwa opolskiego, turyści, w tym zagraniczni odwiedzający imprezy plenerowe </t>
  </si>
  <si>
    <t>Opolskie aktywnie -  na rowery</t>
  </si>
  <si>
    <t>mieszkańcy województwa, turyści krajowi i zagraniczni, pasjonaci poszukujący ofert związanych z aktywnym spędzeniem wolnego czasu poza miejscem zamieszkania</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</si>
  <si>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</si>
  <si>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Rozwoju Obszarów Wiejskich w województwie podkarpackim, realizujących poszczególne priorytety programu. Publikacja przyczyni się do zidentyfikowania i upowszechnienia przykładów operacji, które realizują priorytety PROW. </t>
  </si>
  <si>
    <t>szt. 1</t>
  </si>
  <si>
    <t>Ogół społeczeństwa</t>
  </si>
  <si>
    <t>Urząd Marszałkowski Województwa Podkarpackiego</t>
  </si>
  <si>
    <t>Al. Łukasza Cieplińskiego 4,              35-010 Rzeszów</t>
  </si>
  <si>
    <t>Program telewizyjny promujące przykłady operacji realizujących poszczególne priorytety PROW 2014-2020</t>
  </si>
  <si>
    <t>Celem operacji jest dotarcie do jak największej liczby odbiorców w celu zaprezentowania przykładów operacji  zrealizowanych w ramach PROW 2014- 2020 i realizujących  priorytety tego programu zgromadzonych w formie programu telewizyjnego. Program przedstawiał będzie przykłady operacji  z terenu województwa podkarpackiego. Dzięki temu działaniu odbiorcy Programu będą mieć możliwość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</si>
  <si>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</si>
  <si>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</si>
  <si>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</si>
  <si>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</si>
  <si>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Lokalne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</si>
  <si>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</si>
  <si>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</si>
  <si>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Stoiska wystawiennicze w formie online.</t>
  </si>
  <si>
    <t>liczba wystaw</t>
  </si>
  <si>
    <t>Ogół społeczeństwa, wytwórcy oraz podmioty zainteresowane produktem ekologicznym i tradycyjnym.</t>
  </si>
  <si>
    <t>Zaprojektowanie i wykonanie strony internetowej wraz z zintegrowanym systemem rejestracji: ekogala.eu</t>
  </si>
  <si>
    <t xml:space="preserve">Celem operacji jest  przygotowanie strony internetowej wraz z możliwością rejestrowania na potrzeby realizacji operacji pn. EKOGAL międzynarodowe targi produktów i żywności wysokiej jakości. Celem targów jest  promocja produktów i żywności wysokiej jakości oraz agroturystki, turystki wiejskiej oraz zagród edukacyjnych. </t>
  </si>
  <si>
    <t xml:space="preserve">Forma realizacji operacji: strona internetowa </t>
  </si>
  <si>
    <t>liczba stron</t>
  </si>
  <si>
    <t>Dożynki Prezydenckie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</si>
  <si>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</si>
  <si>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</si>
  <si>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Konkurs  "Najlepsza Pasieka Podkarpacia 2020"</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</si>
  <si>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</si>
  <si>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konkurs, ogłoszenie o konkursie, audycja radiowa.</t>
  </si>
  <si>
    <t>Ogół społeczeństwa, wytwórcy oraz podmioty zainteresowane produktami pszczelimi i miodem oraz produkcją pasieczną</t>
  </si>
  <si>
    <t xml:space="preserve">III/IV </t>
  </si>
  <si>
    <t>Konkursy dla dzieci przedszkolnych, uczniów, przedszkoli i szkół z województwa podkarpackiego z zakresu rozwoju obszarów wiejskich, w tym promocji dziedzictwa kulturowego i kulinarnego oraz ekologii.</t>
  </si>
  <si>
    <t>Tematyka konkursów dotyczy obszarów wiejskich, dziedzictwa kulturowego i kulinarnego oraz ekologii.
Celem Konkursów jest:
Propagowanie folkloru, ludowych zwyczajów, ukazanie bogactwa podkarpackiej muzyki ludowej, promocja lokalnych tradycji.
Podniesienie atrakcyjności treści programowych o tematy związane z: tradycją ludową i folklorem, postawami proekologicznym, dbaniem o środowisko, aktywnością prozdrowotną.
Propagowanie zdrowego stylu życia i aktywnego wypoczynku.
Propagowanie aktywnej formy wypoczynku na świeżym powietrzu i promocja lokalnych atrakcji przyrodniczych.
Propagowanie proekologicznego zachowania, dbania o środowisko naturalne.
Promowanie ponadprogramowej aktywności uczniów i stworzenie im szansy prezentacji swojej twórczości na szerszym forum.</t>
  </si>
  <si>
    <t>Forma realizacji operacji: konkursy</t>
  </si>
  <si>
    <t>Liczba konkursów</t>
  </si>
  <si>
    <t>szt. 6</t>
  </si>
  <si>
    <t xml:space="preserve">Dzieci przedszkolne i Uczniowie szkół podstawowych i średnich z rodzicami, przedszkola, szkoły podstawowe i średnie </t>
  </si>
  <si>
    <t xml:space="preserve">Konkurs „Piękna Wieś Podkarpacka 2020” </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</si>
  <si>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</si>
  <si>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t>Forma realizacji operacji: konkurs</t>
  </si>
  <si>
    <t>I-III</t>
  </si>
  <si>
    <t>Podkarpackie Święto Miodu</t>
  </si>
  <si>
    <t>Konkursy dla dzieci</t>
  </si>
  <si>
    <t>Program telewizyjny promujące tradycje obszarów wiejskich - zwyczaje dożynkowe</t>
  </si>
  <si>
    <t>Produkcja filmu ma na celu dotarcie do jak największej ilości odbiorców w celu przekazania wiedzy dotyczącej tradycji podkarpackiej wsi. Tradycje i zwyczaje dożynkowe stanowiły stały element podkarpackiej wsi. W programie telewizyjnym chcemy pokazać jak zwyczaje dożynkowe są dziś kultywowane w różnych regionach podkarpacia. Celem programu jest także popularyzacja tego pięknego rolniczego zwyczaju - dziękczynienia za zebrane zbiory.</t>
  </si>
  <si>
    <t>Cykl warsztatów praktycznych dla uczniów i kadr szkół rolniczych oraz rolników z województwa podlaskiego w zakresie doboru odmian</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</si>
  <si>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</si>
  <si>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Warsztaty/ Audycje telewizyjne i radiowe wraz z emisją</t>
  </si>
  <si>
    <t>Liczba warsztatów/ uczestnicy warsztatów/Audycje telewizyjne i radiowe</t>
  </si>
  <si>
    <t>2/147/min. 5</t>
  </si>
  <si>
    <t>Uczniowie i nauczyciele szkół rolniczych oraz rolnicy z województwa podlaskiego</t>
  </si>
  <si>
    <t>Urząd Marszałkowski Województwa Podlaskiego</t>
  </si>
  <si>
    <t xml:space="preserve">Białystok,
ul. Kard. S. Wyszyńskiego 1,
15-888 Białystok
</t>
  </si>
  <si>
    <t>Popularyzacja przetwórstwa jako dodatkowego źródła dochodu w gospodarstwach rolnych</t>
  </si>
  <si>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</si>
  <si>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Warsztaty</t>
  </si>
  <si>
    <t>Liczba warsztatów/ uczestnicy warsztatów</t>
  </si>
  <si>
    <t>2 /59</t>
  </si>
  <si>
    <t>Osoby rozważające podjęcie działalności gospodarczej w zakresie turystyki wiejskiej lub małego przetwórstwa zamieszkujące obszary wiejskie województwa podlaskiego, koła gospodyń wiejskich</t>
  </si>
  <si>
    <t>Olimpiada Aktywności Wiejskiej</t>
  </si>
  <si>
    <r>
      <t>Cel operacji:</t>
    </r>
    <r>
      <rPr>
        <sz val="11"/>
        <rFont val="Calibri"/>
        <family val="2"/>
        <charset val="238"/>
        <scheme val="minor"/>
      </rPr>
      <t xml:space="preserve"> 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obszarów wiejskich.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</si>
  <si>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t>Liczba konkursów/ uczestnicy konkursów</t>
  </si>
  <si>
    <t>1/min. 25</t>
  </si>
  <si>
    <t>Lokalni liderzy wiejscy, sołtysi, reprezentanci organizacji pozarządowych, przedstawiciele samorządu gminnego oraz środowiska zainteresowane rozwojem obszarów wiejskich województwa podlaskiego</t>
  </si>
  <si>
    <t>„Sery Korycińskie – jak je ugryźć ?”</t>
  </si>
  <si>
    <r>
      <t xml:space="preserve">Cel operacji: </t>
    </r>
    <r>
      <rPr>
        <sz val="11"/>
        <rFont val="Calibri"/>
        <family val="2"/>
        <charset val="238"/>
        <scheme val="minor"/>
      </rPr>
      <t>Zwiększenie wiedzy na temat praktycznego wykorzystania sera korycińskiego</t>
    </r>
    <r>
      <rPr>
        <b/>
        <sz val="11"/>
        <rFont val="Calibri"/>
        <family val="2"/>
        <charset val="238"/>
        <scheme val="minor"/>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scheme val="minor"/>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scheme val="minor"/>
      </rPr>
      <t xml:space="preserve"> </t>
    </r>
  </si>
  <si>
    <t xml:space="preserve">Liczba tytułów publikacji/ Nakład </t>
  </si>
  <si>
    <t>1/2500</t>
  </si>
  <si>
    <t>Prezentacja osiągnięć i promocja podlaskiego rolnictwa</t>
  </si>
  <si>
    <r>
      <t xml:space="preserve">Cel operacji: </t>
    </r>
    <r>
      <rPr>
        <sz val="11"/>
        <rFont val="Calibri"/>
        <family val="2"/>
        <charset val="238"/>
        <scheme val="minor"/>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</si>
  <si>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</si>
  <si>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</si>
  <si>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Odwiedzający targi, potencjalni konsumenci  produktów rolno- spożywczych, producenci żywności wysokiej jakości - wystawcy podczas targów</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</si>
  <si>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</si>
  <si>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</si>
  <si>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Konferencja</t>
  </si>
  <si>
    <t>Liczba konferencji/ liczba uczestników</t>
  </si>
  <si>
    <t>1/ min. 35</t>
  </si>
  <si>
    <t>Przedstawiciele inspekcji nadzoru w zakresie bezpieczeństwa żywności.</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</si>
  <si>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</si>
  <si>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</si>
  <si>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Audycje telewizyjne wraz z emisją</t>
  </si>
  <si>
    <t xml:space="preserve">Audycje telewizyjne – forma elektroniczna dostępna w internecie/ i/ lub telewizji </t>
  </si>
  <si>
    <t>min .4</t>
  </si>
  <si>
    <t xml:space="preserve">Mieszkańcy terenów wiejskich, rolnicy, doradcy rolniczy, przedstawiciele samorządu lokalnego oraz podmiotów wspierających rozwój obszarów wiejskich.  </t>
  </si>
  <si>
    <t xml:space="preserve">Produkt lokalny - dobre praktyki </t>
  </si>
  <si>
    <r>
      <t>Cel operacji:</t>
    </r>
    <r>
      <rPr>
        <sz val="11"/>
        <rFont val="Calibri"/>
        <family val="2"/>
        <charset val="238"/>
        <scheme val="minor"/>
      </rPr>
      <t xml:space="preserve">  Celem operacji jest zwiększenie wiedzy producentów o możliwościach promocji i rozwoju lokalnych łańcuchów dystrybucji żywności. </t>
    </r>
    <r>
      <rPr>
        <b/>
        <sz val="11"/>
        <rFont val="Calibri"/>
        <family val="2"/>
        <charset val="238"/>
        <scheme val="minor"/>
      </rPr>
      <t xml:space="preserve">Przedmiot operacji: </t>
    </r>
    <r>
      <rPr>
        <sz val="11"/>
        <rFont val="Calibri"/>
        <family val="2"/>
        <charset val="238"/>
        <scheme val="minor"/>
      </rPr>
      <t xml:space="preserve">Identyfikacja, zgromadzenie i upowszechnienie w województwie podlaskim dobrych praktyk sprzyjających propagowaniu przetwórstwa w krótkim łańcuchu dystrybucji.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</si>
  <si>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Cykl artykułów prasowych i audycji</t>
  </si>
  <si>
    <t>Artykuły/wkładki w prasie i w internecie/ Audycje telewizyjne/ i / lub radiowe</t>
  </si>
  <si>
    <t>min. 10/ min. 5</t>
  </si>
  <si>
    <t>Rolnicy, obecni i potencjalni producenci</t>
  </si>
  <si>
    <t>Wojewódzka Olimpiada Wiedzy o Pszczelarstwie</t>
  </si>
  <si>
    <r>
      <t>Cel operacji:</t>
    </r>
    <r>
      <rPr>
        <sz val="11"/>
        <rFont val="Calibri"/>
        <family val="2"/>
        <charset val="238"/>
        <scheme val="minor"/>
      </rPr>
      <t xml:space="preserve"> Upowszechnianie wiedzy w zakresie pszczelarstwa.</t>
    </r>
    <r>
      <rPr>
        <b/>
        <sz val="11"/>
        <rFont val="Calibri"/>
        <family val="2"/>
        <charset val="238"/>
        <scheme val="minor"/>
      </rPr>
      <t xml:space="preserve"> Przedmiot operacji:</t>
    </r>
    <r>
      <rPr>
        <sz val="11"/>
        <rFont val="Calibri"/>
        <family val="2"/>
        <charset val="238"/>
        <scheme val="minor"/>
      </rPr>
      <t xml:space="preserve"> Zachęcenie młodzieży do czynnego angażowania się w rozwój pszczelarstwa.</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</si>
  <si>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1/min. 10</t>
  </si>
  <si>
    <t>Uczniowie szkół z województwa podlaskiego</t>
  </si>
  <si>
    <t>Wojewódzka olimpiada wiedzy z zakresu uprawy roślin bobowatych grubonasiennych 
i soi</t>
  </si>
  <si>
    <r>
      <t xml:space="preserve">Cel operacji: </t>
    </r>
    <r>
      <rPr>
        <sz val="11"/>
        <rFont val="Calibri"/>
        <family val="2"/>
        <charset val="238"/>
        <scheme val="minor"/>
      </rPr>
      <t xml:space="preserve">Propagowanie szeroko pojętej wiedzy rolniczej, zarówno teoretycznej jak i praktycznej z zakresu uprawy roślin bobowatych grubonasiennych i soi.  Rozwijanie zainteresowań uczniów rolnictwem, upowszechnianie wzorców racjonalnego gospodarowania gruntami rolnymi.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</si>
  <si>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Uczniowie szkół o profilu rolniczym  z województwa podlaskiego</t>
  </si>
  <si>
    <t>Promocja walorów gęsiny</t>
  </si>
  <si>
    <r>
      <t xml:space="preserve">Cel operacji: </t>
    </r>
    <r>
      <rPr>
        <sz val="11"/>
        <rFont val="Calibri"/>
        <family val="2"/>
        <charset val="238"/>
        <scheme val="minor"/>
      </rPr>
      <t xml:space="preserve">Celem przedsięwzięcia jest upowszechnianie walorów zdrowotnych i smakowych gęsiny w ofercie żywieniowej gospodarstw agroturystycznych, mieszkańców, jak również poszerzenie ofert restauratorów oraz propagowanie gęsi jako produktu regionalnego, w tym zachęcenie mieszkańców regionu do zmiany nawyków żywieniowych. </t>
    </r>
    <r>
      <rPr>
        <b/>
        <sz val="11"/>
        <rFont val="Calibri"/>
        <family val="2"/>
        <charset val="238"/>
        <scheme val="minor"/>
      </rPr>
      <t>Przedmiot operacji:</t>
    </r>
    <r>
      <rPr>
        <sz val="11"/>
        <rFont val="Calibri"/>
        <family val="2"/>
        <charset val="238"/>
        <scheme val="minor"/>
      </rPr>
      <t xml:space="preserve"> Identyfikacja, zgromadzenie i upowszechnienie w województwie podlaskim dobrych praktyk sprzyjających propagowaniu przetwórstwa.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</si>
  <si>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Liczba audycji</t>
  </si>
  <si>
    <t>Rolnicy, obecni i potencjalni producenci, mieszkańcy obszarów wiejskich</t>
  </si>
  <si>
    <t>"Higiena wytwarzania produktów pszczelich" - druk poradnika zawierającego wiedzę tematyczną sprzyjającą rozwijaniu pasiek lokalnych mających wpływ na rozwój obszarów wiejskich</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</si>
  <si>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</si>
  <si>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1/2000</t>
  </si>
  <si>
    <t>Pszczelarze, inspekcja weterynaryjna</t>
  </si>
  <si>
    <t>"Międzysektorowa współpraca partnerska, a wspieranie krótkich łańcuchów dystrybucji produktu lokalnego"</t>
  </si>
  <si>
    <t>Liczba konferencji/uczestnicy konferencji</t>
  </si>
  <si>
    <t>2/min. 50</t>
  </si>
  <si>
    <t xml:space="preserve">Dobre praktyki dotyczące produktu lokalnego </t>
  </si>
  <si>
    <t>Cel operacji:  Celem operacji jest zwiększenie wiedzy producentów o możliwościach promocji i rozwoju lokalnych łańcuchów dystrybucji żywności. Przedmiot operacji: Identyfikacja, zgromadzenie i upowszechnienie w województwie podlaskim dobrych praktyk sprzyjających propagowaniu przetwórstwa w krótkim łańcuchu dystrybucji. Temat operacji: Wspieranie inicjowania inicjatyw na obszarach wiejskich związanych z polityką jakości żywności.</t>
  </si>
  <si>
    <t>Cykl audycji radiowych</t>
  </si>
  <si>
    <t>Audycje radiowe</t>
  </si>
  <si>
    <t>min. 6</t>
  </si>
  <si>
    <t>„Smart Villages”
 w polityce regionalnej Samorządu Województwa Podlaskiego</t>
  </si>
  <si>
    <t>Spotkanie</t>
  </si>
  <si>
    <t>Liczba spotkań/ uczestnicy spotkań</t>
  </si>
  <si>
    <t>1/ min. 25</t>
  </si>
  <si>
    <t>LGD, przedstawiciele JST</t>
  </si>
  <si>
    <r>
      <t xml:space="preserve">Cel operacji: </t>
    </r>
    <r>
      <rPr>
        <sz val="11"/>
        <rFont val="Calibri"/>
        <family val="2"/>
        <charset val="238"/>
      </rPr>
      <t xml:space="preserve">Celem operacji jest ukazanie perspektyw rozwojowych jakie niesie produkt lokalny, który ma duży potencjał na naszym terenie. </t>
    </r>
    <r>
      <rPr>
        <b/>
        <sz val="11"/>
        <rFont val="Calibri"/>
        <family val="2"/>
        <charset val="238"/>
      </rPr>
      <t xml:space="preserve">Przedmiot operacji: </t>
    </r>
    <r>
      <rPr>
        <sz val="11"/>
        <rFont val="Calibri"/>
        <family val="2"/>
        <charset val="238"/>
      </rPr>
      <t xml:space="preserve">Podniesienie wiedzy na temat krótkich łańcuchów dystrybucji oraz wspierania rozwoju przedsiębiorczości na obszarach wiejskich poprzez uświadomienie jej mieszkańcom szans jakie niesie za sobą wykorzystanie produktu lokalnego.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</si>
  <si>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r>
      <t>Cel operacji:</t>
    </r>
    <r>
      <rPr>
        <sz val="11"/>
        <rFont val="Calibri"/>
        <family val="2"/>
        <charset val="238"/>
      </rPr>
      <t xml:space="preserve"> Upowszechnianie wiedzy w zakresie pszczelarstwa.</t>
    </r>
    <r>
      <rPr>
        <b/>
        <sz val="11"/>
        <rFont val="Calibri"/>
        <family val="2"/>
        <charset val="238"/>
      </rPr>
      <t xml:space="preserve"> Przedmiot operacji:</t>
    </r>
    <r>
      <rPr>
        <sz val="11"/>
        <rFont val="Calibri"/>
        <family val="2"/>
        <charset val="238"/>
      </rPr>
      <t xml:space="preserve"> Zachęcenie młodzieży do czynnego angażowania się w rozwój pszczelarstwa.</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</si>
  <si>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r>
      <t>Cel operacji:</t>
    </r>
    <r>
      <rPr>
        <sz val="11"/>
        <rFont val="Calibri"/>
        <family val="2"/>
        <charset val="238"/>
        <scheme val="minor"/>
      </rPr>
      <t xml:space="preserve"> Upowszechnianie wiedzy wśród LGD oraz innych podmiotów uczestniczących w rozwoju obszarów wiejskich na temat koncepcji „Smart Villages”. </t>
    </r>
    <r>
      <rPr>
        <b/>
        <sz val="11"/>
        <rFont val="Calibri"/>
        <family val="2"/>
        <charset val="238"/>
        <scheme val="minor"/>
      </rPr>
      <t xml:space="preserve">Przedmiot operacji: </t>
    </r>
    <r>
      <rPr>
        <sz val="11"/>
        <rFont val="Calibri"/>
        <family val="2"/>
        <charset val="238"/>
        <scheme val="minor"/>
      </rPr>
      <t xml:space="preserve"> Zapoznanie uczestników spotkania z rekomendacją i działaniami wobec smart villages oraz planami na przyszłą perspektywę UE, w tym zaprezentowanie przykładów inteligentnych rozwiązań z Polski i Europy.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</si>
  <si>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Dobre praktyki na obszarach wiejskich województwa pomorskiego</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</si>
  <si>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konkursu.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</si>
  <si>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sztuk/1</t>
  </si>
  <si>
    <t>mieszkańcy województwa pomorskiego</t>
  </si>
  <si>
    <t>Urząd Marszałkowski Województwa Pomorskiego</t>
  </si>
  <si>
    <t>ul. Okopowa 21/27, 80-810 Gdańsk</t>
  </si>
  <si>
    <t>osoba/50</t>
  </si>
  <si>
    <t>Wymiana wiedzy oraz rezultatów działań pomiędzy podmiotami uczestniczącymi w rozwoju obszarów wiejskich</t>
  </si>
  <si>
    <t xml:space="preserve">JST, organizacje pozarządowe, podmioty działające na rzecz rozwoju obszarów wiejskich,  przedsiębiorcy z obszarów wiejskich,  </t>
  </si>
  <si>
    <t>sztuka/1</t>
  </si>
  <si>
    <t>jst, mieszkańcy obszarów wiejskich, właściciele gospodarstw wiejskich</t>
  </si>
  <si>
    <t>osoba/podmioty/50</t>
  </si>
  <si>
    <t xml:space="preserve">W ramach przedmiotowej operacji zaplanowano zadanie mające służyć wymianie wiedzy pomiędzy podmiotami uczestniczącymi w rozwoju obszarów wiejskich  i promowaniu integracji oraz współpracy między nimi. Planuje się, iż w ramach operacji zorganizowany konkursu  "Piękna Wieś Pomorska". Konkurs ma na celu ukazanie zarówno piękna wiejskiego krajobrazu, jak i wspólne działanie społeczności wiejskiej. Ponadto identyfikację i promocję najlepszych wzorców działania zorganizowanych lokalnych społeczności, jak i indywidualnych mieszkańców obszarów wiejskich prowadzących działalność rolniczą, w tym również agroturystyczną, w celu uzyskania wspólnej korzyści, jaką jest przyjazna dla mieszkańca, zadbana wieś i zagroda, stanowiąca wizytówkę regionu. Rolą konkursu jest wyłanianie i promowanie najlepszych wzorców działania, których autorami są poszczególne sołectwa i właściciele czynnych gospodarstw rolnych z województwa pomorskiego. </t>
  </si>
  <si>
    <t>2,3</t>
  </si>
  <si>
    <t>Promocja regionu</t>
  </si>
  <si>
    <t xml:space="preserve">Celem operacji jest promocja regionu, jego walorów i osiągnięć pomorskiego rolnictwa, a także lokalnych i tradycyjnych produktów żywnościowych. Operacja zostanie zrealizowana poprzez organizację wydarzeń o charakterze targowo-wystawienniczym oraz produkcję filmu promującego.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 ramach przedmiotowej operacji zaplanowano zadanie mające służyć prezentacji osiągnieć i promocji polskiej wsi w kraju i zagranicą poprzez promowanie regionalnych producentów żywności i wytwórców produktów lokalnych. Celem projektu jest promocja pomorskiej żywności wysokiej jakości oferowanej m.in. przez członków sieci Dziedzictwo Kulinarne Pomorskie. Promocja żywności wysokiej jakości ma zachęcić konsumentów do spożywania tradycyjnych  i lokalnych produktów żywnościowych pochodzących z najbliższego otoczenia.                                                                                  </t>
  </si>
  <si>
    <t>targi</t>
  </si>
  <si>
    <t>sztuka/40</t>
  </si>
  <si>
    <t xml:space="preserve">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 </t>
  </si>
  <si>
    <t>liczba odwiedzających</t>
  </si>
  <si>
    <t>osoba/100000</t>
  </si>
  <si>
    <t>liczba dni targowych</t>
  </si>
  <si>
    <t>dzień/25</t>
  </si>
  <si>
    <t>spot promocyjny</t>
  </si>
  <si>
    <t xml:space="preserve">Wspieranie współpracy i upowszechnianie wiedzy w zakresie produkcji żywności </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</si>
  <si>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</si>
  <si>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</si>
  <si>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Promocja modeli krótkich łańcuchów dostaw żywności pochodzących z gospodarstw rolnych</t>
  </si>
  <si>
    <t>Celem operacji będzie porównanie różnych modeli krótkich łańcuchów dostaw żywności pochodzących z gospodarstw rolnych i ich promocja. Projekt obejmować będzie zadania związane z promocją i rozpowszechnianiem dobrych przykładów, w tym innowacyjnych rozwiązań wdrażanych w rolnictwie, produkcji rolnej na obszarach wiejskich.  Operacja zostanie zrealizowana poprzez organizację konferencji. Tematyka konferencji dotyczyć będzie rozwiązań projektowych,  które wpływają na nowe modele organizacji produkcji i sprzedaży rolniczej tj. krótkie łańcuchy dostaw, rolniczy handel detaliczny (RHD), działalność marginalna, lokalna i ograniczona (MOL), w tym przykłady produkcji i sprzedaży produktów ekologicznych i regionalnych. Powyższa forma realizacji operacji będzie służyć promowaniu wiedzy, doświadczenia wynikającego ze zrealizowanych projektów i poszukiwaniu nowatorskich rozwiązań w produkcji rolnej przez podmioty posiadające różnorodne doświadczenie, wiedzę i umiejętności.  Celem konferencji będzie również stworzenie warunków dla dyskusji co  pozwoli na wypracowanie strategii działania w celu polepszania jakości życia na pomorskiej wsi.</t>
  </si>
  <si>
    <t xml:space="preserve">rolnicy, JST, organizacje pozarządowe, podmioty działające na rzecz rozwoju obszarów wiejskich,  przedsiębiorcy z branży rolniczej </t>
  </si>
  <si>
    <t>III- IV</t>
  </si>
  <si>
    <t>Zadania samorządów lokalnych i gospodarczych aktywizujące obszary wiejskie</t>
  </si>
  <si>
    <t xml:space="preserve">W ramach przedmiotowej operacji zaplanowano zadanie, które służy wymianie wiedzy pomiędzy podmiotami uczestniczącymi w rozwoju obszarów wiejskich  i promowaniu integracji oraz współpracy między nimi. Planuje się organizację konferencji, której celem będzie przybliżenie tematyki związanej z rozwojem i aktywizacją samorządów lokalnych i gospodarczych w województwie pomorskim. </t>
  </si>
  <si>
    <t xml:space="preserve">Celem operacji będzie promocja regionu, jego walorów i osiągnięć pomorskiego rolnictwa, a także lokalnych i tradycyjnych produktów żywnościowych. Operacja zostanie zrealizowana poprzez organizację wydarzeń o charakterze targowo-wystawienniczym.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czy produktów rodzimych np. wpisanych na Listę Produktów Tradycyjnych.  W ramach przedmiotowej operacji zaplanowane zadanie posłuży prezentacji osiągnieć i promocji pomorskiej wsi. Promocja żywności wysokiej jakości ma zachęcić konsumentów do spożywania tradycyjnych  i lokalnych produktów żywnościowych pochodzących z najbliższego otoczenia.                                                                                  </t>
  </si>
  <si>
    <t>osoba/10000</t>
  </si>
  <si>
    <t>dzień/10</t>
  </si>
  <si>
    <t>Dożynki Wojewódzkie</t>
  </si>
  <si>
    <r>
      <t>Celem operacji jest budowanie tożsamości regionalnej mieszkańców poprzez kultywowanie wiejskich tradycji i zwyczajów ludowych. Cel operacji osiągnięty zostanie poprzez organizacje wydarzenia plenerowego – Dożynek Wojewódzkich oraz konkursu na najpiękniejszy wieniec dożynkowy. Dożynki są wyrazem podziękowania dla rolników za ich ciężką pracę. Obrzęd dziękowania za plony stanowi połączenie tradycji i religii oraz</t>
    </r>
    <r>
      <rPr>
        <strike/>
        <sz val="11"/>
        <rFont val="Calibri"/>
        <family val="2"/>
        <charset val="238"/>
        <scheme val="minor"/>
      </rPr>
      <t xml:space="preserve"> </t>
    </r>
    <r>
      <rPr>
        <sz val="11"/>
        <rFont val="Calibri"/>
        <family val="2"/>
        <charset val="238"/>
        <scheme val="minor"/>
      </rPr>
      <t xml:space="preserve">integruje społeczność. Operacja przyczyni się również do zwiększenia aktywności lokalnej mieszkańców oraz podmiotów współpracujących przy realizacji tego rodzaju przedsięwzięć. </t>
    </r>
  </si>
  <si>
    <t>rolnicy, mieszkańcy województwa pomorskiego</t>
  </si>
  <si>
    <t>liczba uczestników</t>
  </si>
  <si>
    <t>osoba/1000</t>
  </si>
  <si>
    <t>liczba uczestników konkursu</t>
  </si>
  <si>
    <t>osoba/16</t>
  </si>
  <si>
    <t>Weki z Pomorskiej Spiżarni</t>
  </si>
  <si>
    <t>Celem operacji jest zachęcenie pomorskich rolników do przetwórstwa wyprodukowanej przez siebie żywności i sprzedaż tych przetworzonych produktów w ramach rolniczego handlu detalicznego (RHD). Operacja zostanie zrealizowana poprzez organizację szkolenia oraz konkursu. Celem szkolenia będzie podniesienie wiedzy i świadomości wśród rolników o potencjale ekonomicznym tkwiącym w RHD oraz o sposobach wykorzystania go dla celu poprawy dochodów. Ponadto dzięki szkoleniu rolnicy zwiększą swoją wiedzę i kompetencję z zakresu marketingu produktów wytworzonych w gospodarstwie rolnym, w tym rozwiązań  dot. kanałów dystrybucji tych produktów. Podczas spotkania przedstawione zostaną najważniejsze zagadnienia weterynaryjno-prawne  związane z uruchamianiem i prowadzeniem sprzedaży oraz informacje związane ze zdobyciem dotacji na ten cel.
Ideą  konkursu jest zainteresowanie przetwórstwem żywności i sprzedażą produktów wytworzonych z własnej uprawy, hodowli lub chowu, zwiększenie zainteresowania produktami lokalnymi wśród konsumentów oraz promocja i szerzenie dobrych praktyk w zakresie wytwarzania i sprzedaży produktów rolno- spożywczych charakterystycznych dla województwa pomorskiego, w tym wzrost jego atrakcyjności poprzez rozwój lokalnej przedsiębiorczości.</t>
  </si>
  <si>
    <t>sztuk /1</t>
  </si>
  <si>
    <t xml:space="preserve"> rolnicy, koła gospodyń wiejskich, zainteresowani podjęciem działalności w zakresie przetwórstwa rolnego,</t>
  </si>
  <si>
    <t>sztuk/50</t>
  </si>
  <si>
    <t>1,2</t>
  </si>
  <si>
    <t>Inteligentna, zrównoważona i innowacyjna pomorska wieś</t>
  </si>
  <si>
    <t>Operacja będzie miała na celu stworzenie możliwości wymiany informacji o inicjatywach i społecznościach działających zgodnie z ideą smart village w województwie pomorskim. „Inteligentne wioski" stwarzają nowe możliwości (m.in. poprawiają mobilność, rozwijają przedsiębiorczość, zapewniają wysoką jakość edukacji i usług zdrowotnych, zapobiegają wykluczeniu społecznemu, wpływają na ochronę środowiska czy umiejętne wykorzystanie zasobów naturalnych) w celu poprawienia poziomu i jakości życia mieszkańców wsi. Operacja zostanie zrealizowana poprzez organizacje konkursu skierowanego do podmiotów wdrażających tego rodzaju rozwiązania na obszarach wiejskich. Konkurs umożliwi zidentyfikowanie przykładów/inicjatyw w zakresie głównych problemów rozwoju pomorskich obszarów wiejskich oraz zgromadzenie pomysłów służących ich rozwiązywaniu.</t>
  </si>
  <si>
    <t xml:space="preserve">mieszkańcy obszarów wiejskich, jst, podmioty związane z rozwojem obszarów wiejskich </t>
  </si>
  <si>
    <t>1, 3</t>
  </si>
  <si>
    <t xml:space="preserve">Forum Sołtysów Województwa Śląskiego </t>
  </si>
  <si>
    <t>forum/konferencja</t>
  </si>
  <si>
    <t>liczba konferencji, spotkań, seminariów/ liczba uczestników</t>
  </si>
  <si>
    <t>1/ 150</t>
  </si>
  <si>
    <t>Sołtysi z województwa śląskiego, przedstawiciele instytucji działających na rzecz rolnictwa, rozwoju obszarów wiejskich oraz Partnerzy KSOW</t>
  </si>
  <si>
    <t>Samorząd Województwa Śląskiego</t>
  </si>
  <si>
    <t>ul. Ligonia 46/ 40-037 Katowice</t>
  </si>
  <si>
    <t>Wyjazd studyjny krajowy</t>
  </si>
  <si>
    <t>Przedmiotem operacji jest zorganizowanie wyjazdu studyjnego na terenie Polski mającego na celu wymianę dobrych praktyk w zakresie rozwoju obszarów wiejskich w ramach operacji nastawionych na realizację m. in: różnych priorytetów PROW 2014-2020</t>
  </si>
  <si>
    <t>1/30</t>
  </si>
  <si>
    <t>Partnerzy KSOW, przedstawiciele instytucji działających na rzecz rozwoju obszarów wiejskich</t>
  </si>
  <si>
    <t>Udział w Targach Turystyki Weekendowej "Atrakcje Regionów"</t>
  </si>
  <si>
    <t>Stoisko wystawiennicze</t>
  </si>
  <si>
    <t>Liczba stoisk wystawienniczych</t>
  </si>
  <si>
    <t>Jednostka Regionalna KSOW oraz Partnerzy KSOW w tym m.in. LGD z terenu województwa śląskiego.</t>
  </si>
  <si>
    <t>Wydawnictwo - Dziedzictwo Kulinarne Świętokrzyskie</t>
  </si>
  <si>
    <t>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t>
  </si>
  <si>
    <t>ilość egzemplarzy</t>
  </si>
  <si>
    <t>Mieszkańcy województwa świętokrzyskiego ze szczególnym uwzględnieniem mieszkańców wsi</t>
  </si>
  <si>
    <t xml:space="preserve">II- III </t>
  </si>
  <si>
    <t>Urząd Marszałkowski Województwa Świętokrzyskiego</t>
  </si>
  <si>
    <t>Al. IX Wieków Kielc 3; 25-516 Kielce</t>
  </si>
  <si>
    <t>Dobre praktyki Programu Rozwoju Obszarów Wiejskich na lata  2014-2020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</si>
  <si>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Film promocyjny będzie prezentował przykłady dobrych praktyk PROW 2014-2020, pokazując projekty już zakończone, promujące działalności Lokalnych Grup Działania w województwie świętokrzyskim w zakresie wdrażania Lokalnych Strategii Rozwoju.</t>
  </si>
  <si>
    <t>Mieszkańcy województwa świętokrzyskiego</t>
  </si>
  <si>
    <t>Publikacja - Dobre praktyki PROW 2014-2020 w zakresie operacji typu Gospodarka wodno-ściekowa w ramach działania Podstawowe usługi i odnowa wsi na obszarach wiejskich w zakresie wsparcia  i działań ukierunkowanych na poprawę sytuacji hydrologicznej na obszarach wiejskich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</si>
  <si>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Publikacja ma służyć upowszechnianiu wiedzy o zrealizowanych projektach wpływających na polepszenie warunków na obszarach wiejskich poprzez  analizę lokalizacji obiektów i urządzeń małej retencji, w tym także konieczności ich inwentaryzacji pod kątem powszechnej użyteczności  wraz z oceną istniejących obiektów do potrzeb małej retencji i innych działań ukierunkowanych na poprawę stanu hydrologicznego  na obszarach wiejskich. Upowszechnienie wśród potencjalnych beneficjentów tj. samorządów z terenu województwa świętokrzyskiego, kierunków rozwoju obszarów wiejskich jakie powinny obrać w przyszłym i w kolejnych okresach programowania, aby mogły realnie zwiększyć bezpieczeństwo hydrologiczne mieszkańców obszarów wiejskich, w tym przede wszystkim rolników.</t>
  </si>
  <si>
    <t>publikacja (opracowanie nie, druk)</t>
  </si>
  <si>
    <t>500 -600</t>
  </si>
  <si>
    <t xml:space="preserve">Wyjazd studyjny - Dobre praktyki PROW 2014-2020 </t>
  </si>
  <si>
    <t>Celem operacji jest wzrost świadomości Partnerów KSOW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implementację dobrych praktyk z innych regionów. Partnerzy KSOW zdobyta wiedzę będą mogli wdrożyć w ramach zadań konkursowych, które będą się odbywać w latach następnych.</t>
  </si>
  <si>
    <t>liczba osób</t>
  </si>
  <si>
    <t>20-25</t>
  </si>
  <si>
    <t>Partnerzy KSOW, podmioty uczestniczące w realizacji PROW</t>
  </si>
  <si>
    <t>Samorząd Województwa Świętokrzyskiego</t>
  </si>
  <si>
    <t>Urząd Marszałkowski Województwa Warmińsko-Mazurskiego w Olsztynie</t>
  </si>
  <si>
    <t>ul. Emilii Plater 1, 10-562 Olsztyn</t>
  </si>
  <si>
    <t>Udział w targach "Smaki Regionów" w Poznaniu</t>
  </si>
  <si>
    <t>Celem realizacji operacji jest promocja i wsparcie sektora żywności regionalnej, tradycyjnej i naturalnej z województwa warmińsko-mazurskiego</t>
  </si>
  <si>
    <t>Koła Gospodyń Wiejskich z województwa warmińsko-mazurskiego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</si>
  <si>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</si>
  <si>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</si>
  <si>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</si>
  <si>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</si>
  <si>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 xml:space="preserve">Urząd Marszałkowski Województwa Warmińsko-Mazurskiego w Olsztynie </t>
  </si>
  <si>
    <t>Publikacja/broszura/materiał drukowany na temat dobrych praktyk w ramach PROW 2014-2020.</t>
  </si>
  <si>
    <t>Celem realizacji operacji jest identyfikacja oraz upowszechnienie przykładów operacji zrealizowanych w ramach Programu Rozwoju Obszarów Wiejskich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</si>
  <si>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</si>
  <si>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</si>
  <si>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</si>
  <si>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</si>
  <si>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</si>
  <si>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województwa warmińsko-mazurskim, jako przykładu organizacji kobiecej działającej na terenach wiejskich. Planuje się aby publikacja opatrzona była przykładami przepisów kulinarnych poszczególnych kół gospodyń wiejskich - jako inspiracja powrotu do tradycji kuchni regionu Warmii i Mazur.</t>
  </si>
  <si>
    <t xml:space="preserve">"Warto zostać na wsi" </t>
  </si>
  <si>
    <t>Celem realizacji operacji jest pokazanie wsi , jako znakomitego miejsca do życia, zamieszkania i pracy zarobkowej</t>
  </si>
  <si>
    <t xml:space="preserve">młodzież ze szkół rolniczych </t>
  </si>
  <si>
    <t>Konkurs na najładniejsze stoisko dożynkowe Kół Gospodyń Wiejskich 2021</t>
  </si>
  <si>
    <t>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</si>
  <si>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</si>
  <si>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 Ogół społeczeństwa</t>
  </si>
  <si>
    <t>Organizacja konferencji pn. "Aktywność społeczności na obszarach wiejskich - rola kobiet jako istotny element przedsiębiorczości społeczeństw lokalnych"</t>
  </si>
  <si>
    <t>Celem realizacji operacji jest wzmocnienie wizerunku kobiet zamieszkujących obszary wiejskie oraz zachęcenie ich do aktywności związanej z pielęgnowaniem dziedzictwa kulturowego Warmii i Mazur.</t>
  </si>
  <si>
    <t>Kobiety z obszarów wiejskich   województwa warmińsko-mazurskiego</t>
  </si>
  <si>
    <t>Integracja społeczności na obszarach wiejskich - aktywne życie na wsi</t>
  </si>
  <si>
    <t>Celem realizacji operacji jest promocja obszarów wiejskich, wyeksponowanie wartości kultury z jej regionalną różnorodnością i dziedzictwem lokalnych społeczności.</t>
  </si>
  <si>
    <t>film/emisja filmu</t>
  </si>
  <si>
    <t>film, emisja filmu w telewizji i w internecie</t>
  </si>
  <si>
    <t>1/1</t>
  </si>
  <si>
    <t>Ogół społeczeństwa, w szczególności mieszkańcy obszarów wiejskich województwa warmińsko-mazurskiego.</t>
  </si>
  <si>
    <t>Konkurs na najlepszą zrealizowaną inicjatywę aktywizującą społeczność lokalną na obszarach wiejskich w latach 2018-2020.</t>
  </si>
  <si>
    <t>Celem realizacji operacji jest promowanie działań z zakresu modernizacji terenów wiejskich, wspieranie zadań wpływających na zwiększenie poziomu zaangażowania społeczności lokalnych w sołectwach na terenie województwa warmińsko-mazurskiego.</t>
  </si>
  <si>
    <t>Gminy i sołectwa z województwa warmińsko-mazurskiego</t>
  </si>
  <si>
    <t>Producenci i przetwórcy regionalnej żywności, członkowie sieci Dziedzictwo Kulinarne Warmia Mazury Powiśle, przedstawiciele Urzędu Marszałkowskiego województwa warmińsko-mazurskiego, ogół społeczeństwa.</t>
  </si>
  <si>
    <t>Kampania promocyjno-edukacyjna dotycząca żywności regionalnej, tradycyjnej w tym sieci Dziedzictwo Kulinarne Warmia, Mazury Powiśle oraz Listy Produktów Tradycyjnych Województwa Warmińsko-Mazurskiego</t>
  </si>
  <si>
    <t>Celem realizacji operacji jest przeprowadzenie kampanii promującej żywność regionalną, naturalną Warmii, Mazur i Powiśla w tym sieci Dziedzictwo Kulinarne Warmia, Mazury i Powiśle oraz Listy Produktów Tradycyjnych . Kampania będzie miała również walory edukacyjne.</t>
  </si>
  <si>
    <t>Kampania promocyjna</t>
  </si>
  <si>
    <t>Mieszkańcy województwa warmińsko-mazurskiego, podmioty zainteresowane przystąpieniem do Sieci, Koła Gospodyń Wiejskich, rolnicy, producenci, przetwórcy, restauratorzy lub osoby fizyczne, zainteresowane wpisaniem swojego produktu/potrawy na Listę Produktów Tradycyjnych Województwa Warmińsko-Mazurskiego.</t>
  </si>
  <si>
    <t>"Nasze kulinarne dziedzictwo" Wielkanoc</t>
  </si>
  <si>
    <t xml:space="preserve">Celem realizacji operacji jest przedstawienie przepisów kulinarnych z wybranych potraw, charakterystycznych dla regionu Warmii i Mazur na podstawie informacji pochodzących od przedstawicielek wybranych Kół Gospodyń Wiejskich -jako strażniczek tradycji kuchni  regionu. </t>
  </si>
  <si>
    <t>Mieszkańcy województwa warmińsko-mazurskiego</t>
  </si>
  <si>
    <t>"Nasze kulinarne dziedzictwo" Boże Narodzenie</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</si>
  <si>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</si>
  <si>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</si>
  <si>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</si>
  <si>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6800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</si>
  <si>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</si>
  <si>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</si>
  <si>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</si>
  <si>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</si>
  <si>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</si>
  <si>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</si>
  <si>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</si>
  <si>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</si>
  <si>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</si>
  <si>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</si>
  <si>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</si>
  <si>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rolno-spożywczej, członkowie Sieci Dziedzictwa Kulinarnego Wielkopolska,
</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</si>
  <si>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</si>
  <si>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</si>
  <si>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</si>
  <si>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</si>
  <si>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</si>
  <si>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Podnoszenie wiedzy mieszkańców województwa wielkopolskiego na temat PROW 2014-2020, działań aktywizujących mieszkańców obszarów wiejskich oraz promocja zrównoważonego rozwoju obszarów wiejskich poprzez realizację działań informacyjnych</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</si>
  <si>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</si>
  <si>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</si>
  <si>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Promocja dorobku wielkopolskich LGD podczas Dożynek Prezydenckich w Spale oraz zapewnienie pomocy technicznej w zakresie współpracy międzyterytorialnej</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</si>
  <si>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</si>
  <si>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</si>
  <si>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</si>
  <si>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</si>
  <si>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</si>
  <si>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</si>
  <si>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t>
  </si>
  <si>
    <t xml:space="preserve">liczba wyjazdów studyjnych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</si>
  <si>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</si>
  <si>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Organizacja wyjazdu studyjnego dla samorządowców z województwa wielkopolskiego mającego na celu poznanie przykładów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</si>
  <si>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samorządowcy, w tym przedstawiciele Urzędu Marszałkowskiego,  przedstawiciele LGD oraz instytucje zaangażowane w rozwój obszarów wiejskich lub zaangażowane bezpośrednio w realizację i wdrażanie PROW 2014-2020 </t>
  </si>
  <si>
    <t>Organizacja gali finałowej konkursu Wielkopolski Rolnik Roku</t>
  </si>
  <si>
    <t>Celem konkursu jest promocja wsi jako miejsca do życia i rozwoju zawodowego, upowszechniając przy tym wiedzę w zakresie innowacyjnych rozwiązań w rolnictwie, produkcji żywności, leśnictwie i na obszarach wiejskich, a także upowszechnianie dobrych praktyk w rolnictwie i na obszarach wiejskich poprzez wyłonienie laureatów konkursu</t>
  </si>
  <si>
    <t>rolnicy z województwa wielkopolskiego</t>
  </si>
  <si>
    <t>Wymiana wiedzy oraz rezultatów działań pomiędzy podmiotami uczestniczącymi w rozwoju obszarów wiejskich, w tym organizacja wydarzeń targowych o zasięgu krajowym i międzynarodowym w kontekście nowych modeli organizacji produkcji i sprzedaży rolniczej</t>
  </si>
  <si>
    <t>Organizacja wydarzeń targowych mająca na celu wymianę wiedzy pomiędzy podmiotami uczestniczącymi w rozwoju obszarów
wiejskich oraz promowaniu integracji, w tym życia na wsi i współpracy między nimi, z uwzględnieniem nowych metod produkcji i sprzedaży, czyli krótkich łańcuchów dostaw, rolniczego handlu detalicznego (RHD) oraz sprzedaży produktów ekologicznych i regionalnych.</t>
  </si>
  <si>
    <t>ogół społeczeństwa, instytucje zaangażowane w rozwój obszarów wiejskich, przedstawiciele branży rolno-spożywczej - członkowie Sieci Dziedzictwa Kulinarnego Wielkopolska</t>
  </si>
  <si>
    <t xml:space="preserve">Konkurs na najlepsze Koła Gospodyń Wiejskich w Wielkopolsce </t>
  </si>
  <si>
    <t>Zachowane i wypromowane zostanie dziedzictwo kulturowe w tym folklor oraz  kulinarne w tym produkty regionalne  na obszarach wiejskich, poprzez wyeksponowanie wartości polskiej kultury, z jej regionalną różnorodnością i dziedzictwem lokalnych społeczności z jednej strony, a poprawą jakości życia mieszkańców obszarów wiejskich z drugiej.</t>
  </si>
  <si>
    <t>Aktywizacja mieszkańców województwa wielkopolskiego w kierunku działań podejmowanych na rzecz zwiększenia świadomości na temat hodowli pszczół oraz form promocji pszczelarstwa</t>
  </si>
  <si>
    <t xml:space="preserve">Współpraca z rolnikami, samorządami lokalnymi i związkami pszczelarskimi w celu poprawy warunków prowadzenia chowu i hodowli pszczół oraz promocji wielkopolskiego pszczelarstwa. Planowane wydarzenia obejmują szeroki zakres współpracy z pszczelarzami, rolnikami, izbami rolniczymi, samorządami lokalnymi i Samorządem Województwa Wielkopolskiego w celu podniesienia wiedzy i świadomości ekologicznej społeczeństwa </t>
  </si>
  <si>
    <t>konferencja edukacyjno-promocyjna oraz dwa konkursy regionalne</t>
  </si>
  <si>
    <t xml:space="preserve">pszczelarze województwa wielkopolskiego, właściciele ogródków kwietnych , ogół mieszkańców obszarów wiejskich województwa wielkopolskiego </t>
  </si>
  <si>
    <t>Ekspertyza w formie publikacji elektronicznej na temat inteligentnego rozwoju obszarów wiejskich</t>
  </si>
  <si>
    <t>Inteligentny rozwój to zrównoważony rozwój, który jest osiągany poprzez zwiększone wykorzystanie badań i rozwoju, innowacji, wiedzy i uczenia się, promowanie inteligentnych obszarów wiejskich w celu osiągnięcia regionalnego wzrostu gospodarczego. Ekspertyza stanowić będzie kompendium podnoszące poziom wiedzy społeczności lokalnej w zakresie inteligentnego rozwoju, w tym aspektów ochrony środowiska i zmian klimatycznych oraz zawierać będzie rekomendacje w zakresie inteligentnego rozwoju obszarów wiejskich dla mieszkańców i samorządów z terenu województwa wielkopolskiego.</t>
  </si>
  <si>
    <t>ekspertyza</t>
  </si>
  <si>
    <t>dokument/publikacja</t>
  </si>
  <si>
    <t>mieszkańcy i samorządy z terenu województwa wielkopolskiego</t>
  </si>
  <si>
    <t xml:space="preserve">II, III </t>
  </si>
  <si>
    <t>Aleja Zachodniopomorskie Smaki - Produkty Tradycyjne Pomorza Zachodniego w ramach "Pikniku nad Odrą"</t>
  </si>
  <si>
    <t>Promocja produktów tradycyjnych i regionalnych producentów z województwa zachodniopomorskiego</t>
  </si>
  <si>
    <t>Operacja o charakterze promocyjno-wystawienniczym</t>
  </si>
  <si>
    <t>Liczba imprez plenerowych</t>
  </si>
  <si>
    <t>Zwiedzający stoiska wystawiennicze lokalnych wytwórców produktów tradycyjnych, regionalnych i ekologicznych Pomorza Zachodniego na imprezie plenerowej, potencjalni kontrahenci wystawców</t>
  </si>
  <si>
    <t>Urząd Marszałkowski Województwa Zachodniopomorskiego</t>
  </si>
  <si>
    <t>ul. Korsarzy 34,       70 - 540 Szczecin</t>
  </si>
  <si>
    <t xml:space="preserve">Liczba wystawców </t>
  </si>
  <si>
    <t>11</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</si>
  <si>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</si>
  <si>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</si>
  <si>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</si>
  <si>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</si>
  <si>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</si>
  <si>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Liczba uczestników seminariów informacyjnych</t>
  </si>
  <si>
    <t>240</t>
  </si>
  <si>
    <t>Wojewódzkie Dni Pszczelarza</t>
  </si>
  <si>
    <t>Celem operacji jest dostarczenie oraz upowszechnianie nowych rozwiązań i wiedzy we współpracy z uczelniami wyższymi i doradztwem rolniczym.</t>
  </si>
  <si>
    <t>Impreza plenerowa/seminarium</t>
  </si>
  <si>
    <t>Liczba imprez plenerowych/liczba seminariów</t>
  </si>
  <si>
    <t>1/3</t>
  </si>
  <si>
    <t>Pszczelarze, osoby zawodowo i hobbystycznie zajmujące się prowadzeniem pasiek o różnej skali produkcji z terenu województwa zachodniopomorskiego, rolnicy</t>
  </si>
  <si>
    <t>Liczba uczestników imprezy</t>
  </si>
  <si>
    <t>200/120</t>
  </si>
  <si>
    <t>Smaki Regionów w Poznaniu</t>
  </si>
  <si>
    <t>Celem operacji jest wspieranie profesjonalnej współpracy i realizacji przez rolników wspólnych inwestycji.</t>
  </si>
  <si>
    <t>Liczba wystaw</t>
  </si>
  <si>
    <t>Producenci rolni i przetwórcy z terenu województwa zachodniopomorskiego</t>
  </si>
  <si>
    <t>Liczba  wystawców</t>
  </si>
  <si>
    <t>2, 3</t>
  </si>
  <si>
    <t>Targi Rolne "Agro Pomerania" w Barzkowicach</t>
  </si>
  <si>
    <t>12</t>
  </si>
  <si>
    <t>Festiwal Wina Pomorza Zachodniego</t>
  </si>
  <si>
    <t>Prezentacja potencjału województwa zachodniopomorskiego w zakresie oferty enoturystyki, upowszechniania dziedzictwa i kultury winiarskiej oraz promocji produktów regionalnych.</t>
  </si>
  <si>
    <t>Zwiedzający stoiska wystawiennicze producentów win regionalnych, lokalnych wytwórców produktów tradycyjnych, regionalnych i ekologicznych Pomorza Zachodniego na imprezie plenerowej, potencjalni kontrahenci wystawców</t>
  </si>
  <si>
    <t>Aleja Zachodniopomorskie Smaki - produkty tradycyjne Pomorza Zachodniego w ramach Jarmarku Jakubowego</t>
  </si>
  <si>
    <t>Eko Turniej Kół Gospodyń Wiejskich Województwa Zachodniopomorskiego</t>
  </si>
  <si>
    <t xml:space="preserve">Realizacja operacji przyczyni się do rozwoju współpracy regionalnej i budowania partnerskich relacji ze społecznością lokalną. Zachowane i wypromowane zostanie dziedzictwo kulturowe, kulinarne i przyrodnicze na obszarach wiejskich. </t>
  </si>
  <si>
    <t>Liczba imprez plenerowych/liczba konkursów</t>
  </si>
  <si>
    <t>1/5</t>
  </si>
  <si>
    <t>członkinie KGW z obszaru województwa zachodniopomorskiego, lokalni liderzy wiejscy</t>
  </si>
  <si>
    <t>Liczba uczestników imprezy plenerowej/liczba uczestników konkursów</t>
  </si>
  <si>
    <t>300/150</t>
  </si>
  <si>
    <t>Dożynki Prezydenckie w Spale</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</si>
  <si>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</si>
  <si>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</si>
  <si>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</si>
  <si>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</si>
  <si>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</si>
  <si>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Aleja Zachodniopomorskie Smaki - Produkty Tradycyjne Pomorza Zachodniego w ramach Festiwalu Słowian i Wikingów w Wolinie</t>
  </si>
  <si>
    <t>Zwiedzający stoiska wystawiennicze wystawców na imprezie plenerowej, potencjalni kontrahenci wystawców</t>
  </si>
  <si>
    <t>Warsztaty ekologiczne dla dzieci/młodzieży z obszarów wiejskich</t>
  </si>
  <si>
    <t xml:space="preserve">Promocja zrównoważonego rozwoju obszarów wiejskich </t>
  </si>
  <si>
    <t>Liczba warsztatów</t>
  </si>
  <si>
    <t>Dzieci i młodzież z terenów wiejskich Pomorza Zachodniego</t>
  </si>
  <si>
    <t xml:space="preserve">Liczba uczestników warsztatów </t>
  </si>
  <si>
    <t>150</t>
  </si>
  <si>
    <t>badanie</t>
  </si>
  <si>
    <t xml:space="preserve">Stoiska wystawiennicze </t>
  </si>
  <si>
    <t>Priorytet</t>
  </si>
  <si>
    <t>I,III</t>
  </si>
  <si>
    <t>Organizacja wyjazdu studyjnego dla przedstawicieli lokalnych społeczności, w tym przypadku sołtysów z terenu Województwa Małopolskiego podyktowana jest koniecznością wymiany doświadczeń oraz podzieleniem się dobrymi praktykami z przedstawicielami lokalnych społeczności działających na podobnej płaszczyźnie w innym regionie. Działanie ma służyć wymianie wiedzy pomiędzy podmiotami uczestniczącymi w rozwoju obszarów wiejskich i współpracy między nimi. Zebrana wiedza nt. funkcjonowania sołectw w innych regionach pozwoli usprawnić funkcjonowanie małopolskich sołectw, wprowadzić innowacje, wpłynąć na rozwój obszarów wiejskich. Rozwój lokalny odbywa się m.in. poprzez planowanie i podejmowanie strategicznych inwestycji, inicjatyw, dlatego tak ważna jest realizacja małych celów przez małe podmioty, jakimi są sołectwa, które składają się na wielkie zadania rozwoju lokalnego.</t>
  </si>
  <si>
    <t>raport</t>
  </si>
  <si>
    <t>Razem</t>
  </si>
  <si>
    <r>
      <rPr>
        <b/>
        <sz val="11"/>
        <rFont val="Calibri"/>
        <family val="2"/>
        <charset val="238"/>
        <scheme val="minor"/>
      </rPr>
      <t>1</t>
    </r>
    <r>
      <rPr>
        <sz val="11"/>
        <rFont val="Calibri"/>
        <family val="2"/>
        <charset val="238"/>
        <scheme val="minor"/>
      </rPr>
      <t>/ 2560</t>
    </r>
  </si>
  <si>
    <r>
      <rPr>
        <b/>
        <sz val="10"/>
        <rFont val="Calibri"/>
        <family val="2"/>
        <charset val="238"/>
        <scheme val="minor"/>
      </rPr>
      <t xml:space="preserve">CEL: </t>
    </r>
    <r>
      <rPr>
        <sz val="10"/>
        <rFont val="Calibri"/>
        <family val="2"/>
        <charset val="238"/>
        <scheme val="minor"/>
      </rPr>
      <t xml:space="preserve">zapoznanie szerokiego grona internautów z bogatą ofertą miejsc do aktywnego odpoczynku wyposażonych w infrastrukturę tras rowerowych przebiegających przez teren województwa opolskiego. </t>
    </r>
    <r>
      <rPr>
        <b/>
        <sz val="10"/>
        <rFont val="Calibri"/>
        <family val="2"/>
        <charset val="238"/>
        <scheme val="minor"/>
      </rPr>
      <t>PRZEDMIOT:</t>
    </r>
    <r>
      <rPr>
        <sz val="10"/>
        <rFont val="Calibri"/>
        <family val="2"/>
        <charset val="238"/>
        <scheme val="minor"/>
      </rPr>
      <t xml:space="preserve"> produkcja i emisja w internecie materiałów filmowych, które w sposób nowoczesny dostarczą informacji na temat miejsc atrakcyjnych do uprawiania turystyki rowerowej w pięknych okolicznościach przyrody wsi opolskiej, przy jednoczesnej możliwości odwiedzenia wielu wspaniałych zamków, pałaców i innych skarbów dziedzictwa wiejskiego Śląska Opolskiego. Prezentowane będą treści dotyczące m.in.: najważniejszych turystycznych tras rowerowych (wraz z ich charakterystyką i występujących na nich atrakcji), oferty usługowej opolskich gospodarstw agroturystycznych, przedsiębiorców w zakresie turystyki, sportu i rekreacji rowerowej działających na obszarach wiejskich województwa opolskiego.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</si>
  <si>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minimum            50 000 maksimum 800 000</t>
  </si>
  <si>
    <t>„Więcej wiedzy na hektar, mniej chemii na hektar - badania wstępne nad  
biologicznymi rozwiązaniami dla rolnictwa" - badanie przedwdrożeniowe</t>
  </si>
  <si>
    <t>opracowanie innowacyjnego preparatu biologicznego do przygotowania materiału siewnego roślin dwuliściennych, objętych załącznikiem I do Traktatu o funkcjonowaniu Unii Europejskiej (rzepak) i zastąpienia powszechnie stosowanych nueonikotynoidów w uprawach</t>
  </si>
  <si>
    <t xml:space="preserve"> rolnicy, producenci rzepaku</t>
  </si>
  <si>
    <t>Raport na temat aktualnego stanu oraz potrzeb obszarów wiejskich województwa lubuskiego w kontekście nadchodzącej nowej perspektywy finansowej na lata 2020-2027</t>
  </si>
  <si>
    <t xml:space="preserve">Dokument ma na celu stworzenie podstawy do zdiagnozowania aktualnego stanu lubuskiej wsi oraz wskazania kierunków dalszego rozwoju obszarów wiejskich województwa lubuskiego. </t>
  </si>
  <si>
    <t>n/d</t>
  </si>
  <si>
    <t>II-IV kwartał</t>
  </si>
  <si>
    <t>Krajowy wyjazd studyjny</t>
  </si>
  <si>
    <t>Wymiana wiedzy i doświadczeń oraz dobrych praktyk pomiędzy instytucjami wdrażającymi Europejską Sieć Dziedzictwa Kulinarnego w Polsce.</t>
  </si>
  <si>
    <t>firmy, producenci starający się o wpis do ESDK, firmy, producenci, którzy otrzymali wpis do ESDK, osoby wdrażające ESDK w Województwie Lubuskim</t>
  </si>
  <si>
    <t>III-IV kwartał</t>
  </si>
  <si>
    <t xml:space="preserve">Promocja dziedzictwa kulinarnego, historycznego oraz produktów tradycyjnych, regionalnych i lokalnych m.in. poprzez organizację i udział Województwa Lubuskiego w imprezach typu jarmarki, targi, dożynki, imprezy plenerowe itp. </t>
  </si>
  <si>
    <t>przeprowadzone degustacje</t>
  </si>
  <si>
    <t xml:space="preserve">ilość stoisk </t>
  </si>
  <si>
    <t>ogół społeczeństwa, beneficjenci, potencjalni beneficjenci, instytucje zaangażowane pośrednio we wdrażanie Programu</t>
  </si>
  <si>
    <t>I-IV kwartał</t>
  </si>
  <si>
    <t>Publikacja na temat Kół Gospodyń Wiejskich w Województwie Lubuskim</t>
  </si>
  <si>
    <t>Promocja Kół Gospodyń Wiejskich z terenu Województwa Lubuskiego, ich działalności. Zachęcenie innych do tworzenia KGW, do członkostwa w tych już istniejących. Stworzenie bazy najprężniejszych i najaktywniejszych Kół  w Województwie.</t>
  </si>
  <si>
    <t>ilość wydanych publikacji</t>
  </si>
  <si>
    <t>ogół społeczeństwa, członkowie/potencjalni członkowie KGW</t>
  </si>
  <si>
    <t>Organizacja konkursów</t>
  </si>
  <si>
    <t>Integracja i aktywizacja społeczności wiejskiej, promocja dziedzictwa kulturowego oraz produktów regionalnych i agroturystyki</t>
  </si>
  <si>
    <t xml:space="preserve">ilość przeprowadzonych konkursów </t>
  </si>
  <si>
    <t>minimum 2 maksimum 6</t>
  </si>
  <si>
    <t>minimum 4 maksimum 12</t>
  </si>
  <si>
    <t xml:space="preserve">Newsletter KSOW </t>
  </si>
  <si>
    <t xml:space="preserve">rozpowszechnienie informacji nt. bieżącej działalności KSOW, przykłady dobrych praktyk </t>
  </si>
  <si>
    <t xml:space="preserve">newsletter </t>
  </si>
  <si>
    <t>minimum 5; maksimum 30</t>
  </si>
  <si>
    <t>partnerzy KSOW, beneficjenci i potencjalni beneficjenci środków UE</t>
  </si>
  <si>
    <t>Wyjazd studyjny do województwa wielkopolskiego</t>
  </si>
  <si>
    <t>Celem wyjazdu  jest poznanie dobrych praktyk Programu Rozwoju Obszarów Wiejskich na lata 2014-2020, przykładów oferty turystyki wiejskiej, regionalnego dziedzictwa kulinarnego w województwie wielkopolskim  nawiązanie współpracy pomiędzy samorządowcami obu województw oraz udział w targach "Smaki Regionów" w Poznaniu</t>
  </si>
  <si>
    <t>wyjazd</t>
  </si>
  <si>
    <t>Wójtowie, Burmistrzowie, przedstawiciele gmin, przedstawiciele Urzędu Marszałkowskiego Województwa Warmińsko-Mazurskiego</t>
  </si>
  <si>
    <t xml:space="preserve">Operacje własne jednostek wsparcia sieci z wyłączeniem działania 8 Plan komunikacyjny </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</si>
  <si>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</si>
  <si>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</si>
  <si>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</si>
  <si>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</si>
  <si>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</si>
  <si>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</si>
  <si>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Wspólna 30, 00-930 Warszawa</t>
  </si>
  <si>
    <t>Alternatywne źródła dochodu dla małych gospodarstw</t>
  </si>
  <si>
    <t xml:space="preserve">Przedmiotem operacji jest upowszechnianie wiedzy na temat  innowacyjnych przedsięwzięć na obszarach wiejskich oraz upowszechnienie informacji oraz dobrych praktyk w tym zakresie. </t>
  </si>
  <si>
    <t>Doradcy z ośrodków doradztwa rolniczego, izb rolniczych, prywatnych podmiotów doradczych,  nauczyciele szkół rolniczych, przedstawiciele Instytutów, uczelni rolniczych, rolnicy</t>
  </si>
  <si>
    <t>Centrum Doradztwa Rolniczego w Brwinowie</t>
  </si>
  <si>
    <t>ul. Pszczelińska 99, 05-840 Brwinów</t>
  </si>
  <si>
    <t>broszura</t>
  </si>
  <si>
    <t>liczba broszur</t>
  </si>
  <si>
    <t>nakład</t>
  </si>
  <si>
    <t xml:space="preserve">Promocja przedsiębiorczości na obszarach wiejskich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</si>
  <si>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 - poprzez prezentację dobrych przykładów przedsięwzięć nagrodzonych w poprzednich dwudziestu edycjach i tegorocznej XXI edycji konkursu Sposób na Sukces oraz wymiana doświadczeń w tym zakresie.</t>
  </si>
  <si>
    <t>Gala finałowa konkursu 
film</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</si>
  <si>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</si>
  <si>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Konferencja jubileuszowa online</t>
  </si>
  <si>
    <t>Wydawnictwo konkursowe (1) i broszura okolicznościowa (1)</t>
  </si>
  <si>
    <t>wydawnictwa</t>
  </si>
  <si>
    <t>"Wypoczynek na wsi na przykładzie działalności prowadzonej przez laureatów konkursu Sposób na Sukces"</t>
  </si>
  <si>
    <t>e-wydawnictwo</t>
  </si>
  <si>
    <t xml:space="preserve">1, 2, 3, 4, 5, 6 </t>
  </si>
  <si>
    <t xml:space="preserve">Dobre praktyki w gospodarowaniu wodą w rolnictwie i na obszarach wiejskich </t>
  </si>
  <si>
    <t>Celem operacji jest promocja dobrych praktyk w zakresie gospodarowania wodą w rolnictwie i na obszarach wiejskich.  Sprawdzone praktyki są dobrym narzędziem podnoszenia jakości kapitału ludzkiego. Rozwiązania prezentujące dobre praktyki można  wykorzystać  w podobnych warunkach w innych miejscach. Celem naszej operacji jest zapoznanie rolników, mieszkańców obszarów wiejskich, przedstawicieli samorządów czy tez przedstawicieli LGD z innowacyjnymi rozwiązaniami z obszaru racjonalnej gospodarki wodnej już stosowanymi w naszym kraju i możliwymi do zastosowania w innych miejscach.</t>
  </si>
  <si>
    <t>Broszura/ zeszyt tematyczny</t>
  </si>
  <si>
    <t>broszura/ nakład</t>
  </si>
  <si>
    <t xml:space="preserve"> 2/3000</t>
  </si>
  <si>
    <t>rolnicy, mieszkańcy obszarów wiejskich, Lokalne Grupy Działania, Lokalne Partnerstwa ds. Wody, doradcy rolniczy,  Administracja samorządowa</t>
  </si>
  <si>
    <t>konferencja dwudniowa</t>
  </si>
  <si>
    <t>80-100</t>
  </si>
  <si>
    <t>„Przedsiębiorczość w praktyce – LEADER na rzecz przedsiębiorczości i dziedzictwa kulturowego”</t>
  </si>
  <si>
    <t>Cel: Porównanie metod/systemów tradycyjnych z  innowacyjnymi prowadzenia działalności przez rolników i organizacje NGO na terenach wiejskich. Przedstawienie modelowych sposobów współpracy z wykorzystaniem nowatorskich sposobów dystrybucji i marketingu między rolnikami i innymi podmiotami prowadzącymi działalność na terenie obszarów wiejskich, dzięki którym rozwija się przedsiębiorczość na wsi. Restauratorzy i podmioty agroturystyczne w wizytowanych regionach korzystają głównie z dostarczanych przez miejscowych producentów produktów rolnych, zachęcając tym samym rolników do ciągłego prowadzenia gospodarstw rolnych, które stają się atrakcyjne pod względem ekonomicznym. Jednocześnie gospodarstwa, o których mowa idąc naprzeciw swoim odbiorcom starają się aby ich produkcja była jak najbardziej zbliżona do ekologicznej. Skrócenie łańcucha dostaw daje pewność konsumentom co do jakości i świeżości półproduktów, z których przygotowywane są finalne produkty. Kulinaria wizytowanych obiektów przyciągają turystów z całego kraju, jest to więc dobry przykład dla poszukujących alternatywnej bądź podstawowej działalności. Działanie to ma również na celu umożliwianie realizacji polityki rozwoju MRiRW, kładącej duży nacisk na rozwój, różnicowanie działalności i poprawę konkurencyjności gospodarstwa na terenach wiejskich.</t>
  </si>
  <si>
    <t>szkolenie z wyjazdem studyjnym</t>
  </si>
  <si>
    <t>wyjazdy studyjne</t>
  </si>
  <si>
    <t>Doradcy ODR zajmujący się tematyką przedsiębiorczości wiejskiej, na co dzień pracujący na rzecz przedsiębiorców; przedstawiciele CDR zajmujący się tą tematyką, przedstawiciele Lokalnych Grup Działania z terenu całej Polski, samorządowcy, przedsiębiorcy, mieszkańcy wsi zainteresowani działaniami gospodarczymi i współpracą z LGD.</t>
  </si>
  <si>
    <t>Centrum Doradztwa Rolniczego w Brwinowie oddział w Poznaniu</t>
  </si>
  <si>
    <t>ul. Winogrady 63, 61-659 Poznań</t>
  </si>
  <si>
    <t xml:space="preserve">Rozwój górskich i podgórskich terenów wiejskich w oparciu o potencjał obszaru i produkty markowe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</si>
  <si>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zostanie przygotowane opracowanie  dotyczące identyfikacji  dobrych przykładów, a następnie przygotowane zostaną i przeprowadzone szkolenia  e-learningowe z zakresu tworzenia i funkcjonowania marki lokalnej oraz rozwoju działalności rolniczej i pozarolniczej na obszarach górskich i podgórskich. W dalszej kolejności  zostanie zorganizowany wyjazd studyjny  prezentujący od strony praktycznej inicjatywy przedsiębiorcze na obszarach górskich i podgórskich, w tym przykłady służące realizacji priorytetów PROW. W ostatnim etapie, w celu upowszechnienia wiedzy tematycznej i dobrych przykładów zorganizowana zostanie konferencja.</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</si>
  <si>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</si>
  <si>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</si>
  <si>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</si>
  <si>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Centrum Doradztwa Rolniczego w Brwinowie oddział w Krakowie</t>
  </si>
  <si>
    <t>ul. Meiselsa 1, 31-063 Kraków</t>
  </si>
  <si>
    <t>Szkolenie (e-learning, elektroniczna platforma szkoleniowa)</t>
  </si>
  <si>
    <t xml:space="preserve"> liczba uczestników w każdym szkoleniu</t>
  </si>
  <si>
    <t>VI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</si>
  <si>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będą mieli udostępnione w sieci  przez określony czas  materiały tematyczne w formie wykładów video, prezentacji  i opracowań pisemnych, w części synchronicznej  uczestnicy spotkają się z wykładowcami i ekspertami on-line  za pośrednictwem  audio-video oraz czatu. Tematyka konferencji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</si>
  <si>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</si>
  <si>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</si>
  <si>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</si>
  <si>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W ramach operacji przeprowadzony zostanie pilotażowy cykl szkoleń doskonalących dla kadr doradczych turystyki wiejskiej w Polsce, w tym szczególnie specjalistów ośrodków doradztwa rolniczego. Planowanych jest  pięć  szkoleń  opartych o autorski program modułowy, obejmujących po 38 godz. dydaktycznych zajęć. Przeszkolona zostanie grupa  160 trenerów  (średnio po 10 osób z terenu każdego województwa). Szkolenie trenerów oparte będzie na trzech osiach:
- merytorycznej: omówienie  wybranych treści merytorycznych,
- metodycznej:   doskonalenie umiejętności pedagogicznych ,
- psychologicznej: kształtowanie postaw i kompetencji społecznych.
 Proponowany projekt będzie promował podejście do agroturystyki jako dziedziny przedsiębiorczości oraz narzędzia zrównoważonego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Istotnym elementem szkoleń będzie galeria dobrych praktyk. Uczestnicy szkoleń zostaną wyposażeni w podręcznik, obejmujący kluczowe treści oraz narzędzia szkoleniowe i metodyki doradcze w poszczególnych blokach tematycznych.</t>
  </si>
  <si>
    <t>kompleksowy program doskonalenia i cykl szkoleń</t>
  </si>
  <si>
    <t>analiza i diagnoza</t>
  </si>
  <si>
    <t>doradcy rolniczy oraz liderzy stowarzyszeń agroturystycznych w Polsce</t>
  </si>
  <si>
    <t xml:space="preserve">I-III   </t>
  </si>
  <si>
    <t>podręcznik trenera</t>
  </si>
  <si>
    <t>XIX Ogólnopolskie Sympozjum Agroturystyczne</t>
  </si>
  <si>
    <t>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operacje złoża się:  1) Ogólnopolska 3-dniowa konferencja popularno-naukowa ukierunkowana na zagadnienia społeczne w kontekście turystyki społecznej i rolnictwa wielofunkcyjnego oraz możliwości poszerzenia oferty agroturystycznej o usługi włączenia społecznego.   2) Publikacja konferencyjna  obejmująca artykuły, doniesienia i komunikaty dotyczące  rezultatów teoretycznych, metodycznych i empirycznych studiów oraz badań w zakresie tematu wiodącego przygotowane przez zainteresowane ośrodki naukowe.</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</si>
  <si>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</si>
  <si>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</si>
  <si>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publikacja naukowa</t>
  </si>
  <si>
    <t xml:space="preserve">PANDEMIKI - konkurs na najciekawsze inicjatywy  na obszarach wiejskich w czasie pandemii Covid-19 </t>
  </si>
  <si>
    <t>Głównym celem proponowanej operacji jest przekazanie wiedzy i wymiana doświadczeń na temat najlepszych działań podjętych w trakcie okresu ogólnokrajowej  pandemii Covid-19. Realizacja operacji przyczyni się do identyfikowania i zbierania przykładów udanych inicjatyw służących wzajemnej integracji mieszkańców obszarów wiejskich oraz niesienia pomocy. Wydany zbiór dobrych praktyk może posłużyć w kreowaniu inicjatywy Smart Villages oraz być przykładem działań w kryzysowych sytuacjach.</t>
  </si>
  <si>
    <t xml:space="preserve">Grupę docelowa operacji będą stanowić partnerzy KSOW, mieszkańcy obszarów wiejskich, podmioty wspierające rozwój obszarów wiejskich i działające na obszarach wiejskich, w tym KGW, OSP, LGD. </t>
  </si>
  <si>
    <t>wydawnictwo</t>
  </si>
  <si>
    <t>Odpoczywaj na wsi BEZPIECZNIE</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</si>
  <si>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Realizacje celu będą realizowane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e-learning i e-doradztwo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</si>
  <si>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broszura elektroniczna</t>
  </si>
  <si>
    <t xml:space="preserve">liczba </t>
  </si>
  <si>
    <t xml:space="preserve">Grupę docelowa operacji będą rolnicy i mieszkańcy wsi prowadzący usługi zakwaterowania oraz świadczący inne usługi turystyczne i okołoturystyczne w ramach agroturystyki i turystyki wiejskiej,  podmioty wspierające wielofunkcyjny rozwój obszarów wiejskich, w szczególności doradcy ODR i członkowie stowarzyszeń agroturystycznych.  </t>
  </si>
  <si>
    <t>film instruktażowy</t>
  </si>
  <si>
    <t>e-doradztwo</t>
  </si>
  <si>
    <t>liczba beneficjentów</t>
  </si>
  <si>
    <t xml:space="preserve"> liczba</t>
  </si>
  <si>
    <t xml:space="preserve">Tradycyjne praktyki kulinarne szansą dla współczesnych wiejskich gospodarstw domowych </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</si>
  <si>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i elektroniczne,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</si>
  <si>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t>analizy i ekspertyzy</t>
  </si>
  <si>
    <t>sztuka</t>
  </si>
  <si>
    <t>Mieszkańcy wsi, rolnicy, doradcy ODR, Koła Gospodyń Wiejskich, Lokalne Grupy Działania</t>
  </si>
  <si>
    <t>egz.</t>
  </si>
  <si>
    <t>programy medialne</t>
  </si>
  <si>
    <t>liczba</t>
  </si>
  <si>
    <t xml:space="preserve">Przykłady organizacji łańcuchów dostaw żywności
</t>
  </si>
  <si>
    <t xml:space="preserve">Celem operacji  jest wsparcie tworzenia łańcuchów dostaw żywności poprzez upowszechnienie wiedzy i dobrych przykładów w tym zakresie. Przedmiotem operacji jest opracowanie w formie broszury obejmujące podstawową wiedzę na temat łańcuchów dostaw żywności oraz przykłady organizowania i funkcjonowania różnych form współpracy pomiędzy producentami, podmiotami zajmującymi się przetwórstwem a konsumentami w tym zakresie. </t>
  </si>
  <si>
    <t xml:space="preserve">Broszura </t>
  </si>
  <si>
    <t xml:space="preserve">liczba broszur </t>
  </si>
  <si>
    <t>Rolnicy,  przedsiębiorcy, doradcy,   organizacje pozarządowe, podmioty wspierajcie rozwój obszarów wiejskich.</t>
  </si>
  <si>
    <t>Centrum Doradztwa Rolniczego w Brwinowie, Oddział  w Krakowie</t>
  </si>
  <si>
    <t xml:space="preserve"> Gospodarstwa rolne i małe zakłady przetwórstwa rolno-spożywczego i ich znaczenie w rozwoju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</si>
  <si>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t>
  </si>
  <si>
    <t>Konferencja krajowa  z wyjazdem studyjnym</t>
  </si>
  <si>
    <t xml:space="preserve">liczba konferencji </t>
  </si>
  <si>
    <t xml:space="preserve"> Rolnicy, doradcy,  przedsiębiorcy, administracja rządowa i samorządowa</t>
  </si>
  <si>
    <t>Centrum Doradztwa Rolniczego w Brwinowie oddział w Radomiu</t>
  </si>
  <si>
    <t>ul. Chorzowska 16/18, 26-600 Radom</t>
  </si>
  <si>
    <t>Wyjazd studyjny</t>
  </si>
  <si>
    <t xml:space="preserve">liczba wyjazdów </t>
  </si>
  <si>
    <t>Rolnicy, doradcy,  przedsiębiorcy, administracja rządowa i samorządowa</t>
  </si>
  <si>
    <t xml:space="preserve">Dożynki Prezydenckie w Spale </t>
  </si>
  <si>
    <t xml:space="preserve">liczba stoisk informacyjno -promocyjnych </t>
  </si>
  <si>
    <t xml:space="preserve">uczestnicy dożynek </t>
  </si>
  <si>
    <t xml:space="preserve">Dożynki Jasnogórskie w Częstochowie </t>
  </si>
  <si>
    <t>Wideo Konferencja</t>
  </si>
  <si>
    <t>konkurs krajowy</t>
  </si>
  <si>
    <t>Rolnicy , przetwórcy</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</si>
  <si>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</si>
  <si>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zrachowaniach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</si>
  <si>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 opracowanie zbioru dobrych praktyk oraz wytycznych dotyczących sprzedaży , publikacja, seminaria internetowe</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</si>
  <si>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</si>
  <si>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</si>
  <si>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</si>
  <si>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</si>
  <si>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</si>
  <si>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</si>
  <si>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 xml:space="preserve">Grupę docelowa operacji będą stanowić partnerzy KSOW, mieszkańcy obszarów wiejskich, podmioty wspierające rozwój obszarów wiejskich i działające na obszarach wiejskich.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</si>
  <si>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</si>
  <si>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</si>
  <si>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</si>
  <si>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</si>
  <si>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</si>
  <si>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</si>
  <si>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</si>
  <si>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Celem operacji jest  poznanie oczekiwań osób chcących skorzystać z usług gospodarstw agroturystycznych lub innych podmiotów świadczących tego rodzaju usługi oraz zdiagnozowanie barier rozwoju turystyki wiejskiej a następnie rozpowszechnienie wyników wśród osób lub podmiotów zainteresowanych,  ułatwienie wymiany wiedzy pomiędzy podmiotami prowadzącymi takie usługi, tj. uczestniczącymi w rozwoju obszarów wiejskich oraz wsparcie ich merytoryczne. </t>
  </si>
  <si>
    <t xml:space="preserve">szkolenia, badanie </t>
  </si>
  <si>
    <t>Grupą docelową operacji są osoby prowadzące gospodarstw agroturystyczne, chcące założyć taki rodzaj działalności lub osoby prowadzące lub chcące założyć  tego typu działalność w ww. zakresie.</t>
  </si>
  <si>
    <t>III - IV</t>
  </si>
  <si>
    <t>liczba analiz / ekspertyz</t>
  </si>
  <si>
    <t>III, IV, V, VI</t>
  </si>
  <si>
    <t xml:space="preserve">Spotkanie kobiet wiejskich - Kobiety to dobry klimat (w roku 2021)
</t>
  </si>
  <si>
    <t>Celem operacji jest ułatwienie wymiany wiedzy organizacji w budowaniu know-how i kształtowaniu współpracy ze środowiskiem lokalnym oraz w zdobywaniu wiedzy w zakresie przeciwdziałaniu zmianom klimatycznym.</t>
  </si>
  <si>
    <t>konferencja, konkurs, reportaż</t>
  </si>
  <si>
    <t>Liczba konferencji</t>
  </si>
  <si>
    <t>II- IV</t>
  </si>
  <si>
    <t>Liczba uczestników konferencji</t>
  </si>
  <si>
    <t xml:space="preserve">liczba reportaży </t>
  </si>
  <si>
    <t xml:space="preserve">liczba nagród </t>
  </si>
  <si>
    <t>Członkinie i członkowie kół gospodyń wiejskich, grup formalnych i nieformalnych,  prowadzących aktywność społeczną na obszarach wiejskich w oparciu o  dziedzictwo kulturowe w szczególności rękodzieło i  kulinaria,  pochodzący z co najmniej  8 województw oraz przedstawiciele podmiotów wspierających działalność takich grup na obszarach wiejskich</t>
  </si>
  <si>
    <t xml:space="preserve">liczba spotkań </t>
  </si>
  <si>
    <t>Grupą docelową będą przedstawiciele krajowych i europejskich instytucji i organizacji publicznych, naukowych, społecznych, gospodarczych działających na rzecz rozwoju obszarów wiejskich.</t>
  </si>
  <si>
    <t>liczba uczestników spotkania</t>
  </si>
  <si>
    <t>Filmy informacyjno-promocyjne związane z Europejskim Parlamentem Wiejskim</t>
  </si>
  <si>
    <t>Celem operacji jest rozpowszechnienie informacji o planowanym w 2022 roku Europejskim Parlamencie Wiejskim oraz promocja miejsc, które będą odwiedzane w trakcie wizyt studyjnych podczas wydarzenia.</t>
  </si>
  <si>
    <t>Filmy informacyjno-promocyjne</t>
  </si>
  <si>
    <t>Konkurs na projekty współpracy</t>
  </si>
  <si>
    <r>
      <t>celem projektu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scheme val="minor"/>
      </rPr>
      <t>.</t>
    </r>
    <r>
      <rPr>
        <sz val="11"/>
        <rFont val="Calibri"/>
        <family val="2"/>
        <scheme val="minor"/>
      </rPr>
      <t xml:space="preserve"> Spotkanie poświęcone wręczeniu nagród i prezentacji najciekawszych przykładów jak również dyskusja na temat jak projekty współpracy mogą zachęcać środowiska lokalne do współpracy. Broszura prezentująca najlepsze projekty współpracy międzyterytorialnej i międzynarodowej.</t>
    </r>
  </si>
  <si>
    <t>konkurs na projekty współpracy międzyterytorialnej i na projekty współpracy transgranicznej</t>
  </si>
  <si>
    <t>liczba nagrodzonych projektów /spotkanie poświęcone wręczeniu nagród  / broszura o projektach</t>
  </si>
  <si>
    <t>13; 1; 1</t>
  </si>
  <si>
    <t xml:space="preserve">1, 2 </t>
  </si>
  <si>
    <t xml:space="preserve">Badanie – warsztaty dotyczące długofalowej wizji rozwoju obszarów wiejskich </t>
  </si>
  <si>
    <t>Cel główny badania – wypracowanie idei, wniosków i pomysłów dotyczących długofalowej wizji rozwoju obszarów wiejskich</t>
  </si>
  <si>
    <t>liczba ekspertyz</t>
  </si>
  <si>
    <t>Grupa docelowa badania  - podmiotami informacji w badaniu będą mieszkańcy obszarów wiejskich w szczególności: lokalni liderzy opinii, przedsiębiorcy i rolnicy, działacze społeczni, członkowie lokalnych grup działania, stowarzyszeń i organizacji</t>
  </si>
  <si>
    <t>liczba warsztatów badawczych</t>
  </si>
  <si>
    <t>Druk publikacji „Razem, lepiej, ciekawiej. Trzydzieści dwie opowieści o wspólnocie”</t>
  </si>
  <si>
    <t>Celem publikacji jest upowszechnianie inicjatyw finansowanych z PROW na lata 2014-2020 realizowanych przez społeczności lokalne na obszarach wiejskich. Wydruk i dystrybucja 1000 egzemplarzy publikacji podsumowującej „Konkurs na projekty współpracy” w ramach LEADER, która powstała w wersji internetowej.</t>
  </si>
  <si>
    <t>Lokalne Grupy Działania, Urzędy Marszałkowskie wdrażające działanie LEADER, Jednostki Regionalne KSOW, MRiRW, JC KSOW</t>
  </si>
  <si>
    <t>Rolnictwo ekologiczne - szansa dla rolników i konsumentów</t>
  </si>
  <si>
    <t xml:space="preserve">Celem operacji jest upowszechnianie dobrych praktyk w rolnictwie ekologicznym w tym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"Przewodnik ochrony roślin w rolnictwie ekologicznym", opracowane 12 tytułów filmów instruktarzowych  z rolnictwa ekologicznego oraz wydane  10 metodyk które poświęcone  są najnowszym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"Konkurs dla uczniów szkół rolniczych podległych MRIRW" przyczyni się do popularyzacji systemu rolnictwa ekologicznego wśród młodzieży. Wyjazd studyjny pozwoli zapoznać uczestników z najnowszymi rozwiązaniami dotyczącymi rolnictwa ekologicznego oraz organizacją instytucjonalną w tym zakresie. Operacja przyczyni się do zacieśnienia współpracy pomiędzy uczestnikami, a także umożliwi wymianę wiedzy i doświadczeń. </t>
  </si>
  <si>
    <t xml:space="preserve">Konferencje: "Rolnictwo ekologiczne - szansa dla rolników i konsumentów", 
"Podsumowanie zadań badawczych w zakresie rolnictwa ekologicznego finansowanych przez MRiRW"
</t>
  </si>
  <si>
    <t xml:space="preserve"> Rolnicy, przedstawiciele jednostek doradztwa rolniczego,  przedsiębiorcy, administracja rządowa i samorządowa, uczniowie szkół rolniczych podległych MRiRW</t>
  </si>
  <si>
    <t>Przewodnik ochrony roślin w rolnictwie ekologicznym (opracowanie i druk)</t>
  </si>
  <si>
    <t>2000</t>
  </si>
  <si>
    <t>Konkurs Najlepszy Doradca Ekologiczny poziom krajowy</t>
  </si>
  <si>
    <t>Konkurs Najlepsze Gospodarstwo Ekologiczne - finał krajowy</t>
  </si>
  <si>
    <t xml:space="preserve">liczba  konkursów </t>
  </si>
  <si>
    <t>Konkurs dla uczniów szkół rolniczych podległych MRIRW - na szczeblu szkoły</t>
  </si>
  <si>
    <t>59</t>
  </si>
  <si>
    <t>Konkurs dla uczniów szkół rolniczych podległych MRIRW - poziom krajowy</t>
  </si>
  <si>
    <t>Opracowanie filmów instruktarzowych z rolnictwa ekologicznego</t>
  </si>
  <si>
    <t>Liczba filmów</t>
  </si>
  <si>
    <t>Druk metodyk z rolnictwa ekologicznego</t>
  </si>
  <si>
    <t>liczba metodyk</t>
  </si>
  <si>
    <t>Wyjazd studyjny - Czechy - Austria</t>
  </si>
  <si>
    <t>Liczba wyjazdów</t>
  </si>
  <si>
    <t>Rozwój kompetencji zawodowych gospodarstw edukacyjnych</t>
  </si>
  <si>
    <t>Celem operacji jest wyposażenie mieszkańców wsi w wiedzę i umiejętności niezbędne do świadczenia  profesjonalnych usług edukacyjnych opartych o potencjał gospodarstwa rolnego, a tym samym wzmocnienie potencjału rozwoju rolnictwa wielofunkcyjnego i społecznego w Polsce. W tym celu zostanie opracowany i wydany drukiem  pakiet materiałów informacyjno-edukacyjnych, w tym poradników tematycznych i metodycznych, przeznaczonych do samokształcenia mieszkańców wsi oraz wspomagających pracę  doradczą w terenie.</t>
  </si>
  <si>
    <t>pakiet materiałów informacyjno-edukacyjnych</t>
  </si>
  <si>
    <t>liczba kompletów</t>
  </si>
  <si>
    <t>Rolnicy,  przedsiębiorcy, doradcy,   organizacje pozarządowe, podmioty wspierajcie rozwój obszarów wiejskich</t>
  </si>
  <si>
    <t>II_IV</t>
  </si>
  <si>
    <t>Tytuł projektu własnego „Szkolenia z zakresu koncepcji Smart Village w ramach działania LEADER”</t>
  </si>
  <si>
    <t>Podniesienie oraz upowszechnienie wiedzy osób, które będą służyć wsparciem społecznościom w przygotowaniu koncepcji Smart Village w ramach działania LEADER w okresie przejściowym i w przyszłości oraz przybliżenie przykładów projektów realizowanych w obszarze SV</t>
  </si>
  <si>
    <t xml:space="preserve">liczba szkoleń/ liczba uczestników  </t>
  </si>
  <si>
    <t>3/600</t>
  </si>
  <si>
    <t>Przedstawiciele lokalnych grup działania w Polsce oraz przedstawiciele urzędów marszałkowskich wdrażających działanie LEADER</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</si>
  <si>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</si>
  <si>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liczba konkursów
uroczysta gala</t>
  </si>
  <si>
    <t>1
1</t>
  </si>
  <si>
    <t>podmioty zaangażowane w rozwój obszarów wiejskich, partnerzy KSOW,  beneficjenci PROW</t>
  </si>
  <si>
    <t>Centrum Doradztwa Rolniczego w Brwinowie (JC)</t>
  </si>
  <si>
    <t>podniesienie wiedzy nt. praktyk marketingowych stosowanych w celu promocji turystyki wiejskiej, źródeł wsparcia rozwoju agroturystyki; zasad sprzedaży świeżych produktów, praktyczne przykłady prowadzenia działalności na obszarach chronionych.</t>
  </si>
  <si>
    <t xml:space="preserve">"Z klimatem i pasją" </t>
  </si>
  <si>
    <t>"Sposób na sukces" na Kujawach i Pomorzu</t>
  </si>
  <si>
    <t>Promocja najlepszych działań kreujących przedsiębiorczość na obszarach wiejskich. Konkurs  organizowany przez Centrum Doradztwa Rolniczego w Brwinowie, który powołuje komisję, wyłaniającą laureatów. Nagroda dla laureata z woj. kujawsko-pomorskiego</t>
  </si>
  <si>
    <t>przedstawiciele związków rolników, organizacji rolniczych, izb branżowych, rolnicy, przedstawiciele szkół rolniczych, studenci, uczniowie szkół o profilu nauczania rolnictwo</t>
  </si>
  <si>
    <t>przedstawiciele Sieci Kulinarnego Dziedzictwa, sfery HoReGa, właściciele gospodarstw agroturystycznych, lokalnych organizacji turystycznych oraz  przedstawiciele szkół rolniczych</t>
  </si>
  <si>
    <t>Marketing kulinarny sposobem na rozwój sektora rolno-spożywczego</t>
  </si>
  <si>
    <r>
      <rPr>
        <b/>
        <sz val="10"/>
        <rFont val="Calibri"/>
        <family val="2"/>
        <charset val="238"/>
        <scheme val="minor"/>
      </rPr>
      <t xml:space="preserve">CEL: </t>
    </r>
    <r>
      <rPr>
        <sz val="10"/>
        <rFont val="Calibri"/>
        <family val="2"/>
        <charset val="238"/>
        <scheme val="minor"/>
      </rPr>
      <t xml:space="preserve">Wsparcie LGD w zakresie poszukiwania partnerów do współpracy międzyterytorialnej oraz podniesienie kompetencji w zakresie wykonywania przez nie zadań,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r>
  </si>
  <si>
    <r>
      <rPr>
        <b/>
        <sz val="10"/>
        <rFont val="Calibri"/>
        <family val="2"/>
        <charset val="238"/>
        <scheme val="minor"/>
      </rPr>
      <t>CEL:</t>
    </r>
    <r>
      <rPr>
        <sz val="10"/>
        <rFont val="Calibri"/>
        <family val="2"/>
        <charset val="238"/>
        <scheme val="minor"/>
      </rPr>
      <t xml:space="preserve"> Wsparcie LGD w zakresie poszukiwania partnerów do współpracy międzyterytorialnej oraz podniesienie kompetencji w zakresie wykonywania przez nie zadań, w tym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Wspieranie tworzenia sieci współpracy partnerskiej dotyczącej rolnictwa i obszarów wiejskich przez podnoszenie poziomu wiedzy w tym zakresie. 4. Upowszechnianie wiedzy w zakresie planowania rozwoju lokalnego z uwzględnieniem potencjału ekonomicznego, społecznego i środowiskowego danego obszaru</t>
    </r>
  </si>
  <si>
    <t>Przedmiotem operacji jest zorganizowanie na terenie województwa śląskiego dwudniowego forum m.in. dla sołtysów  z województwa śląskiego oraz przedstawicieli instytucji działających na rzecz rozwoju obszarów wiejskich. Celem forum jest uzyskanie równowagi ekonomicznej, przyrodniczej i społecznej na obszarach wiejskich poprzez promocję zrównoważonego rozwoju obszarów wiejskich.</t>
  </si>
  <si>
    <t>liczba wyjazdów, wizyt studyjnych/ liczba uczestników</t>
  </si>
  <si>
    <t>Przedmiotem operacji jest udział Jednostki Regionalnej KSOW oraz Partnerów KSOW w targach, których celem jest promocja wszelkich form turystyki wiejskiej i agroturystyki, folkloru, produktu lokalnego etc.</t>
  </si>
  <si>
    <t>Celem realizacji operacji jest utrzymanie, rozwijanie tradycji i obyczajów regionalnych, prezentowanie osiągnięć lokalnych twórców sztuki ludowej, promocja rynków produktów regionalnych oraz inicjatyw lokalnych. Istotne jest również pogłębianie więzi z regionem oraz integracja środowisk twórczych w województwie warmińsko-mazurskim.</t>
  </si>
  <si>
    <t>Z podwórka na boisko</t>
  </si>
  <si>
    <t>Harmonogram / termin realizacji (w ujęciu kwartalnym)</t>
  </si>
  <si>
    <t>Budżet brutto operacji  (w zł)</t>
  </si>
  <si>
    <t xml:space="preserve">Wnioskodawca </t>
  </si>
  <si>
    <t>Broker innowacji doradcą XXI wieku</t>
  </si>
  <si>
    <t>Operacja zakłada przygotowanie podmiotów zajmujących się tworzeniem i przygotowaniem projektów realizowanych przez Grupy Operacyjne EPI w ramach działania "Współpraca", w celu wsparcia skutecznych działań brokeringowych. W ramach operacji zostanie przeprowadzony  cykl czterech szkoleń dotyczących skutecznego brokeringu, promowania i upowszechniania innowacji w rolnictwie i na obszarach wiejskich, ze szczególnym uwzględnieniem metodyki tworzenia i funkcjonowania Grup Operacyjnych EPI. Szkolenie będzie prowadzone przez specjalistów z zakresu negocjacji w agrobiznesie, mediacji, coachingu, transferu wiedzy oraz metod pracy z wielopodmiotowymi strukturami w zakresie transferu innowacyjnych technologii.</t>
  </si>
  <si>
    <t>pracownicy jednostek doradztwa rolniczego, osoby pełniące funkcję brokerów innowacji, brokerzy z instytutów naukowych, uczelni wyższych, osoby zainteresowane tworzeniem Grup Operacyjnych EPI</t>
  </si>
  <si>
    <t xml:space="preserve">I-IV
</t>
  </si>
  <si>
    <t>ul. Wspólna 30
00-930 Warszawa</t>
  </si>
  <si>
    <t>łączna liczba uczestników</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</si>
  <si>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</si>
  <si>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</si>
  <si>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reprezentanci Grup Operacyjnych EPI, pracownicy jednostek doradztwa rolniczego, przedstawiciele ARiMR i MRiRW,  zainteresowani działaniem "Współpraca"</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</si>
  <si>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</si>
  <si>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</si>
  <si>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</si>
  <si>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 xml:space="preserve"> liczba uczestników</t>
  </si>
  <si>
    <t>szkolenie pierwsze: 
I dzień - 49, II dzień - 50; szkolenie drugie: 52</t>
  </si>
  <si>
    <t>III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</si>
  <si>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</si>
  <si>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Partnerzy zarejestrowani w bazie Partnerów SIR, potencjalni Partnerzy SIR, przedstawiciele doradztwa rolniczego, przedstawiciele Grup Operacyjnych EPI</t>
  </si>
  <si>
    <t>Spotkania informacyjno-szkoleniowe dla pracowników WODR oraz CDR wykonujących i wspierających zadania na rzecz SIR</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</si>
  <si>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</si>
  <si>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spotkanie informacyjno-szkoleniowe</t>
  </si>
  <si>
    <t>liczba spotkań</t>
  </si>
  <si>
    <t>Pracownicy CDR i WODR, przedstawiciele MRiRW oraz ARiMR</t>
  </si>
  <si>
    <t>Innowacyjne narzędzia ICT do planowania rozwoju gospodarstw szansą na wzrost konkurencyjności polskiego rolnictwa</t>
  </si>
  <si>
    <t xml:space="preserve">wyjazd studyjny </t>
  </si>
  <si>
    <t>liczba wyjazdów</t>
  </si>
  <si>
    <t>rolnicy, przedstawiciele doradztwa rolniczego, przedstawiciele nauki, zainteresowani tematyką operacji</t>
  </si>
  <si>
    <t>Centrum Doradztwa Rolniczego w Brwinowie Oddział w Warszawę</t>
  </si>
  <si>
    <t xml:space="preserve">seminarium </t>
  </si>
  <si>
    <t>liczba seminariów</t>
  </si>
  <si>
    <t>konferencja podsumowująca</t>
  </si>
  <si>
    <t xml:space="preserve">Celem operacji jest zwiększenie poziomu wiedzy dotyczącej innowacyjnych metod zarządzania produkcją rolniczą, zarówno roślinną, jak i  zwierzęcą, przy wykorzystaniu narzędzi teleinformatycznych. Operacja będzie dotyczyła m.in. innowacyjnych metod zarządzania finansami gospodarstw rolnych,  w tym również w zakresie prowadzenia rachunkowości zarządczej. Grupą docelową operacji będą rolnicy, pracownicy jednostek doradztwa rolniczego, przedstawiciele nauki oraz inne osoby zainteresowane tematyką operacji, jako podmioty, które będą mogły wdrażać analogiczne rozwiązania w Polsce,  m.in. z wykorzystaniem doświadczeń polskiego FADN. Odbiorcy operacji nabędą wiedzę w zakresie tworzenia oraz kooperacji w ramach Grup Operacyjnych EPI, zasadności ich funkcjonowania, a także możliwości uzyskania wsparcia w celu wdrażanie innowacyjnych rozwiązań w tematyce operacji w ramach Działania "Współpraca". Operacja da też możliwość szczegółowej identyfikacji problemów w zakresie zarządzania produkcją rolniczą w obszarze ekonomii, a także poszukiwania możliwości wspólnego rozwiązania tych problemów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</si>
  <si>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film krótkometrażowy</t>
  </si>
  <si>
    <t xml:space="preserve">V Forum Wiedzy i innowacji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</si>
  <si>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</si>
  <si>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Konferencja online</t>
  </si>
  <si>
    <t xml:space="preserve">przedstawiciele doradztwa rolniczego, przedstawiciele nauki, rolnicy, przedsiębiorcy, administracja rządowa i samorządowa, instytucje pracujące na rzecz rolnictwa </t>
  </si>
  <si>
    <t>Centrum Doradztwa Rolniczego w Brwinowie Oddział w Radomiu</t>
  </si>
  <si>
    <t>ul. Chorzowska 16/18, 
26-600 Radom</t>
  </si>
  <si>
    <t xml:space="preserve">liczba
 uczestników </t>
  </si>
  <si>
    <t>Konkurs „Najciekawsze innowacyjne rozwiązania dla poprawy konkurencyjności polskiego rolnictwa”.</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</si>
  <si>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 trzy broszury oraz 10 metodyk które poświęcone  są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Stoisko informacyjno-promocyjne na Targach Bio Expo będzie miejscem promocji działań związanych z rolnictwem ekologicznym oraz da możliwość udzielania konsultacji w zakresie innowacyjnych rozwiązań. Operacja przyczyni się do zacieśnienia współpracy pomiędzy uczestnikami, a także umożliwi wymianę wiedzy i doświadczeń. </t>
  </si>
  <si>
    <t>konferencja jednodniowa w formie webinarium</t>
  </si>
  <si>
    <t xml:space="preserve">rolnicy, przedstawiciele doradztwa rolniczego, przedstawiciele nauki, administracja rządowa i samorządowa,  instytucje pracujące na rzecz rolnictwa  ekologicznego, osoby zainteresowane tematem </t>
  </si>
  <si>
    <t xml:space="preserve">
III-IV </t>
  </si>
  <si>
    <t xml:space="preserve"> materiał informacyjny  - druk </t>
  </si>
  <si>
    <t>liczba materiałów</t>
  </si>
  <si>
    <t>łączny nakład</t>
  </si>
  <si>
    <t>25000</t>
  </si>
  <si>
    <t xml:space="preserve">Konkurs </t>
  </si>
  <si>
    <t>liczba uczestników gali finałowej</t>
  </si>
  <si>
    <t>stoisko informacyjno-promocyjne na targach</t>
  </si>
  <si>
    <t xml:space="preserve">liczba stoisk informacyjno-promocyjnych </t>
  </si>
  <si>
    <t xml:space="preserve">Wiedza i innowacje </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</si>
  <si>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</si>
  <si>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konferencja  online</t>
  </si>
  <si>
    <t xml:space="preserve">rolnicy, przedstawiciele doradztwa rolniczego, przedstawiciele nauki, administracja rządowa i samorządowa,  instytucje pracujące na rzecz rolnictwa  </t>
  </si>
  <si>
    <t xml:space="preserve">III -IV </t>
  </si>
  <si>
    <t xml:space="preserve">łączna liczba uczestników </t>
  </si>
  <si>
    <t xml:space="preserve">Innowacyjna działalność gospodarcza - instrukcje wdrożenia usług na bazie trzech ogrodów: pokazowego, edukacyjnego, terapeutycznego. </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</si>
  <si>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</si>
  <si>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Informacja/publikacje w internecie (film)</t>
  </si>
  <si>
    <t>liczba zrealizowanych filmów</t>
  </si>
  <si>
    <t>mieszkańcy obszarów wiejskich, rolnicy, przedsiębiorcy, przedstawiciele organizacji pozarządowych, przedstawiciele podmiotów doradczych oraz inne osoby lub przedstawiciele podmiotów zaineresowanych tematyką operacji.</t>
  </si>
  <si>
    <t>Centrum Doradztwa Rolniczego w Brwinowie Odział w Krakowie</t>
  </si>
  <si>
    <t>Instrukcja PDF w Internecie</t>
  </si>
  <si>
    <t>liczba instrukcji</t>
  </si>
  <si>
    <t>szkolenia e-learningowe</t>
  </si>
  <si>
    <t xml:space="preserve">wydruk instrukcji wdrożeniowych </t>
  </si>
  <si>
    <t xml:space="preserve">liczba publikacja </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</si>
  <si>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</si>
  <si>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</si>
  <si>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 xml:space="preserve"> liczba wyjazdów studyjnych</t>
  </si>
  <si>
    <t xml:space="preserve">przedstawiciele doradztwa rolniczego, rolnicy, mieszkańcy obszarów wiejskich </t>
  </si>
  <si>
    <t>Centrum Doradztwa Rolniczego w Brwinowie Oddział w Poznaniu</t>
  </si>
  <si>
    <t>ul. Winogrady 63, 
61-659 Poznań</t>
  </si>
  <si>
    <t>Dzień Przedsiębiorcy Rolnego</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</si>
  <si>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</si>
  <si>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konferencja online</t>
  </si>
  <si>
    <t>rolnicy, mieszkańcy obszarów wiejskich, przedstawiciele doradztwa rolniczego, przedstawiciele nauki, brokerzy innowacji, przedstawiciele instytucji pozarządowych i samorządowych</t>
  </si>
  <si>
    <t xml:space="preserve">I-IV
</t>
  </si>
  <si>
    <t>materiały konferencyjne</t>
  </si>
  <si>
    <t>Ogólnopolski Konkurs "Doradca Roku"</t>
  </si>
  <si>
    <t>Nauka doradza praktyce rolniczej</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</si>
  <si>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</si>
  <si>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 xml:space="preserve">filmy krótkometrażowe 
</t>
  </si>
  <si>
    <t>rolnicy, mieszkańcy obszarów wiejskich, przedstawiciele doradztwa rolniczego, osoby i instytucje zainteresowane tematem</t>
  </si>
  <si>
    <t>ul. Wspólna 30,
 00-930 Warszawa</t>
  </si>
  <si>
    <t>łączna 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</si>
  <si>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</si>
  <si>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</si>
  <si>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</si>
  <si>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</si>
  <si>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</si>
  <si>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</si>
  <si>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publikacja w formie broszur i ulotek</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</si>
  <si>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</si>
  <si>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</si>
  <si>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</si>
  <si>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</si>
  <si>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ul. Wspólna 30, 
00-930 Warszawa</t>
  </si>
  <si>
    <t>liczba ulotek anglojęzycznych</t>
  </si>
  <si>
    <t>liczba broszur polskojęzycznych</t>
  </si>
  <si>
    <t xml:space="preserve">Koncepcja  nt. "Wykorzystanie nowoczesnych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</si>
  <si>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</si>
  <si>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koncepcja</t>
  </si>
  <si>
    <t>MRiRW, jednostki doradztwa rolniczego, jednostki naukowo-badawcze</t>
  </si>
  <si>
    <t>ul. Winogrady 63
61-659 Poznań</t>
  </si>
  <si>
    <t>17</t>
  </si>
  <si>
    <t xml:space="preserve">Wsparcie dla tworzenia Lokalnych Partnerstw ds. Wody (LPW) </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</si>
  <si>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</si>
  <si>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spotkania online zespołu  ekspertów</t>
  </si>
  <si>
    <t>przedstawiciele nauki, jednostek doradztwa rolniczego, Państwowego Gospodarstwa Wodnego Wody Polskie, administracji rządowej i samorządowej, osoby zainteresowane tematem</t>
  </si>
  <si>
    <t>ul. Pszczelińska 99, 
05-840 Brwinów</t>
  </si>
  <si>
    <t>liczba raportów</t>
  </si>
  <si>
    <t>szkolenia doradców ds. wody: 1 szkolenie w formie online, 2 szkolenia w formie hybrydowej stacjonarne/online</t>
  </si>
  <si>
    <t>spotkania on-line informacyjno-szkoleniowe koordynatorów LPW</t>
  </si>
  <si>
    <t>łączna  liczba uczestników spotkań</t>
  </si>
  <si>
    <t xml:space="preserve">Nowoczesne systemy produkcji rolniczej ograniczające zanieczyszczenia środowiska. </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</si>
  <si>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</si>
  <si>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filmy</t>
  </si>
  <si>
    <t>liczba odcinków</t>
  </si>
  <si>
    <t xml:space="preserve">przedstawiciele JDR oraz prywatnych podmiotów doradczych, przedstawiciele IR, rolnicy, przedstawiciele szkół rolniczych, mieszkańcy obszarów wiejskich, przedstawiciele instytutów naukowych, uczelni rolniczych  oraz zainteresowani tematyką       </t>
  </si>
  <si>
    <t xml:space="preserve">konferencja online </t>
  </si>
  <si>
    <t>relacja filmowa z konferencji</t>
  </si>
  <si>
    <t>liczba relacji</t>
  </si>
  <si>
    <t>Gospodarstwa demonstracyjne- siecią współpracy</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</si>
  <si>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</si>
  <si>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 xml:space="preserve">spotkania online </t>
  </si>
  <si>
    <t xml:space="preserve"> przedstawiciele Instytucji naukowych, przedstawiciele szkół rolniczych, jednostek doradztwa rolniczego, rolnicy, osoby zainteresowane tematem </t>
  </si>
  <si>
    <t>ul. Pszczelińska 99,
05-840 Brwinów</t>
  </si>
  <si>
    <t>publikacje x 2</t>
  </si>
  <si>
    <t>2x 500</t>
  </si>
  <si>
    <t xml:space="preserve">konferencje online </t>
  </si>
  <si>
    <t>szkolenie  z  wyjazdem studyjnym</t>
  </si>
  <si>
    <t>badania społeczne / opracowanie</t>
  </si>
  <si>
    <t>liczba opracowań</t>
  </si>
  <si>
    <t xml:space="preserve">Transfer wiedzy- Doradztwo edukacji rolniczej </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</si>
  <si>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 Przedmiotem operacji jest opracowanie dotyczące potrzeb szkół rolniczych w zakresie wzmocnienia wymiany wiedzy i doświadczenia, zwłaszcza z jednostkami naukowymi i doradztwem. W ramach operacji zostaną również zorganizowane spotkania dotyczące wyżej wymienionego zakresu, w których wezmą udział przedstawiciele szkół rolniczych, doradztwa oraz administracji rządowej.</t>
  </si>
  <si>
    <t>badanie społeczne, analiza</t>
  </si>
  <si>
    <t xml:space="preserve"> przedstawiciele instytucji naukowych, przedstawiciele szkół rolniczych, pracownicy JDR, przedstawiciele administracji rządowej</t>
  </si>
  <si>
    <t>Agroleśnictwo -innowacyjne rozwiązania w rolnictwie</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</si>
  <si>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</si>
  <si>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przedstawiciele doradztwa, przedstawiciele świata nauki, rolnicy, przedstawiciele administracji rządowej i samorządowej, nauczyciele rolniczy, mieszkańcy obszarów wiejskich - osoby zainteresowane tematyką agroleśnictwa</t>
  </si>
  <si>
    <t>Centrum Doradztwa Rolniczego w Brwinowie
Oddział w Poznaniu</t>
  </si>
  <si>
    <t xml:space="preserve">liczba filmów </t>
  </si>
  <si>
    <t>ankieta</t>
  </si>
  <si>
    <t>ankieta internetowa</t>
  </si>
  <si>
    <t>Racjonalne gospodarowanie zasobami naturalnymi w rolnictwie</t>
  </si>
  <si>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Przedmiotem operacji jest  realizacja konferencji w formie online oraz realizacja filmu prezentującego dobre praktyki, stosowane w gospodarstwach rolnych, dotyczące racjonalnego gospodarowania zasobami naturalnymi. </t>
  </si>
  <si>
    <t>rolnicy, przedsiębiorcy, mieszkańcy obszarów wiejskich, jednostki doradztwa rolniczego, administracja rządowa i samorządowa , instytucje pracujące na rzecz rolnictwa, osoby zainteresowane tematem</t>
  </si>
  <si>
    <t xml:space="preserve">Rozwój innowacyjnych technologii odnawialnych źródeł energii na obszarach wiejskich </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</si>
  <si>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</si>
  <si>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 xml:space="preserve">Konferencja online </t>
  </si>
  <si>
    <t>przedstawiciele podmiotów doradczych, nauka, rolnicy, przedsiębiorcy, administracja rządowa i samorządowa, osoby zainteresowane tematyką</t>
  </si>
  <si>
    <t xml:space="preserve">Od pola do stołu- analiza procesu </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</si>
  <si>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</si>
  <si>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badania społeczne/ analiza</t>
  </si>
  <si>
    <t>liczba publikacji/deask reasech</t>
  </si>
  <si>
    <t xml:space="preserve"> doradcy, rolnicy, mieszkańcy obszarów wiejskich, podmioty prywatne                </t>
  </si>
  <si>
    <t>liczba publikacji/publikacja wyników badań ilościowych</t>
  </si>
  <si>
    <t>Cykl szkoleń e-learningowych                                     "Mała retencja wodna w gospodarstwach rolnych"</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</si>
  <si>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</si>
  <si>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szkolenia e-lerningowe</t>
  </si>
  <si>
    <t>rolnicy, doradcy rolniczy i brokerzy, pracownicy JDR, szkoły rolnicze</t>
  </si>
  <si>
    <t>ul. Pszczelińska 99,
 05-840 Brwinów</t>
  </si>
  <si>
    <t>Profesjonalna produkcja ziemniaka</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</si>
  <si>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</si>
  <si>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rolnicy, przedstawiciele podmiotów doradczych, osoby zainteresowane tematem</t>
  </si>
  <si>
    <t xml:space="preserve">VI Forum Wiedzy i innowacji
</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</si>
  <si>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</si>
  <si>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Dzień Przedsiębiorcy Rolnego 2021</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</si>
  <si>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promowania osiągnięć doradców w zakresie innowacji w rolnictwie i na obszarach wiejskich.   </t>
  </si>
  <si>
    <t>Wsparcie cyfryzacji usług informacyjnych i doradczych dla rolników, mieszkańców obszarów wiejskich i podmiotów z otoczenia rolnictwa</t>
  </si>
  <si>
    <t>Celem operacji jest wsparcie cyfryzacji rolnictwa poprzez zwiększenie poziomu wiedzy oraz poprawę dostępności i możliwości efektywnego świadczenia usług informacyjnych i doradczych dla rolników i mieszkańców obszarów wiejskich, przy wykorzystaniu narzędzi teleinformatycznych. Przedmiotem operacji jest przygotowanie opracowania dotyczącego pilotażowych e-usług, bazujących na koncepcji: "Wykorzystanie nowoczesnych rozwiązań teleinformatycznych dla transferu wiedzy i innowacji w rolnictwie". Usługi będą wykorzystywane przez rolników, mieszkańców obszarów wiejskich, doradztwo rolnicze, jednostki naukowo-badawcze, przedsiębiorców do wspierania transferu wiedzy i innowacji. Dzięki przygotowywanym e-usługom nastąpi zwiększenie dostępności informacji, a także ułatwienie podejmowania decyzji w zakresie zarówno zarządzania gospodarstwem rolnym, produkcji i hodowli jak i współpracy w zakresie realizacji projektów i szeroko rozumianej wymiany wiedzy i dobrych praktyk.</t>
  </si>
  <si>
    <t>opracowanie</t>
  </si>
  <si>
    <t>rolnicy, mieszkańcy obszarów wiejskich, jednostki doradztwa rolniczego, jednostki naukowo-badawcze, przedsiębiorcy i instytucje z otoczenia rolnictwa</t>
  </si>
  <si>
    <t>Racjonalne gospodarowanie zasobami naturalnymi w rolnictwie II</t>
  </si>
  <si>
    <t xml:space="preserve">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oraz rolnictwa regenarytywnego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
Przedmiotem operacji jest  realizacja konferencji z warsztatami w gospodarstwie rolnym, zagranicznego wyjazdu studyjnego wraz z realizacją filmu prezentującego dobre praktyki, stosowane w gospodarstwach rolnych, dotyczące racjonalnego gospodarowania zasobami naturalnymi. 
</t>
  </si>
  <si>
    <t>konferencja z warsztatami w gospodarstwie rolnym</t>
  </si>
  <si>
    <t xml:space="preserve">rolnicy, przedsiębiorcy, mieszkańcy obszarów wiejskich, jednostki doradztwa rolniczego, administracja rządowa i samorządowa , instytucje pracujące na rzecz rolnictwa, osoby zainteresowane tematem  </t>
  </si>
  <si>
    <t>Analiza wykorzystania sieciowania w doradztwie rolniczym do podniesienia skuteczności oddziaływania na rynek</t>
  </si>
  <si>
    <t xml:space="preserve">Celem badania jest ocena oddziaływania doradztwa na realizację celów WPR, wskazanie kierunków wartych zintensyfikowania działań i ukierunkowanie doradztwa na wybrane obszary. Identyfikacja słabych elementów sieciowania i rekomendacje proponowanych zmian. 
</t>
  </si>
  <si>
    <t>liczba opracować</t>
  </si>
  <si>
    <t xml:space="preserve"> podmioty doradcze, rolnicy, mieszkańcy obszarów wiejskich, jednostki naukowe, przedsiębiorcy sektora rolno-spożywczego, podmioty prywatne.</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</si>
  <si>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</si>
  <si>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</si>
  <si>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</si>
  <si>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</si>
  <si>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</si>
  <si>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Dolnośląski Ośrodek Doradztwa Rolniczego z siedzibą we Wrocławiu</t>
  </si>
  <si>
    <t>ul. Zwycięska 8,
53-033 Wrocław</t>
  </si>
  <si>
    <t>Działania Zespołu Tematycznego związanego 
z zagadnieniami chowu i hodowli bydła mięsnego</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</si>
  <si>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</si>
  <si>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spotkanie online,
wyjazd studyjny,
film</t>
  </si>
  <si>
    <t xml:space="preserve">Liczba spotkań
Liczba uczestników spotkań,
w tym liczba doradców
Liczba spotkań online
Liczba uczestników spotkań online
Liczba wyjazdów studyjnych
Liczba uczestników wyjazdów studyjnych, w tym liczba doradców
Liczba filmów
</t>
  </si>
  <si>
    <t>2
140
6
1
70
1
25
4
1</t>
  </si>
  <si>
    <t xml:space="preserve">dolnośląscy rolnicy, producenci, hodowcy bydła, doradcy, przedstawiciele świata nauki, mieszkańcy obszarów wiejskich zainteresowani tematyką
</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</si>
  <si>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</si>
  <si>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</si>
  <si>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online,
broszura</t>
  </si>
  <si>
    <t>Liczba szkoleń online
Liczba uczestników szkoleń online
Liczba broszur
Nakład (egz.)</t>
  </si>
  <si>
    <t>1
35
1
1 500</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</si>
  <si>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</si>
  <si>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</si>
  <si>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</si>
  <si>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</si>
  <si>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Liczba targów
Szacowana liczba uczestników targów
Liczba ulotek
Nakład (egz.)
Liczba spotów reklamowych w radio
Liczba postów na portalu społecznościowym</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</si>
  <si>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</si>
  <si>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</si>
  <si>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</si>
  <si>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</si>
  <si>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</si>
  <si>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</si>
  <si>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</si>
  <si>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</si>
  <si>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</si>
  <si>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spotkanie,
szkolenie</t>
  </si>
  <si>
    <t>Liczba spotkań
Liczba uczestników spotkań,
w tym liczba doradców
Liczba szkoleń
Liczba uczestników szkoleń, w tym liczba doradców</t>
  </si>
  <si>
    <t>1
15
5
1
40
9</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</si>
  <si>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</si>
  <si>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</si>
  <si>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</si>
  <si>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spotkanie online,
raport</t>
  </si>
  <si>
    <t>Liczba spotkań 
Liczba uczestników spotkań
Liczba spotkań online
Liczba uczestników spotkań online
Liczba raportów
Nakład (egz.)</t>
  </si>
  <si>
    <t>2
70
2
110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</si>
  <si>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</si>
  <si>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</si>
  <si>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</si>
  <si>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szkolenie online</t>
  </si>
  <si>
    <t>Liczba szkoleń online
Liczba uczestników szkoleń online</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</si>
  <si>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</si>
  <si>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</si>
  <si>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Rolnictwo ekologiczne - lepsza strona dolnośląskiego rolnictwa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</si>
  <si>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</si>
  <si>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konkurs,
konferencja online,
szkolenie online,
broszura,
ulotka</t>
  </si>
  <si>
    <t>Liczba konkursów
Liczba konferencji online
Liczba uczestników konferencji online
Liczba szkoleń online
Liczba uczestników szkoleń online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</si>
  <si>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</si>
  <si>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</si>
  <si>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Innowacyjne rozwiązania w dolnośląskiej enoturystyce.</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</si>
  <si>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</si>
  <si>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szkolenie online,
film szkoleniowy</t>
  </si>
  <si>
    <t>Liczba szkoleń online
Liczba uczestników szkoleń online
Liczba filmów szkoleniowych</t>
  </si>
  <si>
    <t>3
45
1</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</si>
  <si>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</si>
  <si>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Główne cele operacji to przede wszystkim: zachęcenie uczestników (rolników, producentów żywności) do współpracy w zakresie tworzenia grup operacyjnych EPI ukierunkowanych na realizację innowacyjnych projektów w zakresie krótkich łańcuchów dostaw;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</si>
  <si>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informacje i publikacje w Internecie</t>
  </si>
  <si>
    <t>Liczba targów</t>
  </si>
  <si>
    <t>20</t>
  </si>
  <si>
    <t>Szacowana liczba uczestników targów</t>
  </si>
  <si>
    <t>12 000</t>
  </si>
  <si>
    <t>Liczba postów na portalu społecznościowym</t>
  </si>
  <si>
    <t>144</t>
  </si>
  <si>
    <t>Spotkanie Zespołu tematycznego związanego z serowarstwem. Dojrzeć do serowarstwa.</t>
  </si>
  <si>
    <t>Operacja poprzez realizację wyjazdu studyjnego ma na celu poszukiwanie partnerów KSOW chcących realizować innowacyjne projekty w ramach działania "Współpraca", a zatem w swoim założeniu ma przysłużyć się tworzeniu grup operacyjnych EPI na rzecz innowacji w zakresie serowarstwa. Podsumowaniem wyjazdu studyjnego, podczas którego uczestnicy będą mieli możliwość skorzystania z praktycznej wiedzy fachowej w zakresie serowarstwa, samodzielnego wyprodukowania serów oraz zobaczenia, jak powinna funkcjonować serowarnia będzie spotkanie, na którym utworzony zostanie  Zespół Tematyczny ds. serowarstwa.</t>
  </si>
  <si>
    <t>wyjazd studyjny,
spotkanie</t>
  </si>
  <si>
    <t>Liczna wyjazdów studyjnych</t>
  </si>
  <si>
    <t>rolnicy, producenci rolni, doradcy, mieszkańcy obszarów wiejskich i inne osoby zainteresowane wdrażaniem innowacji w rolnictwie i na obszarach wiejskich, z wykorzystaniem środków dostępnych w ramach działania „Współpraca", zainteresowane prowadzeniem lokalnego przetwórstwa oraz  realizacją przedsięwzięć w zakresie produkcji, promocji wprowadzania do obrotu regionalnej żywności wysokiej jakości w oparciu o zasadę krótkich łańcuchów dostaw</t>
  </si>
  <si>
    <t>Liczba uczestników wyjazdów studyjnych</t>
  </si>
  <si>
    <t>14</t>
  </si>
  <si>
    <t>Liczba spotkań</t>
  </si>
  <si>
    <t>Liczba uczestników spotkań</t>
  </si>
  <si>
    <t>30</t>
  </si>
  <si>
    <t>Targ sera "Wielkie SER-wowanie"</t>
  </si>
  <si>
    <t xml:space="preserve">Poprzez organizację targu możliwe będzie poszukiwanie partnerów KSOW (rolnicy, producenci żywności) do współpracy w zakresie tworzenia grup operacyjnych EPI ukierunkowanych na realizację innowacyjnych projektów w zakresie krótkich łańcuchów dostaw. Dodatkowo celem operacji jest wskazanie możliwości zrównoważonego rozwoju gospodarstw rodzinnych, w obszarze przetwórstwa mlecznego, promocja produktów, nawiązanie relacji biznesowych oraz bezpośrednich relacji producent-klient (krótki łańcuch dostaw), podniesienie poziomu wiedzy na temat produkcji farmerskiej, a także przybliżenie i wskazanie dostępności produktów wytworzonych lokalnie konsumentom na terenie Dolnego Śląska. </t>
  </si>
  <si>
    <t>targ</t>
  </si>
  <si>
    <t>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</si>
  <si>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600</t>
  </si>
  <si>
    <t>Wiosna w winnicy</t>
  </si>
  <si>
    <t xml:space="preserve">Poprzez realizację operacji uczestnicy będą mieli możliwość skorzystania z fachowej wiedzy i doświadczeń w zakresie prowadzenia młodej winnicy. Fachowa wiedza przekazana na warsztatach, pozwoli na wdrażanie nowych innowacyjnych rozwiązań w gospodarstwach przyszłych bądź początkujących uczestników-winiarzy. Uczestnicy dowiedzą się między innymi o podstawowych zasadach cięcia winorośli, stosowanych wiosennych środkach ochrony i nawożenia czy systemach prowadzenia winorośli. W części praktycznej uczestnicy będą mieli możliwość nauczyć się pierwszego cięcia jednorocznej winnicy, jak i kilkuletniej.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 </t>
  </si>
  <si>
    <t>Liczba uczestników warsztatów</t>
  </si>
  <si>
    <t>Produkcja win musujących w małej winiarni</t>
  </si>
  <si>
    <t xml:space="preserve">Realizacja operacji pozwoli dolnośląskim winiarzom na skorzystanie z  fachowej wiedzy i doświadczeń niemieckich winiarzy z regionu Hesja, na którym funkcjonuje ponad 400 winnic, o łącznej powierzchni uprawna winorośli ponad 26 tys. ha. To właśnie tutaj od 1872 roku funkcjonuje Uniwersytet Geisenheim z Wydziałem Enologii oraz własną winnicą i winiarnią produkującą wina, w tym bardzo  wysokiej kategorii wina musujące. Zaplanowana w ramach operacji wizyta studyjna do niemieckich gospodarstw winiarskich oraz spotkanie z przedstawicielami Uniwersytetu Geisenheim pozwolą transfer wiedzy z nauki do praktyki w oparciu o profesjonalną bazę dydaktyczną i innowacyjne przedsięwzięcia, stanowiące źródło inspiracji dla uczestników. </t>
  </si>
  <si>
    <t>Liczba wyjazdów studyjnych</t>
  </si>
  <si>
    <t>dolnośląscy winiarze, rolnicy, mieszkańcy obszarów wiejskich, właściciele gospodarstw agroturystycznych, doradcy, osoby  zainteresowane podejmowaniem i rozwojem przedsiębiorczości na obszarach wiejskich oraz wdrażaniem innowacyjnych rozwiązań na obszarach wiejskich</t>
  </si>
  <si>
    <t>25</t>
  </si>
  <si>
    <t>Cykl filmów "Wino integruje ludzi"</t>
  </si>
  <si>
    <t xml:space="preserve">Operacja ma na celu opracowanie cyklu filmów ukazujących codzienną pracę dolnośląskich winiarzy, stanowiąc przy tym źródło inspiracji i wiedzy, a także dobrych praktyk dla początkujących oraz zainteresowanych rozpoczęciem takiej działalności beneficjentów. Dolnośląscy winiarze, to ludzie przedsiębiorczy, kreatywni, niebojący się wyzwań, realizujący we współpracy z innymi podmiotami innowacyjne przedsięwzięcia i projekty, ukierunkowane na rozwój i transfer nauki do praktyki. Bohaterowie filmów podzielą się swoją wiedzą, spostrzeżeniami, doświadczeniami, radościami, ponieważ prowadzenie winnicy to nie tylko obowiązki, ale również satysfakcja z wyprodukowanego wina, zadowolenia enoturystów odwiedzających gospodarstwo czy tworzenia pewnej wspólnoty winiarskiej. Cykl filmów zaktywizuje mieszkańców obszarów wiejskich do budowania sieci kontaktów i podejmowania innowacyjnych przedsięwzięć wpływających na rozwój przedsiębiorczości, a także wskaże możliwości wdrażania nowych rozwiązań w produkcji winiarskiej. Poznanie ludzi posiadających wiedzę i doświadczenie w tej trudnej tematyce pozwoli na podniesienie poziomu wiedzy oraz wskaże możliwości nawiązania kontaktu z praktykami, zachęci do współpracy. </t>
  </si>
  <si>
    <t>film</t>
  </si>
  <si>
    <t>dolnośląscy winiarze, rolnicy, producenci lokalnej żywności, twórcy rękodzieła mieszkańcy obszarów wiejskich, właściciele gospodarstw agroturystycznych, doradcy, osoby  zainteresowane tematyką oraz podejmowaniem i rozwojem przedsiębiorczości na obszarach wiejskich oraz wdrażaniem innowacyjnych rozwiązań na obszarach wiejskich</t>
  </si>
  <si>
    <t>Zespół Tematyczny związany z zagadnieniami chowu i hodowli bydła mięsnego</t>
  </si>
  <si>
    <t>Realizacja operacji pozwoli zapoznać uczestników z działaniem "Współpraca" oraz możliwościami wdrażania innowacyjnych projektów. W późniejszym okresie zaś, do tworzenia grup operacyjnych EPI, ukierunkowanych na realizację innowacyjnych projektów, związanych z chowem i hodowlą bydła mięsnego. Realizowanie w ramach operacji cyklu spotkań Zespołu Tematycznego związanego z zagadnieniami chowu i hodowli bydła mięsnego, umożliwi poznanie, wymianę wiedzy i doświadczeń, pomiędzy dolnośląskimi rolnikami, hodowcami bydła, doradcami, przedsiębiorcami czy przedstawicielami świata nauki. Poprzez udział w spotkaniach uczestnicy będą mieli bezpośredni wpływ na wybór tematów omawianych podczas kolejnych spotkań, ukierunkowanych na ich potrzeby. Natomiast uczestnictwo w wyjeździe studyjnym wpłynie na wymianę wiedzy fachowej, dobrych praktyk w zakresie wdrażania innowacji w rolnictwie i na obszarach wiejskich, ułatwi transfer wiedzy od nauki do praktyki. Wyjazd studyjny będzie sprzyjał bezpośrednim rozmowom, umożliwiającym zawiązywanie znajomości i tworzenie się kontaktów, a także zapoznanie się z innowacyjnymi rozwiązaniami w gospodarstwach rolnych. Wielopodmiotowy skład Zespołu Tematycznego stanowi natomiast doskonały zalążek do stworzenia partnerstwa na rzecz innowacji, takiego jak grupa operacyjna EPI.</t>
  </si>
  <si>
    <t>spotkanie,
wyjazd studyjny</t>
  </si>
  <si>
    <t>3</t>
  </si>
  <si>
    <t>dolnośląscy rolnicy, producenci, hodowcy bydła, doradcy, przedstawiciele świata nauki, mieszkańcy obszarów wiejskich zainteresowani tematyką</t>
  </si>
  <si>
    <t>120</t>
  </si>
  <si>
    <t>Dolnośląskie Partnerstwo ds. Wody (DPW) na terenie powiatu górowskiego</t>
  </si>
  <si>
    <t>Celem operacji jest zainicjowanie współpracy oraz stworzenie sieci kontaktów miedzy lokalnym społeczeństwem a instytucjami i urzędami, w zakresie gospodarki wodnej na obszarach wiejskich powiatu górowskiego, ze szczególnym uwzględnieniem rolnictwa. Przedmiotem operacji jest powołanie Dolnośląskiego Partnerstwa ds. Wody, obejmującego swym zasięgiem powiat górowski, w którego skład wejdą przedstawiciele  administracji publicznej, rolników, doradztwa rolniczego oraz nauki. Tematem operacji będzie: wzajemne poznanie zakresów działania i potrzeb związanych z gospodarowaniem wodą członków DPW powiatu gorówskiego, diagnoza sytuacji w zakresie zarządzania zasobami wody pod kątem potrzeb rolnictwa i mieszkańców obszarów wiejskich powiatu górowskiego, analiza problemów oraz potencjalnych możliwości ich rozwiązania, upowszechnianie dobrych praktyk w zakresie gospodarki wodnej i oszczędnego gospodarowania nią w rolnictwie i na obszarach wiejskich powiatu górowskiego.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</si>
  <si>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górowskiego zainteresowane tematem</t>
  </si>
  <si>
    <t>90</t>
  </si>
  <si>
    <t>spotkanie/spotkanie online</t>
  </si>
  <si>
    <t>Liczba spotkań/spotkań online</t>
  </si>
  <si>
    <t>Liczba uczestników spotkań/spotkań online</t>
  </si>
  <si>
    <t>Dolnośląskie Partnerstwo ds. Wody (DPW) na terenie powiatu oleśnickiego</t>
  </si>
  <si>
    <t>Celem operacji jest zainicjowanie współpracy oraz stworzenie sieci kontaktów miedzy lokalnym społeczeństwem a instytucjami i urzędami, w zakresie gospodarki wodnej na obszarach wiejskich powiatu oleśnickiego, ze szczególnym uwzględnieniem rolnictwa. Przedmiotem operacji jest powołanie Dolnośląskiego Partnerstwa ds. Wody, obejmującego swym zasięgiem powiat oleśnicki, w którego skład wejdą przedstawiciele  administracji publicznej, rolników, doradztwa rolniczego oraz nauki. Tematem operacji będzie: wzajemne poznanie zakresów działania i potrzeb związanych z gospodarowaniem wodą członków DPW powiatu oleśnickiego, diagnoza sytuacji w zakresie zarządzania zasobami wody pod kątem potrzeb rolnictwa i mieszkańców obszarów wiejskich powiatu oleśnickiego, analiza problemów oraz potencjalnych możliwości ich rozwiązania, upowszechnianie dobrych praktyk w zakresie gospodarki wodnej i oszczędnego gospodarowania nią w rolnictwie i na obszarach wiejskich powiatu oleśnickiego.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</si>
  <si>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oleśnickiego zainteresowane tematem</t>
  </si>
  <si>
    <t>Dolnośląskie Partnerstwo ds. Wody (DPW) na terenie powiatu oławskiego</t>
  </si>
  <si>
    <t>Celem operacji jest zainicjowanie współpracy oraz stworzenie sieci kontaktów miedzy lokalnym społeczeństwem a instytucjami i urzędami, w zakresie gospodarki wodnej na obszarach wiejskich powiatu oławskiego, ze szczególnym uwzględnieniem rolnictwa. Przedmiotem operacji jest powołanie Dolnośląskiego Partnerstwa ds. Wody, obejmującego swym zasięgiem powiat oławski, w którego skład wejdą przedstawiciele  administracji publicznej, rolników, doradztwa rolniczego oraz nauki. Tematem operacji będzie: wzajemne poznanie zakresów działania i potrzeb związanych z gospodarowaniem wodą członków DPW powiatu oławskiego, diagnoza sytuacji w zakresie zarządzania zasobami wody pod kątem potrzeb rolnictwa i mieszkańców obszarów wiejskich powiatu oławskiego, analiza problemów oraz potencjalnych możliwości ich rozwiązania, upowszechnianie dobrych praktyk w zakresie gospodarki wodnej i oszczędnego gospodarowania nią w rolnictwie i na obszarach wiejskich powiatu oławskiego.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</si>
  <si>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oławskiego zainteresowane tematem</t>
  </si>
  <si>
    <t>Dolnośląskie Partnerstwo ds. Wody (DPW) na terenie powiatu milickiego</t>
  </si>
  <si>
    <t>Celem operacji jest zainicjowanie współpracy oraz stworzenie sieci kontaktów miedzy lokalnym społeczeństwem a instytucjami i urzędami, w zakresie gospodarki wodnej na obszarach wiejskich powiatu milickiego, ze szczególnym uwzględnieniem rolnictwa. Przedmiotem operacji jest powołanie Dolnośląskiego Partnerstwa ds. Wody, obejmującego swym zasięgiem powiat milicki, w którego skład wejdą przedstawiciele  administracji publicznej, rolników, doradztwa rolniczego oraz nauki. Tematem operacji będzie: wzajemne poznanie zakresów działania i potrzeb związanych z gospodarowaniem wodą członków DPW powiatu milickiego, diagnoza sytuacji w zakresie zarządzania zasobami wody pod kątem potrzeb rolnictwa i mieszkańców obszarów wiejskich powiatu milickiego, analiza problemów oraz potencjalnych możliwości ich rozwiązania, upowszechnianie dobrych praktyk w zakresie gospodarki wodnej i oszczędnego gospodarowania nią w rolnictwie i na obszarach wiejskich powiatu milickiego.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</si>
  <si>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milickiego zainteresowane tematem</t>
  </si>
  <si>
    <t>Dolnośląskie Partnerstwo ds. Wody (DPW) na terenie powiatu strzelińskiego</t>
  </si>
  <si>
    <t>Celem operacji jest zainicjowanie współpracy oraz stworzenie sieci kontaktów miedzy lokalnym społeczeństwem a instytucjami i urzędami, w zakresie gospodarki wodnej na obszarach wiejskich powiatu strzelińskiego, ze szczególnym uwzględnieniem rolnictwa. Przedmiotem operacji jest powołanie Dolnośląskiego Partnerstwa ds. Wody, obejmującego swym zasięgiem powiat strzeliński, w którego skład wejdą przedstawiciele  administracji publicznej, rolników, doradztwa rolniczego oraz nauki. Tematem operacji będzie: wzajemne poznanie zakresów działania i potrzeb związanych z gospodarowaniem wodą członków DPW powiatu strzelińskiego, diagnoza sytuacji w zakresie zarządzania zasobami wody pod kątem potrzeb rolnictwa i mieszkańców obszarów wiejskich powiatu strzelińskiego, analiza problemów oraz potencjalnych możliwości ich rozwiązania, upowszechnianie dobrych praktyk w zakresie gospodarki wodnej i oszczędnego gospodarowania nią w rolnictwie i na obszarach wiejskich powiatu strzelińskiego.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</si>
  <si>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strzelińskiego zainteresowane tematem</t>
  </si>
  <si>
    <t>Dolnośląskie Partnerstwo ds. Wody (DPW) na terenie powiatu średzkiego</t>
  </si>
  <si>
    <t>Celem operacji jest zainicjowanie współpracy oraz stworzenie sieci kontaktów miedzy lokalnym społeczeństwem a instytucjami i urzędami, w zakresie gospodarki wodnej na obszarach wiejskich powiatu średzkiego, ze szczególnym uwzględnieniem rolnictwa. Przedmiotem operacji jest powołanie Dolnośląskiego Partnerstwa ds. Wody, obejmującego swym zasięgiem powiat średzki, w którego skład wejdą przedstawiciele  administracji publicznej, rolników, doradztwa rolniczego oraz nauki. Tematem operacji będzie: wzajemne poznanie zakresów działania i potrzeb związanych z gospodarowaniem wodą członków DPW powiatu średzkiego, diagnoza sytuacji w zakresie zarządzania zasobami wody pod kątem potrzeb rolnictwa i mieszkańców obszarów wiejskich powiatu średzkiego, analiza problemów oraz potencjalnych możliwości ich rozwiązania, upowszechnianie dobrych praktyk w zakresie gospodarki wodnej i oszczędnego gospodarowania nią w rolnictwie i na obszarach wiejskich powiatu średzkiego.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</si>
  <si>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średzkiego zainteresowane tematem</t>
  </si>
  <si>
    <t>Dolnośląskie Partnerstwo ds. Wody (DPW) na terenie powiatu trzebnickiego</t>
  </si>
  <si>
    <t>Celem operacji jest zainicjowanie współpracy oraz stworzenie sieci kontaktów miedzy lokalnym społeczeństwem a instytucjami i urzędami, w zakresie gospodarki wodnej na obszarach wiejskich powiatu trzebnickiego, ze szczególnym uwzględnieniem rolnictwa. Przedmiotem operacji jest powołanie Dolnośląskiego Partnerstwa ds. Wody, obejmującego swym zasięgiem powiat trzebnicki, w którego skład wejdą przedstawiciele  administracji publicznej, rolników, doradztwa rolniczego oraz nauki. Tematem operacji będzie: wzajemne poznanie zakresów działania i potrzeb związanych z gospodarowaniem wodą członków DPW powiatu trzebnickiego, diagnoza sytuacji w zakresie zarządzania zasobami wody pod kątem potrzeb rolnictwa i mieszkańców obszarów wiejskich powiatu trzebnickiego, analiza problemów oraz potencjalnych możliwości ich rozwiązania, upowszechnianie dobrych praktyk w zakresie gospodarki wodnej i oszczędnego gospodarowania nią w rolnictwie i na obszarach wiejskich powiatu trzebnickiego.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</si>
  <si>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trzebnickiego zainteresowane tematem</t>
  </si>
  <si>
    <t>Dolnośląskie Partnerstwo ds. Wody (DPW) na terenie powiatu wołowskiego</t>
  </si>
  <si>
    <t>Celem operacji jest zainicjowanie współpracy oraz stworzenie sieci kontaktów miedzy lokalnym społeczeństwem a instytucjami i urzędami, w zakresie gospodarki wodnej na obszarach wiejskich powiatu wołowskiego, ze szczególnym uwzględnieniem rolnictwa. Przedmiotem operacji jest powołanie Dolnośląskiego Partnerstwa ds. Wody, obejmującego swym zasięgiem powiat wołowski, w którego skład wejdą przedstawiciele  administracji publicznej, rolników, doradztwa rolniczego oraz nauki. Tematem operacji będzie: wzajemne poznanie zakresów działania i potrzeb związanych z gospodarowaniem wodą członków DPW powiatu wołowskiego, diagnoza sytuacji w zakresie zarządzania zasobami wody pod kątem potrzeb rolnictwa i mieszkańców obszarów wiejskich powiatu wołowskiego, analiza problemów oraz potencjalnych możliwości ich rozwiązania, upowszechnianie dobrych praktyk w zakresie gospodarki wodnej i oszczędnego gospodarowania nią w rolnictwie i na obszarach wiejskich powiatu wołowskiego.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</si>
  <si>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wołowskiego zainteresowane tematem</t>
  </si>
  <si>
    <t>Dolnośląskie Partnerstwo ds. Wody (DPW) na terenie powiatu wrocławskiego</t>
  </si>
  <si>
    <t>Celem operacji jest zainicjowanie współpracy oraz stworzenie sieci kontaktów miedzy lokalnym społeczeństwem a instytucjami i urzędami, w zakresie gospodarki wodnej na obszarach wiejskich powiatu wrocławskiego, ze szczególnym uwzględnieniem rolnictwa. Przedmiotem operacji jest powołanie Dolnośląskiego Partnerstwa ds. Wody, obejmującego swym zasięgiem powiat wrocławski, w którego skład wejdą przedstawiciele  administracji publicznej, rolników, doradztwa rolniczego oraz nauki. Tematem operacji będzie: wzajemne poznanie zakresów działania i potrzeb związanych z gospodarowaniem wodą członków DPW powiatu wrocławskiego, diagnoza sytuacji w zakresie zarządzania zasobami wody pod kątem potrzeb rolnictwa i mieszkańców obszarów wiejskich powiatu wrocławskiego, analiza problemów oraz potencjalnych możliwości ich rozwiązania, upowszechnianie dobrych praktyk w zakresie gospodarki wodnej i oszczędnego gospodarowania nią w rolnictwie i na obszarach wiejskich powiatu wrocławskiego.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</si>
  <si>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wrocławskiego zainteresowane tematem</t>
  </si>
  <si>
    <t>Dolnośląskie Partnerstwo ds. Wody (DPW) na terenie powiatu głogowskiego</t>
  </si>
  <si>
    <t>Celem operacji jest zainicjowanie współpracy oraz stworzenie sieci kontaktów miedzy lokalnym społeczeństwem a instytucjami i urzędami, w zakresie gospodarki wodnej na obszarach wiejskich powiatu głogowskiego, ze szczególnym uwzględnieniem rolnictwa. Przedmiotem operacji jest powołanie Dolnośląskiego Partnerstwa ds. Wody, obejmującego swym zasięgiem powiat głogowski, w którego skład wejdą przedstawiciele  administracji publicznej, rolników, doradztwa rolniczego oraz nauki. Tematem operacji będzie: wzajemne poznanie zakresów działania i potrzeb związanych z gospodarowaniem wodą członków DPW powiatu głogowskiego, diagnoza sytuacji w zakresie zarządzania zasobami wody pod kątem potrzeb rolnictwa i mieszkańców obszarów wiejskich powiatu głogowskiego, analiza problemów oraz potencjalnych możliwości ich rozwiązania, upowszechnianie dobrych praktyk w zakresie gospodarki wodnej i oszczędnego gospodarowania nią w rolnictwie i na obszarach wiejskich powiatu głogowskiego.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</si>
  <si>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głogowskiego zainteresowane tematem</t>
  </si>
  <si>
    <t>110</t>
  </si>
  <si>
    <t>Dolnośląskie Partnerstwo ds. Wody (DPW) na terenie powiatu jaworskiego</t>
  </si>
  <si>
    <t>Celem operacji jest zainicjowanie współpracy oraz stworzenie sieci kontaktów miedzy lokalnym społeczeństwem a instytucjami i urzędami, w zakresie gospodarki wodnej na obszarach wiejskich powiatu jaworskiego, ze szczególnym uwzględnieniem rolnictwa. Przedmiotem operacji jest powołanie Dolnośląskiego Partnerstwa ds. Wody, obejmującego swym zasięgiem powiat jaworski, w którego skład wejdą przedstawiciele  administracji publicznej, rolników, doradztwa rolniczego oraz nauki. Tematem operacji będzie: wzajemne poznanie zakresów działania i potrzeb związanych z gospodarowaniem wodą członków DPW powiatu jaworskiego, diagnoza sytuacji w zakresie zarządzania zasobami wody pod kątem potrzeb rolnictwa i mieszkańców obszarów wiejskich powiatu jaworskiego, analiza problemów oraz potencjalnych możliwości ich rozwiązania, upowszechnianie dobrych praktyk w zakresie gospodarki wodnej i oszczędnego gospodarowania nią w rolnictwie i na obszarach wiejskich powiatu jaworskiego.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</si>
  <si>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jaworskiego zainteresowane tematem</t>
  </si>
  <si>
    <t>Dolnośląskie Partnerstwo ds. Wody (DPW) na terenie powiatu legnickiego</t>
  </si>
  <si>
    <t>Celem operacji jest zainicjowanie współpracy oraz stworzenie sieci kontaktów miedzy lokalnym społeczeństwem a instytucjami i urzędami, w zakresie gospodarki wodnej na obszarach wiejskich powiatu legnickiego, ze szczególnym uwzględnieniem rolnictwa. Przedmiotem operacji jest powołanie Dolnośląskiego Partnerstwa ds. Wody, obejmującego swym zasięgiem powiat legnicki, w którego skład wejdą przedstawiciele  administracji publicznej, rolników, doradztwa rolniczego oraz nauki. Tematem operacji będzie: wzajemne poznanie zakresów działania i potrzeb związanych z gospodarowaniem wodą członków DPW powiatu legnickiego, diagnoza sytuacji w zakresie zarządzania zasobami wody pod kątem potrzeb rolnictwa i mieszkańców obszarów wiejskich powiatu legnickiego, analiza problemów oraz potencjalnych możliwości ich rozwiązania, upowszechnianie dobrych praktyk w zakresie gospodarki wodnej i oszczędnego gospodarowania nią w rolnictwie i na obszarach wiejskich powiatu legnickiego.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</si>
  <si>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legnickiego zainteresowane tematem</t>
  </si>
  <si>
    <t>Dolnośląskie Partnerstwo ds. Wody (DPW) na terenie powiatu polkowickiego</t>
  </si>
  <si>
    <t>Celem operacji jest zainicjowanie współpracy oraz stworzenie sieci kontaktów miedzy lokalnym społeczeństwem a instytucjami i urzędami, w zakresie gospodarki wodnej na obszarach wiejskich powiatu polkowickiego, ze szczególnym uwzględnieniem rolnictwa. Przedmiotem operacji jest powołanie Dolnośląskiego Partnerstwa ds. Wody, obejmującego swym zasięgiem powiat polkowicki, w którego skład wejdą przedstawiciele  administracji publicznej, rolników, doradztwa rolniczego oraz nauki. Tematem operacji będzie: wzajemne poznanie zakresów działania i potrzeb związanych z gospodarowaniem wodą członków DPW powiatu polkowickiego, diagnoza sytuacji w zakresie zarządzania zasobami wody pod kątem potrzeb rolnictwa i mieszkańców obszarów wiejskich powiatu polkowickiego, analiza problemów oraz potencjalnych możliwości ich rozwiązania, upowszechnianie dobrych praktyk w zakresie gospodarki wodnej i oszczędnego gospodarowania nią w rolnictwie i na obszarach wiejskich powiatu polkowickiego.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</si>
  <si>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polkowickiego zainteresowane tematem</t>
  </si>
  <si>
    <t>Dolnośląskie Partnerstwo ds. Wody (DPW) na terenie powiatu złotoryjskiego</t>
  </si>
  <si>
    <t>Celem operacji jest zainicjowanie współpracy oraz stworzenie sieci kontaktów miedzy lokalnym społeczeństwem a instytucjami i urzędami, w zakresie gospodarki wodnej na obszarach wiejskich powiatu złotoryjskiego, ze szczególnym uwzględnieniem rolnictwa. Przedmiotem operacji jest powołanie Dolnośląskiego Partnerstwa ds. Wody, obejmującego swym zasięgiem powiat złotoryjski, w którego skład wejdą przedstawiciele  administracji publicznej, rolników, doradztwa rolniczego oraz nauki. Tematem operacji będzie: wzajemne poznanie zakresów działania i potrzeb związanych z gospodarowaniem wodą członków DPW powiatu złotoryjskiego, diagnoza sytuacji w zakresie zarządzania zasobami wody pod kątem potrzeb rolnictwa i mieszkańców obszarów wiejskich powiatu złotoryjskiego, analiza problemów oraz potencjalnych możliwości ich rozwiązania, upowszechnianie dobrych praktyk w zakresie gospodarki wodnej i oszczędnego gospodarowania nią w rolnictwie i na obszarach wiejskich powiatu złotoryjskiego.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</si>
  <si>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złotoryjskiego zainteresowane tematem</t>
  </si>
  <si>
    <t>Dolnośląskie Partnerstwo ds. Wody (DPW) na terenie powiatu lubińskiego</t>
  </si>
  <si>
    <t>Celem operacji jest zainicjowanie współpracy oraz stworzenie sieci kontaktów miedzy lokalnym społeczeństwem a instytucjami i urzędami, w zakresie gospodarki wodnej na obszarach wiejskich powiatu lubińskiego, ze szczególnym uwzględnieniem rolnictwa. Przedmiotem operacji jest powołanie Dolnośląskiego Partnerstwa ds. Wody, obejmującego swym zasięgiem powiat lubiński, w którego skład wejdą przedstawiciele  administracji publicznej, rolników, doradztwa rolniczego oraz nauki. Tematem operacji będzie: wzajemne poznanie zakresów działania i potrzeb związanych z gospodarowaniem wodą członków DPW powiatu lubińskiego, diagnoza sytuacji w zakresie zarządzania zasobami wody pod kątem potrzeb rolnictwa i mieszkańców obszarów wiejskich powiatu lubińskiego, analiza problemów oraz potencjalnych możliwości ich rozwiązania, upowszechnianie dobrych praktyk w zakresie gospodarki wodnej i oszczędnego gospodarowania nią w rolnictwie i na obszarach wiejskich powiatu lubińskiego.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</si>
  <si>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lubińskiego zainteresowane tematem</t>
  </si>
  <si>
    <t>130</t>
  </si>
  <si>
    <t>Dolnośląskie Partnerstwo ds. Wody (DPW) na terenie powiatu świdnickiego</t>
  </si>
  <si>
    <t>Celem operacji jest zainicjowanie współpracy oraz stworzenie sieci kontaktów miedzy lokalnym społeczeństwem a instytucjami i urzędami, w zakresie gospodarki wodnej na obszarach wiejskich powiatu świdnickiego, ze szczególnym uwzględnieniem rolnictwa. Przedmiotem operacji jest powołanie Dolnośląskiego Partnerstwa ds. Wody, obejmującego swym zasięgiem powiat świdnicki, w którego skład wejdą przedstawiciele  administracji publicznej, rolników, doradztwa rolniczego oraz nauki. Tematem operacji będzie: wzajemne poznanie zakresów działania i potrzeb związanych z gospodarowaniem wodą członków DPW powiatu świdnickiego, diagnoza sytuacji w zakresie zarządzania zasobami wody pod kątem potrzeb rolnictwa i mieszkańców obszarów wiejskich powiatu świdnickiego, analiza problemów oraz potencjalnych możliwości ich rozwiązania, upowszechnianie dobrych praktyk w zakresie gospodarki wodnej i oszczędnego gospodarowania nią w rolnictwie i na obszarach wiejskich powiatu świdnickiego.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</si>
  <si>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świdnickiego zainteresowane tematem</t>
  </si>
  <si>
    <t>Dolnośląskie Partnerstwo ds. Wody (DPW) na terenie powiatu wałbrzyskiego</t>
  </si>
  <si>
    <t>Celem operacji jest zainicjowanie współpracy oraz stworzenie sieci kontaktów miedzy lokalnym społeczeństwem a instytucjami i urzędami, w zakresie gospodarki wodnej na obszarach wiejskich powiatu wałbrzyskiego, ze szczególnym uwzględnieniem rolnictwa. Przedmiotem operacji jest powołanie Dolnośląskiego Partnerstwa ds. Wody, obejmującego swym zasięgiem powiat wałbrzyski, w którego skład wejdą przedstawiciele  administracji publicznej, rolników, doradztwa rolniczego oraz nauki. Tematem operacji będzie: wzajemne poznanie zakresów działania i potrzeb związanych z gospodarowaniem wodą członków DPW powiatu wałbrzyskiego, diagnoza sytuacji w zakresie zarządzania zasobami wody pod kątem potrzeb rolnictwa i mieszkańców obszarów wiejskich powiatu wałbrzyskiego, analiza problemów oraz potencjalnych możliwości ich rozwiązania, upowszechnianie dobrych praktyk w zakresie gospodarki wodnej i oszczędnego gospodarowania nią w rolnictwie i na obszarach wiejskich powiatu wałbrzyskiego.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</si>
  <si>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wałbrzyskiego zainteresowane tematem</t>
  </si>
  <si>
    <t>Dolnośląskie Partnerstwo ds. Wody (DPW) na terenie powiatu ząbkowickiego</t>
  </si>
  <si>
    <t>Celem operacji jest zainicjowanie współpracy oraz stworzenie sieci kontaktów miedzy lokalnym społeczeństwem a instytucjami i urzędami, w zakresie gospodarki wodnej na obszarach wiejskich powiatu ząbkowickiego, ze szczególnym uwzględnieniem rolnictwa. Przedmiotem operacji jest powołanie Dolnośląskiego Partnerstwa ds. Wody, obejmującego swym zasięgiem powiat ząbkowicki, w którego skład wejdą przedstawiciele  administracji publicznej, rolników, doradztwa rolniczego oraz nauki. Tematem operacji będzie: wzajemne poznanie zakresów działania i potrzeb związanych z gospodarowaniem wodą członków DPW powiatu ząbkowickiego, diagnoza sytuacji w zakresie zarządzania zasobami wody pod kątem potrzeb rolnictwa i mieszkańców obszarów wiejskich powiatu ząbkowickiego, analiza problemów oraz potencjalnych możliwości ich rozwiązania, upowszechnianie dobrych praktyk w zakresie gospodarki wodnej i oszczędnego gospodarowania nią w rolnictwie i na obszarach wiejskich powiatu ząbkowickiego.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</si>
  <si>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ząbkowickiego zainteresowane tematem</t>
  </si>
  <si>
    <t>Dolnośląskie Partnerstwo ds. Wody (DPW) na terenie powiatu dzierżoniowskiego</t>
  </si>
  <si>
    <t>Celem operacji jest zainicjowanie współpracy oraz stworzenie sieci kontaktów miedzy lokalnym społeczeństwem a instytucjami i urzędami, w zakresie gospodarki wodnej na obszarach wiejskich powiatu dzierżoniowskiego, ze szczególnym uwzględnieniem rolnictwa. Przedmiotem operacji jest powołanie Dolnośląskiego Partnerstwa ds. Wody, obejmującego swym zasięgiem powiat dzierżoniowski, w którego skład wejdą przedstawiciele  administracji publicznej, rolników, doradztwa rolniczego oraz nauki. Tematem operacji będzie: wzajemne poznanie zakresów działania i potrzeb związanych z gospodarowaniem wodą członków DPW powiatu dzierżoniowskiego, diagnoza sytuacji w zakresie zarządzania zasobami wody pod kątem potrzeb rolnictwa i mieszkańców obszarów wiejskich powiatu dzierżoniowskiego, analiza problemów oraz potencjalnych możliwości ich rozwiązania, upowszechnianie dobrych praktyk w zakresie gospodarki wodnej i oszczędnego gospodarowania nią w rolnictwie i na obszarach wiejskich powiatu dzierżoniowskiego.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</si>
  <si>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dzierżoniowskiego zainteresowane tematem</t>
  </si>
  <si>
    <t>Dolnośląskie Partnerstwo ds. Wody (DPW) na terenie powiatu kłodzkiego</t>
  </si>
  <si>
    <t>Celem operacji jest zainicjowanie współpracy oraz stworzenie sieci kontaktów miedzy lokalnym społeczeństwem a instytucjami i urzędami, w zakresie gospodarki wodnej na obszarach wiejskich powiatu kłodzkiego, ze szczególnym uwzględnieniem rolnictwa. Przedmiotem operacji jest powołanie Dolnośląskiego Partnerstwa ds. Wody, obejmującego swym zasięgiem powiat kłodzki, w którego skład wejdą przedstawiciele  administracji publicznej, rolników, doradztwa rolniczego oraz nauki. Tematem operacji będzie: wzajemne poznanie zakresów działania i potrzeb związanych z gospodarowaniem wodą członków DPW powiatu kłodzkiego, diagnoza sytuacji w zakresie zarządzania zasobami wody pod kątem potrzeb rolnictwa i mieszkańców obszarów wiejskich powiatu kłodzkiego, analiza problemów oraz potencjalnych możliwości ich rozwiązania, upowszechnianie dobrych praktyk w zakresie gospodarki wodnej i oszczędnego gospodarowania nią w rolnictwie i na obszarach wiejskich powiatu kłodzkiego.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</si>
  <si>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kłodzkiego zainteresowane tematem</t>
  </si>
  <si>
    <t>Dolnośląskie Partnerstwo ds. Wody (DPW) na terenie powiatu bolesławieckiego</t>
  </si>
  <si>
    <t>Celem operacji jest zainicjowanie współpracy oraz stworzenie sieci kontaktów miedzy lokalnym społeczeństwem a instytucjami i urzędami, w zakresie gospodarki wodnej na obszarach wiejskich powiatu bolesławieckiego, ze szczególnym uwzględnieniem rolnictwa. Przedmiotem operacji jest powołanie Dolnośląskiego Partnerstwa ds. Wody, obejmującego swym zasięgiem powiat bolesławiecki, w którego skład wejdą przedstawiciele  administracji publicznej, rolników, doradztwa rolniczego oraz nauki. Tematem operacji będzie: wzajemne poznanie zakresów działania i potrzeb związanych z gospodarowaniem wodą członków DPW powiatu bolesławieckiego, diagnoza sytuacji w zakresie zarządzania zasobami wody pod kątem potrzeb rolnictwa i mieszkańców obszarów wiejskich powiatu bolesławieckiego, analiza problemów oraz potencjalnych możliwości ich rozwiązania, upowszechnianie dobrych praktyk w zakresie gospodarki wodnej i oszczędnego gospodarowania nią w rolnictwie i na obszarach wiejskich powiatu bolesławieckiego.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</si>
  <si>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bolesławieckiego zainteresowane tematem</t>
  </si>
  <si>
    <t>Dolnośląskie Partnerstwo ds. Wody (DPW) na terenie powiatu lubańskiego</t>
  </si>
  <si>
    <t>Celem operacji jest zainicjowanie współpracy oraz stworzenie sieci kontaktów miedzy lokalnym społeczeństwem a instytucjami i urzędami, w zakresie gospodarki wodnej na obszarach wiejskich powiatu lubańskiego, ze szczególnym uwzględnieniem rolnictwa. Przedmiotem operacji jest powołanie Dolnośląskiego Partnerstwa ds. Wody, obejmującego swym zasięgiem powiat lubański, w którego skład wejdą przedstawiciele  administracji publicznej, rolników, doradztwa rolniczego oraz nauki. Tematem operacji będzie: wzajemne poznanie zakresów działania i potrzeb związanych z gospodarowaniem wodą członków DPW powiatu lubańskiego, diagnoza sytuacji w zakresie zarządzania zasobami wody pod kątem potrzeb rolnictwa i mieszkańców obszarów wiejskich powiatu lubańskiego, analiza problemów oraz potencjalnych możliwości ich rozwiązania, upowszechnianie dobrych praktyk w zakresie gospodarki wodnej i oszczędnego gospodarowania nią w rolnictwie i na obszarach wiejskich powiatu lubańskiego.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</si>
  <si>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lubańskiego zainteresowane tematem</t>
  </si>
  <si>
    <t>Dolnośląskie Partnerstwo ds. Wody (DPW) na terenie powiatu lwóweckiego</t>
  </si>
  <si>
    <t>Celem operacji jest zainicjowanie współpracy oraz stworzenie sieci kontaktów miedzy lokalnym społeczeństwem a instytucjami i urzędami, w zakresie gospodarki wodnej na obszarach wiejskich powiatu lwóweckiego, ze szczególnym uwzględnieniem rolnictwa. Przedmiotem operacji jest powołanie Dolnośląskiego Partnerstwa ds. Wody, obejmującego swym zasięgiem powiat lwówecki, w którego skład wejdą przedstawiciele administracji publicznej, rolników, doradztwa rolniczego oraz nauki. Tematem operacji będzie: wzajemne poznanie zakresów działania i potrzeb związanych z gospodarowaniem wodą członków DPW powiatu lwóweckiego, diagnoza sytuacji w zakresie zarządzania zasobami wody pod kątem potrzeb rolnictwa i mieszkańców obszarów wiejskich powiatu lwóweckiego, analiza problemów oraz potencjalnych możliwości ich rozwiązania, upowszechnianie dobrych praktyk w zakresie gospodarki wodnej i oszczędnego gospodarowania nią w rolnictwie i na obszarach wiejskich powiatu lwóweckiego.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</si>
  <si>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lwóweckiego zainteresowane tematem</t>
  </si>
  <si>
    <t>Dolnośląskie Partnerstwo ds. Wody (DPW) na terenie powiatu zgorzeleckiego</t>
  </si>
  <si>
    <t>Celem operacji jest zainicjowanie współpracy oraz stworzenie sieci kontaktów miedzy lokalnym społeczeństwem a instytucjami i urzędami, w zakresie gospodarki wodnej na obszarach wiejskich powiatu zgorzeleckiego, ze szczególnym uwzględnieniem rolnictwa. Przedmiotem operacji jest powołanie Dolnośląskiego Partnerstwa ds. Wody, obejmującego swym zasięgiem powiat zgorzelecki, w którego skład wejdą przedstawiciele administracji publicznej, rolników, doradztwa rolniczego oraz nauki. Tematem operacji będzie: wzajemne poznanie zakresów działania i potrzeb związanych z gospodarowaniem wodą członków DPW powiatu zgorzeleckiego, diagnoza sytuacji w zakresie zarządzania zasobami wody pod kątem potrzeb rolnictwa i mieszkańców obszarów wiejskich powiatu zgorzeleckiego, analiza problemów oraz potencjalnych możliwości ich rozwiązania, upowszechnianie dobrych praktyk w zakresie gospodarki wodnej i oszczędnego gospodarowania nią w rolnictwie i na obszarach wiejskich powiatu zgorzeleckiego.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</si>
  <si>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zgorzeleckiego zainteresowane tematem</t>
  </si>
  <si>
    <t>Dolnośląskie Partnerstwo ds. Wody (DPW) na terenie powiatu kamiennogórskiego</t>
  </si>
  <si>
    <t>Celem operacji jest dalsza współpraca oraz tworzenie sieci kontaktów miedzy lokalnym społeczeństwem a instytucjami i urzędami, w zakresie gospodarki wodnej na obszarach wiejskich powiatu kamiennogórskiego, ze szczególnym uwzględnieniem rolnictwa. Doświadczenia nabyte podczas pilotażowej operacji "Dolnośląskie Partnerstwo ds. Wody (DPW)" pozwolą na stworzenie platformy wymiany dotychczasowych doświadczeń związanych z szeroko pojętymi zasobami wodnymi. Podczas zaplanowanych spotkań uwzględniane będą potrzeby wszystkich zainteresowanych (m.in. wskazywanie z jakich źródeł mogą skorzystać przy planowaniu i realizacji np. zadań związanych z małą retencją; doradzanie w zakresie gospodarowania wodą). Dodatkowo omawiane i rozwiązywane będą także "problemy wodne" oraz planowane działania "wodne" w powiecie kamiennogórskim.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</si>
  <si>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kamiennogórskiego zainteresowane tematem</t>
  </si>
  <si>
    <t>Racjonalne wykorzystanie zasobów wodnych na Dolnym Śląsku</t>
  </si>
  <si>
    <t>Planowana w ramach operacji konferencja ma na celu podsumowanie prac i wniosków opracowanych przez Dolnośląskie Partnerstwa ds. Wody na terenie województwa dolnośląskiego. Fachowa wiedza przekazywana podczas konferencji wskaże nie tylko, możliwości racjonalnego wykorzystania zasobów wodnych na Dolnym Śląsku, ale również pozwoli na przedstawienie rekomendacji  dla MRiRW w zakresie gospodarowania ograniczonymi zasobami wodnymi (na potrzeby gospodarstw domowych, rolnictwa i do innych zastosowań). Przedstawione przez DPW z różnych powiatów wyniki diagnozy sytuacji, w zakresie zarządzania zasobami wody pod kątem potrzeb rolnictwa i mieszkańców obszarów wiejskich, pozwolą na przeprowadzenie analizy problemów oraz potencjalnych możliwości ich rozwiązania. Możliwe będzie także upowszechnienie dobrych praktyk w zakresie gospodarki wodnej w województwie dolnośląskim.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</si>
  <si>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 z województwa dolnośląskiego</t>
  </si>
  <si>
    <t>100</t>
  </si>
  <si>
    <t>Tworzenie sieci kontaktów sprzyjających innowacjom w rozwoju usług turystycznych na obszarach wiejskich Dolnego Śląska</t>
  </si>
  <si>
    <t xml:space="preserve">Operacja poprzez realizację konferencji, wydanie katalogu dobrych praktyk i organizację konkursu ma na celu utworzenie sieci kontaktów, wymianę wiedzy i doświadczeń pomiędzy rolnikami, producentami rolnymi, doradcami, przedstawicielami instytucji oraz mieszkańcami obszarów wiejskich zaangażowanymi we wdrażanie innowacji w rolnictwie, a także prezentację dobrych praktyk na obszarach wiejskich. Konferencją będzie doskonałą okazją do zaprezentowania innowacyjnych rozwiązań, które mogą usprawnić tworzenie i funkcjonowanie sieci kontaktów, np. sieciowanie produktów turystycznych, wspólne budowanie marki regionu, networking sprzyjający wymianie doświadczeń. Podczas konferencji zaprezentowane zostaną również oferty laureatów wojewódzkiego konkursu na „Najlepszą zagrodę edukacyjną z Dolnego Śląska”, jako przykładu dobrych praktyk. Konkurs jako forma realizacji operacji umożliwi wyłonienie najlepszych obiektów, a opracowany katalog zwierający opisy gospodarstw agroturystycznych i zagród edukacyjnych z Dolnego Śląska, będzie stanowić gotową bazę dobrych praktyk około 100 obiektów, umożliwiającą zarówno wymianę kontaktów, jak i prezentację innowacji na obszarach wiejskich. </t>
  </si>
  <si>
    <t>konferencja,
konkurs,
katalog</t>
  </si>
  <si>
    <t>rolnicy, mieszkańcy obszarów wiejskich, doradcy rolniczy, wiejscy oferenci usług turystycznych, przedstawiciele instytucji,  właścicieli gospodarstw agroturystycznych i zagród edukacyjnych, mieszkańcy obszarów wiejskich oraz osoby zaangażowane we wdrażanie innowacji na obszarach wiejskich Dolnego Śląska</t>
  </si>
  <si>
    <t>Liczba katalogów</t>
  </si>
  <si>
    <t>Nakład (egz.)</t>
  </si>
  <si>
    <t>Zrównoważony chów bydła w kontekście Zielonego Ładu</t>
  </si>
  <si>
    <t>Głównym celem operacji poprzez realizowaną konferencję jest podniesienie poziomu wiedzy uczestników na temat zrównoważonego chowu bydła, w kontekście powstrzymywania zmian klimatu, przeciwdziałania utracie różnorodności biologicznej i zmniejszania poziomu zanieczyszczeń. Dodatkowo operacja poprzez wspieranie transferu wiedzy i innowacji w rolnictwie i na obszarach wiejskich przyczyni się do realizacji działań na rzecz tworzenia sieci kontaktów w województwie dolnośląskim.</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</si>
  <si>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</si>
  <si>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</si>
  <si>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</si>
  <si>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Liczba wideokonferencji</t>
  </si>
  <si>
    <t>Rolnicy, przedstawiciele doradztwa rolniczego, pracownicy uczelni i jednostek naukowych, przedsiębiorcy, studenci kierunków rolniczych, zainteresowani tematyką operacji</t>
  </si>
  <si>
    <t xml:space="preserve"> 
I - IV</t>
  </si>
  <si>
    <t xml:space="preserve">Kujawsko-Pomorski Ośrodek Doradztwa Rolniczego </t>
  </si>
  <si>
    <t>Minikowo                                   89-122 Minikowo</t>
  </si>
  <si>
    <t>Liczba uczestników</t>
  </si>
  <si>
    <t>Relacja z poletek demonstracyjnych</t>
  </si>
  <si>
    <t>Liczba relacji</t>
  </si>
  <si>
    <t>Liczba wyświetleń</t>
  </si>
  <si>
    <t>Film</t>
  </si>
  <si>
    <t>Liczba nagranych filmów</t>
  </si>
  <si>
    <t>Łączna liczba wyświetleń</t>
  </si>
  <si>
    <t>Innowacje w krótkich łańcuchach dostaw żywności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</si>
  <si>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</si>
  <si>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Felieton</t>
  </si>
  <si>
    <t>Liczba nagranych felietonów</t>
  </si>
  <si>
    <t>mieszkańcy obszarów wiejskich, rolnicy,  przetwórcy, przedsiębiorcy, pracownicy naukowi, doradcy rolniczy, potencjalni członkowie grup operacyjnych, z województwa kujawsko-pomorskiego</t>
  </si>
  <si>
    <t>II -  IV</t>
  </si>
  <si>
    <t>Liczba emisji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</si>
  <si>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</si>
  <si>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</si>
  <si>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</si>
  <si>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</si>
  <si>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</si>
  <si>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</si>
  <si>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</si>
  <si>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</si>
  <si>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</si>
  <si>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</si>
  <si>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</si>
  <si>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</si>
  <si>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</si>
  <si>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 xml:space="preserve">Liczba konferencji
Liczba uczestników </t>
  </si>
  <si>
    <t>1
50</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</si>
  <si>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</si>
  <si>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</si>
  <si>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 xml:space="preserve">rolnicy ekologiczni, rolnicy zainteresowani przestawieniem gospodarstwa na system rolnictwa ekologicznego, doradcy rolni
</t>
  </si>
  <si>
    <t>Liczba odsłon</t>
  </si>
  <si>
    <t>Krajowe Dni Pola Minikowo 2021 – Europejski Zielony Ład na pol@ch w Polsce</t>
  </si>
  <si>
    <t>Relacja "na żywo" z wydarzenia</t>
  </si>
  <si>
    <t>Liczba dni relacji</t>
  </si>
  <si>
    <t>Demonstracja polowa</t>
  </si>
  <si>
    <t xml:space="preserve">Liczba demonstracji </t>
  </si>
  <si>
    <t>Materiał filmowy</t>
  </si>
  <si>
    <t>Liczba materiałów</t>
  </si>
  <si>
    <t>Dużo zdrowego miodu od pszczelego rodu - innowacyjne rozwiązania w gospodarstwach pasiecznych.</t>
  </si>
  <si>
    <t>Operacja ma na celu zapoznanie uczestników z innowacyjnymi rozwiązaniami w zakresie wytwarzania miodów i produktów pszczelich oraz wskazanie dobrych przykładów dotyczących dywersyfikacji dochodów w gospodarstwach pasiecznych. Uczestnicy operacji zdobędą wiedzę na temat organizacji pracy w pasiekach, nowoczesnych linii technologicznych i sprzętu pszczelarskiego do produkcji miodu, będą mieli również okazję zobaczenia tych elementów w praktyce. Zapoznają się także z innowacyjnymi metodami walki z chorobami owadów użytkowych, zdobędą wiedzę na temat ekonomiki w gospodarstwach pasiecznych, wykorzystania apiterapii, tradycji pszczelarskich i kulinarnych w celu zróżnicowania dochodów pasiek. Przedsięwzięcie będzie realizowane dwuetapowo. Pierwszym etapem będzie krajowy wyjazd studyjny. Drugim zaś konferencja podczas wydarzenia targowego Kujawsko-Pomorskie Miodowe Lato organizowanego przez KPODR O/Zarzeczewo. Dzięki temu wiedza zdobyta podczas wyjazdu studyjnego, oprócz rozpowszechnienia w wydawnictwach KPODR, trafi do szerokiego grona przedstawicieli środowiska pszczelarskiego.</t>
  </si>
  <si>
    <t>pszczelarze, rolnicy, mieszkańcy obszarów wiejskich, przedstawiciele doradztwa rolniczego, pracownicy naukowi, zainteresowani tematyką</t>
  </si>
  <si>
    <t>Gala Grup EPI województwa                                  kujawsko-pomorskiego</t>
  </si>
  <si>
    <t>Podczas pierwszej uroczystej Gali Grup Operacyjnych EPI w województwie kujawsko-pomorskim,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</si>
  <si>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konsorcjanci Grup Operacyjnych EPI realizujących swoje projekty na terenie woj. kujawsko-pomorskiego, osoby zainteresowane tematem innowacji w rolnictwie</t>
  </si>
  <si>
    <t xml:space="preserve"> II-IV</t>
  </si>
  <si>
    <t xml:space="preserve">Upowszechnianie wiedzy oraz dobrych praktyk w przetwórstwie i rolnictwie ekologicznym. </t>
  </si>
  <si>
    <r>
      <t xml:space="preserve">Celem operacji jest poszerzenie wiedzy uczestników z zakresu agrotechniki w rolnictwie ekologicznym.  Zapoznanie uczestników z przetwórstwem produktów ekologicznych  - prezentacja  dobrych przykładów z województwa małopolskiego. Zachęcenie uczestników do podejmowania inicjatywy przetwarzania produktów we własnych gospodarstwach poprzez dzielenie się doświadczeniem w zakresie przetwórstwa.  Nawiązanie współpracy między uczestnikami wyjazdu oraz odwiedzanymi gospodarstwami.                                                              Konkurs ma na celu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t>
    </r>
    <r>
      <rPr>
        <b/>
        <u/>
        <sz val="11"/>
        <rFont val="Calibri"/>
        <family val="2"/>
        <charset val="238"/>
        <scheme val="minor"/>
      </rPr>
      <t xml:space="preserve"> </t>
    </r>
    <r>
      <rPr>
        <sz val="11"/>
        <rFont val="Calibri"/>
        <family val="2"/>
        <charset val="238"/>
        <scheme val="minor"/>
      </rPr>
      <t/>
    </r>
  </si>
  <si>
    <r>
      <t xml:space="preserve">rolnicy i przetwórcy ekologiczni, certyfikowane gospodarstwa ekologiczne, rolnicy konwencjonalni zainteresowania prowadzeniem gospodarstwa metodami ekologicznymi, przedstawiciele doradztwa  rolniczego                                                                 </t>
    </r>
    <r>
      <rPr>
        <b/>
        <u/>
        <sz val="11"/>
        <rFont val="Calibri"/>
        <family val="2"/>
        <charset val="238"/>
        <scheme val="minor"/>
      </rPr>
      <t/>
    </r>
  </si>
  <si>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dziesięć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</si>
  <si>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</si>
  <si>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Spotkanie online</t>
  </si>
  <si>
    <t>Liczba spotkań online</t>
  </si>
  <si>
    <t>Broszura</t>
  </si>
  <si>
    <t>Ilość egzemplarzy</t>
  </si>
  <si>
    <t>Opracowanie</t>
  </si>
  <si>
    <t>Liczba opracowań</t>
  </si>
  <si>
    <t>Zielony ład blisko nas</t>
  </si>
  <si>
    <t xml:space="preserve">Operacja ma na celu popularyzację oraz upowszechnienie praktycznych zasad, które dotyczą Europejskiego Zielonego Ładu. Szczególnie strategii na rzecz różnorodności biologicznej oraz „od pola do stołu”, które kładą nacisk na nową i lepszą równowagę między przyrodą, systemami żywnościowymi, a różnorodnością biologiczną. Tak aby chronić zdrowie i dobrobyt obywateli, a równocześnie zwiększać konkurencyjność i odporność UE.  Przedmiotem operacji jest opracowanie filmów z zakresu m.in. pestycydów, środków przeciwdrobnoustrojowych, sieci szerokopasmowego internetu, rolnictwa ekologicznego, elementów krajobrazu i składników pokarmowych. Operacja będzie obejmowała również innowacje społeczne na wsi na rzecz rozwoju obszarów wiejskich.  Przedmiotem operacji jest opracowanie i realizacja 13 filmów z zakresu przedmiotowej tematyki operacji, które udostępnione zostaną za pośrednictwem mediów cyfrowych oraz wykorzystywane będą jako materiały dydaktyczne. To z kolei pozwoli osiągnąć zamierzone cele operacji.  </t>
  </si>
  <si>
    <t>Liczba nagranych materiałów filmowych</t>
  </si>
  <si>
    <t>mieszkańcy obszarów wiejskich, rolnicy, doradcy rolniczy, zainteresowani tematyką operacji</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</si>
  <si>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</si>
  <si>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</si>
  <si>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rolnicy,
przedstawiciele doradztwa rolniczego,  przedsiębiorcy, przedstawiciele instytucji rolniczych, około rolniczych i naukowych</t>
  </si>
  <si>
    <t>Lubelski Ośrodek Doradztwa Rolniczego w Końskowoli</t>
  </si>
  <si>
    <t>Końskowola ul. Pożowska 8, 24-130 Końskowola</t>
  </si>
  <si>
    <t>materiał publikowany w internecie</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</si>
  <si>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</si>
  <si>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</si>
  <si>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webinarium</t>
  </si>
  <si>
    <t>rolnicy,
przedstawiciele doradztwa rolniczego,  przedsiębiorcy, przedstawiciele instytucji rolniczych, około rolniczych i naukowych, osoby zainteresowane tematyką</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</si>
  <si>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</si>
  <si>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</si>
  <si>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</si>
  <si>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</si>
  <si>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</si>
  <si>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</si>
  <si>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rolnicy, producenci rolni, przedstawiciele doradztwa rolniczego, członkowie stowarzyszeń działających na terenach wiejskich, firmy poszukujące żywności wysokiej jakości, osoby zainteresowane tematyką</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</si>
  <si>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</si>
  <si>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</si>
  <si>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 osoby zainteresowane tematyką</t>
  </si>
  <si>
    <t>Dzień Ziemniaka - 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</si>
  <si>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</si>
  <si>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 xml:space="preserve">konferencja </t>
  </si>
  <si>
    <t>pokazy polowe</t>
  </si>
  <si>
    <t>film relacja</t>
  </si>
  <si>
    <t>relacja w telewizji</t>
  </si>
  <si>
    <t>Innowacyjne wdrożenia oraz doświadczenia w organizacji grup operacyjnych w województwie lubelskim</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</si>
  <si>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</si>
  <si>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</si>
  <si>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</si>
  <si>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</si>
  <si>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rolnicy</t>
  </si>
  <si>
    <t>Nowoczesne rozwiązania w zakładaniu i prowadzeniu pasieki</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</si>
  <si>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</si>
  <si>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rolnicy, początkujący pszczelarze</t>
  </si>
  <si>
    <t>Ekologiczna uprawa owoców miękkich – malina i borówka</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</si>
  <si>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</si>
  <si>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rolnicy,
przedstawiciele doradztwa rolniczego, przedsiębiorcy, przedstawiciele instytucji rolniczych, około rolniczych i naukowych przedstawiciele stowarzyszeń, osoby zainteresowane tematyką</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</si>
  <si>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</si>
  <si>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</si>
  <si>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rolnicy,
przedstawiciele doradztwa rolniczego, przedsiębiorcy, przedstawiciele instytucji rolniczych, około rolniczych i naukowych przedstawiciele stowarzyszeń</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</si>
  <si>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</si>
  <si>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</si>
  <si>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</si>
  <si>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</si>
  <si>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emisja telewizyjna</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</si>
  <si>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</si>
  <si>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</si>
  <si>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</si>
  <si>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wydruk raportu</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</si>
  <si>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</si>
  <si>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</si>
  <si>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</si>
  <si>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</si>
  <si>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</si>
  <si>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Innowacyjne technologie w chowie i hodowli trzody chlewnej</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</si>
  <si>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</si>
  <si>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</si>
  <si>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Webinarium będzie okazją do przybliżenia zagadnień związanych z innowacjami oraz możliwościami uzyskania wsparcia w ramach działania "Współpraca".</t>
  </si>
  <si>
    <t>Nowe technologie uprawy roślin bobowatych grubonasiennych oraz soi</t>
  </si>
  <si>
    <t>Celem operacji jest upowszechnianie wiedzy na temat innowacyjnych technologii uprawy roślin bobowatych grubonasiennych (groch, bobik, łubiny) oraz soi, których wykorzystanie będzie sprzyjało łagodzeniu skutków niekorzystnego oddziaływania warunków glebowo-klimatycznych na wzrost i rozwój ww. gatunków oraz umożliwi uzyskanie zadowalających plonów o dobrej jakości.  Uprawa roślin bobowatych grubonasiennych ma duże znaczenie gospodarcze. Rośliny te wiążą wolny azot z powietrza (obniża się koszty nawożenia azotowego). Pozostawiają bardzo dobre stanowisko dla rośliny następczej np. zbóż, rzepaku czy kukurydzy. Rośliny bobowate mogą być uprawiane w każdym gospodarstwie z uwzględnieniem warunków glebowo-klimatycznych. Webinarium będzie okazją do przybliżenia zagadnień związanych z innowacjami oraz możliwościami uzyskania wsparcia w ramach działania "Współpraca".</t>
  </si>
  <si>
    <t>Świadomość konsumenta a kształtowanie rynków produkcji ekologicznej w Polsce</t>
  </si>
  <si>
    <t xml:space="preserve">Celem operacji jest ukierunkowanie zarówno producentów i konsumentów na działania zmierzające do rozwoju produkcji ekologicznej w Polsce. W obecnym czasie, kiedy priorytetem staje się zwiększanie powierzchni upraw ekologicznym bardzo ważną kwestią jest kształtowanie świadomości ekologicznej. Zarówno świadomość konsumencka, jak również świadomość klimatyczna mają duży wpływ na kształtowanie nawyków żywieniowych wśród społeczeństwa kształtujących popyt na produkty ekologiczne. Duże znaczenie ma również edukacja ekologiczna rolników, którzy potencjalnie mogą przestawiać swoje gospodarstwa na metody ekologiczne.  W ramach konferencji zostaną przedstawione dobre praktyki gospodarowania metodą ekologiczną, opowiedziane przez rolników, którzy już od kilkunastu lat  prowadzą z powodzeniem swoje gospodarstwa właśnie w ten sposób. Poruszone zostaną również zagadnienia związane ze zmianami klimatycznymi na świecie i ich wpływem na życie człowieka. </t>
  </si>
  <si>
    <t>rolnicy, producenci rolni, przedstawiciele doradztwa rolniczego, członkowie stowarzyszeń działających na terenach wiejskich, firmy poszukujące żywności wysokiej jakości</t>
  </si>
  <si>
    <t>Rola agroleśnictwa w przeciwdziałaniu zmianom klimatu</t>
  </si>
  <si>
    <t xml:space="preserve">Celem operacji jest zwiększenie świadomości rolników i mieszkańców obszarów wiejskich na temat wpływu zadrzewień na produkcję rolną i klimat oraz zapoznanie z agroleśnictwem uznanym za jedną z najważniejszych innowacji ostatnich czasów. W ramach przeprowadzonych wykładów zostaną przedstawione informacje na temat gospodarowania w systemach rolno-drzewnych. Zostaną omówione gatunki polecane do nasadzeń w naszych warunkach klimatycznych, oraz przykłady z innych państw, w jaki sposób odbywa się uprawa w tego typu założeniach. Omówione zostaną korzyści wprowadzania nasadzeń drzew i krzewów w produkcji zwierzęcej. Przedstawione zostaną przykłady założeń leśno-pastwiskowych, które zapewniają korzystne warunki dla zwierząt - stanowią miejsce schronienia, bogate źródło paszy, miejsce odpoczynku, ale także wzbogacają bioróżnorodność na pastwiskach, mogą stanowić bariery dla zwierząt, ograniczające ich przemieszczanie miedzy kwaterami. Przeprowadzenie webinarium  przyczyni się do wzrostu świadomości rolników i mieszkańców obszarów wiejskich, dotyczącej znaczenia zadrzewień dla lokalnych ekosystemów, ale także w kontekście globalnym. Wpłynie na świadome podejmowanie decyzji podczas planowania zagospodarowania przestrzeni na obszarach wiejskich.
</t>
  </si>
  <si>
    <t xml:space="preserve">Innowacje w winiarstwie </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</si>
  <si>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Przetwórstwo produktów rolnych, jest doskonałą szansą na poprawę dochodowości gospodarstw, zwłaszcza tych małych. Gatunkiem idealnie wpisującym się w ten segment działalności rolniczej jest wyrób wina z winogron. Aby jednak zapewnić surowiec do produkcji wina trzeba na szerszą skalę wprowadzać winorośl do produkcji i doskonalić technologię jej uprawy. Poprzez organizację warsztatów chcemy pomóc lokalnym przetwórcom w podniesieniu poziomu wiedzy w zakresie innowacyjnych rozwiązań uprawy winorośli, nowoczesnego podejścia do technologii przetwórstwa owoców winorośli, wpływającego na podniesienie walorów produkowanego wina oraz wspieranie transferu wiedzy.</t>
  </si>
  <si>
    <t>rolnicy, przetwórcy, posiadacze winnic, producenci wina, osoby zainteresowane tematyką</t>
  </si>
  <si>
    <t xml:space="preserve">film relacja </t>
  </si>
  <si>
    <t>Innowacje w przetwórstwie produktów pochodzenia zwierzęcego</t>
  </si>
  <si>
    <t xml:space="preserve">Celem operacji jest wspieranie rozwoju innowacyjnej przedsiębiorczości na obszarach wiejskich Lubelszczyzny w zakresie przetwórstwa mięsa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Warsztaty obejmują poznawanie oryginalnych starych receptur i nowych technologii masarskich. Niektóre z nich są chronione przed zapomnieniem i przekazywane z pokolenia na pokolenie. Na kursie dla początkujących można nauczyć się wyrobu wędlin domowym sposobem. Jest to bardzo przydatne w dobie wysoko przetwarzanych wyrobów masarskich, których jakość jest zaniżana, aby obniżyć koszty produkcji. Zdobyta wiedza teoretyczna i praktyczna z pewnością odmieni dotychczasowy sposób życia i odżywiania.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t>
  </si>
  <si>
    <t>rolnicy, przetwórcy, osoby zainteresowane tematyką</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</si>
  <si>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</si>
  <si>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Dogłębne poznanie roślin leczniczych i spożywczych jest gwarantem udanego ich stosowania.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</si>
  <si>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</si>
  <si>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W stronę innowacji: wyjazd studyjny do woj. dolnośląskiego - regionu produkcji serów</t>
  </si>
  <si>
    <t xml:space="preserve">Celem operacji jest zachęcenie uczestników do współpracy w zakresie tworzenia grup operacyjnych EPI ukierunkowanych na realizację innowacyjnych projektów oraz podniesienie poziomu wiedzy i wymiana doświadczeń pomiędzy polskimi producentami sera. Wyjazd studyjny przyczyni się także do budowy powiązań i sieci kontaktów pomiędzy rolnikami, oraz rolnikami a innymi uczestnikami łańcucha innowacji zainteresowanych tworzeniem grup operacyjnych. Uzupełnienie wiedzy wśród osób, które rozpoczynają lub planują swoją przygodę z serowarstwem farmerskim/rzemieślniczym jest szczególnie ważne, gdyż staje się gwarancją produkcji serów o pożądanych cechach jakościowych, bezpiecznych dla konsumenta przy jednoczesnym osiąganiu korzystnego wyniku ekonomicznego. Stworzenie odpowiedniej płaszczyzny dla uczestników wyjazdu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</si>
  <si>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przetwórcy, osoby zainteresowane tworzeniem grup operacyjnych w zakresie przetwórstwa mleka</t>
  </si>
  <si>
    <t>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Ze względu na duże zainteresowanie warsztatami przeprowadzonymi w 2020 roku, organizowana jest II edycja.  Uczestnicy warsztatów zdobędą wiedzę i umiejętności z zakresu zakładania i prowadzenia pasieki oraz wykorzystania nowoczesnych narzędzi w monitorowaniu i zarządzaniu pasieką. Dodatkowo powstanie film relacja, który będzie zamieszczony na stronie internetowej i kanale youtube.</t>
  </si>
  <si>
    <t>rolnicy, początkujący pszczelarze, osoby zainteresowane tematyką</t>
  </si>
  <si>
    <t>Nowoczesne technologie w uprawie maliny i jeżyny</t>
  </si>
  <si>
    <t>Celem operacji jest poprawa wydajności i jakości produkowanych owoców poprzez poszerzenie przez rolników wiedzy potrzebnej do prowadzenia nowoczesnej uprawy oraz bezpiecznej ochrony tego gatunku. Potrzeba dużej wiedzy aby prowadzić bezpieczną i skuteczną ochronę i uzyskać wysoki plon, dobrej jakości bez pozostałości pestycydów. Aby wyjść naprzeciw potrzebom rolników dotyczącym poszerzenia wiedzy na temat uprawy, doboru odmian i ochrony potrzebne są szkolenia z tego zakresu. Webinarium będzie okazją do przybliżenia zagadnień związanych z innowacjami oraz możliwościami uzyskania wsparcia w ramach działania "Współpraca".</t>
  </si>
  <si>
    <t>Nowoczesna agrotechnika warzyw kapustnych</t>
  </si>
  <si>
    <t>Celem operacji i jest zaprezentowanie nowych odmian i nowoczesnych technologii uprawy co wpłynie na wydajniejszą produkcję i zaprocentuje lepszą jakością finalnego surowca. Organizowana wideokonferencja ma poruszyć te wszystkie zagadnienia przedstawiając najnowsze rozwiązania agro-technologiczne pozwalające zadbać o bezpieczeństwo żywności, zwiększyć wydajność i poprawić jakość finalnego surowca. Webinarium będzie okazją do przybliżenia zagadnień związanych z innowacjami oraz możliwościami uzyskania wsparcia w ramach działania "Współpraca".</t>
  </si>
  <si>
    <t>I - II</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</si>
  <si>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każdego powiatu województwa lubelskiego, w których skład wejdą przedstawiciele  administracji publicznej, rolników, doradztwa rolniczego,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</si>
  <si>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wideokonferencja</t>
  </si>
  <si>
    <t>spotkania</t>
  </si>
  <si>
    <t>Zielony AgroPiknik Młodych Rolników</t>
  </si>
  <si>
    <t xml:space="preserve">Celem operacji jest przedstawienie założeń Zielonego Ładu, wskazanie praktycznych przykładów poprzez zaprezentowanie niektórych elementów technologii produkcji mających na celu ochronę gleb, bioróżnorodności, ograniczenia emisji związków azotu, przeciwdziałania zmianom klimatu i zapobieganie skutkom suszy. Na poletkach pokazowych i w nasadzeniach zaprezentujemy rozwiązania, które mogą być przykładem tzw. ekoschematów, które rolnik będzie mógł zastosować w swoim gospodarstwie. Zaprezentujemy również innowacyjne rozwiązania w maszynach i urządzeniach pozwalające na osiągnięcie głównych celów Zielonego Ładu takich jak zmniejszenie zużycia nawozów i środków ochrony roślin i inne zagadnienia związane ze strategią „od Pola do stołu". Pokazy polowe, poletka demonstracyjne, pokazy sprzętu, stoiska firmowe będą zorganizowane na polu doświadczalno-wdrożeniowym LODR w Końskowoli, dadzą możliwość podniesienia wiedzy przez uczestników, stanowiąc tym samym doskonałą okazję do wymiany doświadczeń oraz szerokiej dyskusji w wybranych aspektach. Jest to przedsięwzięcie, które umożliwi młodym rolnikom dostęp do wiedzy i innowacji w zakresie nowoczesnych technologii, które będą obejmowały kwestie dotyczące doskonalenia szeroko rozumianej agrotechniki, w celu uzyskania zadowalających plonów  o dobrej jakości.
</t>
  </si>
  <si>
    <t>wykłady</t>
  </si>
  <si>
    <t>rolnicy, osoby planujące rozpocząć działalność rolniczą, 
przedstawiciele doradztwa rolniczego,  przedsiębiorcy, przedstawiciele instytucji rolniczych, około rolniczych i naukowych, przedstawiciele organizacji i stowarzyszeń, osoby zainteresowane tematyką</t>
  </si>
  <si>
    <t>I - III</t>
  </si>
  <si>
    <t>relacja</t>
  </si>
  <si>
    <t>Produkcja świń w dobie zmieniających się warunków produkcji z uwzględnieniem wpływu na środowisko</t>
  </si>
  <si>
    <t>Celem operacji jest upowszechnianie wiedzy na temat innowacyjnych technologii w produkcji świń. Podczas webinarium przedstawione będą alternatywy do stosowania poekstrakcyjnej śruty sojowej w żywieniu świń. Zgodnie z założeniami Programów wieloletnich: „Ulepszanie krajowych źródeł białka roślinnego, ich produkcji, systemu obrostu i wykorzystania w paszach” oraz „Zwiększenie wykorzystania krajowego białka paszowego dla produkcji wysokiej jakości produktów zwierzęcych w warunkach zrównoważonego rozwoju” chcemy przedstawić możliwości stosowania w żywieniu krajowych roślinnych pasz wysokobiałkowych. Warto zachęcać do stosowania i promować zarówno krajowe pasze wysokobiałkowe (łubiny, bobik, groch, wyka, soja) jak i pasze rzepakowe które wciąż nie są wystarczająco wykorzystywane a potrafią obniżyć koszty produkcji. Podczas webinarium będzie poruszony również temat przechowywania odchodów zwierzęcych oraz wykorzystania ich w biogazowniach rolniczych.</t>
  </si>
  <si>
    <t>Nowoczesne technologie uprawy roślin polowych w praktyce</t>
  </si>
  <si>
    <t xml:space="preserve">Celem operacji jest przekazanie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zostały na polach doświadczalno-wdrożeniowych LODR w Końskowoli w oparciu o prowadzone doświadczenia i obserwacje na kolekcjach roślin, w ramach operacji realizowanej w 2020 roku "Cykl filmów instruktażowych w zakresie nowoczesnych technologii uprawy roślin polowych". Przedmiotem operacji jest emisja filmów w telewizji regionalnej TVP3 Lublin, jako efektywna forma upowszechniania wiedzy i doświadczeń we wdrażaniu innowacji, ukazująca dobre praktyki.  </t>
  </si>
  <si>
    <t>rolnicy,
przedstawiciele doradztwa rolniczego, przedsiębiorcy, przedstawiciele instytucji rolniczych, około rolniczych i naukowych, osoby zainteresowane tematyką</t>
  </si>
  <si>
    <t>Cykl filmów  w zakresie doskonalenia produkcji zwierzęcej</t>
  </si>
  <si>
    <t>Celem operacji jest promowanie doskonalenia produkcji zwierzęcej poprzez wykorzystanie osiągnięć nauki. Filmy instruktażowe to przekazywanie wiedzy i informacji merytorycznych potrzebnych rolnikom. Będą one nagrywane w gospodarstwach rolników i obiektach doświadczalnych Uniwersytetu Przyrodniczego w Lublinie. Filmy zamieszczone będą na stronie internetowej ośrodka oraz na portalu społecznościowym ośrodka.  Realizacja operacji zapewni ułatwienie wymiany wiedzy fachowej w zakresie wdrażania innowacji w rolnictwie. Realizacja filmów jest  to efektywna forma upowszechniania wiedzy i doświadczeń we wdrażaniu innowacji, ukazująca dobre praktyki.</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</si>
  <si>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</si>
  <si>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</si>
  <si>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</si>
  <si>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</si>
  <si>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</si>
  <si>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</si>
  <si>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filmów krótkometrażowych z wizyt w gospodarstwach ekologicznych na terenie województwa lubuskiego. W filmach, które zostaną zamieszczone na stronie internetowej Ośrodka i serwisie społecznościowym (krajowym SIR) zostaną zaprezentowane innowacyjne rozwiązania w ramach rolnictwa ekologicznego. Filmy będą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</si>
  <si>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Mieszkańcy obszarów wiejskich, ekolodzy, rolnicy, instytucje naukowe i samorządowe, przedsiębiorcy, przetwórcy oraz specjaliści LODR i inni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</si>
  <si>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</si>
  <si>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Wzbogaceniem operacji będzie zrealizowanie filmu stanowiącego kompendium wiedzy w zakresie hodowli alpak przekazanej przez właściciela wizytowanego gospodarstwa prowadzącego hodowlę alpak w województwie lubuskim. Ponadto, zwieńczeniem operacji będzie opracowanie materiału informacyjnego w postaci broszury będącego źródłem wiedzy w dziedzinie hodowli alpak w gospodarstwie i rolę alpakoterapii. Operacja, będzie okazją na uświadomienie uczestnikom o wszechstronnych możliwościach produkcyjnych alpak takich jak: włókno, turystyka i rekreacja oraz alpakoterapia, które mogą zostać wykorzystane dla rozwoju małych gospodarstw jak również stać się dodatkowym alternatywnym źródłem dochodu.    </t>
  </si>
  <si>
    <t>Właściciele gospodarstw agroturystycznych, mieszkańcy obszarów wiejskich, rolnicy, hodowcy, specjaliści LODR i inni zainteresowani nowatorską hodowlą alpak.</t>
  </si>
  <si>
    <t>pokaz</t>
  </si>
  <si>
    <t xml:space="preserve"> liczba pokazów</t>
  </si>
  <si>
    <t>drukowane materiały informacyjne</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</si>
  <si>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</si>
  <si>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</si>
  <si>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</si>
  <si>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</si>
  <si>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 xml:space="preserve">Realizacja operacji przyczyni się do powstania filmu krótkometrażowego w zakresie innowacyjnej formy działalności jaką jest prowadzenie gospodarstwa opiekuńczego.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</si>
  <si>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</si>
  <si>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</si>
  <si>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</si>
  <si>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przedstawiającego poszczególne etapy uprawy winorośli i produkcji wina na terenie województwa lubuskiego. Ponadto, celem operacji będzie pokazanie potrzeb oraz problemów, nad których rozwiązaniami mogą pracować przyszłe Grupy Operacyjne bazujące na doświadczeniu lubuskich winiarzy. Ponadto, przedmiotem operacji będzie zorganizowanie warsztatów dot. cięcia zimowego winorośli, zamykającego tematykę uprawy i pielęgnacji winorośli. Przy tym, w ramach operacji zostaną opracowane materiały informacyjne dot. winnic na terenie województwa lubuskiego stanowiące podstawę do weryfikacji potencjalnych partnerów do Grup Operacyjnych zainteresowanych innowacyjnymi rozwiązaniami w uprawie i pielęgnacji winorośli oraz zarządzania winnicą. Nawiązane kontakty przyczynią się do wzbogacenia bazy o potencjalnych partnerów do Grup Operacyjnych w ramach Działania "Współpraca".</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</si>
  <si>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</si>
  <si>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</si>
  <si>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</si>
  <si>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</si>
  <si>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Innowacyjne metody produkcji roślinnej w ramach organizowanych "Dni Pola" w Złotniku</t>
  </si>
  <si>
    <t xml:space="preserve">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Przedmiotem operacji jest bezpośrednia demonstracja upraw połączona z przekazem fachowej wiedzy w zakresie innowacyjnej produkcji roślinnej. Postęp hodowlany roślin uprawnych jak i w obszarze technologii uprawy, nawożenia, ochrony roślin i nawadniania w połączeniu z wykorzystaniem nowatorskiej technologii (zastosowanie dronów) doskonale wpisuje się w przedmiot operacji. Przedmiotem operacji będzie zorganizowanie "Dni Pola" w Złotniku. Na polach uprawnych zaprezentowany zostanie potencjał hodowlany szerokiej gamy gatunków roślin uprawnych. Celem operacji będzie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 Wzbogaceniem operacji będzie powstanie filmu z przedmiotowych „Dni Pola” zorganizowanych w czerwcu 2020 r. w Złotniku. </t>
  </si>
  <si>
    <t>warsztaty polowe</t>
  </si>
  <si>
    <t>Rolnicy, mieszkańcy obszarów wiejskich, przedsiębiorcy, doradcy i specjaliści rolniczy, potencjalni członkowie Grup Operacyjnych z województwa lubuskiego</t>
  </si>
  <si>
    <t>Nowoczesna i bezpieczna hodowla ziemniaka w województwie lubuskim</t>
  </si>
  <si>
    <t>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2 szkolenia (Złotnik, Ośno Lubuskie) połączone adekwatnie z 2 pokazami polowymi (Złotnik, Połęcko) będą miały charakter innowacyjno-edukacyjny w połączeniu z praktyczną stroną hodowli ziemniaka. Zdobyta wiedza pozwoli na transfer wiedzy w zakresie dobrych praktyk wdrażania innowacji w rolnictwie i na obszarach wiejskich oraz promowania innowacyjnych technologii uprawy ziemniaka w województwie lubuskim. Powstały w ramach operacji film w części merytorycznej przedstawia dokładne założenia "Programu dla polskiego Ziemniaka" zaprezentowane przez jednostki naukowe (PIORIN, IHAR) W filmie ponadto, godne uwagi będą prezentacje innowacyjnych rozwiązań występujących w gospodarstwach na terenie woj. lubuskiego. Film będzie przedstawiał wiele informacji w zakresie dobrych praktyk wdrażania innowacji w rolnictwie i na obszarach wiejskich oraz promowania innowacyjnych technologii uprawy ziemniaka w województwie lubuskim.</t>
  </si>
  <si>
    <t xml:space="preserve">liczba szkoleń </t>
  </si>
  <si>
    <t>Producenci, przetwórcy i dystrybutorzy ziemniaka lub zamierzający podjąć taką produkcję w celu zwiększenia rentowności swoich gospodarstw rolnych, doradcy i specjaliści rolniczy,  producenci mogący być prekursorami w prawie ziemniaka w województwie lubuskim, inne podmioty oraz inne podmioty i osoby zainteresowane tematyką</t>
  </si>
  <si>
    <t>2 x 50</t>
  </si>
  <si>
    <t>pokaz polowy</t>
  </si>
  <si>
    <t>liczba pokazów</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</si>
  <si>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</si>
  <si>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</si>
  <si>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</si>
  <si>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</si>
  <si>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Krótkie Łańcuchy Dostaw - alternatywą dla gospodarstw w województwie lubuskim</t>
  </si>
  <si>
    <t>Celem operacji w każdej z form jest wsparcie nawiązania kontaktów pomiędzy potencjalnymi członkami Grup Operacyjnych w aspekcie Krótkich Łańcuchów Dostaw Żywności będących zainteresowanymi złożeniem wniosków w ramach Działania "Współpraca". Wpływ pandemii ma aktualnie ogromny wpływ na zachowania konsumentów na rynku żywności. Podczas spotkań zostaną zaprezentowane tematy dotyczące możliwości uzyskania wsparcia finansowego w ramach działania "Współpraca" oraz zagadnienia rynku żywności, konsekwencji zaistniałej sytuacji epidemiologicznej dla organizacji sprzedaży produktów rolnych w aspekcie Krótkich Łańcuchów Dostaw. Wzbogaceniem operacji będzie powstanie materiałów informacyjnych w postaci broszury będącej kompendium wiedzy w zakresie Krótkich Łańcuchów Dostaw w tym sprzedaży i dostaw bezpośrednich produktów rolnych, działalności RHD.</t>
  </si>
  <si>
    <t>spotkania informacyjne</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</si>
  <si>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</si>
  <si>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</si>
  <si>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</si>
  <si>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</si>
  <si>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</si>
  <si>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 xml:space="preserve">Rolnicy, przetwórcy, mieszkańcy obszarów wiejskich, przedstawiciele doradztwa rolniczego i nauki, administracja rządowa i samorządowa,  instytucje pracujące na rzecz rolnictwa  ekologicznego </t>
  </si>
  <si>
    <t>Konkurs Najlepszy Doradca Ekologiczny</t>
  </si>
  <si>
    <t>Konkurs na Najlepsze Gospodarstwo Ekologiczne w województwie lubuskim</t>
  </si>
  <si>
    <t>materiał informacyjny</t>
  </si>
  <si>
    <t>Innowacyjne rozwiązania problemów suszy na przykładzie portugalskich gospodarstw rolnych. Regionalne systemy zarządzania wodą.</t>
  </si>
  <si>
    <t>Celem operacji jest upowszechnienie i praktyczne wdrożenie wiedzy na temat innowacyjnych systemów nawadniania na przykładzie portugalskich gospodarstw rolnych oraz sklasyfikowanie potrzeb i problemów nad którymi przyszłe Grupy Operacyjne w ramach Działania "Współpraca" w tej tematyce mogą pracować. Dobre praktyki portugalskich rolników w zakresie stosowania rozwiązań zapobiegania skutkom suszy będą wskazówką dla nowych ścieżek rozwoju oraz możliwości zastosowania innowacyjnych rozwiązań w województwie lubuskim. Operacja będzie okazją do nawiązania międzynarodowych kontaktów, poszukiwania partnerów do współpracy w ramach Działania "Współpraca".</t>
  </si>
  <si>
    <t xml:space="preserve">Rolnicy, przedsiębiorcy branży rolnej, przedstawiciele świata nauki oraz specjaliści LODR i inni zainteresowani tworzeniem grup operacyjnych EPI w dziedzinie systemów zarządzania wodą </t>
  </si>
  <si>
    <t>Innowacje w chowie i hodowli bydła mięsnego w Polsce i na świecie.</t>
  </si>
  <si>
    <t>konferencja + wyjazd studyjny</t>
  </si>
  <si>
    <t>II - III</t>
  </si>
  <si>
    <t xml:space="preserve">Dobre praktyki w rolnictwie łotewskim: hodowla bydła i przetwórstwo. Produkcja zwierzęca oraz przetwórstwo na Podlasiu wzorem innowacji. </t>
  </si>
  <si>
    <t>Celem operacji jest aktywizacja mieszkańców obszarów wiejskich, hodowców w ramach stworzenia partnerstw na rzecz realizacji projektów dla powstania potencjalnych Grup Operacyjnych nakierowanych na innowacyjne rozwiązania w zakresie hodowli bydła oraz przetwórstwa. Przedstawienie dobrych praktyk w zakresie wdrażania innowacyjnych rozwiązań w rolnictwie i na obszarach wiejskich w tym m.in. w zakresie hodowli bydła mięsnego i mlecznego na przykładzie Łotwy będzie podstawą dla inspiracji nowatorskich projektów w przedmiocie działania "Współpraca". Wzbogaceniem operacji będzie poznanie innowacyjnych przykładów w prowadzeniu produkcji zwierzęcej oraz przetwórstwa na Podlasiu. Dobre praktyki w zakresie produktów regionalnych - produkcja i dystrybucja - krótkie łańcuchy dostaw żywności. Sieciowanie partnerów KSOW w połączeniu z identyfikacją partnerów na poczet powstania potencjalnych Grup Operacyjnych.</t>
  </si>
  <si>
    <t>Uczestnicy zespołów tematycznych, mieszkańcy obszarów wiejskich, rolnicy, hodowcy bydła oraz przedsiębiorcy i przedstawiciele jednostek naukowych oraz samorządowych, właściciele gospodarstw agroturystycznych zainteresowani nowymi rozwiązaniami w dziedzinie produkcji zwierzęcej oraz agroturystyki.</t>
  </si>
  <si>
    <t>Celem konferencji oraz wyjazdu studyjnego jest przekazanie wiedzy teoretycznej potwierdzonej praktyką w zakresie rolnictwa ekologicznego, uprawy ziół, skracaniu łańcucha dostaw żywności, rozwoju innowacyjnych form działalności na terenach wiejskich.</t>
  </si>
  <si>
    <t>Mieszkańcy obszarów wiejskich, właściciele gospodarstw ekologicznych, rolnicy, instytucje naukowe i samorządowe, przedsiębiorcy, przetwórcy oraz specjaliści LODR i inni zainteresowani innowacyjnymi aspektami tematyki zdrowej żywności.</t>
  </si>
  <si>
    <t>Innowacje podczas Targów Rolniczych</t>
  </si>
  <si>
    <t>Przekazanie wiedzy w dziedzinie innowacyjnych rozwiązań technologicznych oraz hodowli zwierząt, w tym użytkowych z naciskiem na nowatorską hodowlę alpak w gospodarstwie i rolę alpakoterapii. Wystawa zwierząt podczas targów rolniczych będzie okazją do przekazu informacji w zakresie hodowli  dla szerokiego grona zainteresowanych.</t>
  </si>
  <si>
    <t>Właściciele gospodarstw agroturystycznych, mieszkańcy obszarów wiejskich, rolnicy, hodowcy, specjaliści LODR, uczestnicy targów rolniczych.</t>
  </si>
  <si>
    <t>Spotkania Zespołów Tematycznych ds. innowacji</t>
  </si>
  <si>
    <t>Celem poszczególnych Zespołów Tematycznych ds. innowacji jest inicjowanie wymiany wiedzy i doświadczeń, identyfikacji bieżących problemów oraz poszukiwanie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inicjatyw na poczet rozwoju innowacji w rolnictwie.</t>
  </si>
  <si>
    <t>Rolnicy, producenci rolni, hodowcy, mieszkańcy obszarów wiejskich, właściciele gospodarstw agroturystycznych,  jednostki naukowe i samorządowe, specjaliści LODR i inne osoby zainteresowane wdrażaniem innowacji w rolnictwie i na obszarach wiejskich.</t>
  </si>
  <si>
    <t>Innowacyjna technologia produkcji wina - Gruzja kolebką światowego winiarstwa</t>
  </si>
  <si>
    <t>Celem wyjazdu jest zapoznanie uczestników, głównie lubuskich winiarzy z gruzińską innowacyjną (kachetyjską) metodą produkcji wina. W ramach wyjazdu zostaną też przekazane informacje poświęcone wsparciu, jakie gruziński rząd oferuje producentom produktów regionalnych. Podniesienie poziomu wiedzy i wymiana doświadczeń pomiędzy polskimi producentami wina a producentami z Gruzji.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wina co przyczyni się do przekazania doświadczeń a przy tym wskazania nowych ścieżek rozwoju, możliwości zastosowania innowacyjnych rozwiązań uprawy winorośli oraz nawiązanie współpracy.</t>
  </si>
  <si>
    <t>Uczestnicy spotkań zespołów tematycznych, rolnicy, przedsiębiorcy,  winiarze, przedstawicieli instytucji naukowych, samorządowych i doradczych zainteresowani innowacjami w uprawie winorośli.</t>
  </si>
  <si>
    <t>Innowacyjne formy prowadzenia winorośli</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</si>
  <si>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wzorem pilotażowej operacji na terenie powiatu świebodzińskiego w 2020 r. W skład przedmiotowych partnerstw należeć będą przedstawiciele  administracji publicznej, rolników, doradztwa rolniczego i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</si>
  <si>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Przedstawiciele administracji publicznej reprezentujący sektor gospodarki wodnej, spółek wodnych,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</si>
  <si>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20 x 20</t>
  </si>
  <si>
    <t>"DNI POLA" w województwie lubuskim. Innowacyjne rozwiązania wspierające produkcję roślinną z naciskiem na produkcję polskiego białka.</t>
  </si>
  <si>
    <t xml:space="preserve">Przedmiotem operacji jest bezpośrednia demonstracja upraw połączona z przekazem fachowej wiedzy w zakresie innowacyjnej produkcji roślinnej. Celem operacji jest wymiana doświadczeń pomiędzy uczestnikami w obszarze postępu technologii uprawy, ochrony roślin, nawożenia oraz nawadniania, a także innowacji w sektorze rolnictwa precyzyjnego. Będzie to możliwe dzięki zorganizowaniu przedmiotowych warsztatów polowych połączonych z demonstracją pól uprawnych. „Dni Pola” odpowiednio w dwóch regionach (południowy i północny) woj. lubuskiego przyczynią się do poznanie i wskazanie nowych ścieżek rozwoju oraz możliwości zastosowania innowacyjnych rozwiązań w rolnictwie. W ramach operacji wezmą udział początkujący jak i doświadczone osoby wykorzystujące nowatorskie rozwiązania w produkcji roślinnej, co przyczyni się do nawiązania współpracy lubuskich rolników. </t>
  </si>
  <si>
    <t>Rolnicy, mieszkańcy obszarów wiejskich, przedsiębiorcy, doradcy i specjaliści rolniczy, jednostki naukowe  i samorządowe.</t>
  </si>
  <si>
    <t>Zwierzęta użytkowe - kierunek chowu i hodowli na przykładzie polskich doświadczeń.</t>
  </si>
  <si>
    <t xml:space="preserve">Głównym celem operacji będzie poznanie innowacyjnych kierunków działań prowadzonych przez Instytut Zootechniki PIB w Balicach. Zapoznanie uczestników z wiedzą prezentowaną przez naukowców i specjalistów przedmiotowego Instytutu, prowadzącego prace rozwojowe, obejmujących hodowlę wszystkich gatunków zwierząt gospodarskich, produkcję bezpiecznej żywności w warunkach przyjaznych dla zwierząt i środowiska przyrodniczego, a także wykorzystanie zwierząt gospodarskich dla celów biomedycznych. Ponadto, celem operacji będzie poznanie zakresu działań prowadzonych przez instytut, dotyczących hodowli i produkcji zwierzęcej, zdolnej do konkurowania na rynku europejskim opierającej się na najnowszych osiągnięciach nauki polskiej i światowej w dziedzinie hodowli i produkcji zwierzęcej.
</t>
  </si>
  <si>
    <t>Rolnicy, producenci rolni, hodowcy, mieszkańcy obszarów wiejskich, właściciele gospodarstw ekologicznych,  jednostki naukowe i samorządowe, specjaliści LODR i inne osoby zainteresowane wdrażaniem innowacji w rolnictwie i na obszarach wiejskich.</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</si>
  <si>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</si>
  <si>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</si>
  <si>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</si>
  <si>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</si>
  <si>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</si>
  <si>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</si>
  <si>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</si>
  <si>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</si>
  <si>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konferencja
film krótkometrażowy,
emisja telewizyjna</t>
  </si>
  <si>
    <t xml:space="preserve">
konferencja       
liczba uczestników operacji
liczba nagranych filmów
 liczba emisji telewizyjnych</t>
  </si>
  <si>
    <t xml:space="preserve">
1
 30 
1
1                                                                                       </t>
  </si>
  <si>
    <t>rolnicy, mieszkańcy obszarów wiejskich, pracownicy naukowi, doradcy rolniczy,  pracownicy jednostek doradztwa rolniczego</t>
  </si>
  <si>
    <t>Od pola do stołu – przetwarzanie i sprzedaż produktów z gospodarstwa rolnego</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</si>
  <si>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promocujące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</si>
  <si>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 xml:space="preserve"> film krótkometrażowy,
emisja telewizyjna,
ulotka</t>
  </si>
  <si>
    <t>liczba nagranych filmów
liczba emisji telewizyjnych
 ilość ulotek</t>
  </si>
  <si>
    <t>1
1
5000</t>
  </si>
  <si>
    <t>potencjalni członkowie grup operacyjnych, rolnicy, mieszkańcy obszarów wiejskich, pracownicy naukowi, doradcy rolniczy, pracownicy jednostek doradztwa rolniczego</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</si>
  <si>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</si>
  <si>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</si>
  <si>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</si>
  <si>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 xml:space="preserve">
liczba nagranych filmów
liczba emisji telewizyjnych</t>
  </si>
  <si>
    <t xml:space="preserve">1 
1 </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</si>
  <si>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</si>
  <si>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</si>
  <si>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 xml:space="preserve">
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</si>
  <si>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</si>
  <si>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</si>
  <si>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</si>
  <si>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</si>
  <si>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 xml:space="preserve">
ilość spotkań    
liczba uczestników spotkań</t>
  </si>
  <si>
    <t>4  
                                    200</t>
  </si>
  <si>
    <t>potencjalni partnerzy LPW</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</si>
  <si>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</si>
  <si>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</si>
  <si>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</si>
  <si>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</si>
  <si>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konkurs </t>
  </si>
  <si>
    <t xml:space="preserve"> doradcy rolniczy, pracownicy jednostek doradztwa rolniczego, pracownicy naukowi, instytucje pracujące na rzecz rolnictwa  ekologicznego</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</si>
  <si>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</si>
  <si>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liczba wyjazdów
ilość uczestników wyjazdu                                    </t>
  </si>
  <si>
    <t xml:space="preserve">1
30                                                                                                                                                                                                                                                                                                                                                                                                            </t>
  </si>
  <si>
    <t xml:space="preserve">Innowacje w prowadzeniu pasieki i hodowli pszczół  </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</si>
  <si>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</si>
  <si>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 xml:space="preserve">                                                    liczba wyjazdów
                                                      liczba uczestników wyjazdu</t>
  </si>
  <si>
    <t>1                  
                                     30</t>
  </si>
  <si>
    <t>Innowacje w uprawie i pielęgnacji winorośli. Wymagania prawno - ekonomiczne prowadzenia winnicy.</t>
  </si>
  <si>
    <t xml:space="preserve">Celem operacji jest nawiązanie bliższej współpracy na rzecz tworzenia innowacyjnych projektów w zakresie uprawy winorośli i produkcji wina w ramach działania "Współpraca". Wyjazd studyjny poszerzy wiedzę uczestników w zakresie nowych rozwiązań w uprawie i pielęgnacji winorośli oraz zapozna z przepisami prawno-ekonomicznymi dotyczącymi założenia i prowadzenia winnic. Organizacja operacji pozwoli na zdobycie wiedzy praktycznej w ww. tematyce oraz pokaże możliwości współpracy i wdrożenia innowacji w gospodarstwach poprzez działanie "Współpraca". Dzięki operacji zostaną nawiązane kontakty między uczestnikami, które będą płaszczyzną wymiany wiedzy i mogą zaowocować powstaniem  grupy operacyjnej w tym zakresie na terenie województwa łódzkiego . </t>
  </si>
  <si>
    <t xml:space="preserve">                                                    liczba wyjazdów
                                                   liczba uczestników wyjazdu</t>
  </si>
  <si>
    <t>sadownicy, rolnicy, mieszkańcy obszarów wiejskich, pracownicy naukowi, doradcy rolniczy, pracownicy jednostek doradztwa rolniczego</t>
  </si>
  <si>
    <t>Przetwórstwo w kierunku produktów fermentowanych w ramach RHD.</t>
  </si>
  <si>
    <t xml:space="preserve">Operacja ma na celu popularyzację rzadko wykorzystywanych innowacyjnych rozwiązań dotyczących przetwórstwa i produkcji żywności fermentowanej oraz możliwości sprzedaży produktów fermentowanych w ramach RHD. W ramach operacji zostaną omówione możliwości wprowadzenia przetwórstwa produktów fermentowanych m.in. serów, wina, pieczywa na zakwasie, różnego rodzaju kiszonek do gospodarstw edukacyjnych na terenie województwa łódzkiego jako rozszerzenie ich dotychczasowej działalności. W ramach operacji planowany jest wyjazd studyjny podczas którego zostaną przeprowadzone wykłady z tematyki przetwórstwa i właściwości żywności fermentowanej oraz wizyty praktyczne w gospodarstwach zajmujących się przetwórstwem oraz produkcją produktów fermentowanych. Realizacja operacji może przyczynić się do wzrostu producentów rolnych zajmujących się przetwórstwem i produkcją produktów fermentowanych w regionie, co sprawi, że staną się oni bardziej konkurencyjni na rynku i bardziej widoczni dla konsumenta. </t>
  </si>
  <si>
    <t xml:space="preserve">                                                    liczba wyjazdów
                                        liczba uczestników wyjazdu</t>
  </si>
  <si>
    <t>1                 
                                   30</t>
  </si>
  <si>
    <t>rolnicy, przetwórcy RHD, przedstawiciele Kół Gospodyń Wiejskich, mieszkańcy obszarów wiejskich, pracownicy naukowi, doradcy rolniczy, pracownicy jednostek doradztwa rolniczego</t>
  </si>
  <si>
    <t xml:space="preserve">Łódzki Ośrodek Doradztwa Rolniczego z siedziba w Bratoszewicach </t>
  </si>
  <si>
    <t>Prezentacja postępu hodowlanego w produkcji roślinnej</t>
  </si>
  <si>
    <t>Celem operacji jest zaprezentowanie uczestnikom postępu hodowlanego w produkcji roślinnej oraz innowacyjnych rozwiązań agrotechnicznych m.in. w uprawach zbóż, rzepaku, roślin bobowatych. Konferencja ma za zadanie bezpośrednie przedstawienie najnowszej wiedzy i praktycznych rozwiązań, a także wymianę doświadczeń jej uczestników. Konferencja pozwoli przybliżyć te zagadnienia w sposób teoretyczny oraz praktyczny podczas wizyty na poletkach demonstracyjnych ŁODR, gdzie będzie można zobaczyć około 300 odmian różnych gatunków roślin, głównie zbóż, rzepaku i bobowatych. W celu dotarcia do większej liczby odbiorców planowany jest  film z przedmiotowego wydarzenia oraz jego emisja w telewizji o zasięgu regionalnym.</t>
  </si>
  <si>
    <t>konferencja                                                                             film krótkometrażowy                                                        emisja telewizyjna</t>
  </si>
  <si>
    <t xml:space="preserve">
liczba konferencji   
                                                                                   liczba nagranych filmów
liczba emisji telewizyjnych   
liczba uczestników konferencji</t>
  </si>
  <si>
    <t>rolnicy, mieszkańcy obszarów wiejskich, pracownicy naukowi, doradcy rolniczy, pracownicy jednostek doradztwa rolniczego oraz innych instytucji związanych z branżą rolniczą, osoby zainteresowane tematem</t>
  </si>
  <si>
    <t>Współpraca i tworzenie partnerstw w branży pszczelarskiej</t>
  </si>
  <si>
    <t>Celem operacji jest aktywizowanie uczestników w kierunku nawiązania bliższej współpracy na rzecz tworzenia innowacyjnych projektów w zakresie pszczelarstwa w ramach działania "Współpraca". Operacja zrealizowana w formie wyjazdu studyjnego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t>
  </si>
  <si>
    <t>1              
                                    30</t>
  </si>
  <si>
    <t>pszczelarze, rolnicy, przedstawiciele instytucji działających na rzecz rolnictwa, mieszkańcy obszarów wiejskich, pracownicy naukowi, doradcy rolniczy, pracownicy jednostek doradztwa rolniczego</t>
  </si>
  <si>
    <t>Konkurs na Najlepsze Gospodarstwo Ekologiczne - finał wojewódzki</t>
  </si>
  <si>
    <t>Celem operacji jest szerzenie dobrych praktyk w zakresie rolnictwa ekologicznego, propagowanie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</si>
  <si>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instytucje pracujące na rzecz rolnictwa ekologicznego oraz osoby zainteresowane tematem</t>
  </si>
  <si>
    <t>Celem operacji jest promocja dobrych praktyk w zakresie rolnictwa ekologicznego opartego na wyspecjalizowanej kadrze doradczej pracującej na innowacyjnych metodach i rozwiązaniach w systemie rolnictwa ekologicznego. Konkurs ma za zadanie zachęcić doradców do podejmowania nowych wyzwań na rzecz innowacji w rolnictwie ekologicznym oraz do podnoszenia swoich kompetencji w tym zakresie. Operacja wpłynie na promocję systemu rolnictwa ekologicznego oraz doradztwa z zakresu innowacji w  ekologii, produkcji i przetwórstwa metodami ekologicznymi.</t>
  </si>
  <si>
    <t xml:space="preserve"> doradcy rolniczy, pracownicy jednostek doradztwa rolniczego, instytucje pracujące na rzecz rolnictwa  ekologicznego oraz osoby zainteresowane tematem</t>
  </si>
  <si>
    <t>Lokalne Partnerstwo do spraw Wody 2021</t>
  </si>
  <si>
    <t xml:space="preserve">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</si>
  <si>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 xml:space="preserve">      
ilość spotkań                
                                                                                                                    liczba uczestników 
spotkań</t>
  </si>
  <si>
    <t>16       
                                           800</t>
  </si>
  <si>
    <t>rolnicy, przedstawiciele doradztwa, przedstawiciele administracji publicznej, potencjalni partnerzy LPW</t>
  </si>
  <si>
    <t xml:space="preserve"> </t>
  </si>
  <si>
    <t>Małe przetwórstwo w gospodarstwie rolnym.</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</si>
  <si>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</si>
  <si>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Rolnicy, mieszkańcy obszarów wiejskich, przedstawiciele instytucji i organizacji działających na rzecz rolnictwa, pracownicy jednostek doradztwa rolniczego, osoby zainteresowane tematem.</t>
  </si>
  <si>
    <t>Małopolski Ośrodek Doradztwa Rolniczego</t>
  </si>
  <si>
    <t>ul. Osiedlowa 9,  32-082 Karniowice</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</si>
  <si>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</si>
  <si>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25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</si>
  <si>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</si>
  <si>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</si>
  <si>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liczba uczestników wyjazdów studyjnych</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</si>
  <si>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</si>
  <si>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</si>
  <si>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</si>
  <si>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</si>
  <si>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Rolnicy, mieszkańcy obszarów wiejskich, przedstawiciele instytucji i organizacji działających na rzecz rolnictwa, mieszkańcy województwa małopolskiego,</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</si>
  <si>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</si>
  <si>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</si>
  <si>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spotkanie, ekspertyza, film,  publikacja</t>
  </si>
  <si>
    <t>liczba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</si>
  <si>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</si>
  <si>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planowana liczba uczestników spotkań lub spotkań zdalnych</t>
  </si>
  <si>
    <t xml:space="preserve">liczba opracowanych ekspertyz  (raportów) / liczba wydanych egzemplarzy </t>
  </si>
  <si>
    <t>2 / 100</t>
  </si>
  <si>
    <t>liczba publikacji / liczba egzemplarzy publikacji</t>
  </si>
  <si>
    <t>3 / 1000</t>
  </si>
  <si>
    <t xml:space="preserve">Nowoczesna i bezpieczna uprawa ziemniaka w Małopolsce. </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</si>
  <si>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</si>
  <si>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liczba konferencji w trybie zdalnym</t>
  </si>
  <si>
    <t>Rolnicy, mieszkańcy obszarów wiejskich, przedstawiciele instytucji i organizacji działających na rzecz rolnictwa, przedsiębiorcy, pracownicy jednostek doradztwa rolniczego.</t>
  </si>
  <si>
    <t>Rolnictwo ekologiczne szansą dla rolników i konsumentów w Małopolsce.</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</si>
  <si>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</si>
  <si>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konkurs, szkolenie, publikacja</t>
  </si>
  <si>
    <t>Rolnicy, mieszkańcy obszarów wiejskich, przedstawiciele instytucji i organizacji działających na rzecz rolnictwa, pracownicy publicznych i prywatnych jednostek doradztwa rolniczego, doradcy rolniczy.</t>
  </si>
  <si>
    <t>liczba szkoleń w trybie zdalnym</t>
  </si>
  <si>
    <t>liczba egzemplarzy publikacji</t>
  </si>
  <si>
    <t>Lokalne Partnerstwo ds. Wody (LPW) w Małopolsce.</t>
  </si>
  <si>
    <t xml:space="preserve">Celem operacji jest  wsparcie tworzenia sieci kontaktów pomiędzy lokalnym społeczeństwem a instytucjami i urzędami w zakresie gospodarki wodnej na obszarach wiejskich ze szczególnym uwzględnieniem rolnictwa.  Operacja jest kontynuacją działań rozpoczętych podczas pilotażu w roku 2020.  Przedmiotem operacji jest tworzenie Partnerstw ds. Wody, obejmujących swym zasięgiem kolejne powiaty województwa małopolskiego.  Tematem operacji jest:  wzajemne poznanie zakresów działania i potrzeb związanych z gospodarowaniem wodą członków LPW,   identyfikacja  problemów w obszarze zarządzania zasobami wody pod kątem potrzeb rolnictwa i mieszkańców obszarów wiejskich  oraz potencjalnych możliwości ich rozwiązania a także upowszechnianie dobrych praktyk w zakresie gospodarki wodnej i oszczędnego gospodarowania nią w rolnictwie i na obszarach wiejskich.   </t>
  </si>
  <si>
    <t xml:space="preserve">konferencje w trybie zdalnym, audycje telewizyjne, publikacje  </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</si>
  <si>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</si>
  <si>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liczba uczestników konferencji w trybie zdalnym</t>
  </si>
  <si>
    <t>łączna liczba egzemplarzy publikacji</t>
  </si>
  <si>
    <t>liczba publikacji elektronicznych</t>
  </si>
  <si>
    <t>Innowacyjne formy funkcjonowania krótkich łańcuchów dostaw żywności</t>
  </si>
  <si>
    <t>Celem operacji jest  zaprezentowanie udanych przykładów przedsięwzięć  dotyczących innowacyjnych form przetwórstwa i sprzedaży produktów rolnych oraz wsparcie tworzenia krótkich łańcuchów dostaw.   Przedmiotem operacji będzie wyprodukowanie oraz wyemitowanie w telewizji naziemnej o zasięgu regionalnym 2 programów (reportaży).  Tematem operacji będzie upowszechnianie wiedzy w zakresie tworzenia krótkich łańcuchów dostaw i małego przetwórstwa.</t>
  </si>
  <si>
    <t>Rolnicy, mieszkańcy obszarów wiejskich, przedstawiciele instytucji i organizacji działających na rzecz rolnictwa, osoby zainteresowane tematem, mieszkańcy województwa małopolskiego.</t>
  </si>
  <si>
    <t>Agroturystyka a dziedzictwo kulturowe w okresie zagrożenia epidemiologicznego</t>
  </si>
  <si>
    <t xml:space="preserve">Celem operacji jest wzmocnienie branży agroturystycznej, przygotowanie jej na zakończenie pandemii wirusa SARS-CoV-2 oraz aktywizowanie do podejmowania odpowiednich działań. Wobec wyzwań powodujących zmiany w branży przedstawione zostaną nowe możliwości i kierunki rozwoju w zmienionej rzeczywistości gospodarczej.  Przedsięwzięcie pokaże możliwości wzmocnienia i nawiązywania kontaktów pomiędzy gospodarstwami agroturystycznymi a podmiotami działającymi na rzecz rozwoju turystyki wiejskiej.  Przedmiotem operacji jest organizacja konferencji dla 100 uczestników, opracowanie i wydanie publikacji oraz katalogu gospodarstw agroturystycznych. Tematem operacji jest wspieranie rozwoju przedsiębiorczości na obszarach wiejskich przez podnoszenie poziomu wiedzy i umiejętności uczestników. </t>
  </si>
  <si>
    <t>konferencja, publikacja</t>
  </si>
  <si>
    <t>liczba konferencji stacjonarnych lub w trybie zdalnym</t>
  </si>
  <si>
    <t xml:space="preserve">Rolnicy, właściciele gospodarstw agroturystycznych,  mieszkańcy obszarów wiejskich, przedstawiciele podmiotów doradczych, przedstawiciele instytucji i organizacji działających na rzecz rolnictwa, osoby zainteresowane tematem. </t>
  </si>
  <si>
    <t>liczba uczestników konferencji stacjonarnych lub w trybie zdalnym</t>
  </si>
  <si>
    <t>Innowacyjna Małopolska</t>
  </si>
  <si>
    <t>Rolnicy, mieszkańcy obszarów wiejskich, przedstawiciele instytucji i organizacji działających na rzecz rolnictwa, mieszkańcy województwa małopolskiego, osoby zainteresowane tematem.</t>
  </si>
  <si>
    <t>Dywersyfikacja produkcji w gospodarstwach ekologicznych szansą na zwiększenie dochodowości</t>
  </si>
  <si>
    <t>Celem operacji jest promocja dobrych praktyk i innowacyjnych rozwiązań w rolnictwie ekologicznym.  W ramach operacji zrealizowany zostanie konkurs na najlepszego doradcę ekologicznego w Małopolsce.  Wydane zostaną również dwie publikacje dotyczące uprawy roślin miododajnych w systemie rolnictwa ekologicznego oraz uprawy i pozyskiwania roślin zielarskich.  Tematem operacji będzie upowszechnianie wiedzy w zakresie optymalizacji wykorzystywania przez mieszkańców obszarów wiejskich zasobów środowiska naturalnego.</t>
  </si>
  <si>
    <t>konkurs, publikacja</t>
  </si>
  <si>
    <t>Rolnicy, mieszkańcy obszarów wiejskich, przedstawiciele instytucji i organizacji działających na rzecz rolnictwa, pracownicy publicznych i prywatnych jednostek doradztwa rolniczego, doradcy rolniczy, osoby zainteresowane tematem.</t>
  </si>
  <si>
    <t>Harmonogram / termin realizacji
(w ujęciu kwartalnym)</t>
  </si>
  <si>
    <t xml:space="preserve">Budżet brutto operacji  
(w zł)
</t>
  </si>
  <si>
    <t>Jednostka</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</si>
  <si>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</si>
  <si>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</si>
  <si>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rolnicy - producenci mleka i wołowiny</t>
  </si>
  <si>
    <t>Mazowiecki Ośrodek Doradztwa Rolniczego z siedzibą w Warszawie</t>
  </si>
  <si>
    <t>02-456 Warszawa, ul. Czereśniowa 98</t>
  </si>
  <si>
    <t>ilość uczestników szkoleń</t>
  </si>
  <si>
    <t>60</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</si>
  <si>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</si>
  <si>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</si>
  <si>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</si>
  <si>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</si>
  <si>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</si>
  <si>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rolnicy, mieszkańcy obszarów wiejskich, przedstawiciele doradztwa rolniczego, przedsiębiorcy</t>
  </si>
  <si>
    <t>publikacja/materiał drukowany</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</si>
  <si>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</si>
  <si>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</si>
  <si>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rolnicy, mieszkańcy obszarów wiejskich, przedstawiciele doradztwa rolniczego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</si>
  <si>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</si>
  <si>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</si>
  <si>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rolnicy, mieszkańcy obszarów wiejskich, producenci żywności, przedstawiciele KGW, organizacje pozarządowe, 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</si>
  <si>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</si>
  <si>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</si>
  <si>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</si>
  <si>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</si>
  <si>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</si>
  <si>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rozwiązania w uprawie papryki pod osłonami wysokimi</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</si>
  <si>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</si>
  <si>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</si>
  <si>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</si>
  <si>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</si>
  <si>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</si>
  <si>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</si>
  <si>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</si>
  <si>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</si>
  <si>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Wsparcie dla tworzenia Lokalnych Partnerstw ds. Wody</t>
  </si>
  <si>
    <t>ilość szkoleń</t>
  </si>
  <si>
    <t>informacje i publikacje w internecie</t>
  </si>
  <si>
    <t>ilość filmów</t>
  </si>
  <si>
    <t>Rolnictwo ekologiczne - nowe wyzwania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</si>
  <si>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</si>
  <si>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prowadzący gospodarstwa ekologiczne i rolnicy zainteresowani przestawieniem swoich gospodarstw na ekologiczne metody produkcji</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</si>
  <si>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</si>
  <si>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</si>
  <si>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 osoby zainteresowane tematem</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</si>
  <si>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</si>
  <si>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</si>
  <si>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</si>
  <si>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</si>
  <si>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</si>
  <si>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</si>
  <si>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</si>
  <si>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</si>
  <si>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</si>
  <si>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</si>
  <si>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 osoby zainteresowane tematem</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</si>
  <si>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</si>
  <si>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</si>
  <si>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</si>
  <si>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</si>
  <si>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</si>
  <si>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rolnicy, przedstawiciele doradztwa rolniczego, mieszkańcy obszarów wiejskich, partnerzy SIR, jednostki naukowo-badawcze</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</si>
  <si>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</si>
  <si>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</si>
  <si>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ilość nagrodzonych</t>
  </si>
  <si>
    <t>właściciele gospodarstw agroturystycznych i turystyki wiejskiej, rolnicy, mieszkańcy obszarów wiejskich, przedsiębiorcy, Koła Gospodyń Wiejskich, organizacje pozarządowe, doradcy</t>
  </si>
  <si>
    <t>ilość wyróżnionych</t>
  </si>
  <si>
    <t>publikacja "Agroturystyka wschodniego Mazowsza - przykłady innowacyjnych rozwiązań"</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</si>
  <si>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</si>
  <si>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</si>
  <si>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</si>
  <si>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Efektywna współpraca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</si>
  <si>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</si>
  <si>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</si>
  <si>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</si>
  <si>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</si>
  <si>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</si>
  <si>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Agroakcja: kooperacja!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</si>
  <si>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</si>
  <si>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audycja w telewizji</t>
  </si>
  <si>
    <t>liczba audycji</t>
  </si>
  <si>
    <t>rolnicy, przedstawiciele doradztwa rolniczego, mieszkańcy obszarów wiejskich</t>
  </si>
  <si>
    <t>Apiturystyka</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</si>
  <si>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</si>
  <si>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rolnicy, pracownicy jednostek doradztwa rolniczego, przedsiębiorcy, mieszkańcy obszarów wiejskich, pszczelarze</t>
  </si>
  <si>
    <t>Współpraca miedzy nauką a praktyką - przykłady innowacyjnych rozwiązań</t>
  </si>
  <si>
    <t>Celem operacji jest poszerzanie współpracy i wymiany wiedzy pomiędzy partnerami systemu Wiedzy i Innowacji w Rolnictwie (AKIS), w szczególności pomiędzy nauką a praktyką rolniczą.</t>
  </si>
  <si>
    <t>rolnicy, przedstawiciele doradztwa rolniczego, mieszkańcy obszarów wiejskich, partnerzy SIR, partnerzy systemu AKIS</t>
  </si>
  <si>
    <t xml:space="preserve">Wsparcie w innowacyjnej działalności pozarolniczej </t>
  </si>
  <si>
    <t xml:space="preserve">Celem operacji jest ułatwianie wymiany wiedzy fachowej oraz dobrych praktyk w zakresie wdrażania innowacji w rolnictwie i na obszarach wiejskich w zakresie działalności pozarolniczej. Cel zostanie zrealizowany poprzez wspieranie rozwoju innowacyjnych form przedsiębiorczości pozarolniczej. Operacja przyczyni się do upowszechnienia wiedzy z zakresu prowadzenia działalności turystycznej na terenach wiejskich oraz przetwórstwa żywności w gospodarstwie rolnym. Operacja będzie stanowiła wsparcie podejmowania innowacyjnych działań w kierunku rozwijania i doskonalenia działalności pozarolniczej tj. prowadzenie działalności turystycznej, agroturystycznej i edukacyjnej  oraz wytwarzania i sprzedaży produktów na rynek lokalny. </t>
  </si>
  <si>
    <t>ilość konferencji</t>
  </si>
  <si>
    <t>mieszkańcy obszarów wiejskich  zainteresowani małym przetwórstwem lokalnym oraz  prowadzeniem działalności turystycznej, agroturystycznej i edukacyjnej,  przedstawiciele KGW, organizacji pozarządowych,  pracownicy JDR, osoby zainteresowane tematem</t>
  </si>
  <si>
    <t>ilość uczestników konferencji</t>
  </si>
  <si>
    <t>Innowacje łąkowo-pastwiskowe w produkcji mleka i wołowiny</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</si>
  <si>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wypracowania nowych,  rozwiązań w produkcji pasz objętościowych z TUZ w zmieniających się warunkach klimatycznych, celem pozyskania zdrowej żywności. Zakres operacji obejmował będzie: zdobycie wiedzy przez uczestników szkolenia z tematyki „Innowacje łąkowo-pastwiskowe w produkcji mleka i wołowiny” oraz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produkcji mleka i wołowiny. </t>
  </si>
  <si>
    <t>rolnicy, mieszkańcy obszarów wiejskich, pracownicy JDR, przedsiębiorcy, osoby zainteresowane tworzeniem grup operacyjnych</t>
  </si>
  <si>
    <t>Formalne i nieformalne formy wspólnego i innowacyjnego działania producentów rolnych</t>
  </si>
  <si>
    <t xml:space="preserve">Operacja ma na celu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 Celem operacji jest upowszechnianie wiedzy z zakresu wspólnego i innowacyjnego działania producentów rolnych. Wskazanie uczestnikom korzyści działania grupowego, w tym m.in. obniżenie kosztów produkcji, wprowadzenie nowych technologii, lepszą organizację zbytu i przede wszystkim  zwiększenie ich siły przetargowej na rynku. </t>
  </si>
  <si>
    <t>rolnicy, mieszkańcy obszarów wiejskich, przedsiębiorcy, pracownicy JDR, przedstawiciele nauki, osoby zainteresowane tworzeniem grup operacyjnych</t>
  </si>
  <si>
    <t>Współdziałanie na rzecz rozwoju mazowieckiej wsi</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</si>
  <si>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</si>
  <si>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rolnicy, mieszkańcy obszarów wiejskich, przedsiębiorcy, przedstawiciele doradztwa rolniczego, osoby zainteresowane tematem</t>
  </si>
  <si>
    <t>Rolnictwo ekologiczne szansą na zwiększenie bioróżnorodności</t>
  </si>
  <si>
    <t xml:space="preserve">Celem operacji jest rozpowszechnienie wśród rolników oraz mieszkańców obszarów wiejskich najnowszej wiedzy na temat bioróżnorodności, która jest nierozerwalnie połączona z rolnictwem ekologicznym. To właśnie na różnorodności biologicznej rolnik  ekologiczny opiera prawidłowe funkcjonowanie swojego gospodarstwa. Podczas konferencji będą przekazane informacje na temat dobrych praktyk sprzyjających i pozytywnie oddziałowujących na środowisko przyrodnicze oraz zostaną przedstawione innowacje i możliwości ich zastosowania w rolnictwie ekologicznym. 
Konkurs na "Najlepsze Gospodarstwo Ekologiczne" zostanie zrealizowany w ramach operacji aby docenić najlepsze gospodarstwa, które są najbardziej zaangażowane w upowszechnianie metod ekologicznej produkcji a  także będące skutecznym narzędziem chroniącym bioróżnorodność. Prezentacja najlepszych, najbardziej rozwiniętych gospodarstw ekologicznych w ramach konkursu aktywizuje pozostałych rolników i mieszkańców obszarów wiejskich wpływając na przyspieszenie tempa rozwoju rolnictwa ekologicznego. Konkurs motywuje pozostałych rolników do  planowania rozwoju, modernizacji, inwestowania i wdrażania innowacji w swoich  gospodarstwach oraz do przestawiania gospodarstw konwencjonalnych na metody ekologiczne. Konkurs na "Najlepsze gospodarstwo ekologiczne" jest formą, która poprzez promowanie i rozpowszechnianie pozytywnego wizerunku rolnictwa ekologicznego w województwie mazowieckim, potencjalnie wpłynie na wzrost świadomości konsumentów w tym zakresie. Kładąc nacisk na zacieśnianie współpracy pomiędzy uczestnikami operacji należy podkreślić ich zaangażowanie w wymianę wiedzy i doświadczeń. </t>
  </si>
  <si>
    <t>rolnicy prowadzący gospodarstwa ekologiczne i rolnicy zainteresowani przestawieniem swoich gospodarstw na ekologiczne metody produkcji, mieszkańcy obszarów wiejskich</t>
  </si>
  <si>
    <t>VII Mazowiecka Konferencja Pszczelarska „Ratujmy Pszczoły”  innowacyjne rozwiązania w dobie zmian klimatu</t>
  </si>
  <si>
    <t>Celem operacji jest zapoznanie pszczelarzy, mieszkańców obszarów wiejskich oraz doradców z innowacjami w zakresie gospodarki pasiecznej w dobie zmian klimatu. Rosnąca globalna temperatura,  gwałtowne zjawiska pogodowe przynoszą szereg negatywnych konsekwencji dla zapylaczy. Zwiększenie temperatur ma wpływ na większą śmiertelność rodzin pszczelich. Celem nadrzędnym operacji jest wymiana wiedzy pomiędzy uczestnikami biorącymi udział w spotkaniu, a także podzielenie się bogatym doświadczeniem na polu gospodarki pasiecznej w dobie zmian klimatu. Aby w pełni zrozumieć zachodzące procesy przyrodnicze należy skupić się na polu nowych doświadczeń naukowych, wspierających nowoczesne rolnictwo.</t>
  </si>
  <si>
    <t>pszczelarze, rolnicy, mieszkańcy obszarów wiejskich, pracownicy JDR</t>
  </si>
  <si>
    <t>Przetwórstwo jako innowacyjny sposób na poprawę dochodowości gospodarstw rolnych</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</si>
  <si>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</si>
  <si>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ilość wyjazdów studyjnych</t>
  </si>
  <si>
    <t>mieszkańcy obszarów wiejskich  zainteresowani małym przetwórstwem lokalnym,  rolnicy, przedstawiciele KGW, organizacji pozarządowych i pracownicy JDR</t>
  </si>
  <si>
    <t>ilość uczestników wyjazdów studyjnych</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</si>
  <si>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</si>
  <si>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</si>
  <si>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</si>
  <si>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          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</si>
  <si>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</si>
  <si>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</si>
  <si>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</si>
  <si>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</si>
  <si>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</si>
  <si>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</si>
  <si>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</si>
  <si>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</si>
  <si>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</si>
  <si>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</si>
  <si>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</si>
  <si>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 xml:space="preserve">Partnerzy zarejestrowani w bazie Partnerów SIR, potencjalni partnerzy, przedstawiciele jednostek naukowych, przedsiębiorcy, pracownicy jednostek doradztwa rolniczego, rolnicy.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</si>
  <si>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</si>
  <si>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</si>
  <si>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</si>
  <si>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szkolenie online
film instruktażowy - transmisja online           </t>
  </si>
  <si>
    <t>szkolenie online,
film instruktażowy - transmisja online,
liczba uczestników</t>
  </si>
  <si>
    <t xml:space="preserve">1
1                                20        </t>
  </si>
  <si>
    <t xml:space="preserve">Mieszkańcy obszarów wiejskich, rolnicy, właściciele gospodarstw agroturystycznych i zagród edukacyjnych, przedstawiciele podmiotów doradczych. </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</si>
  <si>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</si>
  <si>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</si>
  <si>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</si>
  <si>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Film instruktażowy  dostępny online
Skrypt online</t>
  </si>
  <si>
    <t>Film instruktażowy   dostępny online
Skrypt online</t>
  </si>
  <si>
    <t>1 
1</t>
  </si>
  <si>
    <t>Mieszkańcy obszarów wiejskich, rolnicy, właściciele gospodarstw agroturystycznych i zagród edukacyjnych, przedstawiciele podmiotów doradczych , przedstawiciele lokalnych władz, osoby zainteresowane tematem.</t>
  </si>
  <si>
    <t xml:space="preserve">Innowacyjne elementy oferty turystycznej  jako narzędzie rozwoju Opolszczyzny </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</si>
  <si>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</si>
  <si>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filmy, webinarium, skrypty </t>
  </si>
  <si>
    <t xml:space="preserve">film
webinarium 
 liczba uczestników
sktypty 
</t>
  </si>
  <si>
    <t>3
1
25
 2</t>
  </si>
  <si>
    <t>Rolnicy, właściciele gospodarstw agroturystycznych oraz obiektów restauracyjno hotelarskich z terenów wiejskich woj. opolskiego, , członkowie stowarzyszeń oraz lokalnych grup działania, przedstawiciele JST z terenów woj. opolskiego, doradcy rolniczy, osoby zainteresowane tematem.</t>
  </si>
  <si>
    <t xml:space="preserve">IV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</si>
  <si>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</si>
  <si>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</si>
  <si>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</si>
  <si>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</si>
  <si>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 xml:space="preserve">3
51
</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</si>
  <si>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</si>
  <si>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</si>
  <si>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publikacja (broszura)</t>
  </si>
  <si>
    <t>publikacja (broszura)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</si>
  <si>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</si>
  <si>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</si>
  <si>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</si>
  <si>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</si>
  <si>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broszura, e-broszura</t>
  </si>
  <si>
    <t xml:space="preserve">broszura
e-broszura
liczba egzemplarzy </t>
  </si>
  <si>
    <t>1 
1 
250</t>
  </si>
  <si>
    <t xml:space="preserve">Hodowcy bydła mlecznego, rolnicy indywidualni działający na terenie województwa opolskiego, doradcy rolniczy, pracownicy jednostek doradztwa rolniczego, spółdzielnie mleczarskie, osoby zainteresowane hodowlą bydła mlecznego. </t>
  </si>
  <si>
    <t>Chów i hodowla trzody chlewnej – innowacyjne gospodarstwo produkcyjne</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</si>
  <si>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</si>
  <si>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1
1
250</t>
  </si>
  <si>
    <t xml:space="preserve">Producenci i hodowcy trzody chlewnej z województwa opolskiego, doradcy rolniczy,  pracownicy jednostek doradztwa rolniczego oraz  osoby zainteresowane hodowlą trzody chlewnej. </t>
  </si>
  <si>
    <t>Przewodnik po polu doświadczalnym OODR w Łosiowie 2020</t>
  </si>
  <si>
    <t xml:space="preserve">Celem napisania przewodnika po polu doświadczalnym jest ułatwianie transferu wiedzy i innowacji w rolnictwie. Przewodnik po polu doświadczalnym, w którym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"warsztatach polowych" organizowanych przez OODR w czerwcu oraz szkoleniach organizowanych przez OODR w Łosiowie ( Dzień Soi, Dzień Kukurydzy, itd.). </t>
  </si>
  <si>
    <t>1
450
1</t>
  </si>
  <si>
    <t xml:space="preserve">Producenci rolni, spółki i spółdzielnie produkcyjne prowadzące produkcję roślinną na terenie województwa opolskiego i województw ościennych oraz osób zainteresowanych. </t>
  </si>
  <si>
    <t>Szkolenie z zakresu wiedzy na temat innowacyjnych rozwiązań poboru ciepła i energii elektrycznej  konwencjonalnych oraz oze.</t>
  </si>
  <si>
    <t>Przedsięwzięcie w ramach edukacji z zakresu OZE dla rolników w 11 powiatach województwa opolskiego. Celem operacji jest  zapoznanie uczestników z  innowacyjnymi  rozwiązaniami w  zastosowaniu urządzeń konwencjonalnych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</si>
  <si>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województwa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</si>
  <si>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</si>
  <si>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</si>
  <si>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</si>
  <si>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</si>
  <si>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 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</si>
  <si>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</si>
  <si>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</si>
  <si>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</si>
  <si>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</si>
  <si>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</si>
  <si>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związanych z ochroną środowiska:( wykorzystanie źródeł odnawialnych do produkcji energii w kierunku ochrony powietrza, gleb i wód, kształtowania krajobrazu, zapobiegania zmianom klimatu oraz ochrony zdrowia ludzi i zwierząt).</t>
  </si>
  <si>
    <t>Konferencja-online, konkursy</t>
  </si>
  <si>
    <t>konferencja-online
liczba uczestników
konkursy
liczba uczestników</t>
  </si>
  <si>
    <t xml:space="preserve"> Mieszkańcy województwa opolskiego –  rolnicy i producenci rolni, doradcy rolniczy, pracownicy jednostek doradztwa rolniczego, przedstawiciele samorządów i nauki, laureaci konkursów.</t>
  </si>
  <si>
    <t>Innowacyjne rozwiązania techniczne zapobiegające zmianom klimatu - racjonalne gospodarowanie wodą w gospodarstwie rolnym i ograniczanie strat azotu w produkcji rolniczej</t>
  </si>
  <si>
    <t xml:space="preserve">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t>
  </si>
  <si>
    <t>1 
1
 500</t>
  </si>
  <si>
    <t>Doradcy rolniczy, pracownicy jednostek doradztwa rolniczego, rolnicy, mieszkańcy obszarów wiejskich oraz osoby zainteresowane tematem.</t>
  </si>
  <si>
    <t xml:space="preserve">Nowoczesne rozwiązania zwiększające bezpieczeństwo i komfort pracy rolników </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</si>
  <si>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</si>
  <si>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</si>
  <si>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</si>
  <si>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</si>
  <si>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</si>
  <si>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</si>
  <si>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 xml:space="preserve">broszura, e-broszura
</t>
  </si>
  <si>
    <t>1                                            1                                                500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</si>
  <si>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</si>
  <si>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</si>
  <si>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</si>
  <si>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</si>
  <si>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mieszkańcy terenów wiejskich, osoby zainteresowane innowacyjnymi rozwiązaniami z zakresu rolnictwa, pracownicy jednostek doradztwa rolniczego.</t>
  </si>
  <si>
    <t>Broszury informacyjne z zakresu wdrażania innowacyjnych rozwiązań w rolnictwie i na obszarach wiejskich</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</si>
  <si>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</si>
  <si>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e-broszury</t>
  </si>
  <si>
    <t xml:space="preserve">Broszury
ilość egzemplarzy
wersja online                                                                                                                     </t>
  </si>
  <si>
    <t>4
1000
4</t>
  </si>
  <si>
    <t>Szkolenia e-learningowe z zakresu innowacyjnych rozwiązań w gospodarstwach rolnych i agroturystycznych</t>
  </si>
  <si>
    <t>szkolenia e-learningowe
liczba uczestników</t>
  </si>
  <si>
    <t>Innowacje szansą na rozwój obszarów wiejskich – konopie włókniste</t>
  </si>
  <si>
    <t xml:space="preserve">Celem operacji jest podniesienie wiedzy w zakresie uprawy i wspólnego rozwiązywania problemów związanych z uprawą, przetwórstwem i zbytem konopi.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</si>
  <si>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</si>
  <si>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</si>
  <si>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Operacja obejmuje również opracowanie raportu z przeprowadzonych prac LPW na terenie powiatu objętego pilotażem oraz film promującego dobre praktyki w rolnictwie i gospodarstwie.</t>
  </si>
  <si>
    <t xml:space="preserve">spotkania tematyczne online/ webinaria
raport
film 
</t>
  </si>
  <si>
    <t>spotkania tematyczne
liczba uczestników
raport
film</t>
  </si>
  <si>
    <t xml:space="preserve">6
120
1
1
</t>
  </si>
  <si>
    <t>Potencjalni partnerzy LPW, przedstawiciele jednostek naukowych, samorządów terytorialnych, spółek wodnych, rolnicy, pracownicy jednostek doradztwa rolniczego, oraz osoby zainteresowane tematem.</t>
  </si>
  <si>
    <t>Nowoczesna i bezpieczna uprawa ziemniaka w województwie opolskim</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</si>
  <si>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</si>
  <si>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on-line - wideokonferencja</t>
  </si>
  <si>
    <t>szkolenie on-line- wideokonferencja
liczba uczestników</t>
  </si>
  <si>
    <t>1
70</t>
  </si>
  <si>
    <t>Producenci ziemniaka lub zamierzający podjąć taką produkcję oraz przedstawiciele podmiotów doradczych na terenie województwa opolskiego.</t>
  </si>
  <si>
    <t xml:space="preserve"> Zatrzymaj Smog! Innowacyjne rozwiązania walki ze smogiem poprzez zastosowanie nowoczesnych metod energetycznych, w tym zastosowanie odnawialnych źródeł energii</t>
  </si>
  <si>
    <t xml:space="preserve">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t>
  </si>
  <si>
    <t>Broszura, e-broszura</t>
  </si>
  <si>
    <t xml:space="preserve">Broszura
ilość egzemplarzy
wersja online                                                                                                                     </t>
  </si>
  <si>
    <t>1
500
1</t>
  </si>
  <si>
    <t xml:space="preserve">Doradcy rolniczy, pracownicy jednostek doradztwa rolniczego, rolnicy, samorządowcy, urzędy gmin, mieszkańcy województwa opolskiego oraz osoby zainteresowane tematem. </t>
  </si>
  <si>
    <t>Innowacyjne rozwiązania zapobiegające stratom azotu oraz optymalizacja warunków glebowo-wodnych w produkcji rolniczej</t>
  </si>
  <si>
    <t>Głównym celem i założeniem szkolenia w formie wyjazdu studyjnego jest upowszechnianie dobrych praktyk oraz wyzwań środowiskowych wynikających z Wspólnej Polityki Rolnej dotyczących wprowadzanych Dyrektyw środowiskowych tj.: Programu azotanowego  oraz zapobiegania emisji fosforu. Projekt ma na celu podniesienie wiedzy w zakresie stwarzania optymalnych warunków glebowo-wodnych w produkcji rolniczej, wprowadzania innowacyjnych rozwiązań związanych z wykorzystaniem systemów nawadniających w gospodarstwie rolnym w ograniczaniu deficytu wody. Środowisko glebowe jest wyjątkowo skomplikowanym i delikatnym agrosystemem, dlatego zrozumienie procesów w nim zachodzących oraz ich optymalizacja, pozwolą na maksymalizację pozytywnych efektów w produkcji.</t>
  </si>
  <si>
    <t xml:space="preserve"> szkolenie z wyjazdem studyjnym           </t>
  </si>
  <si>
    <t>szkolenie z wyjazdem  studyjnym
liczba uczestników</t>
  </si>
  <si>
    <t xml:space="preserve">1
40 </t>
  </si>
  <si>
    <t>Dobre praktyki w rolnictwie ekologicznym- rozpowszechnienie wiedzy i rozwiązań.</t>
  </si>
  <si>
    <t xml:space="preserve">Celem wydania broszury jest ułatwianie transferu wiedzy i innowacji w rolnictwie ekologicznym. Możliwe będzie  upowszechnienie dobrych praktyk w tym obszarze rolnictwa, również z uwzględnieniem nowości możliwych do wdrożenia. Publikacja broszury i upowszechnienie jej wśród osób wzmocni świadomość odbiorców w obszarze produkcji ekologicznej. Produkcja ekologiczna to nie tylko bezpieczna żywność wysokiej jakości, ale również forma ochrony środowiska i odpowiedzialne zarządzanie zasobami naturalnymi.  </t>
  </si>
  <si>
    <t>broszura                                                    liczba egzemplarzy                                               wersja online</t>
  </si>
  <si>
    <t>1                                                                                          300                                                                    1</t>
  </si>
  <si>
    <t>Producenci rolni, rolnicy ekologiczni i konwencjonalni, doradcy rolniczy, pracownicy jednostek doradztwa rolniczego, mieszkańcy obszarów wiejskich oraz osoby zainteresowane tematem.</t>
  </si>
  <si>
    <t xml:space="preserve"> Dobre przykłady zastosowania rozwiązań OZE w gminach</t>
  </si>
  <si>
    <t xml:space="preserve">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Szkolenie składać się będzie z części teoretycznej i praktycznej wykorzystania odnawialnych źródeł energii do wdrażania gospodarki niskoemisyjnej. Polska zajmuje ostatnie miejsce w Europie pod względem zanieczyszczania powietrza i konieczne jest wdrażanie innowacyjnych metod jakimi są odnawialne źródła energii do poprawy tego stanu. </t>
  </si>
  <si>
    <t xml:space="preserve"> szkolenie z wyjazdem studyjnym </t>
  </si>
  <si>
    <t>szkolenie z wyjazdem studyjnym
                                                 liczba uczestników</t>
  </si>
  <si>
    <t xml:space="preserve">   1   
     40</t>
  </si>
  <si>
    <t>Doradcy rolniczy, pracownicy jednostek doradztwa rolniczego,  rolnicy, samorządowcy, mieszkańcy województwa opolskiego.</t>
  </si>
  <si>
    <t>Dbamy o nasze środowisko – działania na rzecz ochrony środowiska na poziomie gospodarstwa</t>
  </si>
  <si>
    <t>Głównym celem zadania będzie rozwój wiedzy i podniesienie świadomości rolników na temat produkcji rolnej, która w coraz większym stopniu musi uwzględniać działania prośrodowiskowe. Ochrona środowiska to podjęcie lub zaniechanie działań umożliwiających zachowanie lub przywracanie równowagi przyrodniczej. Przedstawienie innowacyjnych działań związanych z ochroną środowiska tj. wykorzystanie źródeł odnawialnych do produkcji energii w kierunku ochrony powietrza, gleb i wód, kształtowania krajobrazu, zapobiegania zmianom klimatu oraz ochrony zdrowia ludzi i zwierząt, przyczyni się do zmniejszenia ryzyka wystąpienia szkód, bądź zachęci do efektywnego wykorzystywania zasobów naturalnych, w tym środków służących oszczędzaniu energii i stosowania odnawialnych źródeł energii.</t>
  </si>
  <si>
    <t xml:space="preserve">Konferencja online, </t>
  </si>
  <si>
    <t xml:space="preserve">konferencja online 
liczba uczestników
</t>
  </si>
  <si>
    <t>Mieszkańcy województwa opolskiego –  rolnicy i producenci rolni, doradcy rolniczy, pracownicy jednostek doradztwa rolniczego, przedstawiciele samorządów i nauki.</t>
  </si>
  <si>
    <t>Innowacje w praktyce - wpływ uprawy roślin strączkowych na środowisko</t>
  </si>
  <si>
    <t>Celem szkolenia połączonego z warsztatami polowymi jest zaprezentowanie dobrych praktyk rolniczych i upowszechnienie stosowanych na niewielką skalę rozwiązań jakimi jest między innymi obecność roślin strączkowych w płodozmianie . Wymiana wiedzy oraz doświadczeń pomiędzy uczestnikami szkolenia ma umożliwić rozwiązywanie problemów towarzyszących uprawie roślin strączkowych i pokazać korzyści płynące z uprawy roślin strączkowych.</t>
  </si>
  <si>
    <t>szkolenie połączone z warszatami polowymi</t>
  </si>
  <si>
    <t>szkolenie - warsztaty polowe                             liczba uczestników szkolenia</t>
  </si>
  <si>
    <t>1
24</t>
  </si>
  <si>
    <t>Producenci rolni i specjaliści/doradcy rolniczy, naukowcy, przedstawiciele biznesu</t>
  </si>
  <si>
    <t>Celem operacji jest aktywizacja i integracja środowisk lokalnych, aby utworzyć nowoczesne formy współpracy, jakimi są lokalne partnerstwa ds. wody, zajmujące się gospodarką wodną danego obszaru. Spotkania tematyczne pozwolą na pozyskanie wiedzy o koncepcji i roli lokalnych partnerstw wodnych oraz podniesienie świadomości nt. suszy i sposobów minimalizowania jej skutków, zapotrzebowania na wodę dla produkcji rolniczej oraz norm prawnych w zakresie prawa wodnego w funkcjonowaniu spółek wodnych. Opublikowanie diagnostycznego i nowatorskiego "Raportu z zawiązania i prac Lokalnego Partnerstwa ds. Wody powiatu krapkowickiego" ułatwi transfer wiedzy w celu  właściwego przeprowadzenia diagnozy gospodarki wodnej, będącej podstawą podejmowanych działań przyszłych partnerstw.</t>
  </si>
  <si>
    <t xml:space="preserve">spotkania tematyczne on-line,
druk raportu 
</t>
  </si>
  <si>
    <t xml:space="preserve">spotkania tematyczne
liczba uczestników
liczba egzemplarzy raportu
</t>
  </si>
  <si>
    <t xml:space="preserve">7
140
250
</t>
  </si>
  <si>
    <t>Potencjalni partnerzy LPW, przedstawiciele jednostek naukowych, samorządów terytorialnych, spółek wodnych, rolnicy, pracownicy jednostek doradztwa rolniczego oraz osoby zainteresowane tematem.</t>
  </si>
  <si>
    <t xml:space="preserve">Operacja ma na celu transfer wiedzy w obrębie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t>
  </si>
  <si>
    <t>spotkania tematyczne on-line</t>
  </si>
  <si>
    <t xml:space="preserve">spotkania tematyczne on-line
liczba uczestników
</t>
  </si>
  <si>
    <t xml:space="preserve">10
265
</t>
  </si>
  <si>
    <t>Zakładanie lokalnych partnerstw do spraw wody (LPW) - nowatorskie elementy racjonalnej gospodarki wodnej na obszarach wiejskich</t>
  </si>
  <si>
    <t xml:space="preserve">
broszury, e-broszury, filmy krótkometrażowe
</t>
  </si>
  <si>
    <t xml:space="preserve">
broszury
łączna liczba egzemplarzy 
filmy</t>
  </si>
  <si>
    <t>Nowatorskie rozwiązania w hodowli bydła mlecznego</t>
  </si>
  <si>
    <t>Celem szkolenia jest poszerzenie kompetencji hodowców bydła mlecznego, doradców rolniczych i pracowników jednostek doradztwa rolniczego z zakresu wiedzy o technologii i organizacji chowu i hodowli bydła mlecznego, a także zapoznania się z innowacyjnymi rozwiązaniami i dobrymi praktykami utrzymania bydła mlecznego. Inicjatywa polega na upowszechnianiu wiedzy poprzez zaproszenie specjalistów z danej dziedziny, którzy omawiać będą tematy w kontekście dobrostanu i żywienia jako podstawowych czynników wpływających na opłacalność produkcji mleka w Polsce. Grupa docelowa podczas spotkania będzie miała możliwość zadania pytań ekspertom oraz wymienić się doświadczeniem z innymi uczestnikami szkolenia</t>
  </si>
  <si>
    <t>szkolenie on-line</t>
  </si>
  <si>
    <t>Szkolenie                                    liczba uczestników</t>
  </si>
  <si>
    <t>Hodowcy bydła mlecznego, rolnicy indywidualni działający na terenie województwa opolskiego, doradcy rolniczy, pracownicy jednostek doradztwa rolniczego, spółdzielnie mleczarskie oraz do osoby zainteresowane hodowlą bydła mlecznego.</t>
  </si>
  <si>
    <t>Innowacje w produkcji trzody chlewnej</t>
  </si>
  <si>
    <t xml:space="preserve">Celem szkolenia jest wymiana wiedzy, doświadczeń, przedstawienie nowości technicznych i naukowych, nawiązanie kontaktów z przedstawicielami ośrodków naukowo-badawczych i przedstawicielami firm branżowych  w zakresie chowu i hodowli trzody chlewnej w województwie opolskim. Wszystko to ma prowadzić do budowania kontaktów i transferu wiedzy: nauka – doradztwo – praktyka. Podczas operacji nastąpi przeanalizowanie zmian zachodzących na rynku trzody chlewnej i skłonienie producentów do poszukiwania nowatorskich rozwiązań   w celu utrzymania ekonomicznej rentowności produkcji. Dynamicznie zachodzące zmiany na rynku trzody sprawiają, iż hodowcy i producenci wieprzowiny poszukują najnowszych informacji, nowatorskich technologii oraz innowacyjnych rozwiązań w celu utrzymania ekonomicznej rentowności produkcji.
</t>
  </si>
  <si>
    <t xml:space="preserve">szkolenie </t>
  </si>
  <si>
    <t xml:space="preserve">szkolenie                                               liczba uczestników </t>
  </si>
  <si>
    <t>Hodowcy trzody chlewnej, rolnicy indywidualni działający na terenie województwa opolskiego, doradcy rolniczy, pracownicy jednostek doradztwa rolniczego oraz do osoby zainteresowane hodowali chowem trzody chlewnej</t>
  </si>
  <si>
    <t>Omówienie wyników innowacyjnych doświadczeń polowych Opolskiego Ośrodka Doradztwa Rolniczego
w Łosiowie za rok 2020</t>
  </si>
  <si>
    <t>Celem wydania publikacji  jest ułatwianie transferu wiedzy i innowacji w rolnictwie. Publikacja zawiera wszystkie informacje, które dotyczą doświadczeń prowadzonych na polu OODR w Łosiowie w sezonie wegetacyjnym 2019/2020, zarówno ścisłych (PDO) jak i łanowych. Obejmują one swym zakresem nie tylko doświadczalnictwo odmianowe, ale również odmianowo - agrotechniczne i inne niezbędne dla potrzeb praktyki rolniczej. W wynikach doświadczeń polowych prezentowana jest bogata kolekcja odmian roślin uprawnych, a także nowatorskie rozwiązania agrotechniczne z wykorzystaniem do ochrony roślin preparatów z różnych grup chemicznych oraz doświadczenia nawozowe. Producent rolny skorzysta z wyników, jak również będzie mógł do nich wrócić w każdej chwili, gdy pojawią się wątpliwości odnośnie prawidłowej agrotechniki lub doboru odpowiedniej odmiany do siewu. Publikacja posłuży również rolnikom na "warsztatach polowych" organizowanych przez OODR w czerwcu oraz szkoleniach organizowanych przez OODR w Łosiowie ( Dzień Soi, Dzień Kukurydzy, itd.). Opracowanie będzie również dostępne dla producentów rolnych w wersji online na stronie internetowej Ośrodka. Niniejsza publikacja jest pewnym sposobem do propagowania nowoczesnego podejścia do procesu produkcji rolniczej.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Za pośrednictwem wyników możliwa jest wymiana informacji, doświadczeń i spostrzeżeń, co może   zainicjować poszukiwanie nowych rozwiązań w agrotechnice roślin uprawnych, dążąc do osiągnięcia wysokich plonów i jak najlepszej jakości produktu pamiętając, że najważniejsze jest zdrowie ludzi i ochrona środowiska naturalnego.</t>
  </si>
  <si>
    <t xml:space="preserve">publikacja
</t>
  </si>
  <si>
    <t>publikacja                             liczba egzemplarzy                                         wersja online</t>
  </si>
  <si>
    <t>1                          300                                 1</t>
  </si>
  <si>
    <t>Producenci rolni, doradcy rolni, spółki i spółdzielnie produkcyjne prowadzące produkcję roślinną na terenie województwa opolskiego i województw ościennych, a także firmy nasienne, chemiczne i nawozowe współpracujące z Opolskim Ośrodkiem Doradztwa Rolniczego w Łosiowie, osoby zainteresowane tematem.</t>
  </si>
  <si>
    <t>Przewodnik po innowacyjnych doświadczeniach polowych OODR w Łosiowie 2021</t>
  </si>
  <si>
    <t>Celem przewodnika jest ułatwienie pozyskania istotnych  informacji  z naciskiem na doświadczalnictwo odmianowo agrotechniczne dla szerokiego wachlarza potrzeb praktyki rolniczej. W publikacji zawarte będą wszelkie informacje o doświadczeniach tj.  terminy siewu, nazwy odmian, rodzaje oprysków, oraz inne istotne informacje), które są prowadzone na polu doświadczalnym Opolskiego Ośrodka Doradztwa Rolniczego. Doświadczenia zawarte w przewodniku będą przedstawiać kolekcje odmian, doświadczenia nawozowe, agrotechniczne oraz ścisłe (PDO). W przewodniku zawarte będą rodzaje oprysków wraz z substancjami aktywnymi i terminami wykonania zabiegów, wszelkie informacje o nawożeniu doświadczeń oraz o terminach i ilościach wysiewu. Producent rolny skorzysta z przewodnika, jak również będzie mógł do niego wrócić w każdej chwili, gdy pojawią się wątpliwości odnośnie prawidłowej agrotechniki lub doboru odpowiedniej odmiany do siewu. Przewodnik ułatwi rolnikom przyswajanie wiedzy oraz innowacji na różnych spotkaniach czy szkoleniach, jednym z takich spotkań są warsztaty polowe na polu Opolskiego Ośrodka Doradztwa Rolniczego w Łosiowie organizowane w czerwcu jak również ( Dzień soi, Dzień kukurydzy, itp.). Publikacja będzie również dostępna dla producentów rolnych w wersji online na stronie internetowej Ośrodka. Dzięki publikacji można w łatwiejszy sposób propagować nowoczesne rozwiązania w rolnictwie.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Przewodnik jest narzędziem ułatwiającym wymianę informacji, doświadczeń oraz spostrzeżeń. Wprowadzanie nowoczesnych rozwiązań agrotechnicznych pozwala rolnikowi osiągnięcie wysokich plonów oraz jak najlepszej jakości produktu, dbając o zdrowie ludzi, a co najważniejsze o ochronę środowiska naturalnego.</t>
  </si>
  <si>
    <t>1                          400                                            1</t>
  </si>
  <si>
    <t>Innowacyjne w opolskim winiarstwie</t>
  </si>
  <si>
    <t>Celem operacji jest podniesienie poziomu wiedzy w zakresie wpływu zmian warunków klimatycznych na proces winifikacji oraz w  zakresie innowacyjnych rozwiązań w technologii uprawy winorośli. Poruszona zostanie tematyka z zakresu innowacyjnych rozwiązań uprawy winorośli z wykorzystaniem zasobów środowiska naturalnego,  nowoczesnego podejścia do technologii przetwórstwa owoców winorośli wpływającego na  walory produkowanego wina. Operacja dodatkowo wpłynie na budowanie sieci kontaktów pomiędzy rolnikami, mieszkańcami obszarów wiejskich, doradcami oraz przedstawicielami innych instytucji mających wpływ na kształtowanie i rozwój obszarów wiejskich. Ważnym aspektem będzie zainteresowanie możliwością współpracy partnerskiej we wdrażaniu innowacyjnych metod przetwórstwa wina.</t>
  </si>
  <si>
    <t xml:space="preserve"> szkolenie</t>
  </si>
  <si>
    <t>szkolenie                                   liczba uczestników</t>
  </si>
  <si>
    <t xml:space="preserve">Przedsiębiorcy, rolnicy, osoby z branży rolniczej – winiarzy, przedstawiciele podmiotów doradczych, przedstawiciele świata nauki. </t>
  </si>
  <si>
    <t>49-330 Łosiów,
  ul. Główna 1</t>
  </si>
  <si>
    <t xml:space="preserve">Opolskie zespoły tematyczne ds. innowacji w rolnictwie - krótkie łańcuchy dostaw </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</si>
  <si>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szczególnych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</si>
  <si>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 xml:space="preserve">2
30
</t>
  </si>
  <si>
    <t xml:space="preserve">Zioła w ogrodzie - innowacyjne wykorzystanie w kuchni i kosmetyce. </t>
  </si>
  <si>
    <t xml:space="preserve">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zastosowania ich w kuchni oraz kosmetyce. Uczestnicy dowiedzą  się jakie właściwości zdrowotne i odżywcze posiadają zioła, zapoznają się z uprawą  i gatunkami ziół,  sposobem ich pozyskiwania oraz łączenia ze sobą.  </t>
  </si>
  <si>
    <t xml:space="preserve"> wyjazd studyjny</t>
  </si>
  <si>
    <t>wyjazd studyjny
liczba uczestników</t>
  </si>
  <si>
    <t xml:space="preserve">1
30
</t>
  </si>
  <si>
    <t>Rolnicy, właściciele gospodarstw agroturystycznych oraz rolnych woj. opolskiego, członkowie stowarzyszeń oraz lokalnych grup działania, doradcy rolniczy, osoby zainteresowane tematem.</t>
  </si>
  <si>
    <t>Innowacje w ofercie turystycznej - kreowanie wizerunku opolskiej wsi</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</si>
  <si>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udoskonalanie oferty turystycznej, wprowadzanie innowacji w obsłudze turystów. Wykorzystywanie walorów turystycznych obszaru,  pobudzenie kreatywności właścicieli gospodarstw agroturystycznych w celu stworzenia bogatszej oferty turystycznej.
</t>
  </si>
  <si>
    <t xml:space="preserve"> konferencja
liczba uczestników</t>
  </si>
  <si>
    <t xml:space="preserve">1
40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</si>
  <si>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</si>
  <si>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Rolnictwo precyzyjne w praktyce</t>
  </si>
  <si>
    <t>Celem operacji jest propagowanie wśród producentów rolnych innowacyjnych rozwiązań oraz korzyści, które można uzyskać wprowadzając w gospodarstwie systemy rolnictwa precyzyjnego. Realizacja filmu, który przedstawi niektóre aspekty stosowania metod precyzyjnych w produkcji rolniczej, ma za zadanie podnieść świadomość wśród rolników i pokazać, że wprowadzanie zmian w gospodarowaniu jest niezbędne zarówno ze względów ekonomicznych jak i ekologicznych.</t>
  </si>
  <si>
    <t xml:space="preserve">Innowacyjne rozwiązania w gospodarstwie pasiecznym </t>
  </si>
  <si>
    <t xml:space="preserve">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W związku z trwającą pandemią i niewidomym jej przebiegiem, Opolski Ośrodek Doradztwa Rolniczego w Łosiowie na potrzeby realizacji filmów i warsztatów założy własną pasiekę pokazową, kupując 3 ule wraz z rodzinami pszczelimi. Zakup będzie się składał z 2-óch  nowoczesnych uli, przy których praca opiera się na tradycyjnych metodach pasiecznych, jednocześnie redukując nakład wykonywanych czynności oraz 1 ul demonstracyjny, wyposażony w szklane ściany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innowacyjnych urządzeń tj. waga, czujnik pomiarowy do ula itp. oraz akcesoriów niezbędnych do wykonywania czynności związanych z przeprowadzeniem warsztatów, pokazów, nagrań tj. zmiotka, dłuto, podkurzacz, odzież ochronna i inne.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dokonywania odczytów i stałego monitorowania pracy pszczół w ulu, a w dalszej kolejności pozwoli na transfer wiedzy pomiędzy pszczelarzami, rolnikami oraz specjalistami z dziedziny pszczelarstwa. Filmy krótkometrażowe pokażą  innowacyjne rozwiązana podczas całego sezonu pszczelarskiego,  będą stanowiły materiał dydaktyczny podczas warsztatów oraz będą dostępne dla zainteresowanych poprzez umieszczenie ich na stronie www Ośrodka. </t>
  </si>
  <si>
    <t>filmy krótkometrażowe                                                  warsztat                                                minipasieka</t>
  </si>
  <si>
    <t>2                                       15                                              1</t>
  </si>
  <si>
    <t>pszczelarze, osoby zawodowo i hobbystycznie zajmujące się prowadzeniem pasiek o różnej skali produkcji z terenu województwa opolskiego, osoby zainteresowane tematyką, członkowie kół pszczelarskich</t>
  </si>
  <si>
    <t xml:space="preserve"> ,,Życie mlekiem i miodem płynące"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</si>
  <si>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</si>
  <si>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</si>
  <si>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</si>
  <si>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</si>
  <si>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</si>
  <si>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</si>
  <si>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</si>
  <si>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 xml:space="preserve">Podkarpacki E-Bazarek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</si>
  <si>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</si>
  <si>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1. reklama w radio 
2. reklama w TV
3. Reklama na nośniku multimedialnym 
4. reklama na bilbordzie 
5. baza kontaktów
</t>
  </si>
  <si>
    <t xml:space="preserve">1. reklama w radio 
2. reklama w TV
3. Reklama na nośniku multimedialnym 
4. reklama na bilbordzie 
5. liczba zarejestrowanych uczestników  
</t>
  </si>
  <si>
    <t xml:space="preserve">1.  - 447 szt.
2. -  7 szt.
3. - 7 szt.
4. - 10 szt.
5. -  1000
</t>
  </si>
  <si>
    <t xml:space="preserve">
uczestnicy e-bazarku 
 1. Producenci rolni.
2. Przetwórcy artykułów rolno- spożywczych.
3.  Przedsiębiorcy.
 4.  Liderzy środowisk lokalnych oferujący produkty rolnicze .
</t>
  </si>
  <si>
    <t xml:space="preserve">II-IV </t>
  </si>
  <si>
    <t xml:space="preserve">Wirtualny Dzień Pola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</si>
  <si>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</si>
  <si>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 xml:space="preserve">wystawa </t>
  </si>
  <si>
    <t>1.  ilość wystawców  
2. ilość pokazów 
3. ilość godzin emisji   
4.  - ilość osób na wideo konferencji</t>
  </si>
  <si>
    <t>30
2
6
242</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</si>
  <si>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</si>
  <si>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 xml:space="preserve">II-III </t>
  </si>
  <si>
    <t>spotkania ( 3 spotkania stacjonarne oraz 2 spotkanie online)</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</si>
  <si>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</si>
  <si>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konferencja ( 1 konferencja w trybie stacjonarnym, 1 wideo konferencja )</t>
  </si>
  <si>
    <t xml:space="preserve">rolnicy, przedstawiciele doradztwa rolniczego, przedstawiciele nauki, administracja rządowa i samorządowa,  instytucje pracujące na rzecz rolnictwa  ekologicznego </t>
  </si>
  <si>
    <t>katalog - druk i opracowanie</t>
  </si>
  <si>
    <t xml:space="preserve">Konkurs Najlepsze  gospodarstwo ekologiczne </t>
  </si>
  <si>
    <t xml:space="preserve">Nowoczesna i bezpieczna produkcja ziemniaka w województwie podkarpackim </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</si>
  <si>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wideokonferencji będzie miało charakter innowacyjno-edukacyjny. Zdobyta wiedza pozwoli na transfer wiedzy w zakresie dobrych praktyk wdrażania innowacji w rolnictwie i na obszarach wiejskich oraz promowania innowacyjnych technologii uprawy ziemniaka w województwie podkarpackim . </t>
  </si>
  <si>
    <t>Liczba wideokonferencji
Liczba uczestników wideokonferencji</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</si>
  <si>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</si>
  <si>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 xml:space="preserve"> IV</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</si>
  <si>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</si>
  <si>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</si>
  <si>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ilość wystawców </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</si>
  <si>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</si>
  <si>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Sieciowanie  - narzędziem budowy partnerstw</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</si>
  <si>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</si>
  <si>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szkolenie wraz z  warsztatami</t>
  </si>
  <si>
    <t xml:space="preserve">„Turystyka kulinarna szansą na rozwój obszarów wiejskich" </t>
  </si>
  <si>
    <t xml:space="preserve">Celem operacji jest  wsparcie tworzenia  grup operacyjnych w ramach  Krótkich Łańcuchów Dostaw Żywności jako  nowego sposobu organizacji produkcji, dystrybucji i transakcji pomiędzy producentem żywności,  a ostatecznym konsumentem.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Założone cele wpłyną na podwyższenie wiedzy potencjalnych członków grup operacyjnych, rolników, przetwórców i służby doradczej  dotyczącej wdrażania ciekawych rozwiązań w rolnictwie oraz pozyskiwania środków w ramach działania "Współpraca".  
</t>
  </si>
  <si>
    <t>rolnicy , przedstawiciele nauki, instytucje pracujące na rzecz rolnictwa, osoby zainteresowane proponowaną  tematyką</t>
  </si>
  <si>
    <t xml:space="preserve">Lokalne Partnerstwo  ds. Wody (LPW) na Podkarpaciu </t>
  </si>
  <si>
    <t xml:space="preserve">Celem operacji jest nawiązanie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powiaty z województwa podkarpackiego , w którego skład wejdą min.: przedstawiciele:   administracji publicznej,  rolników, doradztwa rolniczego, nauki, instytucji rolniczych.  Poruszana tematyka podczas spotkań  związana będzie z  wzajemnym poznaniem  zakresów działania i potrzeb związanych z gospodarowaniem wodą członków LPW, diagnozą sytuacji w zakresie zarządzania zasobami wody pod kątem potrzeb rolnictwa i mieszkańców obszarów wiejskich - analiza problemów oraz potencjalnych możliwości ich rozwiązania, upowszechnianiem  dobrych praktyk w zakresie gospodarki wodnej i oszczędnego gospodarowania nią w rolnictwie i na obszarach wiejskich.
</t>
  </si>
  <si>
    <t>konferencja                                            ilość uczestników</t>
  </si>
  <si>
    <t>2                      200</t>
  </si>
  <si>
    <t xml:space="preserve">Spotkania                   Ilość uczestników                 </t>
  </si>
  <si>
    <t>21               420</t>
  </si>
  <si>
    <t xml:space="preserve">Wiosenne targi innowacji </t>
  </si>
  <si>
    <t xml:space="preserve">Celem operacji jest   upowszechnienie i propagowanie innowacji w produkcji roślinnej poprzez popularyzację postępu hodowlanego roślin ogrodniczych i sadowniczych  jak i w obszarze technologii uprawy, nawożenia, ochrony roślin i nawadniania pod kątem Europejskiego Zielonego Ładu. Operacja ma również  na celu tworzenie  bezpośredniej sieci kontaktów pomiędzy  rolnikami szczególnie branży  ogrodniczej oraz osobami i instytucjami oferującymi usługi na rzecz rolnictwa i ogrodnictwa.
W targach uczestniczyć będą podmioty zajmujący się różnymi branżami tj. oferującymi nowoczesny sprzęt rolniczy i ogrodniczy ,   środki do produkcji, wytwórcy żywności wysokiej jakości, rękodzieło,  przedstawiciele instytucji naukowych, specjaliści działów technologicznych PODR ,  producenci głównie branży ogrodniczej, dzięki którym będzie możliwość   na zidentyfikowanie obszarów tematycznych , które wymagają wsparcia.   Podczas targów uczestnicy zaprezentują innowacyjne i nowatorskie rozwiązania  w gospodarstwach ogrodniczych i sadowniczych , a zaobserwowane dobre praktyki  sprzyjać będą  poprawie efektywności produkcji i wzrostowi konkurencyjności gospodarstw w województwie podkarpackim . Realizacja zamierzonego celu odbywać się będzie dzięki organizacji stoisk  wystawienniczych promujących innowacyjne rozwiązania branży ogrodniczej, pokazów, konferencji związanej z  nawadnianiem roślin ogrodniczych  . Wiosenne targi będą nakierowane również na  prezentację nowoczesnych i innowacyjnych metod technologii uprawy, stosowanych nowoczesnych odmian i nasadzeń będących elementem  architektury zieleni,  nowoczesne sposoby urządzania przydomowych ogrodów, które w znaczący sposób podniosą atrakcyjność gospodarstw agroturystycznych.    Dlatego zorganizowanie  ,, Wiosennych targów innowacji’’ będzie instrumentem do  nawiązania  kontaktów  pomiędzy poszczególnymi podmiotami. Zaobserwowane i wprowadzone rozwiązania pozwolą na współpracę z rolnikami, dokształcanie, przekazanie najnowszej wiedzy, wymiany doświadczeń , transfer innowacji od nauki do praktyki. 
</t>
  </si>
  <si>
    <t xml:space="preserve">Jesienne targi innowacji </t>
  </si>
  <si>
    <t xml:space="preserve">Realizacja operacji przyczyni się do wymiany wiedzy pomiędzy podmiotami uczestniczącymi w rozwoju obszarów wiejskich oraz rozpowszechniania rezultatów działań na rzecz tego rozwoju. Uczestnicy targów poprzez przedstawienie swojej oferty  przyczynią się do promocji przykładów ciekawych rozwiązań innowacyjnych w produkcji i usługach w województwie podkarpackim ze szczególnym uwzględnieniem: owoców, warzyw, miodów i produktów pszczelich, materiału szkółkarskiego, nasion i kwiatów  oraz rękodzieła, podkarpackich winnic, drobnego inwentarza, królików, środków stosowanych w  roślinnej i hodowli zwierząt, przetwórstwa i przedsiębiorczości.  Jest to kontynuacja operacji pn. ,,Podkarpacki E-Bazarek’’ , której uczestnicy będą na żywo obecni podczas ,,Jesiennych targów innowacji’’. 
Dlatego realizacja ww. operacji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Realizacja zamierzonego celu odbywać się będzie dzięki: organizacji stoisk  wystawienniczych promujących innowacyjne rozwiązania branży rolniczej, ogrodniczej oraz przetwórstwa, organizacji  pokazów, konferencji o tematyce rolniczej, pokazów  pozwalających na  prezentację dorobku rolnictwa i firm funkcjonujących na  obszarze z terenu województwa podkarpackiego. Pokazy i prezentacje skierowane będą dla  rolników i przedstawicieli agro-przedsiębiorstw, którzy wyróżniają się osiąganymi efektami technologicznymi i ekonomicznymi, rozwijają swą działalność przy pomocy funduszy unijnych oraz wykazują zaangażowanie w życie lokalnej społeczności. 
Dlatego zorganizowanie  ,, Jesiennych targów innowacji’’ będzie instrumentem do  nawiązania  kontaktów  pomiędzy poszczególnymi podmiotami. Zaobserwowane i wprowadzone rozwiązania pozwolą na współpracę z rolnikami, dokształcanie, przekazanie najnowszej wiedzy, wymiany doświadczeń , transfer innowacji od nauki do praktyki. 
</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</si>
  <si>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</si>
  <si>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</si>
  <si>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warsztatów domowych</t>
  </si>
  <si>
    <t>liczba uczestników operacji</t>
  </si>
  <si>
    <t>Grupę docelową będą stanowili rolnicy, domownicy gospodarstw rolnych, wytwórcy produktu regionalnego,  przedstawiciele podmiotów świadczących usługi doradcze oraz inne osoby zainteresowane tematyką</t>
  </si>
  <si>
    <t>II/III/IV</t>
  </si>
  <si>
    <t>I/II/III/IV</t>
  </si>
  <si>
    <t>Podlaski Ośrodek Doradztwa Rolniczego     w Szepietowie</t>
  </si>
  <si>
    <t>Szepietowo Wawrzyńce 64       18-210 Szepietowo</t>
  </si>
  <si>
    <t>8 warsztatów</t>
  </si>
  <si>
    <t>80</t>
  </si>
  <si>
    <t>Gala Serów - konkurs</t>
  </si>
  <si>
    <t>wyjazd studyjny - 3 dni</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</si>
  <si>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</si>
  <si>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</si>
  <si>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</si>
  <si>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</si>
  <si>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</si>
  <si>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</si>
  <si>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 xml:space="preserve">webinarium </t>
  </si>
  <si>
    <t>82</t>
  </si>
  <si>
    <t>Grupę docelową będą stanowili rolnicy, hodowcy bydła mlecznego,  przedstawiciele podmiotów świadczących usługi doradcze oraz inne osoby zainteresowane tematem</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</si>
  <si>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</si>
  <si>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</si>
  <si>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</si>
  <si>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</si>
  <si>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</si>
  <si>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</si>
  <si>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</si>
  <si>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</si>
  <si>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</si>
  <si>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</si>
  <si>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</si>
  <si>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</si>
  <si>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</si>
  <si>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Innowacyjne rozwiązania w rolnictwie z zakresu uprawy roślin w warunkach suszy</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</si>
  <si>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</si>
  <si>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</si>
  <si>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</si>
  <si>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</si>
  <si>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Grupę docelową będą stanowili hodowcy bydła mlecznego, producenci mleka, osoby zainteresowane tematem, przedstawiciele firm i instytucji związanych z tematem, przedstawiciele podmiotów świadczących usługi doradcze</t>
  </si>
  <si>
    <t>Lokalne Partnerstwo ds. Wody.</t>
  </si>
  <si>
    <t>spotkanie tematyczne</t>
  </si>
  <si>
    <t>Grupę docelową będą stanowili 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</si>
  <si>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</si>
  <si>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</si>
  <si>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</si>
  <si>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Konkurs na "Najlepsze Gospodarstwo Ekologiczne" i na "Najlepszego Doradcę Ekologicznego" w woj. podlaskim</t>
  </si>
  <si>
    <t xml:space="preserve">Celem operacji jest promocja dobrych praktyk  w rolnictwie ekologicznym oraz innowacyjnych rozwiązań wdrażanych w ekologicznych gospodarstwach rolnych.  Przedsięwzięcie posłuży identyfikacji i wdrażaniu proekologicznych rozwiązań w gospodarstwach rolnych oraz rozpowszechnianiu wiedzy o jakości żywności ekologicznej. Podczas seminarium zaprezentowane zostaną przykłady dobrych praktyk w  gospodarstwach rolnych oraz możliwości rozwoju sektora rolnictwa ekologicznego w Polsce i woj. podlaskim. Poprzez organizowany w ramach operacji Konkurs na "Najlepsze Gospodarstwo Ekologiczne" promowane będą rozwiązania zmierzające zarówno do wzrostu sprzedaży produktów rolnictwa ekologicznego jak też mające na celu wprowadzenie rozwiązań innowacyjnych i przyjaznych środowisku. "Konkurs Najlepszy Doradca Ekologiczny" wpłynie na popularyzację i promowanie osiągnieć doradców w zakresie innowacji dotyczących rolnictwa ekologicznego. Cała operacja przyczyni się do zacieśnienia współpracy pomiędzy uczestnikami a światem nauki. </t>
  </si>
  <si>
    <t>Konkurs na Najlepsze Gospodarstwo Ekologiczne w woj. podlaskim</t>
  </si>
  <si>
    <t>Grupę docelową będą stanowili rolnicy, przedstawiciele doradztwa rolniczego, przedstawiciele nauki, mieszkańcy obszarów wiejskich oraz instytucje pracujące na rzecz rolnictwa ekologicznego</t>
  </si>
  <si>
    <t>II/IV</t>
  </si>
  <si>
    <t>liczba uczestników wyjazdu na podsumowanie etapu krajowego</t>
  </si>
  <si>
    <t>Konkurs na Najlepszego Doradcę Ekologicznego w woj. podlaskim</t>
  </si>
  <si>
    <t>Celem operacji „Wsparcie dla tworzenia Lokalnych partnerstw ds. Wody” jest stworzenie pierwszej w Polsce sieci pomiędzy wszystkimi kluczowymi  Partnerami na rzecz zarządzania zasobami wody w rolnictwie i na obszarach wiejskich wybranych powiatów województwa podlaskiego. Przedstawiciele nauki opracują zasady powstawania LPW, wesprą szkolenia oraz opracują raport końcowy z działań grupy pilotażowej ze wskazaniem innowacyjnych rozwiązań pozwalających na racjonalną gospodarkę wodą w rolnictwie i na obszarach wiejskich.</t>
  </si>
  <si>
    <t>I/IV</t>
  </si>
  <si>
    <t xml:space="preserve">Tradycyjne rośliny miododajne w nowoczesnej pasiece </t>
  </si>
  <si>
    <t>Celem warsztatów będzie propagowanie dobrych praktyk i innowacyjnych, rozwiązań w dziedzinie pszczelarstwa. Uczestnicy poznają gatunki roślin miododajnych, które ostatnio zostały zapomniane i są pomijane w ogrodowych aranżacjach. Coraz częściej mówi się o masowym ginięciu pszczół, gdzie jedną z przyczyn tego zjawiska jest kurcząca się z roku na rok baza pożytkowa. Warto znać rośliny pszczelarskie i sadzić je w przydomowych ogródkach, miejscach użyteczności publicznej, pasach zieleni czy nawet wzdłuż dróg publicznych. Dodatkowo uczestnicy dowiedzą się jak wygląda pasieka, zobaczą narzędzia w niej wykorzystywane oraz poznają kalendarz prac pszczelarza.</t>
  </si>
  <si>
    <t>Grupę docelową będą stanowili rolnicy, domownicy gospodarstw rolnych, pszczelarze, wytwórcy produktu regionalnego,  przedstawiciele podmiotów świadczących usługi doradcze oraz inne osoby zainteresowane tematyką</t>
  </si>
  <si>
    <t>Podlaska Akademia Serowarska edycja II</t>
  </si>
  <si>
    <t>Celem operacji jest podniesienie wiedzy z zakresu promocji krótkich łańcuchów dostaw żywności, nowych/ulepszonych metod produkcji sera, innowacyjnych sposobów marketingu sprzedaży produktów serowarskich wytwarzanych na poziomie gospodarstwa. Rezultatem uczestnictwa w projekcie może być powstawanie nowych producentów rolnych wytwarzających sery na poziomie gospodarstwa rolnego, które będą sprzedawane odbiorcom ostatecznym. Co za tym idzie możliwość skrócenia łańcuchów dostaw. Przedmiotem operacji są: Warsztaty serowarskie w Podlaskim Centrum Technologii Rolno-Spożywczych, warsztaty domowe oraz Gala Serów i wyjazd studyjny obejmujące zagadnienia z przetwórstwo mleka, produkcji i sprzedaży żywności pochodzenia zwierzęcego w ramach RHD bądź MLO, ulepszone receptury serów podpuszczkowych oraz wytwarzanie serów w warunkach domowych oraz sprzedaż wytworzonych produktów bezpośrednio konsumentowi finalnemu, a więc promowanie krótkich łańcuchów dostaw.</t>
  </si>
  <si>
    <t>Przetwórstwo na małą skalę szansą dla niewielkich producentów rolnych</t>
  </si>
  <si>
    <t>Celem operacji jest rozpowszechnianie wśród mieszkańców obszarów wiejskich województwa podlaskiego przetwórstwa surowców rolnych z własnego gospodarstwa na małą skalę oraz promowanie krótkich łańcuchów dostaw. Ponadto zaprezentowane będą dobre praktyki z zakresu wprowadzania na rynek żywności produkowanej przez rolników i małe przedsiębiorstwa ze szczególnym uwzględnieniem współpracy w tym zakresie</t>
  </si>
  <si>
    <t>Wykorzystanie lawendy  w  innowacyjnym krótkim łańcuchu żywnościowym</t>
  </si>
  <si>
    <t xml:space="preserve">Operacja ma na celu przedstawienie i zapoznanie uczestników wyjazdu w sposób praktyczny i teoretyczny z produkcją lawendy, a dokładnie z możliwościami wykorzystania tego zioła w krótkim łańcuchu żywnościowym. Celem będzie zaprezentowanie krótkiego łańcucha, który w wybranym gospodarstwie prowadzony jest w sposób innowacyjny z wykorzystaniem wszelkich walorów lawendy. Przedstawienie krótkiego łańcucha żywnościowego poprzez wyjazd do gospodarstwa z największą uprawą lawendy w Polsce i jej przetwarzania w obrębie  tego gospodarstwa. Uczestnicy wyjazdu będą mogli poznać praktykę prowadzenia gospodarstwa oraz technologię przetwarzania. </t>
  </si>
  <si>
    <t>Innowacje w agroturystyce - konkurs na najlepsze gospodarstwo agroturystyczne</t>
  </si>
  <si>
    <t xml:space="preserve">Celem operacji jest promocja innowacyjnego podejścia do agroturystyki i usług agroturystycznych. Konkurs ma za zadanie promowanie agroturystyki w woj. podlaskim, inicjowanie innowacyjnego podejścia do usług w agroturystyce oraz umożliwianie wymiany doświadczeń pomiędzy uczestnikami a także poszerzenie ich wiedzy. </t>
  </si>
  <si>
    <t>Grupę docelową będą stanowili rolnicy, domownicy gospodarstw rolnych, właściciele gospodarstw agroturystycznych, wytwórcy produktu regionalnego,  przedstawiciele podmiotów świadczących usługi doradcze oraz inne osoby zainteresowane tematyką</t>
  </si>
  <si>
    <t>liczba uczestników biorących udział w podsumowaniu konkursu</t>
  </si>
  <si>
    <t>Innowacyjne formy zagospodarowania zagrody wiejskiej w agroturystyce</t>
  </si>
  <si>
    <t>Celem operacji jest przekazanie wiedzy praktycznej i teoretycznej na temat możliwości rozszerzenia oferty gospodarstw agroturystycznych o ogrody pokazowe, ogrody edukacyjne i ogrody terapeutyczne. Funkcje rekreacyjne, edukacyjne i terapeutyczne umożliwią dywersyfikację dochodu z działalności agroturystycznej.</t>
  </si>
  <si>
    <t xml:space="preserve">Grupę docelową będą stanowili przedstawiciele i domownicy gospodarstw zajmujących się agroturystyką,  przedstawiciele podmiotów świadczących usługi doradcze oraz inne osoby zainteresowane tematyką, </t>
  </si>
  <si>
    <t xml:space="preserve">Innowacyjne pszczelarstwo </t>
  </si>
  <si>
    <t>Celem operacji jest stworzenie możliwości nawiązania współpracy pomiędzy potencjalnymi partnerami w celu utworzenia grupy operacyjnej z zakresu innowacyjnych rozwiązań w gospodarce pasiecznej. Przedmiotem operacji jest wyjazd studyjny związany z tematyką  innowacyjnych systemów prowadzenia gospodarki pasiecznej. W trakcie wyjazdu uczestnicy zwiedzą kultowe dla pszczelarzy miejsca nauki i wiedzy gdzie wysłuchają wykładów z zakresu nowoczesnych technik utrzymania pszczół. Uczestnicy zapoznają się również z zasadami funkcjonowania dużego zakładu produkcyjnego. Zdobycie takiej wiedzy pozwoli na uruchomienie dodatkowych działalności sprzedaży  i poprawę efektywności pasiek. Realizacja operacji ma na celu zapoznanie osób interesujących się pszczelarstwem, które mogą potencjalnie wchodzić w skład grupy operacyjnej w ramach działania Współpraca.</t>
  </si>
  <si>
    <t xml:space="preserve">Grupę docelową będą stanowili przedstawiciele i domownicy gospodarstw zajmujących się pszczelarstwem, przedstawiciele świata nauki,  przedstawiciele podmiotów świadczących usługi doradcze oraz inne osoby zainteresowane tematyką, </t>
  </si>
  <si>
    <t xml:space="preserve">Innowacje w zakresie odchowu cieląt </t>
  </si>
  <si>
    <t>Celem operacji jest prezentacja i wspieranie innowacji w hodowli  bydła, ze szczególnym wyróżnieniem ras wysokoproduktywnych przeznaczonych do dalszej produkcji. Zaprezentowana zostanie profilaktyka i prewencja w odchowie cieliczek  przeznaczonych na remont stada oraz reprodukcję. Ponadto przedstawione będą dobre praktyki, co wpłynie na zdobycie dodatkowej wiedzy przez hodowców w zakresie innowacji w hodowli bydła.</t>
  </si>
  <si>
    <t xml:space="preserve"> Grupę docelową będą stanowili mieszkańcy obszarów wiejskich, hodowcy bydła, rolnicy,  przedstawiciele podmiotów świadczących usługi doradcze</t>
  </si>
  <si>
    <t xml:space="preserve">Nowoczesne kanały komunikacji z potencjalnym klientem w ramach krótkiego łańcucha dostaw </t>
  </si>
  <si>
    <t xml:space="preserve">Celem operacji jest informowanie rolników prowadzących pozarolniczą działalność w zakresie  wytwarzania zdrowej żywności i  produktów „hand made” o innowacjach w sprzedaży i komunikacji z potencjalnymi klientami. Założeniem działania jest wspieranie organizacji łańcucha żywnościowego i wprowadzanie do obrotu pełnowartościowych produktów rolnych, które pośrednio mogą doprowadzić do poprawy sytuacji materialnej małych przedsiębiorstw rolnych oraz do ułatwienia zarządzania ryzykiem w rolnictwie. Uczestnicy zdobędą wiedzę teoretyczną i praktyczną na temat social mediów, innowacyjnych urządzeń i sposobów ich wykorzystania w skracaniu łańcucha żywnościowego. </t>
  </si>
  <si>
    <t>webinar</t>
  </si>
  <si>
    <t>Grupę docelową będą stanowili mieszkańcy obszarów wiejskich, rolnicy,  przedstawiciele podmiotów świadczących usługi doradcze</t>
  </si>
  <si>
    <t xml:space="preserve"> Zrównoważony rozwój jako główny czynnik wpływający na postęp gospodarstw rolnych i agroprzedsiębiorstw - prezentacja przykładów</t>
  </si>
  <si>
    <t xml:space="preserve">Celem operacji jest zwiększenie świadomości producentów i przedsiębiorców rolnych w zakresie korzyści jakie niesie ze sobą wdrażanie innowacyjnych rozwiązań i współpracy między nauką i praktyką. Operacja zakłada zaprezentowanie przykładów dobrych praktyk gospodarstw rolnych i agroprzedsiębiorstw, którzy prezentują osiągnięcia technologiczne oraz posiadają  wysokie wyniki ekonomiczne przy umiejętnym wykorzystaniu  funduszy unijnych oraz przy współpracy z doradztwem i nauką. Operacja ma na celu prezentację praktycznych rozwiązań w rolnictwie oraz wsparcie transferu wiedzy i innowacji na obszarach wiejskich.  </t>
  </si>
  <si>
    <t>Grupę docelową będą stanowili mieszkańcy obszarów wiejskich, rolnicy, przedstawiciele instytucji, przedstawiciele podmiotów świadczących usługi doradcze i inne osoby zainteresowane tematyką</t>
  </si>
  <si>
    <t>Innowacyjne rozwiązania technologiczne w produkcji roślinnej - Podlaski Dzień Pola 2021</t>
  </si>
  <si>
    <t>Celem operacji jest upowszechnienie i propagowanie innowacji oraz wymiana fachowej wiedzy w obszarze produkcji roślinnej poprzez popularyzację postępu hodowlanego roślin uprawnych jak i w obszarze technologii uprawy, nawożenia, ochrony roślin i nawadniania a także innowacji w obszarze rolnictwa precyzyjnego pod kątem technologicznym, organizacyjnym i marketingowym. Celem operacji  jest również  ułatwianie tworzenia oraz funkcjonowania sieci kontaktów pomiędzy podlaskimi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Cele operacji zostaną zrealizowane poprzez przeprowadzenie warsztatów polowych i wykładu oraz wydruku publikacji, a także filmu przedstawiającego relację z organizowanego przedsięwzięcia, który zostanie zamieszczony na stronie Ośrodka i mediach społecznościowych co pozwoli dotrzeć do jak największego grona odbiorców zainteresowanych tematem.</t>
  </si>
  <si>
    <t>reklama w TV</t>
  </si>
  <si>
    <t>ilość</t>
  </si>
  <si>
    <t>Grupę docelową będą stanowili rolnicy , 
właściciele lasów, przedsiębiorcy 
  przedstawiciele jednostek naukowo-badawczych, podmioty reprezentujące nowe rozwiązania branży rolniczej, mieszkańcy obszarów wiejskich,  przedstawiciele podmiotów świadczących usługi doradcze i inne osoby zainteresowane tematyką</t>
  </si>
  <si>
    <t>reklama w internecie</t>
  </si>
  <si>
    <t>warsztaty polowe/wykład</t>
  </si>
  <si>
    <t>Sieciowanie doradztwa, praktyki rolniczej i nauki drogą do rozwiązywania zdiagnozowanych problemów na obszarach wiejskich</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</si>
  <si>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się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</si>
  <si>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 odbiorcy zainteresowani tematyką  *mieszkańcy obszarów wiejskich, *rolnicy,                                              *doradcy/specjaliści PODR, *przedsiębiorcy sektora rolno-spożywczego,                                                 * przedstawiciele nauki i instytucji związanych z sektorem rolnym w województwie pomorskim.</t>
  </si>
  <si>
    <t>Pomorski Ośrodek Doradztwa Rolniczego w Lubaniu</t>
  </si>
  <si>
    <t>Lubań, ul, Tadeusza Maderskiego 3, 83-422 Nowy Barkoczyn</t>
  </si>
  <si>
    <t>233</t>
  </si>
  <si>
    <t>audycja radiowa</t>
  </si>
  <si>
    <t>ilość emisji</t>
  </si>
  <si>
    <t>42</t>
  </si>
  <si>
    <t>materiał filmowy</t>
  </si>
  <si>
    <t>liczba emisji w TV</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</si>
  <si>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</si>
  <si>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</si>
  <si>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 odbiorcy zainteresowani tematyką * rolnicy, *doradcy/specjaliści PODR,                 *przedsiębiorcy sektora rolno-spożywczego                            *mieszkańcy obszarów wiejskich,                        *przedstawiciele jednostek/ instytucji związanych z rozwojem sektora rolno-spożywczego
</t>
  </si>
  <si>
    <t xml:space="preserve"> webinarium  </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</si>
  <si>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</si>
  <si>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</si>
  <si>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</si>
  <si>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wyjazd studyjny połączony z warsztatami</t>
  </si>
  <si>
    <t>*pszczelarze posiadający nr weterynaryjny,     *przedstawiciele związków i zrzeszeń pszczelarskich, *przedstawiciele jednostek naukowych  i instytucji rolniczych                                          *doradcy/specjaliści PODR   * inni, zainteresowani tematyką</t>
  </si>
  <si>
    <t>Innowacyjne rozwiązania wspierające rozwój gospodarki pasiecznej oraz ochronę pszczoły miodnej</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</si>
  <si>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</si>
  <si>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 xml:space="preserve">*pszczelarze lub
 osoby  zainteresowane tym typem produkcji,
* rolnicy
* przedstawiciele jednostki naukowej oraz instytucji związanej z sektorem rolno-spożywczym w województwie pomorskim 
* przedstawiciele związków i zrzeszeń pszczelarskich
* doradca rolny/specjalista ODR
* mieszkańcy obszarów wiejskich 
</t>
  </si>
  <si>
    <t>ilość słuchaczy</t>
  </si>
  <si>
    <t xml:space="preserve">nakład </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</si>
  <si>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</si>
  <si>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</si>
  <si>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</si>
  <si>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</si>
  <si>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</si>
  <si>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</si>
  <si>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z kolei materiał filmowy to  program w formie ok. 8 minutowego reportażu. W prezentowanych materiałach będą poruszane tematy odnośnie skutków występowania bakteriozy pierścieniowej i innych chorób w uprawie ziemniaka, jej diagnozowanie, odmiany zalecane do uprawy na terenie pomorza, jak kiedyś, a jak obecnie uprawiamy ziemniaki,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</si>
  <si>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*producenci ziemniaka lub zamierzający podjąć taką produkcję w celu zwiększenia rentowności swoich gospodarstw rolnych *doradcy rolniczy  *mieszkańcy obszarów wiejskich  *inne podmioty zainteresowane tematyką</t>
  </si>
  <si>
    <t>liczba emisji</t>
  </si>
  <si>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</si>
  <si>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</si>
  <si>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*mieszkańcy obszarów wiejskich</t>
  </si>
  <si>
    <t>publikacja - broszura</t>
  </si>
  <si>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</si>
  <si>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</si>
  <si>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*rolnicy zajmujący się produkcją ekologiczną oraz zainteresowani tym typem produkcji z terenu województwa pomorskiego;
* przedstawiciele  instytucji związanych z sektorem rolno-spożywczym,
* doradcy/specjaliści PODR,
*przedsiębiorcy, których działalność jest związana z przetwórstwem rolno-spożywczym z terenu województwa pomorskiego.
* mieszkańcy obszarów wiejskich</t>
  </si>
  <si>
    <t>Lokalne partnerstwa ds. wody w powiecie kościerskim</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</si>
  <si>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</si>
  <si>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liczba emisji </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</si>
  <si>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</si>
  <si>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</si>
  <si>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</si>
  <si>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</si>
  <si>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</si>
  <si>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Gospodarstwa edukacyjne i agroturystyczne przykładem innowacyjnej formy działalności pozarolniczej dla pomorskich gospodarstw</t>
  </si>
  <si>
    <t>*rolnicy  *doradcy/specjaliści PODR *odbiorcy zainteresowani tematyką  *mieszkańcy obszarów wiejskich</t>
  </si>
  <si>
    <r>
      <t>Dobre praktyki w zakresie  wspierania</t>
    </r>
    <r>
      <rPr>
        <b/>
        <strike/>
        <sz val="11"/>
        <rFont val="Calibri"/>
        <family val="2"/>
        <charset val="238"/>
        <scheme val="minor"/>
      </rPr>
      <t xml:space="preserve"> </t>
    </r>
    <r>
      <rPr>
        <b/>
        <sz val="11"/>
        <rFont val="Calibri"/>
        <family val="2"/>
        <charset val="238"/>
        <scheme val="minor"/>
      </rPr>
      <t>przedsiębiorczości  i innowacji na obszarach wiejskich na przykładzie inicjatyw podejmowanych przez rolników w województwie śląskim</t>
    </r>
  </si>
  <si>
    <t>Operacja ma na celu pokazanie rolnikom przykładów dobrych praktyk współdziałania i korzyści z tego wynikających, ułatwienie tworzenia sieci kontaktów pomiędzy rolnikami, podmiotami doradczymi a przedsiębiorcami sektora rolno-spożywczego oraz pozostałymi podmiotami zainteresowanymi wdrażaniem innowacji w rolnictwie i na obszarach wiejskich.  Ciekawe rozwiązania i pomysły mogą zostać przeniesione do własnego gospodarstwa, aby przyciągnąć klientów- turystów. Formą realizacji operacji jest wyjazd studyjny połączony z warsztatami, który ma nie tylko inspirować, ale również przełamać bariery mentalne, głównie strach przed współdziałaniem. Wyjazd przyczyni się do nabycia wiedzy z zakresu rozwoju przedsiębiorczości, małego przetwórstwa lokalnego,  skutecznej promocji i marketingu produktów lokalnych oraz ułatwienia tworzenia sieci kontaktów przy kreowaniu wspólnej marki, ukazania innowacyjnych i nowatorskich rozwiązań promujących jakość życia na wsi . Ukazanie innowacyjnych i nowatorskich rozwiązań w gospodarstwach  sprzyjać będzie poprawie efektywności produkcji i wzrostowi konkurencyjności w województwie pomorskim. Umożliwi to promowanie innowacyjnych technologii w gospodarstwach.</t>
  </si>
  <si>
    <t xml:space="preserve">wyjazd studyjny połączony z warsztatami </t>
  </si>
  <si>
    <t xml:space="preserve">* rolnicy                                                                                    * przedstawiciele doradztwa rolniczego: doradcy/specjaliści PODR,  *przedsiębiorcy,                                                                                                           *odbiorcy zainteresowani tematyką *mieszkańcy obszarów wiejskich   *pracownicy firm i instytucji działających na rzecz rolnictwa </t>
  </si>
  <si>
    <t>Innowacyjne gospodarstwo pasieczne</t>
  </si>
  <si>
    <t xml:space="preserve">Celem operacji jest zaprezentowanie uczestnikom innowacyjnych praktyk produkcyjnych w pasiekach, w tym elementów nowoczesnej gospodarki pasiecznej oraz nowych metod leczenia i zapobiegania chorobom pszczół. Wpłynie to na kształtowanie postaw proinnowacyjnych odbiorców operacji oraz spowoduje rozwój pasiek i zwiększy wiedzę ich właścicieli. Konieczne jest wdrażanie innowacyjnych rozwiązań. Istotne w tym procesie jest podjęcie współpracy i wymiana doświadczeń na temat innowacyjnych metod, co  umożliwi wymiana doświadczeń i poglądów, a co za tym idzie budowanie sieci kontaktów.                                  </t>
  </si>
  <si>
    <t xml:space="preserve">*pszczelarze oraz osoby  zainteresowane  tym typem produkcji,            *przedstawiciele związków i zrzeszeń pszczelarskich, *przedstawiciele jednostek naukowych  i instytucji rolniczych,                                                *doradcy/specjaliści PODR </t>
  </si>
  <si>
    <t>Innowacyjne technologie w hodowli trzody chlewnej w województwie pomorskim</t>
  </si>
  <si>
    <t>*rolnicy *hodowcy trzody chlewnej *doradcy i specjaliści PODR oraz innych ośrodków *przedsiębiorcy sektora rolno-spożywczego *przedstawiciele związków hodowców *przedstawiciele nauki i instytucji związanych z sektorem rolnym *osoby  zainteresowane tematyką</t>
  </si>
  <si>
    <t xml:space="preserve">Celem operacji jest upowszechnianie wiedzy na temat innowacyjnych technologii w chowie i hodowli trzody chlewnej. Konferencja będzie okazją do wymiany doświadczeń między uczestnikami, przybliży zagadnienia związane z zadaniami realizowanymi przez Sieć na rzecz innowacji w rolnictwie i na obszarach wiejskich. W czasie konferencji przewidziane są wykłady prowadzone przez specjalistów, dotykające innowacyjności w działach produkcji: rozród, żywienie, odchów młodych zwierząt, tucz, budynki inwentarskie, nowe jednostki chorobowe i ich zwalczanie, a także pokaz innowacyjności w hodowli, w tym np. pokaz nowoczesnej technologii sterowania mikroklimatem budynku.  Ponadto planowana jest publikacja materiałów pokonferencyjnych w Internecie oraz montaż relacji filmowej z wydarzenia. </t>
  </si>
  <si>
    <t>Innowacyjne technologie w hodowli bydła i produkcji mleka na terenie województwa pomorskiego</t>
  </si>
  <si>
    <t xml:space="preserve">Celem operacji jest ułatwienie przekazania wiedzy fachowej  przedstawicieli instytutów naukowych oraz ośrodków badawczych rolnikom oraz pozostałym podmiotom stanowiącym grupę docelową operacji. Zaprezentowane podczas konferencji zagadnienia dotyczące  innowacji w hodowli bydła i produkcji mleka, pozwolą na poszerzenie wiedzy dotyczącej nowoczesnych technologii, a także poprawienia ekonomiki produkcji. Materiały dydaktyczne oraz konferencja pozwolą nie tylko na zdobycie fachowej wiedzy, ale także na wymianę doświadczeń pomiędzy uczestnikami wydarzenia.                                                            </t>
  </si>
  <si>
    <t>* rolnicy *hodowcy bydła mlecznego  *przedstawiciele doradztwa rolniczego  *pracownicy firm i instytucji działających na rzecz rolnictwa *mieszkańcy obszarów wiejskich * inne osoby zainteresowane tematyką operacji</t>
  </si>
  <si>
    <t>Pomorskie partnerstwa do spraw wody</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</si>
  <si>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Pomorskiego Partnerstwa ds. Wody  w każdym powiecie woj. pomorskiego, w którego skład wejdą przedstawiciele administracji publicznej, rolników, doradztwa rolniczego oraz nauki. Tematem operacji będzie: wzajemne poznanie zakresów działania i potrzeb związanych z gospodarowaniem wodą członków Partnerstwa,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</si>
  <si>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ilość spotkań</t>
  </si>
  <si>
    <t>* przedstawiciele Państwowego Gospodarstwa Wodnego Wody Polskie  *przedstawiciele administracji publicznej, spółki wodnej, izby rolniczej, lasów państwowych, parków krajobrazowych, instytutów naukowych/ uczelni rolniczych, organizacji pozarządowych, * rolnicy  *właściciele stawów rybnych *przedstawiciele podmiotów doradczych *przedsiębiorcy mający oddziaływanie na stan wód na danym terenie *inne podmioty zainteresowane tematem</t>
  </si>
  <si>
    <t>pokazy</t>
  </si>
  <si>
    <t>dokumentacja podsumowująca</t>
  </si>
  <si>
    <t>Innowacyjne technologie w produkcji drobiu</t>
  </si>
  <si>
    <t>* rolnicy *hodowcy zwierząt  *doradcy i specjaliści PODR oraz innych ośrodków  *przedsiębiorcy sektora rolno-spożywczego *przedstawiciele związków hodowców  *przedstawiciele nauki i instytucji związanych z sektorem rolnym *osoby  zainteresowane tematyką</t>
  </si>
  <si>
    <t xml:space="preserve">Celem operacji jest podniesienie poziomu wiedzy i wymiana doświadczeń podczas zaplanowanej  konferencji dla hodowców drobiu. Jej celem jest przekazanie producentom drobiu nowych, innowacyjnych  rozwiązań  w działach produkcji: rozród, żywienie, odchów młodych zwierząt, tucz, budynki inwentarskie, nowe jednostki chorobowe i ich zwalczanie. W czasie konferencji będą prowadzone wykłady przez specjalistów tej branży z jednostek naukowych  i podmiotów współpracujących oraz zaplanowano pokaz  nowoczesnej technologii sterowania mikroklimatem w kurniku. Ponadto planowana jest publikacja materiałów pokonferencyjnych w Internecie oraz montaż relacji filmowej z wydarzenia. </t>
  </si>
  <si>
    <t>Kontynuacja operacji z 2020 r., której celem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kontynuacyjnej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</si>
  <si>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*rolnicy *mieszkańcy obszarów wiejskich  *przedstawiciele doradztwa rolniczego  *pracownicy firm i instytucji działających na rzecz rolnictwa </t>
  </si>
  <si>
    <t>Innowacyjne rozwiązania w chowie i hodowli bydła mięsnego</t>
  </si>
  <si>
    <t xml:space="preserve">Celem operacji jest dostarczenie aktualnej wiedzy na temat innowacyjnych rozwiązań w zakresie chowu i hodowli bydła mięsnego oraz promowanie kontaktów i wymiany doświadczeń pomiędzy rolnikami- producentami żywca wołowego, przedsiębiorcami, jednostkami naukowymi i doradczymi. Celem nawiązanych kontaktów jest wzbogacenia bazy potencjalnych partnerów sieci na rzecz innowacji w rolnictwie i na obszarach wiejskich.  Operacja będzie realizowana w formie konferencji dla producentów bydła mięsnego, którym  zapewni się materiały dydaktyczne oraz zostanie wydana broszura, zawierająca tematy merytoryczne poruszane podczas konferencji.  Wśród tematów konferencji znajdą się zagadnienia dotyczące możliwości wzbogacenia o innowacyjne rozwiązania prowadzenia produkcji bydła mięsnego w polskich warunkach, w tym związane z dostosowaniem do wymogów dyrektywy NEC, Europejskiej Strategii w sprawie Metanu oraz dobrostanu zwierząt.   </t>
  </si>
  <si>
    <t>* rolnicy * hodowcy bydła mięsnego  *doradcy rolniczy i specjaliści ODR *przedsiębiorcy związani z sektorem bydła mięsnego  *przedstawiciele instytucji naukowych i samorządowych zainteresowanych innowacjami w chowie i hodowli bydła mięsnego</t>
  </si>
  <si>
    <r>
      <t>200 egz.</t>
    </r>
    <r>
      <rPr>
        <sz val="10"/>
        <rFont val="Calibri"/>
        <family val="2"/>
        <charset val="238"/>
        <scheme val="minor"/>
      </rPr>
      <t xml:space="preserve"> (80 egz. dla uczestników konferencji + 120 egz. dla uczestników innych szkoleń, pokazów i wystaw bydła organizowanych przez PODR)</t>
    </r>
  </si>
  <si>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</si>
  <si>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</si>
  <si>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E-szkolenie</t>
  </si>
  <si>
    <t>liczba uczestników e-szkolenia</t>
  </si>
  <si>
    <t>rolnicy, przedstawiciele doradztwa, mieszkańcy obszarów wiejskich</t>
  </si>
  <si>
    <t>Śląski Ośrodek Doradztwa Rolniczego w Częstochowie</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</si>
  <si>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</si>
  <si>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</si>
  <si>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</si>
  <si>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członkowie grupy pszczelarskiej działającej przy Zespole Szkół Agrotechnicznych i Ogólnokształcących w Żywcu (ZSAiO), członkowie kół pszczelarskich, rolnicy i ich domownicy, przedstawiciele doradztwa, pracownicy oświatowi (nauczyciele ZSAiO), mieszkańcy obszarów wiejskich oraz zainteresowana tematem młodzież  z ZSAiO.</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</si>
  <si>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</si>
  <si>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</si>
  <si>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xml:space="preserve">rolnicy, przedstawiciele doradztwa, mieszkańcy obszarów wiejskich </t>
  </si>
  <si>
    <t>"Wprowadzanie nowych ras zwierząt hodowlanych do gospodarstw rolnych województwa śląskiego" Wystawa Zwierząt Hodowlanych 2020</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</si>
  <si>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</si>
  <si>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rolnicy, hodowcy zwierząt gospodarskich, osoby zainteresowane tematem</t>
  </si>
  <si>
    <t>42-200 Częstochowa, ul. Wyszyńskiego 70/126</t>
  </si>
  <si>
    <t>"Wprowadzanie nowych ras zwierząt hodowlanych do gospodarstw rolnych województwa śląskiego"</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</si>
  <si>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</si>
  <si>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 xml:space="preserve">Audycje radiowe </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</si>
  <si>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</si>
  <si>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</si>
  <si>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doradztwa,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</si>
  <si>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</si>
  <si>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</si>
  <si>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Szkolenia/e-szkolenia/ Konkurs</t>
  </si>
  <si>
    <t xml:space="preserve">liczba szkoleń/liczba e-szkoleń/ liczba konkursów/ liczba uczestników szkoleń /liczba uczestników e-szkoleń/ liczba laureatów konkursu  </t>
  </si>
  <si>
    <t>4/2/1/80/79/2</t>
  </si>
  <si>
    <t>rolnicy, mieszkańcy obszarów wiejskich, przedstawiciele doradztwa</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</si>
  <si>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</si>
  <si>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</si>
  <si>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Spotkania/e-spotkania/Ekspertyza</t>
  </si>
  <si>
    <t xml:space="preserve">liczba spotkań/ liczba e-spotkań/liczba uczestników spotkań/liczba ekspertyz </t>
  </si>
  <si>
    <t>4/2/20/1</t>
  </si>
  <si>
    <t xml:space="preserve">20 przedstawicieli kluczowych sektorów dla gospodarki wodnej m.in. podmioty publiczne, samorządy terytorialne, rolnicy, stowarzyszenia działające na rzecz przyrody czy lasów państwowych, przedstawiciele doradztwa, izby rolnicze, firmy mające znaczące oddziaływanie na wykorzystanie zasobów wód. </t>
  </si>
  <si>
    <t>"Innowacje w nowoczesnej uprawie ziemniaka - Program dla polskiego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</si>
  <si>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</si>
  <si>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 xml:space="preserve">Konferencja </t>
  </si>
  <si>
    <t xml:space="preserve">liczba konferencji,                      liczba  uczestników konferencji </t>
  </si>
  <si>
    <t>2/100</t>
  </si>
  <si>
    <t>rolnicy, producenci ziemniaka, przedstawiciele doradztwa</t>
  </si>
  <si>
    <t>"Innowacje w precyzyjnym nawadnianiu roślin ogrodniczych"</t>
  </si>
  <si>
    <t>Celem operacji jest ułatwianie transferu wiedzy i innowacji w rolnictwie w zakresie innowacyjnych rozwiązań w precyzyjnym nawadnianiu roślin ogrodniczych. Przedmiotem operacji jest nagranie 3-odcinkowego filmu informacyjno-szkoleniowego obejmującego tematykę dotyczącą racjonalnego gospodarowania wodą  z wykorzystaniem nowoczesnych agrotechnik, w tym wykorzystania innowacyjnych rozwiązań w precyzyjnym nawadnianiu stworzonych przez polskich naukowców. Film uzupełni wiedzę i będzie dobrą formą przekazania dobrych praktyk w zakresie nowoczesnych rozwiązań, które mogą zostać zaimplementowane w gospodarstwach rolnych w zakresie nawadniania. Film będzie bazą do wymiany doświadczeń pomiędzy zainteresowanymi rolnikami, przybliży zagadnienia związane z Siecią na rzecz innowacji w rolnictwie i na obszarach wiejskich oraz możliwościami uzyskania wsparcia w ramach działania "Współpraca".</t>
  </si>
  <si>
    <t>liczba filmów/liczba odcinków</t>
  </si>
  <si>
    <t>rolnicy, ogrodnicy, przedstawiciele doradztwa, uczelni wyższych, reprezentanci firm branżowych oraz nauczyciele szkół rolniczych, mieszkańcy obszarów wiejskich i osoby zainteresowane tematyką.</t>
  </si>
  <si>
    <t>Agroleśnictwo - innowacyjne rozwiązania w praktykach rolniczych</t>
  </si>
  <si>
    <t>Celem operacji jest zidentyfikowanie potencjalnych zainteresowanych działaniem Współpraca i tworzeniem Grup Operacyjnych EPI na przykładzie dobrych praktyk projektu „Innowacyjny model produkcji, przetwórstwa i dystrybucji ziół w Dolinie Zielawy”. To system agroleśny  uznany przez ONZ  jako najważniejsza innowacja we współczesnym rolnictwie przyczyniająca się bezpośrednio do łagodzenia zmian klimatycznych. Podczas konferencji zorganizowanej w formie webinarium przedstawione zostaną informacje nt.  tworzenia   i   funkcjonowania   Grup  Operacyjnych  na  rzecz  innowacji, zasady zrzeszania  rolników,  jednostek   naukowych,   przedsiębiorców,  posiadaczy lasów, podmiotów doradczych oraz sposób i zakres finansowania utworzonych Grup Operacyjnych. Wyjazd studyjny będzie możliwością zaprezentowania w formie dobrych praktyk działania "Współpraca" oraz pokaże  możliwości uprawy ziół w systemie alejowym na przykładzie gospodarstwa agroleśnego oraz hodowli koni zimnokrwistych w systemie silvopastoralnym u hodowców z gminy Tuczna. Realizacja  działania  wpłynie  na  zwiększenie  innowacyjnych  rozwiązań  w  polskim  rolnictwie,  produkcji  żywności  i  na  obszarach  wiejskich.</t>
  </si>
  <si>
    <t>rolnicy, hodowcy, właściciele gospodarstw agroturystycznych, przedstawiciele doradztwa, mieszkańcy obszarów wiejskich zainteresowanych prośrodowiskowymi innowacjami w rolnictwie</t>
  </si>
  <si>
    <t>Utworzenie Lokalnego Partnerstwa do spraw Wody na terenie województwa śląskiego</t>
  </si>
  <si>
    <t>Celem operacji jest stworzenie Lokalnych Partnerstw do spraw Wody, a więc sieci efektywnej współpracy pomiędzy wszystkimi kluczowymi  Partnerami na rzecz zarządzania zasobami wody w rolnictwie i na obszarach wiejskich powiatów na terenie województwa śląskiego.  Celem "Utworzenia Lokalnego Partnerstwa do spraw Wody na terenie województwa śląskiego" jest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t>
  </si>
  <si>
    <t>spotkania (e-spotkania)/webinarium</t>
  </si>
  <si>
    <t>liczba spotkań/liczba uczestników e-spotkań/liczba webinarium/liczba uczestników webinarium</t>
  </si>
  <si>
    <t>32/20/1/45</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</si>
  <si>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</si>
  <si>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Produkcja mięsa najwyższej jakości jako maksymalne wykorzystanie potencjału zwierząt poprzez nowoczesne metody przyspieszające postęp genetyczny i innowacyjne sposoby żywienia.</t>
  </si>
  <si>
    <t xml:space="preserve"> Operacja pozwoli na podejmowanie inicjatyw w zakresie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 terenie województwa śląskiego. Nawiązana współpraca może stać się podwaliną dla przyszłej grupy operacyjnej wdrażającej innowacje w temacie maksymalnego wykorzystania potencjału zwierząt.  Uczestnicy zdobędą wiedzę na temat  wykorzystania potencjału zwierząt poprzez nowoczesne metody przyspieszające postęp genetyczny i innowacyjne sposoby żywienia dzięki czemu uzyskiwane jest mięso najwyższej jakości i wartości prozdrowotnej co przyczyni się do nawiązywania współpracy pomiędzy zainteresowanymi stronami tj. naukowcami, rolnikami, hodowcami i przedstawicielami doradztwa. </t>
  </si>
  <si>
    <t>rolnicy, doradcy, przedstawiciele doradztwa, naukowcy</t>
  </si>
  <si>
    <t>Dobrostan zwierząt innowacyjną metodą poprawy konkurencyjności i ekonomiki gospodarstwa</t>
  </si>
  <si>
    <t>Celem operacji jest podniesienie wiedzy uczestników na temat dobrostanu zwierząt jako innowacyjnej metody poprawy konkurencyjności i ekonomiki gospodarstwa. Aktualne przepisy unijne i krajowe wymagają od producentów rolnych zapewnienia jasnookreślonych wymogów w zakresie dobrostanu zwierząt. Konferencja pozwoli na wymianę wiedzy w tym zakresie i przede wszystkim pokaże w jak innowacyjny sposób można wykorzystać wymogi dobrostanu zwierząt do podniesienia konkurencyjności na rynku i poprawy ekonomiki prowadzonego gospodarstwa. Celem operacji jest ułatwianie transferu wiedzy i innowacji w zakresie dobrostanu zwierząt.</t>
  </si>
  <si>
    <t>e-konferencja</t>
  </si>
  <si>
    <t>rolnicy, przedstawiciele doradztwa, naukowcy</t>
  </si>
  <si>
    <t xml:space="preserve">Wystawa bydła mlecznego- postęp hodowlany a wzrost opłacalności produkcji </t>
  </si>
  <si>
    <t>Celem operacji jest poszerzenie wiedzy na temat postępu hodowlanego u krów mlecznych  i jego wpływu na opłacalność produkcji. Celem operacji jest upowszechnianie wiedzy na temat innowacyjnych metod hodowli bydła mlecznego, w celu uzyskania zadowalających wyników hodowli. Realizacja operacji jest odpowiedzią na potrzebę szukania nowych rozwiązań w hodowli bydła mlecznego aby podnosić opłacalność produkcji. Wystawa bydła mlecznego zorganizowana we współpracy z Polska Gederacją Hodowców Bydła Mlecznego da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wykorzystywanych przy chowie i hodowli zwierząt oraz metod osiągania  najwyższego postępu hodowlanego. Przedsięwzięcie będzie obejmowało kwestie dotyczące doskonalenia szeroko rozumianej hodowli. Ponadto podczas konferencji zostaną poruszone kwestie możliwości wdrażania nowych technologii w gospodarstwach zajmujących się hodowlą zwierząt. Są to niezbędne warunki, aby ten kierunek produkcji miał szansę na perspektywiczny rozwój.</t>
  </si>
  <si>
    <t>rolnicy, hodowcy, przedstawiciele doradztwa, naukowcy, podmioty reprezentujące nowe rozwiązania branży rolniczej ( w tym: maszyn i sprzętu rolniczego, zwierząt hodowlanych, środków do produkcji, uczestnicy targów w tym min.: rolnicy, przedsiębiorcy, przedstawiciele instytucji naukowo-badawczych,  instytucji doradczych, uczniowie i studenci szkół rolniczych)</t>
  </si>
  <si>
    <t>Wykorzystanie probiotechnologii opartej na pożytecznych mikroorganizmach przykładem nowoczesnych i innowacyjnych technologii stosowanych w uprawach roślinnych, chowie oraz żywieniu bydła mlecznego i mięsnego w gospodarstwach rolnych w Polsce</t>
  </si>
  <si>
    <t>Celem operacji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opartych na pożytecznych mikroorganizmach (EMach) w produkcji podstawowej i żywieniu bydła mlecznego i mięsnego poprzez zastosowanie EMów jako dodatek do pasz, wody, poprawę dobrostanu zwierząt poprzez obniżenie stężenia uciążliwych odorów w oborach i wokół gospodarstw (m.in. obniżenie stężenia amoniaku); sposobów wykorzystania pożytecznych mikroorganizmów w technologii produkcji roślinnej - uprawach rolniczych i warzywniczych celem poprawy zdrowotności gleby, przywrócenia procesów strukturotwórczych gleby; celem wzmocnienia procesów mineralizacji m.in. resztek pożniwnych, tworzeniu próchnicy, a w konsekwencji uzyskiwaniu lepszego plonu, przy zachowaniu dobrej kondycji roślin podczas wegetacji. Przedmiotem operacji jest wyjazd studyjny z wykładami, konferencja i wydanie publikacji tematycznej z zakresu: "Wykorzystanie probiotechnologii opartej na pożytecznych mikroorganizmach przykładem nowoczesnych i innowacyjnych technologii stosowanych w uprawach roślinnych, chowie oraz żywieniu bydła mlecznego i mięsnego w gospodarstwach rolnych w Polsce".</t>
  </si>
  <si>
    <t>rolnicy zajmujący się uprawą roślin, i/lub chowem, żywieniem bydła mlecznego i mięsnego w woj. śląskim, naukowcy, przedstawiciele doradztwa i osoby zainteresowane tematyką</t>
  </si>
  <si>
    <t>liczba egzemplarzy (nakład)</t>
  </si>
  <si>
    <t>Innowacyjne rozwiązania w hodowli i przetwórstwie małych przeżuwaczy.</t>
  </si>
  <si>
    <t>Celem operacji, organizowanej wspólnie z Instytutem Zootechniki - PIB,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dotyczących rozwiązań innowacyjnych w hodowli i przetwórstwie surowców pochodzących z hodowli małych przeżuwaczy. Tematyka wykładów będzie obejmować zagadnienia związane z hodowlą i ochroną ras rzadkich owiec,  kóz, oraz ich realia  i perspektywy. A także obejmie problematykę jakości produktów uzyskiwanych od małych przeżuwaczy oraz przetwórstwo mleka i mięsa. Wyjazd studyjny będzie współorganizowany ze Stowarzyszeniem  Serowarów Farmerskich i Zagrodowych do gospodarstw i serowarni. Wyjazd studyjny pozwoli na poznanie wykorzystania innowacyjnych rozwiązań w praktyce.</t>
  </si>
  <si>
    <t>rolnicy zajmujący się  chowem, żywieniem oraz przetwórstwem owiec i kóz w woj., śląskim; naukowcy; przedstawiciele doradztwa</t>
  </si>
  <si>
    <t>Różnicowanie pozarolniczej działalności na obszarach wiejskich - innowacyjne przykłady zagród edukacyjnych</t>
  </si>
  <si>
    <t>Celem operacji jest promowanie działalności zagród edukacyjnych jako przykładu innowacyjności w zakresie przedsiębiorczości na obszarach wiejskich. Przedmiotem operacji jest wyjazd studyjny na terenie Polski do czynnie działających zagród edukacyjnych. Realizacja operacji przyczyni się do wymiany wiedzy, informacji i doświadczeń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W trakcie wyjazdu odbędą się warsztaty, na których uczestnicy zdobędą wiedzę na temat innowacyjnych rozwiązań marketingowych, sieciowania zagród edukacyjnych, wdrażania nowoczesnych produktów turystycznych oraz pomysłów do rozwiązywania problemów przed którymi zagrody edukacyjne stanęły w trakcie pandemii. koronawirusa.</t>
  </si>
  <si>
    <t>rolnicy, osoby prowadzące zagrody edukacyjne lub zainteresowane taką działalnością, przedstawiciele doradztwa</t>
  </si>
  <si>
    <t>"Skracanie łańcuchów dostaw poprzez sprzedaż bezpośrednią jako innowacyjny sposób na poprawę dochodowości gospodarstw rolnych"</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</si>
  <si>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</si>
  <si>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</si>
  <si>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II-IV 
kwartał</t>
  </si>
  <si>
    <t>ŚODR Modliszewice</t>
  </si>
  <si>
    <t>Modliszewice, 
ul. Piotrkowska 30, 
26-200 Końskie</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</si>
  <si>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</si>
  <si>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</si>
  <si>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</si>
  <si>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</si>
  <si>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</si>
  <si>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</si>
  <si>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</si>
  <si>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</si>
  <si>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</si>
  <si>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</si>
  <si>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2 zapowiedzi, 4 emisje </t>
  </si>
  <si>
    <t>liczba bilbordów sponsorskich 
i liczba ich emisji</t>
  </si>
  <si>
    <t>2 bilbordy, 
16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</si>
  <si>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</si>
  <si>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</si>
  <si>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</si>
  <si>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III-IV 
kwartał</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</si>
  <si>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</si>
  <si>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</si>
  <si>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</si>
  <si>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</si>
  <si>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</si>
  <si>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</si>
  <si>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</si>
  <si>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"Nawiązywanie kontaktów między podmiotami zainteresowanymi utworzeniem Lokalnego Partnerstwa ds. Wody w powiecie koneckim"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</si>
  <si>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</si>
  <si>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</si>
  <si>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nakład drukowany 
(dodatkowo, publikacja dostępna będzie online bez ograniczeń)</t>
  </si>
  <si>
    <t>"Nowoczesna uprawa ziemniaka 
z zachowaniem zasad bioasekuracji"</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</si>
  <si>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</si>
  <si>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</si>
  <si>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</si>
  <si>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</si>
  <si>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</si>
  <si>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</si>
  <si>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</si>
  <si>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"Zintegrowanie usług okołorolniczych w województwie świętokrzyskim jako innowacyjne narzędzie rozwoju obszarów wiejskich"</t>
  </si>
  <si>
    <t>II-IV
kwartał</t>
  </si>
  <si>
    <t>Liczba publikacji</t>
  </si>
  <si>
    <t xml:space="preserve">Nakład </t>
  </si>
  <si>
    <t>"Przeciwdziałanie skutkom suszy w uprawach warzyw gruntowych z wykorzystaniem innowacyjnych rozwiązań"</t>
  </si>
  <si>
    <t xml:space="preserve">Celem operacji jest transfer wiedzy z zakresu innowacyjnych rozwiązań technicznych i technologicznych przeciwdziałającym skutkom suszy w zakresie uprawy warzyw gruntowych, a także wymiana doświadczeń między rolnikami z tej branży i przedstawicielami jednostek naukowych i badawczych, które przyczynią się do nawiązania partnerskiej współpracy pomiędzy różnymi instytucjami, podmiotami sfery naukowe i doradczej oraz producentami, ukierunkowanej na poprawę rentowności i konkurencyjności gospodarstw ogrodniczych, a w szerszej perspektywie da możliwość nawiązania współpracy (utworzenia grupy branżystów) ukierunkowanej na rozwój tej gałęzi rolnictwa, m.in. poprzez wdrażanie innowacyjnych rozwiązań będących efektem nawiązanej współpracy.  
Przedmiotem operacji jest organizacja dwudniowego wydarzenia tj. konferencji (przekazanie wiedzy teoretycznej) połączonej z wyjazdem studyjnym, podczas którego zaprezentowane zostaną aspekty praktyczne z zakresu przedmiotowej tematyki operacji (pokazy/prezentacje w terenie) pozwalającej osiągnąć zamierzone cele.                                    </t>
  </si>
  <si>
    <t xml:space="preserve">rolnicy z woj. świętokrzyskiego specjalizujący się w produkcji warzyw gruntowych,
przedstawiciele instytucji naukowych, w tym nauczyciele szkół rolniczych, przedstawiciele grup producenckich i rolniczych jednostek doradczych  z województwa świętokrzyskiego
</t>
  </si>
  <si>
    <t xml:space="preserve">II -III      kwartał </t>
  </si>
  <si>
    <t xml:space="preserve">„Innowacyjne rozwiązania w zakresie uprawy leszczyny i mechanicznego zbioru 
orzechów laskowych”
</t>
  </si>
  <si>
    <t xml:space="preserve">Celem operacji jest rozwój i wsparcie producentów orzechów laskowych z województwa świętokrzyskiego poprzez zapoznanie ich z innowacyjnymi rozwiązaniami w zakresie uprawy leszczyny i mechanicznego zbioru orzechów laskowych oraz transfer najnowszej wiedzy merytorycznej dotyczącej tej gałęzi produkcji (agrotechnika, uprawa, zbiór, nowoczesne rozwiązania) przekazanej przez przedstawicieli jednostek naukowych. Operacja pozwoli na nawiązanie kontaktów między samymi producentami orzechów laskowych z województwa świętokrzyskiego i na wymianę doświadczeń między nimi, a także na nawiązanie współpracy z przedstawicielami jednostek naukowych i badawczych zajmujących się problematyką upraw leszczyny, co w dalszej perspektywie da możliwość nawiązania współpracy (utworzenia grupy branżystów) ukierunkowanej na rozwój tej gałęzi rolnictwa, a tym samym na poprawę rentowności i konkurencyjności gospodarstw ogrodniczych i przedstawicieli tej branży. 
Przedmiotem operacji jest organizacja dwudniowego wydarzenia tj. konferencji (przekazanie wiedzy teoretycznej) połączonej z wyjazdem studyjnym (uzupełnienie wiedzy teoretycznej aspektami praktycznymi tj. pokazami w terenie) dla rolników z terenu województwa świętokrzyskiego z zakresu przedmiotowej tematyki operacji pozwalającego osiągnąć zamierzone cele.        </t>
  </si>
  <si>
    <t xml:space="preserve">producenci orzechów laskowych i rolnicy zainteresowani uprawą  leszczyny z woj. świętokrzyskiego,  przedstawiciele jednostek doradztwa rolniczego, szkół rolniczych, instytucji i podmiotów działających na rzecz rozwoju sektora ogrodniczego z województwa świętokrzyskiego
</t>
  </si>
  <si>
    <t xml:space="preserve">III-IV  
kwartał </t>
  </si>
  <si>
    <t xml:space="preserve">"Innowacje techniczne w pielęgnacji sadów 
i mechanicznym zbiorze owoców"
</t>
  </si>
  <si>
    <t xml:space="preserve">Celem operacji jest zaprezentowanie w postaci cyfrowej najnowszych rozwiązań technicznych i technologicznych stosowanych w pielęgnacji sadów i mechanicznym zbiorze owoców, które podnoszą konkurencyjności gospodarstw ogrodniczych oraz przekazanie najnowszej, wyspecjalizowanej wiedzy branżowej (agrotechnika, technologia, zabiegi, nawożenie, organizacja zbytu) w zakresie upraw sadowniczych. Zebrane informacje i zaprezentowane rozwiązania stanowić będą źródło wiedzy dla ogrodników z ww. zakresu, a tym samym przyczynią się do upowszechnienia informacji o innowacyjnych rozwiązaniach dostępnych dla sektora ogrodniczego oraz stanowić będą inspirację do wdrażania takich rozwiązań w swoich gospodarstwach. 
Przedmiotem operacji jest opracowanie 3 filmów z zakresu przedmiotowej tematyki operacji, które udostępnione zostaną ogrodnikom za pośrednictwem mediów cyfrowych oraz wykorzystywane będą jako materiały dydaktyczne, co z kolei pozwoli osiągnąć zamierzone cele operacji.  </t>
  </si>
  <si>
    <t>rolnicy indywidualni (producenci owoców), grupy producentów owoców, przedstawiciele jednostek doradczych, przedstawicieli szkół rolniczych, inne osoby/podmioty zainteresowane tematem</t>
  </si>
  <si>
    <t>"Stare odmiany zbóż szansą poprawy 
konkurencyjności gospodarstw ekologicznych"</t>
  </si>
  <si>
    <t>Celem operacji jest przekazanie kompleksowej wiedzy z zakresu uprawy starych odmian zbóż o wysokich walorach prozdrowotnych (agrotechnika, walory uprawowe, technologia uprawy, zdrowotność) oraz o sposobach ich wykorzystania i przetwarzania, ze szczególnym uwzględnieniem zastosowania w produkcji ekologicznej. Realizacja operacji umożliwi zaprezentowanie rolnikom z województwa świętokrzyskiego korzyści wynikających z uprawy starych odmian zbóż oraz da możliwość stworzenia sieci kontaktów (nawiązania współpracy) między gospodarstwami, które chcą uprawiać takie rodzaje zbóż oraz jednostkami naukowymi i badawczymi zajmującymi się takimi uprawami.  
Przedmiotem operacji jest organizacja dwudniowej konferencji, podczas której nastąpi transfer wiedzy z przedmiotowej tematyki operacji, wymiana dotychczasowych doświadczeń, nawiązanie współpracy i budowanie sieci kontaktów między rolnikami zainteresowanymi takim rodzajem produkcji oraz naukowcami prowadzącymi badania nad tymi odmianami.</t>
  </si>
  <si>
    <t>rolnicy z woj. świętokrzyskiego zajmujący się produkcją ekologiczną lub chcący przystąpić do rolnictwa ekologicznego, przedstawiciele instytutów badawczych, jednostek naukowych i doradczych, firm i innych podmiotów działających na rzecz rolnictwa ekologicznego  z województwa świętokrzyskiego</t>
  </si>
  <si>
    <t>III
kwartał</t>
  </si>
  <si>
    <t>"Konserwujące techniki uprawy gleby i siewu
szansą na poprawę dochodowości produkcji roślinnej"</t>
  </si>
  <si>
    <t>rolnicy z woj. świętokrzyskiego prowadzący produkcję roślinną, przedstawiciele instytutów badawczych i jednostek naukowych, branżyści z jednostek doradztwa rolniczego z województwa świętokrzyskiego</t>
  </si>
  <si>
    <t>II-III
kwartał</t>
  </si>
  <si>
    <t>liczba uczestników pokazu</t>
  </si>
  <si>
    <t>"Gospodarstwa demonstracyjne jako efektywny instrument transferu innowacji w rolnictwie"</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</si>
  <si>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Operacja umożliwi stworzenie i rozwój sieci kontaktów między rolnikami zainteresowanymi prowadzeniem gospodarstw demonstracyjnych jako jednego z najefektywniejszy sposobów transferu wiedzy i informacji na temat stosowanych w produkcji rolnej innowacji, nowych osiągnięć nauki i techniki oraz umożliwiających wymianę doświadczeń pomiędzy rolnikami. 
Przedmiotem operacji jest organizacja dwudniowego krajowego wyjazdu studyjnego do funkcjonujących gospodarstw demonstracyjnych, które odniosły sukces, i które będą inspiracją do rozwoju sieci takich gospodarstw w województwie świętokrzyskim, co pozwoli osiągnąć planowane cele operacji. Wyjazd studyjny uzupełniony będzie blokiem wykładowym zawierającym najważniejsze informacje merytoryczne dotyczące zakładania, funkcjonowania i finansowania gospodarstw demonstracyjnych, a także ich sieciowania na poziomie krajowym. </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</si>
  <si>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t>
  </si>
  <si>
    <t>III-IV
kwartał</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</si>
  <si>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</si>
  <si>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dwóch konferencji dla rolników/producentów ziemniaków z województwa świętokrzyskiego, które umożliwią osiągnięcie zakładanych celów operacji, w tym przede wszystkim umożliwią nawiązanie kontaktów między producentami, wymianę doświadczeń i zapoznanie się z Programem dla Polskiego Ziemianka w kontekście lokalnej produkcji. </t>
  </si>
  <si>
    <t xml:space="preserve">
rolnicy/producenci ziemniaków 
z woj. świętokrzyskiego, przedstawiciele jednostek doradztwa rolniczego, jednostek i instytutów badawczych oraz instytucji, firm prywatnych i innych podmiotów związanych z branżą ziemniaka   
</t>
  </si>
  <si>
    <t>„Grupy producentów rolnych i ich związki jako innowacyjna forma zrzeszania się rolników w oparciu o dobre przykłady”</t>
  </si>
  <si>
    <t>Celem operacji jest nawiązywanie kontaktów między rolnikami/podmiotami zainteresowaniami uczestnictwem w różnych formach zrzeszania się, w tym zwiększenie ich wiedzy merytorycznej w tym zakresie oraz zaprezentowanie dobrych praktyk na przykładzie funkcjonowania grup producentów rolnych. Operacja umożliwi zawiązanie nowych partnerstw biznesowych/utworzenie nowych grup branżowych, które wpływ będą miały na rozwój świętokrzyskiego rolnictwa poprzez podejmowanie wspólnych inicjatyw. Nawiązane kontakty, powstałe partnerstwa i wypracowane, wzajemne zaufanie pozwolą na podejmowanie kolejnych inicjatyw, w tym m.in. realizacji projektów innowacyjnych.
Przedmiotem operacji jest organizacja dwudniowego krajowego wyjazdu studyjnego do grup producentów rolnych, które dzięki współpracy jej członków/rolników i wdrażaniu innowacyjnych rozwiązań odniosły sukces.</t>
  </si>
  <si>
    <t xml:space="preserve">rolnicy, przedsiębiorcy z branży rolnej/przetwórczej/spożywczej z woj. świętokrzyskiego, przedstawiciele  jednostek doradztwa rolniczego z woj. świętokrzyskiego, grup producenckich, jednostek naukowych, instytutów badawczych, uniwersytetów rolniczych </t>
  </si>
  <si>
    <t>"Dobór odmian i integrowana ochrona roślin jako podstawa nowoczesnej i efektywnej uprawy zbóż i bobowatych"</t>
  </si>
  <si>
    <t>rolnicy/producenci zbóż i bobowatych z województwa świętokrzyskiego, branżyści/przedstawiciele jednostek doradztwa rolniczego, naukowcy/pracownicy jednostek badawczych i instytutów naukowych i Stacji Doświadczalnej Oceny Odmiany</t>
  </si>
  <si>
    <t>III kwartał</t>
  </si>
  <si>
    <t>„Nawiązywanie kontaktów pomiędzy podmiotami zainteresowanymi utworzeniem Lokalnych Partnerstw ds. Wody (LPW) w województwie świętokrzyskim”</t>
  </si>
  <si>
    <t xml:space="preserve">
Celem operacji jest zainicjowanie współpracy oraz stworzenie sieci kontaktów między lokalnym społeczeństwem a instytucjami i jednostkami samorządowymi w zakresie gospodarki wodnej na obszarach wiejskich ze szczególnym uwzględnieniem rolnictwa. Operacja ma na celu wzajemne poznanie zakresów działania i potrzeb związanych z gospodarowaniem wodą członków LPW oraz diagnozę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Przedmiotem operacji jest organizacja 24 spotkań w ramach Lokalnych Partnerstw ds. Wody, obejmujących swym zasięgiem wszystkie powiaty na terenie województwa świętokrzyskiego.
                                       </t>
  </si>
  <si>
    <t>24</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</si>
  <si>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</si>
  <si>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 
kwartał</t>
  </si>
  <si>
    <t>480</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</si>
  <si>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</si>
  <si>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Operacja realizowana będzie w roku 2020 w ilości 12 audycji, a w roku 2021 - 6 audycji </t>
  </si>
  <si>
    <t>18</t>
  </si>
  <si>
    <t xml:space="preserve">rolnicy, mieszkańcy obszarów wiejskich, przedstawiciele doradztwa rolniczego,  pracownicy firm i instytucji działających na rzecz rolnictwa, osoby zainteresowane tematem innowacji w rolnictwie. </t>
  </si>
  <si>
    <t>Warmińsko-Mazurski Ośrodek Doradztwa Rolniczego z siedzibą w Olsztynie</t>
  </si>
  <si>
    <t>ul. Jagiellońska 91
10-356 Olsztyn</t>
  </si>
  <si>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</si>
  <si>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</si>
  <si>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200</t>
  </si>
  <si>
    <t>Innowacyjne działalności pozarolnicze, w tym produkcja i przetwórstwo surowców zielarskich
- alternatywa dla małych gospodarstw rolnych</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</si>
  <si>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 Operacja jest pomysłem na wzrost konkurencyjności gospodarki oraz na wzrost liczby i jakości powiązań sieciowych. Misją ściśle powiązanych ze sobą form realizacji operacji jest ocalenie wielowiekowej tradycji regionu związanej z zielarstwem we współczesnych realiach gospodarczych. Aktywna promocja innowacyjnych produktów zielarskich oraz lepsze wykorzystanie walorów przyrodniczych regionu pobudzi nie tylko do aktywizacji społeczno-gospodarczej, ale  przyniesie wzrost atrakcyjności turystycznej regionu.</t>
  </si>
  <si>
    <t>liczba webinariów</t>
  </si>
  <si>
    <t>rolnicy - właściciele małych gospodarstw, inni mieszkańcy obszarów wiejskich, w tym producenci żywności regionalnej, osoby zainteresowane rozpoczęciem działalności pozarolniczej, pracownicy nauki, pracownicy jednostek doradztwa rolniczego</t>
  </si>
  <si>
    <t>liczba tytułów</t>
  </si>
  <si>
    <t>liczb uczestników</t>
  </si>
  <si>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</si>
  <si>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</si>
  <si>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producenci rolni, przetwórcy żywności, lokalni liderzy, przedstawiciele Lokalnych Grup Działania, jednostek naukowych oraz doradztwa rolniczego</t>
  </si>
  <si>
    <t>Warmińsko-Mazurski Ośrodek Doradztwa Rolniczego 
z siedzibą 
w Olsztynie</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</si>
  <si>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</si>
  <si>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</si>
  <si>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liczba uczestników  spotkania</t>
  </si>
  <si>
    <t xml:space="preserve">spotkanie on-line </t>
  </si>
  <si>
    <t>Nowoczesna i bezpieczna produkcja ziemniaka w województwie warmińsko-mazurskim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</si>
  <si>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</si>
  <si>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liczba webinarium</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</si>
  <si>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</si>
  <si>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</si>
  <si>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 xml:space="preserve">szkolenie on-line </t>
  </si>
  <si>
    <t>rolnicy, doradcy RS, mieszkańcy obszarów wiejskich, przedstawiciele doradztwa rolniczego,  przedstawiciele samorządu rolniczego, przedstawiciele administracji rządowej i samorządowej, pracownicy jednostek wspierających rozwój rolnictwa ekologicznego</t>
  </si>
  <si>
    <t>Rolnictwo ekologiczne - szansa dla rolników i konsumentów z województwa warmińsko-mazurskiego</t>
  </si>
  <si>
    <t>ilość e-learningów</t>
  </si>
  <si>
    <t>e-learning</t>
  </si>
  <si>
    <t xml:space="preserve"> liczba uczestników szkolenia </t>
  </si>
  <si>
    <t>Operacja ma na celu budowę sieci powiązań między sferą nauki i biznesu a rolnictwem oraz ułatwienie transferu wiedzy i innowacji do praktyki rolniczej. Poprzez Powiatowe Dni Pola będzie możliwość wymiana doświadczeń i rozwiązywania problemów technologicznych oraz upowszechnianie nowych metod technologii uprawy i propagowanie dobrych praktyk rolniczych w uprawie roślin. Dni pola mają łączyć przedstawicieli instytucji rolniczych, naukowych, firm  oraz rolników działających na terenie powiatu. Spotkania polowe będą obejmowały szkolenia i pokazy poletek demonstracyjnych.</t>
  </si>
  <si>
    <t>spotkania polowe</t>
  </si>
  <si>
    <t xml:space="preserve">ilość spotkań </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</si>
  <si>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</si>
  <si>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relacja telewizyjna</t>
  </si>
  <si>
    <t>BioTech</t>
  </si>
  <si>
    <t xml:space="preserve">Celem operacji jest poszerzenie wiedzy, oraz zaprezentowanie dobrych praktyk, wydajnych ekonomicznie, środowiskowo i społecznie w zakresie najnowszych technologii sektora rolniczego produktów wysokiej jakości (w tym ekologicznych). 
Przekazana wiedza, z jednej strony  przyczynić się ma do zwiększenia wydajności produkcji, konkurencyjności i poprawy jakości warsztatu pracy rolników z drugiej zaś do przewartościowania świadomości z „mieć” na „być”, w kontekście ochrony  środowiska i klimatu oraz do kreowania nowych postaw konsumpcyjnych naszych pokoleń. </t>
  </si>
  <si>
    <t>ilość warsztatów</t>
  </si>
  <si>
    <t>rolnicy, mieszkańcy obszarów wiejskich, przedstawiciele doradztwa rolniczego,  przedstawiciele samorządu rolniczego, przedstawiciele administracji rządowej i samorządowej, pracownicy jednostek wspierających rozwój rolnictwa ekologicznego</t>
  </si>
  <si>
    <t>liczba  uczestników</t>
  </si>
  <si>
    <t xml:space="preserve">ilość konferencji </t>
  </si>
  <si>
    <t>IV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</si>
  <si>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Forum jest doskonałą płaszczyzną do inicjowania powstawania partnerstw na rzecz innowacji. </t>
  </si>
  <si>
    <t>rolnicy, mieszkańcy obszarów wiejskich, przedstawiciele doradztwa rolniczego oraz przedstawiciele samorządu rolniczego, jednostek naukowych, organizacji działających na rzecz rolnictwa i przedstawicieli ,osoby zainteresowane tematem</t>
  </si>
  <si>
    <t>Celem operacji jest zintegrowanie środowiska, poprzez zakładanie Lokalnych Partnerstw ds. Wody w celu podejmowania wspólnych działań na rzecz racjonalnej gospodarki wodną na obszarach wiejskich ze szczególnym uwzględnieniem rolnictwa.  
Przedmiotem operacji jest powołanie 9 Lokalnych Partnerstw ds. Wody, obejmujących swym zasięgiem obszar administracyjny 9 powiatów na terenie województwa warmińsko-mazurskiego. W skład utworzonych kooperatyw wejdą przedstawiciele administracji publicznej, rolnicy, doradztwo rolnicze, nauka, przedsiębiorcy, przedstawiciele samorządu rolniczego oraz organizacji działających na rzecz rozwoju obszarów wiejskich i ochrony środowiska jak również lokalni liderzy. W wyniku prowadzonej operacji, poza utworzeniem sieci kontaktów i powiązań pomiędzy jej uczestnikami oraz upowszechnianiem wiedzy i dobrych praktyk w zakresie gospodarki wodnej i oszczędnego gospodarowania wodą w rolnictwie i na obszarach wiejskich zostanie opracowanych 9 raportów. Dokument będący analizą stanu obecnego i potrzeb oraz listą rekomendacji i inwestycji będzie mógł być traktowany jako wieloletni plan strategiczny dla powiatu, ułatwiając podejmowanie decyzji dążących do zapewnienia racjonalnej gospodarki wodą.</t>
  </si>
  <si>
    <t>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,oraz osoby zainteresowane tematem</t>
  </si>
  <si>
    <t>konferencja on-line</t>
  </si>
  <si>
    <t>Agrotronika i informatyzacja w mechanizacji rolnictwa - wyzwania w diagnostyce, serwisie i naprawie nowoczesnych urządzeń rolniczych - szansa na sukces w zawodzie przyszłości</t>
  </si>
  <si>
    <t>Celem operacji jest przekazanie wiedzy i informacji na temat nowoczesnych rozwiązań i zasad funkcjonowania systemów mechatronicznych stosowanych w pojazdach i maszynach rolniczych, tj.: agrotronikę, sensorykę, aktorykę, elektronikę, automatykę i sterowniki programowalne. Uczestnicy poznają najnowsze rozwiązania stosowane w agrotronice, które wynikającą z wprowadzania nowych technologii informatycznych w mechanizacji rolnictwa. Oprócz części teoretycznej w ramach szkolenia uczestnicy odbędą szereg ćwiczeń praktycznych na specjalistycznym sprzęcie edukacyjnym. Efektem szkolenia będzie zwiększenie świadomości i umiejętności uczestników w zakresie diagnostyki, serwisu i naprawy najnowocześniejszych urządzeń rolniczych oraz zbudowanie sieci kontaktów potencjalnych pracowników z pracodawcami - producentami i dystrybutorami sprzętu rolniczego.</t>
  </si>
  <si>
    <t>rolnicy, pracownicy jednostek doradztwa rolniczego, pracownicy jednostek i firm działających w branży rolniczej, studenci kierunków rolniczych, nauczyciele i uczniowie szkół rolniczych</t>
  </si>
  <si>
    <t>Rolnictwo a zmiany klimatu</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</si>
  <si>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</si>
  <si>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rolnicy, pracownicy jednostek doradztwa rolniczego</t>
  </si>
  <si>
    <t>Wielkopolski Ośrodek Doradztwa Rolniczego w Poznaniu</t>
  </si>
  <si>
    <t>Poznań 60-163, ul. Sieradzka 29</t>
  </si>
  <si>
    <t>Różnicowanie pozarolniczej działalności na obszarach wiejskich</t>
  </si>
  <si>
    <t>Celem operacji jest promowanie działalności zagród edukacyjnych jako przykładu innowacyjności w zakresie przedsiębiorczości na obszarach wiejskich. Przedmiotem operacji są 2 wyjazdy studyjne oraz publikacja. 
Wyjazdy odbędą się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Publikacja obejmie tematykę idei zagród edukacyjnych oraz charakterystykę wzorowo działających zagród edukacyjnych na terenie Wielkopolski.</t>
  </si>
  <si>
    <t>rolnicy, pracownicy jednostek doradztwa rolniczego, mieszkańcy obszarów wiejskich i osoby zainteresowane tematyką</t>
  </si>
  <si>
    <t>łączna liczba uczestników operacji</t>
  </si>
  <si>
    <t xml:space="preserve">liczba wydanych egzemplarzy publikacji </t>
  </si>
  <si>
    <t>DZIEŃ POLA- Innowacyjne rozwiązania w produkcji polowej</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</si>
  <si>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</si>
  <si>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spotkanie polowe</t>
  </si>
  <si>
    <t>liczba spotkań polowych</t>
  </si>
  <si>
    <t>producenci rolni, mieszkańcy obszarów wiejskich, pracownicy jednostki doradztwa rolniczego</t>
  </si>
  <si>
    <t>Poznań, ul. Sieradzka 29</t>
  </si>
  <si>
    <t>łączna liczba uczestników  spotkań</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</si>
  <si>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Partnerstwa ds. Wody, obejmujących swym zasięgiem 30 powiatów woj. wielkopolskiego, w którego skład wejdą przedstawiciele  administracji publicznej, rolników, doradztwa rolniczego, nauki, a także opracowanie raportu podsumowującego spotkania LPW w 2020r.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oraz przygotowanie LPW do finansowania tych działań.</t>
  </si>
  <si>
    <t>producenci rolni, mieszkańcy obszarów wiejskich, pracownicy jednostki doradztwa rolniczego, przedstawiciele administracji samorządowej, przedstawiciele spółek wodnych</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</si>
  <si>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</si>
  <si>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</si>
  <si>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</si>
  <si>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</si>
  <si>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</si>
  <si>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</si>
  <si>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</si>
  <si>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</si>
  <si>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</si>
  <si>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</si>
  <si>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</si>
  <si>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liczba wydanych egzemplarzy publikacji</t>
  </si>
  <si>
    <t>Innowacyjna produkcja ogrodnicza</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</si>
  <si>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</si>
  <si>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</si>
  <si>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</si>
  <si>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</si>
  <si>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</si>
  <si>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liczba uczestników szkolenia</t>
  </si>
  <si>
    <t>producenci rolni, pracownicy jednostki doradztwa rolniczego</t>
  </si>
  <si>
    <t>Rolnictwo ekologiczne - szansa dla rolników i konsumentów*</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</si>
  <si>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</si>
  <si>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</si>
  <si>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</si>
  <si>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</si>
  <si>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Gospodarstwa demonstracyjne jako narzędzia wspierające transfer wiedzy </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</si>
  <si>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16 filmów oraz 5 wyjazdów studyjnych. Wyjazdy studyjne odbędą się do Gospodarstw Demonstracyjnych o różnym profilu produkcji. Filmy prezentować będą działalność Gospodarstw Demonstracyjnych, które prowadzą produkcję roślinną, zwierzęcą oraz sadowniczą. Filmy będą dostępne on-line na stronie internetowej Wielkopolskiego Ośrodka Doradztwa Rolniczego w Poznaniu oraz w serwisach społecznościowych.
</t>
  </si>
  <si>
    <t>producenci rolni, mieszkańcy obszarów wiejskich, pracownicy jednostki doradztwa rolniczego, osoby zainteresowane tematyką</t>
  </si>
  <si>
    <t>Współpraca nauki z praktyką w aspekcie innowacyjnych działań wdrażanych w polskim rolnictwie</t>
  </si>
  <si>
    <t xml:space="preserve">Celem operacji jest wspieranie transferu wiedzy i innowacji w roślinnej produkcji rolnej. 
Realizacja operacji pozwoli uczestnikom na zapoznanie się z najnowszymi rozwiązaniami i innowacyjnymi technologiami w rolnictwie i w dalszej perspektywie przeniesienie prezentowanych osiągnięć na grunt własnego gospodarstwa.
Przedmiotem operacji będzie spotkanie polowe oraz konkurs przeprowadzony w jego trakcie. Podczas spotkanie odbędą się wykłady na tematy związane z innowacjami w produkcji roślinnej i zakresem ich wdrażania oraz pokazy z zakresu określania zawartości azotu za pomocą N – testera oraz zawartości pierwiastków w glebie za pomocą skanera glebowego.
Uczestnicy spotkania polowego będą mieli możliwość porównania najnowszych odmian roślin uprawnych w okresie wegetacji oraz odmian zalecanych przez Porejestrowe Doświadczalnictwo Odmianowe na poletkach doświadczalnych Wielkopolskiego Ośrodka Doradztwa Rolniczego.
W ramach operacji przeprowadzony zostanie konkurs dla uczestników dotyczący tematyki wykładów oraz pokazów.
Podczas trwania spotkania polowego zostaną zorganizowane punkty konsultacyjne, w których będzie można uzyskać informacje na temat doboru odmian, środków ochrony roślin, stosowania nawozów mineralnych oraz informacje na temat funduszy unijnych. Doradcy będą również omawiali i prezentowali wykorzystanie aplikacji EPSU (Elektroniczna Platforma Świadczenia Usług) na smartfony i tablety. Będzie także możliwość zapoznania się z Internetową Platformą Doradztwa i Wspomagania Decyzji w Integrowanej Ochronie Roślin – eDWIN, która w znaczący sposób wpłynie na jakość i ilość produkowanej w Polsce żywności.
W ramach operacjo zostanie również zrealizowany film z zakresu określania zawartości azotu za pomocą N – testera. Film będzie dostępny on-line na stronie internetowej Wielkopolskiego Ośrodka Doradztwa Rolniczego w Poznaniu oraz w serwisach społecznościowych.
</t>
  </si>
  <si>
    <t>producenci rolni, mieszkańcy obszarów wiejskich, pracownicy jednostki doradztwa rolniczego, naukowcy, osoby zainteresowane tematyką</t>
  </si>
  <si>
    <t>Gospodarstwa Demonstracyjne - dobre praktyki w produkcji rolniczej i  działalności pozarolniczej</t>
  </si>
  <si>
    <t xml:space="preserve">Celem operacji jest ułatwianie wymiany wiedzy fachowej oraz dobrych praktyk w zakresie wdrażania innowacji w rolnictwie i na obszarach wiejskich w obszarze działalności pozarolniczej.
Realizacja operacji ułatwi zapoznanie się z alternatywnymi  źródłami dochodu w gospodarstwach małoobszarowych poprzez prowadzenie tzw. usług rolniczych oraz działalności pozarolniczej (m.in. agroturystycznej, przetwórczej itp.). Operacja będzie promować Gospodarstwa Demonstracyjne, które są istotnym ogniwem wsparcia transferu wiedzy; ułatwi nawiązanie kontaktów pomiędzy podmiotami, które już rozpoczęły prowadzenie dodatkowej działalności pozarolniczej a rolnikami zainteresowanymi jej założeniem; ułatwi nawiązanie kontaktu z podmiotami okołorolniczymi w celu pozyskania informacji o wsparciu finansowym na rozwój działalności pozarolniczej lub rozwój usług rolniczych.
Przedmiotem operacji będzie spotkanie polowe oraz seminarium przeprowadzone w jego trakcie. Tematyka seminarium będzie obejmować zagadnienia związane z tworzeniem sieci Gospodarstw Demonstracyjnych oraz możliwością pozyskiwania środków finansowych na rozpoczęcie prowadzenia działalności pozarolniczej i/lub rozwój usług rolniczych. W trakcie seminarium zaprezentują się podmioty prowadzące pozarolnicze formy działalności i/lub świadczących usługi rolnicze, w tym także przedstawiciele Gospodarstw Demonstracyjnych.
Podczas trwania spotkania zostaną zorganizowane stoiska, obsługiwane przez podmioty okołorolnicze oraz  podmioty prowadzące pozarolnicze formy działalności (w tym m. in. działalność przetwórczą i/lub usługową). Dzięki różnorodności podmiotów biorących udział w wydarzeniu możliwe jest zapewnienie zwiedzającym kompleksowej wiedzy na temat zakładania tego rodzaju form działalności pozarolniczej.
</t>
  </si>
  <si>
    <t>producenci rolni, przedstawiciele Gospodarstw Demonstracyjnych, mieszkańcy obszarów wiejskich, pracownicy jednostki doradztwa rolniczego, naukowcy, osoby zainteresowane tematyką</t>
  </si>
  <si>
    <t>liczba seminarium</t>
  </si>
  <si>
    <t>Agroleśnictwo innowacyjnym rozwiązaniem w rolnictwie</t>
  </si>
  <si>
    <t xml:space="preserve">Celem operacji jest przekazanie wiedzy na temat innowacyjnych rozwiązań w rolnictwie i na obszarach wiejskich w zakresie agroleśnictwa oraz upowszechnianie dobrych praktyk. Realizacja operacji  przyczyni się do zwiększenia poziomu wiedzy na temat nowych praktyk rolniczych związanych z agrotechniką upraw zielarskich. 
Przedmiotem operacji jest wyjazd studyjny, podczas którego uczestnicy zapoznają się z wynikami wprowadzenia innowacyjnego modelu uprawy, przetwórstwa i dystrybucji ziół.  Podczas wyjazdu studyjnego odbędą się warsztaty polowe i zielarskie oraz wykłady na temat agroleśnictwa, upraw agroleśnych w systemie alejowym i przetwórstwa płodów rolnych pochodzących z upraw agroleśnych.
</t>
  </si>
  <si>
    <t>Rolniczy Handel Detaliczny i przetwórstwo żywności na niewielką skalę</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</si>
  <si>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Przedmiotem operacji będzie film oraz 3 wyjazdy studyjne. 
Film będzie prezentował dobre przykłady przetwórstwa na niewielką skalę; będzie to film edukacyjny mogący być inspiracją dla producentów rolnych w kierunku dywersyfikacji dochodów w gospodarstwie rolnym. Film będzie dostępny on-line na stronie internetowej Wielkopolskiego Ośrodka Doradztwa Rolniczego w Poznaniu oraz w serwisach społecznościowych.
Wyjazdy studyjne odbędą się do gospodarstw rolnych na terenie Polski oraz inkubatora przetwórczego. Gospodarstwa rolne, do których odbędą się wyjazdy  prowadzą RHD oraz przetwórstwo, co daje możliwość zapoznania się z przykładami innowacyjnych rozwiązań organizacyjnych w produkcji i dystrybucji wytworzonych produktów na poziomie gospodarstwa. Inkubator przetwórczy jest innowacyjnym sposobem wsparcia rozwoju lokalnego na obszarach wiejskich w zakresie przetwórstwa rolno-spożywczego.
</t>
  </si>
  <si>
    <t>Konkurs „Innowacyjna wieś”</t>
  </si>
  <si>
    <t xml:space="preserve">Celem operacji jest promowanie innowacyjnych rozwiązań na obszarach wiejskich oraz pokazanie wpływu i znaczenia działań innowacyjnych, prowadzonych przez gospodarstwa rolne oraz inne podmioty prowadzące działalność gospodarczą, dla rozwoju przestrzeni wiejskiej. 
Operacja pozwoli na znalezienie i wyróżnienie rolników i innych mieszkańców obszarów wiejskich Wielkopolski, którzy podzielą się wprowadzonymi w swoich działalnościach innowacyjnymi praktykami. Przyczyni się to do aktywizacji rolników i innych mieszkańców obszarów wiejskich Wielkopolski do kreatywnego myślenia i wprowadzania ich w czyn.
Operacja wpłynie na poszerzenie bazy potencjalnych partnerów SIR oraz tworzenie sieci współpracy między rolnikami i innymi mieszkańcami obszarów wiejskich a przedstawicielami doradztwa rolniczego.
Przedmiotem operacji jest konkurs dotyczący innowacyjnych przedsięwzięć na obszarach wiejskich. Najlepsze przedsięwzięcia - wybrane w konkursie, stanowiące dobre przykłady innowacyjnych rozwiązań na obszarach wiejskich zostaną przedstawione w publikacji oraz filmach. Filmy będą dostępne on-line na stronie internetowej Wielkopolskiego Ośrodka Doradztwa Rolniczego w Poznaniu oraz w serwisach społecznościowych.
</t>
  </si>
  <si>
    <t>Innowacje w hodowli bydła</t>
  </si>
  <si>
    <t xml:space="preserve">Celem operacji jest podniesienie poziomu wiedzy na temat aktualnych innowacyjnych rozwiązań w chowie i hodowli bydła. Realizacja operacji ułatwi wymianę wiedzy i doświadczenia z zakresu innowacyjnych rozwiązań w zakresie chowu i hodowli bydła, z uwzględnieniem właściwego żywienia, i wykorzystania postępu genetycznego, co może przełożyć się w przyszłości na poprawę sytuacji ekonomicznej gospodarstw.
Przedmiotem operacji jest wyjazd studyjny do wiodących gospodarstw rolnych zajmujących się produkcją zwierzęcą na terenie Polski.
</t>
  </si>
  <si>
    <t xml:space="preserve">III Międzyregionalny Pokaz Alpak </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</si>
  <si>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</si>
  <si>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Pokaz alpak </t>
  </si>
  <si>
    <t xml:space="preserve">liczba pokazów </t>
  </si>
  <si>
    <t xml:space="preserve">rolnicy , mieszkańcy obszarów wiejskich , osoby zainteresowane tematyką chowu alpak </t>
  </si>
  <si>
    <t>Zachodniopomorski Ośrodek Doradztwa Rolniczego w Barzkowicach</t>
  </si>
  <si>
    <t>Barzkowice 2                            73-134 Barzkowice</t>
  </si>
  <si>
    <t xml:space="preserve">drukowane materiały informacyjne i promocyjne               </t>
  </si>
  <si>
    <t xml:space="preserve">Zagrody edukacyjne jako przykład innowacyjnej przedsiębiorczości na terenach wiejskich </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</si>
  <si>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</si>
  <si>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rolnicy ,mieszkańcy obszarów wiejskich, właściciele gospodarstw agroturystyczny</t>
  </si>
  <si>
    <t>Barzkowice 2                              73-134 Barzkowice</t>
  </si>
  <si>
    <t xml:space="preserve">Innowacyjne rozwiązania w gospodarce pasiecznej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</si>
  <si>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</si>
  <si>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konferencja + film krótkometrażowy </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</si>
  <si>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</si>
  <si>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 I -IV</t>
  </si>
  <si>
    <t>Barzkowice 2                                                    73-134 Barzkowice</t>
  </si>
  <si>
    <t>Wdrażanie działań na rzecz transferu wiedzy pomiędzy nauka a praktyką rolniczą -promowanie innowacyjnych rozwiązań w rolnictwie</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</si>
  <si>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</si>
  <si>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 xml:space="preserve">rolnicy, przedsiębiorcy , mieszkańcy obszarów wiejskich, pracownicy jednostki doradztwa rolniczego </t>
  </si>
  <si>
    <t>Barzkowice 2                                     73-134 Barzkowice</t>
  </si>
  <si>
    <t>Innowacyjne rozwiązania w gospodarstwach ekologicznych szansą rozwoju zachodniopomorskich gospodarstw.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</si>
  <si>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</si>
  <si>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 xml:space="preserve">film  krótkometrażowy </t>
  </si>
  <si>
    <t xml:space="preserve">rolnicy, przedstawiciele instytucji działających w obszarze rolnictwa ekologicznego, pracownicy jednostki doradztwa rolniczego </t>
  </si>
  <si>
    <t xml:space="preserve">Racjonalne gospodarowanie  zasobami wody w warunkach suszy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</si>
  <si>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</si>
  <si>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film krótkometrażowy </t>
  </si>
  <si>
    <t xml:space="preserve">rolnicy , mieszkańcy obszarów wiejskich </t>
  </si>
  <si>
    <t>Barzkowice 2                                          73-134 Barzkowice</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</si>
  <si>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</si>
  <si>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</si>
  <si>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</si>
  <si>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</si>
  <si>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</si>
  <si>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</si>
  <si>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wyjazd studyjny + film krótkometrażowy</t>
  </si>
  <si>
    <t xml:space="preserve">pracownicy jednostki doradztwa rolniczego , mieszkańcy obszarów wiejskich , osoby zainteresowane funkcjonowaniem inkubatorów </t>
  </si>
  <si>
    <t>Barzkowice 2                                      73-134</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</si>
  <si>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</si>
  <si>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</si>
  <si>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Rolnictwo ekologiczne - szansą  dla rolników z województwa zachodniopomorskiego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</si>
  <si>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</si>
  <si>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telekonferencja </t>
  </si>
  <si>
    <t xml:space="preserve">liczba  </t>
  </si>
  <si>
    <t xml:space="preserve">rolnicy prowadzący gospodarstwa ekologiczne , instytucje pracujące  na rzecz rolnictwa ekologicznego </t>
  </si>
  <si>
    <t xml:space="preserve"> III-IV</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</si>
  <si>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</si>
  <si>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</si>
  <si>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Wymiana doświadczeń i poznawanie dobrych praktyk opartych na wykorzystaniu lokalnych zasobów kreujących rozwój obszarów wiejskich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</si>
  <si>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</si>
  <si>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Nowoczesne rozwiązania w prowadzeniu pasieki </t>
  </si>
  <si>
    <t xml:space="preserve">Celem operacji jest wspieranie i rozwój pszczelarstwa z powodu coraz częściej pojawiających się informacji o ginięciu owadów zapylających, w tym pszczoły miodnej. Warto propagować tradycję pszczelarską wśród społeczeństwa, należy podnieść poziom wiedzy i świadomość osób zainteresowanych tematyką pszczelarską w zakresie aktualnych szans i problemów w pszczelarstwie.  Na potrzeby realizacji operacji będzie zakupiona (waga, czujniki do prowadzenia pomiarów, kamera),które zostaną umieszczone w jednym z uli w pasiece ZODR, w którym prowadzone będą obserwacje i odczyty oraz stałe monitorowanie pracy ula i życia pszczół dzięki zamontowanej kamerce, będzie prowadzona transmisja on-line. </t>
  </si>
  <si>
    <t xml:space="preserve">filmy krótkometrażowe </t>
  </si>
  <si>
    <t xml:space="preserve">ilość filmów </t>
  </si>
  <si>
    <t>pszczelarze, a także osoby zawodowo i hobbystycznie zajmujące się prowadzeniem pasiek o różnej skali produkcji, osoby zainteresowane ww. tematyką pochodzące z województwa zachodniopomorskiego, związki, stowarzyszenia, zrzeszenia oraz grupy producenckie pszczelarzy, przedstawiciele jednostek naukowych oraz pracownicy jednostki doradztwa rolniczego</t>
  </si>
  <si>
    <t>Przetwórstwo produktów pszczelich sposobem na poprawę dochodowości innowacyjnej pasieki</t>
  </si>
  <si>
    <t xml:space="preserve">Celem jest zaprezentowanie innowacyjnych metod produkcji, służących poszerzeniu wachlarza produktów wytwarzanych w pasiekach. Istotą niniejszego wyjazdu jest możliwość poznania i przedyskutowania sposobów zakładania oraz prowadzenia pasiek w standardach XXI wieku, gdzie rynek narzuca coraz to nowsze ograniczenia, a z drugiej strony stwarza nowe możliwości. Jednakże innowacje to nie tylko sposób prowadzenia pasieki, ale również najnowszy sprzęt jaki pojawia się dla ułatwienia produkcji. Tym samym uczestnicy wyjazdu będą mogli nie tylko podzielić się swoimi doświadczeniami, ale również zapoznać się z zupełnie odmiennymi, innowacyjnymi standardami produkcji miodu, marketingu i prowadzenia gospodarki </t>
  </si>
  <si>
    <t>pszczelarze, osoby zajmujące się prowadzeniem pasiek, przedsiębiorcy , mieszkańcy obszarów wiejskich, pracownicy jednostki doradztwa rolniczego ,</t>
  </si>
  <si>
    <t>IV Międzyregionalny Pokaz Alpak</t>
  </si>
  <si>
    <t>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</si>
  <si>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Zakładanie plantacji winorośli - produkcja wina szansą mną rozwój dla gospodarstw z woj. Zachodniopomorskiego </t>
  </si>
  <si>
    <t xml:space="preserve">Głównym celem operacji jest  poszukiwanie partnerów   w ramach działania „Współpraca” poprzez wspieranie  tworzenia sieci kontaktów pomiędzy rolnikami, przedsiębiorcami rolnymi, doradcami, przedstawicielami instytucji naukowych, przedstawicielami instytucji rolniczych  wspierających wdrażanie innowacji na obszarach wiejskich w zakresie zakładania plantacji winorośli i produkcji wina oraz zdobycie wiedzy dotyczącej  zakładania, uprawy winorośli i produkcji wina. Uprawa winogron oraz produkcja win jest mało znana i rozpowszechniana wśród osób szukających alternatywnych źródeł dochodu. Wyjazd studyjny umożliwi uczestnikom na wymianę doświadczeń czy zmotywuje do działań mających na celu podniesienie rentowności w swoim gospodarstwie tym bardziej iż zmieniające się warunki klimatyczne  w województwie zachodniopomorskim sprzyjają zakładaniu winnic . </t>
  </si>
  <si>
    <t>potencjalni członkowie grup operacyjnych,  właściciele winnic, producenci wina, przedsiębiorcy,  pracownicy jednostki doradztwa rolniczego</t>
  </si>
  <si>
    <t xml:space="preserve">Lokalne Partnerstwo  ds. Wody (LPW) województwa zachodniopomorskiego </t>
  </si>
  <si>
    <t>XII Warsztaty polowe</t>
  </si>
  <si>
    <t>Celem operacji jest upowszechnienie informacji na temat prac i  doświadczeń prowadzonych na poletkach demonstracyjnych Ośrodka. Poprzez zaprezentowanie 66 odmian roślin uprawnych uczestnicy warsztatów będą mieli okazję do porównania wielu odmian tej samej rośliny. Dzięki temu możliwe będzie pokazanie w  jaki sposób rośliny przystosowują się do warunków panujących w danym mikroklimacie, a także porównanie do tych odmian, które uprawia się na chwilę obecną w regionie. Podczas warsztatów zostanie nakręcony film krótkometrażowy, który zostanie udostępniony szerokiemu gronu odbiorców w Internecie.</t>
  </si>
  <si>
    <t xml:space="preserve">warsztaty </t>
  </si>
  <si>
    <t>rolnicy, przedsiębiorcy , mieszkańcy obszarów wiejskich, pracownicy doradztwa rolniczego, osoby zainteresowane tematem</t>
  </si>
  <si>
    <t>--</t>
  </si>
  <si>
    <t>Ministerstwo Rolnictwa i Rozwoju Wsi, ul. Wspólna 30, 00-930 Warszawa</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</si>
  <si>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</si>
  <si>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</si>
  <si>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</si>
  <si>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I, II, III, IV</t>
  </si>
  <si>
    <t>liczba konferencji
liczba uczestników</t>
  </si>
  <si>
    <t>1
200</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</si>
  <si>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</si>
  <si>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</si>
  <si>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</si>
  <si>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</si>
  <si>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</si>
  <si>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</si>
  <si>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</si>
  <si>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</si>
  <si>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</si>
  <si>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</si>
  <si>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</si>
  <si>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</si>
  <si>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</si>
  <si>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</si>
  <si>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13
2</t>
  </si>
  <si>
    <t>Spotkania Informacyjne:
Ogół społeczności ze szczególnym uwzględnieniem udziału uczniów i nauczycieli szkół  rolniczych prowadzonych przez MRiRW (ok. 2250 os.).
2 konferencje dla około 140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</si>
  <si>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Departament Oświaty i Polityki Społecznej Wsi</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</si>
  <si>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</si>
  <si>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</si>
  <si>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</si>
  <si>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4</t>
  </si>
  <si>
    <t>Ogół społeczeństwa ze szczególnym uwzględnieniem młodzieży i kadry pedagogicznej szkół ponadpodstawowych. Szacowana liczba uczestników finałowych - ok. 142.</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</si>
  <si>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</si>
  <si>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</si>
  <si>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</si>
  <si>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</si>
  <si>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</si>
  <si>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</si>
  <si>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</si>
  <si>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</si>
  <si>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</si>
  <si>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</si>
  <si>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</si>
  <si>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</si>
  <si>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Organizacja spotkań dla jednostek doradztwa rolniczego i partnerów AKIS</t>
  </si>
  <si>
    <t xml:space="preserve">Temat i cele: Wymiana wiedzy pomiędzy podmiotami uczestniczącymi w rozwoju obszarów wiejskich. Jako cele szczegółowe należy uznać wymianę wiedzy w zakresie wdrażania PROW 2014-2020 oraz Planu Strategicznego dla WPR na lata 2023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</si>
  <si>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</si>
  <si>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</si>
  <si>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4
380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</si>
  <si>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</si>
  <si>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1 i 2</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</si>
  <si>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</si>
  <si>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</si>
  <si>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6000 wersja polska
1000 wersja angielska</t>
  </si>
  <si>
    <t>Ogół społeczeństwa, a w szczególności beneficjenci i potencjalni beneficjenci PROW 2014-2020
oraz partnerzy KSOW, mieszkańcy obszarów wiejskich osoby zainteresowane rozwojem wsi.</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</si>
  <si>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</si>
  <si>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</si>
  <si>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</si>
  <si>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</si>
  <si>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</si>
  <si>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</si>
  <si>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</si>
  <si>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</si>
  <si>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</si>
  <si>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</si>
  <si>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</si>
  <si>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</si>
  <si>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</si>
  <si>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</si>
  <si>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</si>
  <si>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</si>
  <si>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</si>
  <si>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</si>
  <si>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</si>
  <si>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</si>
  <si>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</si>
  <si>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</si>
  <si>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</si>
  <si>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</si>
  <si>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</si>
  <si>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</si>
  <si>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</si>
  <si>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</si>
  <si>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</si>
  <si>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</si>
  <si>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</si>
  <si>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</si>
  <si>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</si>
  <si>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</si>
  <si>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</si>
  <si>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</si>
  <si>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</si>
  <si>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</si>
  <si>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Szkolenia dla doradców z wykorzystania technologii informacyjno-komunikacyjnych</t>
  </si>
  <si>
    <t xml:space="preserve">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techniką cyfrową umożliwi lepszą wymianę wiedzy pomiędzy różnymi podmiotami ze szczególnym uwzględnieniem jednostek doradztwa rolniczego i instytutów badawczych.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</si>
  <si>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</si>
  <si>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</si>
  <si>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1200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</si>
  <si>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</si>
  <si>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Opracowanie i wydruk publikacji "Publiczne doradztwo rolnicze partnerem w rozwoju rolnictwa i obszarów wiejskich”</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</si>
  <si>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10 000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</si>
  <si>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 xml:space="preserve"> rolnicy, mieszkańcy obszarów wiejskich, przedstawiciele jdr i innych instytucji podległych MRiRW. </t>
  </si>
  <si>
    <t>I, III, IV</t>
  </si>
  <si>
    <t xml:space="preserve">Organizacja wirtualnych wizyt studyjnych do zagród edukacyjnych </t>
  </si>
  <si>
    <t>Działanie szczególnie sprzyja promocji zrównoważonego rozwoju obszarów wiejskich, poprzez promowanie innowacyjnego podejścia do aktywności gospodarczej na obszarach wiejskich, łączącej rolnictwo z profesjonalnymi usługami społecznymi stanowiącymi sens idei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Dywersyfikacja w rolnictwie i rozwój przedsiębiorczości pozarolniczej na wsi są priorytetami polityki rolnej Unii Europejskiej. Dywersyfikacja i rozwój przedsiębiorczości nie jest możliwa bez transferu wiedzy i wprowadzania innowacji w gospodarstwie rolnym Takim innowacyjnym projektem jest prowadzenie zagrody edukacyjnej przez rolnika i dalszy transfer jego wiedzy i doświadczenia w stronę dzieci w wieku przedszkolnym i szkolnym, kadry nauczycielskiej i rodziców. Prowadzenie zagrody edukacyjnej przez rolnika i jego domowników, to odpowiedź na potrzeby reorientacji małych gospodarstw w kierunku pozarolniczym i tworzenie możliwości zatrudnienia poza rolnictwem bez zmiany miejsca zamieszkania, jak również rozwój infrastruktury społecznej na obszarach wiejskich oraz aktywizacji mieszkańców obszarów wiejskich i wykorzystanie potencjałów endogenicznych na rzecz rozwoju lokalnego.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</si>
  <si>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Bezpośrednio –  ogół społeczeństwa, poprzez swobodny dostęp do filmów, które zostaną zamieszczone na stronie internetowej Ogólnopolskiej Sieci Zagród Edukacyjnych (OSZE) oraz na stronie internetowej KSOW, ponadto kilka tysięcy osób, przedstawicieli (nauczyciele i kadra zarządzająca, dzieci) przedszkoli i szkół podstawowych działających na terenie każdego województwa (16 województw), doradcy zatrudnieni w 16 wojewódzkich ośrodkach doradztwa rolniczego oraz specjaliści z zakresu metodyki nauczania i pedagogiki, pracownicy naukowi uczelni zainteresowani tą tematyką - poprzez dystrybucję informacji oraz linków do filmów. Pośrednio – rodzice dzieci uczęszczających do ww. placówek oświatowych, które w przyszłości skorzystają z tej formy prowadzenia zajęć edukacyjnych, pracownicy naukowi uczelni i instytutów badawczych zainteresowani tą tematyką.   </t>
  </si>
  <si>
    <t>II, III</t>
  </si>
  <si>
    <t>Seminarium "Działania leśne PROW 2014-2020" z wyjazdem studyjnym</t>
  </si>
  <si>
    <t>Cele:
(1)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Tematy:
1. Upowszechnianie wiedzy w zakresie wdrażania działań leśnych PROW, realizowanych w ramach działania PROW 2014-2020: Inwestycje w rozwój obszarów leśnych i poprawę żywotności lasów.
2. Wspieranie tworzenia sieci współpracy pomiędzy podmiotami zaangażowanymi w realizację działań leśnych PROW, realizowanych w ramach działania PROW 2014-2020: Inwestycje w rozwój obszarów leśnych i poprawę żywotności lasów.</t>
  </si>
  <si>
    <t>seminarium /
 wyjazd studyjny</t>
  </si>
  <si>
    <t>ilość / ilość uczestników</t>
  </si>
  <si>
    <t>1 / 50
1 / 50</t>
  </si>
  <si>
    <t xml:space="preserve">Grupa docelowa: przedstawiciele różnych podmiotów zaangażowanych w realizację działań leśnych PROW. Dobór uczestników będzie uwzględniał szerokie spektrum podmiotów zajmujących się w ramach swych kompetencji problematyką leśną.  </t>
  </si>
  <si>
    <t>Przykłady dobrych praktyk z PROW 2014-2020  (cykl filmów).</t>
  </si>
  <si>
    <t>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</si>
  <si>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Ogół społeczeństwa, a w szczególności beneficjenci i potencjalni beneficjenci PROW 2014-2020 oraz partnerzy KSOW, mieszkańcy obszarów wiejskich, lokalne społeczności oraz osoby zainteresowane rozwojem obszarów wiejskich.</t>
  </si>
  <si>
    <t>ilość
ilość uczestników</t>
  </si>
  <si>
    <t>1
500</t>
  </si>
  <si>
    <t xml:space="preserve">Ogólnopolski konkurs ,,DORADCA ROKU" </t>
  </si>
  <si>
    <t xml:space="preserve">Głównym celem konkursu jest ułatwienie wymiany wiedzy i dobrych praktyk w zakresie  innowacji poprzez  podnoszenie jakości i efektywności usług doradczych  w ramach działalności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transferu wiedzy na różne tematy oraz przyczyni się do podniesienia jakości Programu i zwiększenia zainteresowanych stron we wdrażaniu dobrych przykładów innowacji w celu rozwoju obszarów wiejskich. W ramach konkursu zostaną zaprezentowane dobre praktyki zarówno w działaniach innowacyjnych jak i doradczo-edukacyjnych, w ramach których doradcy rolniczy pomagają rolnikom ubiegać się o środki finansowane. 
Tematy:
1) upowszechnianie wiedzy w zakresie innowacyjnych rozwiązań w rolnictwie, produkcji żywności, leśnictwie i na obszarach wiejskich,                       
2) podnoszenie poziomu wiedzy i umiejętności doradców rolniczych. </t>
  </si>
  <si>
    <t>1
160</t>
  </si>
  <si>
    <t>1. 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Zakłada się, że w konkursie weźmie udział co  najmniej 160 osób.  Ostatecznymi odbiorcami efektów konkursu będą potencjalni beneficjenci PROW 2014 -2020, korzystający z usług doradczych.</t>
  </si>
  <si>
    <t>MRiRW</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</si>
  <si>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</si>
  <si>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</si>
  <si>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</si>
  <si>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</si>
  <si>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</si>
  <si>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</si>
  <si>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</si>
  <si>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</si>
  <si>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</si>
  <si>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</si>
  <si>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</si>
  <si>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</si>
  <si>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</si>
  <si>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</si>
  <si>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</si>
  <si>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</si>
  <si>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</si>
  <si>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Podsumowanie 10 lecia konkursu Najpiękniejsza Wieś Lubuska, poprzez wydanie przewodnika po miejscowościach, które były laureatami, wyróżnionymi itd. Pokazanie jak dane wsie zmieniły się, co dał im konkurs, jakie nowe inwestycje powstały na ich terenie, jak rozwinęły się, jak wykorzystały nagrody.</t>
  </si>
  <si>
    <t xml:space="preserve">Promowanie lubuskich produktów żywnościowych, kultury wiejskiej, dziedzictwa kulturowego. Kultywowanie tradycji i obrzędów regionalnych. </t>
  </si>
  <si>
    <t>Organizacja wyjazdu studyjnego dla przedstawicieli OSP i PSP z terenu Województwa Małopolskiego podyktowana jest koniecznością wymiany doświadczeń oraz podzieleniem się dobrymi praktykami z przedstawicielami straży pożarnej zwinnych krajów UE, w tym przypadku Austrii. Działanie ma służyć wymianie wiedzy pomiędzy podmiotami uczestniczącymi w rozwoju obszarów wiejskich i współpracy między nimi. Straże pożarne mają m.in.  za zadanie działania na rzecz ochrony środowiska, działalność kulturalną, sportową czy edukacyjną. Działają na bardzo szerokim forum i mają duży wpływ na mieszkańców, łącząc ich i aktywizując. W/w aspekty wpływają na rozwój obszarów wiejskich, dzięki czemu wieś staje się atrakcyjniejsza. Zdobyta wiedza, podzielenie się dobrymi praktykami w zakresie m.in. ochrony przeciwpożarowej, przeciwpowodziowej, ratownictwa i bezpieczeństwa powszechnego, działania na rzecz ochrony środowiska, informowanie o istniejących zagrożeniach pożarowych oraz sposobach zapobiegania im, upowszechnianie i rozwijanie działalności kulturalnej, kultury fizycznej i sportu podczas wyjazdu studyjnego pozwolą zdobyć wiedzę i zwiększyć udział zainteresowanych stron we wdrażaniu inicjatyw na rzecz rozwoju obszarów wiejskich.</t>
  </si>
  <si>
    <t>Celem operacji jest dotarcie do jak największej liczby odbiorców w celu zaprezentowania tradycji regionalnych, zwyczajów i obyczajów związanych z dożynkami  w formie programu telewizyjnego. Program przedstawiał będzie obrzędy i zwyczaje  z terenu województwa podkarpackiego. Dzięki temu działaniu odbiorcy Programu będą mieć możliwość zapoznania się z  kulturą obszarów wiejskich województwa podkarpackiego.</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</si>
  <si>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międzyterytorialnej. Dodatkowym celem operacji jest także zachowanie dziedzictwa kulturowego wsi, w tym obrzędowości związanej ze zbiorem. </t>
  </si>
  <si>
    <t xml:space="preserve">ilość filmów                                        liczba uczestników                                                          ilość </t>
  </si>
  <si>
    <t>konferencje</t>
  </si>
  <si>
    <t xml:space="preserve">uczestnicy targów : podmioty reprezentujące nowe rozwiązania branży rolniczej ( w tym : roślin  ozdobnych i kwiatów ,drzew owocowych i ozdobnych oraz środków do produkcji, rolnicy, posiadacze lasów,  przedsiębiorcy, przedstawiciele instytucji naukowo-badawczych, ogrodnicy, szkółkarze i instytucji doradczych, osoby zainteresowane branżą ogrodniczą. 
</t>
  </si>
  <si>
    <t>II-IV kw.</t>
  </si>
  <si>
    <t xml:space="preserve">podmioty reprezentujące innowacyjne rozwiązania w  branży rolniczej ( w tym : maszyn i sprzętu rolniczego, zwierząt hodowlanych, roślin,   rolnicy,  przedsiębiorcy, przedstawiciele instytucji naukowo-badawczych,  instytucji doradczych
</t>
  </si>
  <si>
    <t>III-IV kw.</t>
  </si>
  <si>
    <t xml:space="preserve">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tworzenie Partnerstw ds. wody obejmującym zasięg kolejne powiaty województwa zachodniopomorskiego , diagnoza sytuacji w zakresie zarządzania zasobami wody pod kątem potrzeb rolnictwa i mieszkańców obszarów wiejskich denego powiatu - analiza problemów oraz potencjalnych możliwości ich rozwiązania, upowszechnianie dobrych praktyk w zakresie gospodarki wodnej i oszczędnego gospodarowania nią w rolnictwie i na obszarach wiejskich.
</t>
  </si>
  <si>
    <t>Załącznik nr 2 do uchwały nr 59 Grupy Roboczej do spraw Krajowej Sieci Obszarów Wiejskich z dnia      lipca 2021 r.</t>
  </si>
  <si>
    <t>Departament Nieruchomości</t>
  </si>
  <si>
    <t>Organizacja XLIV oraz XLV Ogólnopolskiego Konkursu Jakości Prac Scaleniowych promującego doświadczenia i najlepsze stosowane praktyki wraz z seminarium podsumowującym XLV Konkurs, a także przygotowanie artykułów nt. „Scalania gruntów” do publikacji w prasie branżowej.</t>
  </si>
  <si>
    <t xml:space="preserve"> II, III, IV</t>
  </si>
  <si>
    <t>Departament Systemów Jakości</t>
  </si>
  <si>
    <t>Departament Informacji i Komunikacji</t>
  </si>
  <si>
    <t xml:space="preserve">1. Liczba imprez targowych krajowych - 12
2.Tytuły publikacji w wersji papierowej i elektronicznej – 1
3. Artykuły w prasie - 4
4. Konkursy - 2
5.Audycje/programy spoty w TVP  -3
6. Szkolenia/ seminaria - 4
</t>
  </si>
  <si>
    <t>Departament Strategii i Rozwoju</t>
  </si>
  <si>
    <t>Departament  Pomocy Technicznej i Promocji</t>
  </si>
  <si>
    <t>"Świat się kręci wokół wsi" - organizacja konkursu filmowego</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</si>
  <si>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hodowli zwierząt;
3) wzmocnienie w społeczeństwie  pozytywnego wizerunku zawodu rolnika.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</si>
  <si>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Bezpośrednio: 
- młodzież od 16 do 25 roku życia
- rolnicy do 40 roku życia
Pośrednio: ogół społeczeństwa</t>
  </si>
  <si>
    <t>Kierunki rozwoju rolnictwa na najbliższe lata w ramach WPR w kontekście Europejskiego Zielonego Ładu.</t>
  </si>
  <si>
    <t xml:space="preserve">Celem głównym realizacji operacji jest zwiększenie poziomu wiedzy ogółu społeczeństwa na temat kolejnego okresu programowania - przyszłości polskiego rolnictwa i nadchodzących zmian, zwiększenie udziału osób zainteresowanych we wdrażaniu inicjatyw na rzecz rozwoju obszarów wiejskich, a także informowanie społeczeństwa i potencjalnych beneficjentów o polityce rozwoju obszarów wiejskich i wsparciu finansowym w kolejnych latach realizacji WPR.
Celem szczególnym jest promocja oraz informowanie o takich obszarach i możliwościach rozwoju rolnictwa i obszarów wiejskich jak: produkcja eko/odbudowa rolnictwa ekologicznego; krótkie łańcuchy dostaw, promocja lokalnych producentów żywności, m.in. platformy www.polskiebazarek.pl (krótkie łańcuchy to zmniejszenie śladu węglowego, promocja lokalnych producentów żywności to promocja żywności bez konserwantów, prosto z pola); poprawa dobrostanu zwierząt.
Tematy:
- upowszechnianie wiedzy w zakresie innowacyjnych rozwiązań w rolnictwie, produkcji żywności, leśnictwie i na obszarach wiejskich;
- wspieranie rozwoju przedsiębiorczości na obszarach wiejskich przez podnoszenie poziomu wiedzy i umiejętności;
- upowszechnianie wiedzy w zakresie tworzenia krótkich łańcuchów dostaw;
- upowszechnianie wiedzy w zakresie optymalizacji wykorzystywania przez mieszkańców obszarów wiejskich zasobów środowiska naturalnego;
- wspieranie rozwoju społeczeństwa cyfrowego na obszarach wiejskich przez podnoszenie poziomu wiedzy w tym zakresie;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</si>
  <si>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spot</t>
  </si>
  <si>
    <t>Ogół społeczeństwa, rolnicy zainteresowani nową perspektywą finansową 2023-2027, mieszkańcy obszarów wiejskich.</t>
  </si>
  <si>
    <t>Plan operacyjny KSOW na lata 2020-2021 (z wyłączeniem działania 8 Plan komunikacyjny) - JR KSOW w woj. dolnośląskim - lipiec 2021</t>
  </si>
  <si>
    <t>Plan operacyjny KSOW na lata 2020-2021 (z wyłączeniem działania 8 Plan komunikacyjny) - JR KSOW w woj. kujawsko-pomorskim - lipiec 2021</t>
  </si>
  <si>
    <t>Plan operacyjny KSOW na lata 2020-2021 (z wyłączeniem działania 8 Plan komunikacyjny) - JR KSOW w woj. lubelskim - lipiec 2021</t>
  </si>
  <si>
    <t>Plan operacyjny KSOW na lata 2020-2021 (z wyłączeniem działania 8 Plan komunikacyjny) - JR KSOW w woj. lubuskim - lipiec 2021</t>
  </si>
  <si>
    <t>Plan operacyjny KSOW na lata 2020-2021 (z wyłączeniem działania 8 Plan komunikacyjny) - JR KSOW w woj. łódzkim - lipiec 2021</t>
  </si>
  <si>
    <t>Plan operacyjny KSOW na lata 2020-2021 (z wyłączeniem działania 8 Plan komunikacyjny) - JR KSOW w woj. małopolskim - lipiec 2021</t>
  </si>
  <si>
    <t>Plan operacyjny KSOW na lata 2020-2021 (z wyłączeniem działania 8 Plan komunikacyjny) - JR KSOW w woj. mazowieckim - lipiec 2021</t>
  </si>
  <si>
    <t>Plan operacyjny na lata 2020-2021 (z wyłączeniem działania 8 Plan komunikacyjny) - JR KSOW w woj. opolskim - lipiec 2021</t>
  </si>
  <si>
    <t>Plan operacyjny KSOW na lata 2020-2021 (z wyłączeniem działania 8 Plan komunikacyjny) - JR KSOW w woj. podkarpackim - lipiec 2021</t>
  </si>
  <si>
    <t>Plan operacyjny KSOW na lata 2020-2021 (z wyłączeniem działania 8 Plan komunikacyjny) - JR KSOW w woj. podlaskim - lipiec 2021</t>
  </si>
  <si>
    <t>Plan operacyjny KSOW na lata 2020-2021 (z wyłączeniem działania 8 Plan komunikacyjny) - JR KSOW w woj. pomorskim- lipiec 2021</t>
  </si>
  <si>
    <t>Plan operacyjny KSOW na lata 2020-2021 (z wyłączeniem działania 8 Plan komunikacyjny) - JR KSOW w woj. śląskim - lipiec 2021</t>
  </si>
  <si>
    <t>Plan operacyjny KSOW na lata 2020-2021 (z wyłączeniem działania 8 Plan komunikacyjny) - JR KSOW w woj. świętokrzyskim - lipiec  2021</t>
  </si>
  <si>
    <t>Plan operacyjny KSOW na lata 2020-2021 (z wyłączeniem działania 8 Plan komunikacyjny) - JR KSOW w woj. warmińsko-mazurskim - lipiec 2021</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</si>
  <si>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lipiec 2021</t>
    </r>
  </si>
  <si>
    <t>Plan operacyjny KSOW na lata 2020-2021 (z wyłączeniem działania 8 Plan komunikacyjny) - JR KSOW w woj. zachodniopomorskim - lipiec 2021</t>
  </si>
  <si>
    <t>Plan operacyjny KSOW na lata 2020-2021 (z wyłączeniem działania 8 Plan komunikacyjny) - CDR (KSOW) - lipiec 2021</t>
  </si>
  <si>
    <t>Plan operacyjny KSOW na lata 2020-2021 (z wyłączeniem działania 8 Plan komunikacyjny) - CDR (SIR) - lipiec 2021</t>
  </si>
  <si>
    <t>Plan operacyjny KSOW na lata 2020-2021 (z wyłączeniem działania 8 Plan komunikacyjny) - Dolnośląski ODR - lipiec 2021</t>
  </si>
  <si>
    <t>Plan operacyjny KSOW na lata 2020-2021 (z wyłączeniem działania 8 Plan komunikacyjny) - Kujawsko-pomorski ODR - lipiec 2021</t>
  </si>
  <si>
    <t>Plan operacyjny KSOW na lata 2020-2021 (z wyłączeniem działania 8 Plan komunikacyjny) - Lubelski ODR - lipiec 2021</t>
  </si>
  <si>
    <t>Plan operacyjny KSOW na lata 2020-2021 (z wyłączeniem działania 8 Plan komunikacyjny) - Lubuski ODR - lipiec 2021 r.</t>
  </si>
  <si>
    <t>Plan operacyjny KSOW na lata 2020-2021 (z wyłączeniem działania 8 Plan komunikacyjny) - Łódzki ODR - lipiec 2021</t>
  </si>
  <si>
    <t>Plan operacyjny KSOW na lata 2020-2021 (z wyłączeniem działania 8 Plan komunikacyjny) - Małopolski ODR - lipiec 2021</t>
  </si>
  <si>
    <t>Plan operacyjny KSOW na lata 2020-2021 (z wyłączeniem działania 8 Plan komunikacyjny) - Mazowiecki ODR - lipiec 2021</t>
  </si>
  <si>
    <t>Plan operacyjny KSOW na lata 2020-2021 (z wyłączeniem działania 8 Plan komunikacyjny) - Opolski ODR - lipiec2021</t>
  </si>
  <si>
    <t>Plan operacyjny KSOW na lata 2020-2021 (z wyłączeniem działania 8 Plan komunikacyjny) - Podkarpacki ODR - lipiec 2021</t>
  </si>
  <si>
    <t>Plan operacyjny KSOW na lata 2020-2021 (z wyłączeniem działania 8 Plan komunikacyjny) - Podlaski ODR - lipiec 2021</t>
  </si>
  <si>
    <r>
      <t>Plan operacyjny KSOW na lata 2020-2021 (z wyłączeniem działania 8 Plan komunikacyjny) -</t>
    </r>
    <r>
      <rPr>
        <b/>
        <sz val="11"/>
        <rFont val="Calibri"/>
        <family val="2"/>
        <charset val="238"/>
        <scheme val="minor"/>
      </rPr>
      <t xml:space="preserve"> Pomorski ODR </t>
    </r>
    <r>
      <rPr>
        <b/>
        <sz val="11"/>
        <color theme="1"/>
        <rFont val="Calibri"/>
        <family val="2"/>
        <charset val="238"/>
        <scheme val="minor"/>
      </rPr>
      <t>- lipiec 2021</t>
    </r>
  </si>
  <si>
    <t>Plan operacyjny KSOW na lata 2020-2021 (z wyłączeniem działania 8 Plan komunikacyjny) - Śląski ODR - lipiec 2021</t>
  </si>
  <si>
    <t>Plan operacyjny KSOW na lata 2020-2021 (z wyłączeniem działania 8 Plan komunikacyjny) - Świętokrzyski ODR - lipiec 2021</t>
  </si>
  <si>
    <t>Plan operacyjny KSOW na lata 2020-2021 (z wyłączeniem działania 8 Plan komunikacyjny) - Warmińsko-mazurski ODR - lipiec 2021</t>
  </si>
  <si>
    <t>Plan operacyjny KSOW na lata 2020-2021 (z wyłączeniem działania 8 Plan komunikacyjny) - Wielkopolski ODR - lipiec 2021</t>
  </si>
  <si>
    <t>Plan operacyjny KSOW na lata 2020-2021 (z wyłączeniem działania 8 Plan komunikacyjny) -  Zachodniopomorski ODR  - lipiec 2021</t>
  </si>
  <si>
    <t>Plan operacyjny KSOW na lata 2020-2021 (z wyłączeniem działania 8 Plan komunikacyjny) - Ministerstwo Rolnictwa i Rozwoju Wsi - lipiec 2021</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</si>
  <si>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</si>
  <si>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</si>
  <si>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</si>
  <si>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</si>
  <si>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</si>
  <si>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</si>
  <si>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100 + 5 wolnych słuchaczy</t>
  </si>
  <si>
    <t>audycje na kanale YouTube, profil w mediach społecznościowych, płatne elementy promocji w mediach społecznościowych i na kanale YouTube, audycje radiowe</t>
  </si>
  <si>
    <t>1
8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</si>
  <si>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</si>
  <si>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I edycja konkursu na najlepsze projekty zrealizowane w ramach PROW 2014-2020</t>
  </si>
  <si>
    <t>Dolnośląskie Partnerstwo ds. Wody (DPW) na terenie powiatu karkonoskiego</t>
  </si>
  <si>
    <t>Celem operacji jest zainicjowanie współpracy oraz stworzenie sieci kontaktów miedzy lokalnym społeczeństwem a instytucjami i urzędami, w zakresie gospodarki wodnej na obszarach wiejskich powiatu karkonoskiego, ze szczególnym uwzględnieniem rolnictwa. Przedmiotem operacji jest powołanie Dolnośląskiego Partnerstwa ds. Wody, obejmującego swym zasięgiem powiat karkonoski, w którego skład wejdą przedstawiciele  administracji publicznej, rolników, doradztwa rolniczego oraz nauki. Tematem operacji będzie: wzajemne poznanie zakresów działania i potrzeb związanych z gospodarowaniem wodą członków DPW powiatu karkonoskiego, diagnoza sytuacji w zakresie zarządzania zasobami wody pod kątem potrzeb rolnictwa i mieszkańców obszarów wiejskich powiatu karkonoskiego, analiza problemów oraz potencjalnych możliwości ich rozwiązania, upowszechnianie dobrych praktyk w zakresie gospodarki wodnej i oszczędnego gospodarowania nią w rolnictwie i na obszarach wiejskich powiatu karkonoskiego.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</si>
  <si>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karkonoskiego zainteresowane tematem</t>
  </si>
  <si>
    <t xml:space="preserve">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całej Polski. Będzie to możliwe dzięki zorganizowaniu cyklu wideokonferencji, materiału filmowego, demonstracji oraz relacji "na żywo" z Krajowych Dni Pola. </t>
  </si>
  <si>
    <t xml:space="preserve">III - IV   </t>
  </si>
  <si>
    <t xml:space="preserve">Głównym celem operacji będzie podniesienie poziomu wiedzy na temat aktualnych innowacji technologicznych w produkcji bydła mięsnego oraz identyfikacja potrzeb i problemów w tym zakresie. Porównanie rozwoju polskiej hodowli z produkcją światową. Wyjazd studyjny zrealizowany w danym gospodarstwie bezpośrednio po konferencji pozwoli na konfrontację zdobytej wiedzy z praktyką. Warsztaty, podczas których każdy z uczestników będzie mógł indywidualnie wykonać zabiegi pod przewodnictwem wykwalifikowanego specjalisty będzie doskonałym źródłem wiedzy praktycznej w przedmiotowej dziedzinie. Konieczność dokonywania zabiegu dekornizacji w celu zapewnienia bezpieczeństwa zwierząt hodowlanych i zaprezentowanie zabiegów w ramach operacji jest w pełni uzasadnione. Praktyczne warsztaty zrealizowane w danym gospodarstwie z udziałem żywych zwierząt pozwolą na konfrontację zdobytej wiedzy z praktyką. Przy tym, wzbogaceniem operacji będzie zorganizowanie spotkania w formie debaty, której celem będzie wymiana poglądów i doświadczeń pomiędzy przedstawicielami lubuskich hodowców bydła a instytucjami wspierającymi ich działalność (ARiMR, KOWR) przy udziale LODR w Kalsku. Wydarzenie pozwoli na zaprezentowanie aktualnej sytuacji w sektorze produkcji zwierzęcej, wskazanie szans i problemów lubuskich hodowców oraz propozycji wykorzystania potencjału warunków naturalnych województwa lubuskiego. Z przeprowadzonego spotkania w formie debaty zostanie zrealizowany materiał filmowy dostępny dla szerokiego grona odbiorców. Takie połączenie różnorodnych form realizacji operacji najbardziej wpisuje się w efektywną współpracę rolników z hodowcami, przedsiębiorcami, przetwórcami oraz jednostkami naukowymi i doradczymi dla rozwoju sieci na rzecz innowacji. </t>
  </si>
  <si>
    <t>Rolnicy, hodowcy bydła, przedsiębiorcy, przetwórcy, przedstawiciele instytucji naukowych, samorządowych i doradczych oraz inni zainteresowani innowacjami w chowie i hodowli bydła w Polsce oraz na świecie.</t>
  </si>
  <si>
    <t>Celem operacji jest podniesienie świadomości w zakresie nowoczesnej uprawy winorośli, innowacyjnego podejścia do technologii przetwórstwa owoców wpływającego na podniesienie walorów produkowanego wina oraz znaczenie winiarstwa w województwie lubuskim. Ponadto, poszerzenie wiedzy ze wskazaniem nowych rozwiązań w uprawie winorośli w polskich warunkach klimatycznych. Połączenie szkolenia z pokazem praktycznym dot. cięcia i formowania winorośli będzie wzbogaceniem operacji o praktyczną wiedzę. Przy tym, zrealizowanie filmu przedstawiającego innowacyjne rozwiązania w systemie ochrony roślin w uprawie ekologicznej będzie źródłem wiedzy dla szerokiego grona odbiorców. Przedmiotem operacji będzie pokazanie potrzeb oraz problemów, nad których rozwiązaniami mogą pracować lubuscy winiarze. Nawiązane kontakty z winnicami przyczynią się do wzbogacenia bazy o potencjalnych partnerów sieci na rzecz innowacji w rolnictwie.</t>
  </si>
  <si>
    <t>szkolenie + pokaz</t>
  </si>
  <si>
    <t>Winiarze, rolnicy, uczestnicy spotkań zespołów tematycznych, przetwórcy, przedstawiciele instytucji naukowych, samorządowych i doradczych oraz inni zainteresowani innowacjami w uprawie winorośli na poczet rozwoju sieci innowacji w rolnictwie na terenie województwa lubuskiego.</t>
  </si>
  <si>
    <t>2     
                                1   
                                 1      
80</t>
  </si>
  <si>
    <t>Celem operacji jest promocja produktów lokalnych oraz wsparcie ich sprzedaży w ramach krótkich łańcuchów dostaw żywności, które w ostatnim czasie stają się jedną z ważniejszych innowacji organizacyjnych oraz marketingowych. Realizacja operacji sprzyjać będzie nawiązywaniu kontaktów pomiędzy producentami żywności a konsumentami zainteresowanymi produktami lokalnymi.  Przedmiotem operacji jest organizacja konkursu  produktów regionalnych  w roku 2021  (o zasięgu małopolskim).  W czasie wydarzeń dystrybuowane będą materiały promocyjne, przewidziano degustację produktów tradycyjnych.  Tematem operacji będzie popularyzacja sprzedaży żywności w ramach krótkich łańcuchów dostaw.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</si>
  <si>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w 2020 roku, obejmującego swym zasięgiem jeden z powiatów, w którego skład wejdą przedstawiciele  administracji publicznej, rolników, doradztwa rolniczego, nauki, a także opracowanie raportu podsumowującego spotkania LPW. Przedmiotem operacji w 2021 roku jest powołanie Lokalnych Partnerstw Wodnych w pozostałych 36 powiatach województwa mazowieckiego, w tym przeprowadzenie cyklu szkoleń w 36 powiatach i stworzenie ekspertyzy w 8 powiatach.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</si>
  <si>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 xml:space="preserve">publikacja (broszura)
liczba egzemplarzy
wersja online </t>
  </si>
  <si>
    <t>1
77
2
13</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</si>
  <si>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5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</si>
  <si>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5
132</t>
  </si>
  <si>
    <t xml:space="preserve">1
58
</t>
  </si>
  <si>
    <t>Spotkania tematyczne dla kooperantów lokalnych partnerstw do spraw wody (LPW) - dobre praktyki w gospodarce wodnej</t>
  </si>
  <si>
    <t>Celem operacji jest promowanie innowacyjnych rozwiązań oraz upowszechnianie doświadczeń w gospodarce wodnej, za pośrednictwem filmów, broszur i e-broszur o nowoczesnych i skutecznych działaniach zapobiegających stratom wody. Obszary tematyczne broszur będą skierowane w stronę prawa wodnego, retencji, uzdatniania wód oraz  zakładania spółek wodnych.</t>
  </si>
  <si>
    <t xml:space="preserve">
9
2250
2</t>
  </si>
  <si>
    <t>1                      250</t>
  </si>
  <si>
    <t xml:space="preserve">Celem głównym operacji jest  ułatwienie transferu wiedzy i innowacji w rolnictwie oraz na obszarach wiejskich poprzez dotarcie z informacją do rolników i domowników, mieszkańców obszarów wiejskich  oraz ich mobilizacja do podejmowania i rozwoju działalności pozarolniczej poprzez zorganizowanie konferencji, która dostarczy fachowej wiedzy, dobrych praktyk i informacji z zakresu wdrażania innowacji, przedsiębiorczości, w tym możliwości wsparcia finansowego na rozwój różnych form przedsiębiorczości na wsi oraz konkursu dla podmiotów z woj. pomorskiego  wpisanych do Ogólnopolskiej Sieci Zagród Edukacyjnych i prowadzących edukację w zagrodzie w zakresie przynajmniej dwóch celów edukacyjnych spośród niżej wymienionych: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Operacja ma na celu rozpropagowanie działalności pozarolniczej, tj. zagród edukacyjnych i agroturystyki - źródeł umożliwiających pozyskanie dodatkowego dochodu w oparciu o zasoby gospodarstwa. Powyższe działania mają na celu promocję jakości życia na wsi jako miejsca do życia i rozwoju zawodowego.  Operacja będzie realizowana za pomocą dwóch form -konferencji i konkursu. Aktywizacja mieszkańców wsi w kierunku podejmowania nowych przedsięwzięć i inicjatyw w zakresie rozwoju obszarów wiejskich oraz stworzenie sprzyjających warunków do ułatwienia wymiany wiedzy fachowej oraz dobrych praktyk w zakresie wdrażania innowacji w rolnictwie i na obszarach wiejskich,  stworzy sprzyjające warunki do powstania nowych miejsc pracy na obszarach wiejskich województwa pomorskiego. </t>
  </si>
  <si>
    <t>Celem operacji jest zainicjowanie i rozwój współpracy między podmiotami i osobami działających w branży turystycznej, gastronomicznej, Kołami Gospodyń Wiejskich, rolnikami, producentami żywności na małą skalę oraz wskazanie im innowacyjnych kierunków działań mogących prowadzić do powstania zintegrowanego systemu współpracy skupiającego różnego rodzaju działalności okołorolnicze, przy szczególnym wykorzystaniu walorów regionalnych (turystyka i agroturystyka), sieci tematycznych (szlaki kulinarne, enoturystyczne) i regionalnej żywności wysokiej jakości (żywność tradycyjna wytwarzana na bazie regionalnych receptur, sprzedaż w ramach krótkich łańcuchów dostaw) oraz w oparciu o dobre przykłady, które odniosły sukces. Operacja pozwoli zaprezentować możliwości łączenia różnych form działalności okołorolniczych, w tym przy współpracy kilku podmiotów, co umożliwi poprawę ich dochodowości, a tym samym wpłynie na rozwój obszarów wiejskich oraz kreowanie ich wizerunku jako miejsca ciekawego do wypoczynku oraz z dostępem do zdrowej żywności.
Przedmiotem operacji jest:                                                                                                                          1. Organizacja jednodniowej konferencji, podczas której nastąpi transfer wiedzy z przedmiotowej tematyki operacji, wymiana doświadczeń, nawiązanie współpracy i budowanie sieci kontaktów między uczestnikami/różnymi podmiotami i doradcami wspierającymi wdrażanie innowacji na obszarach wiejskich. Konferencja połączona zostanie z degustacją potraw i produktów tradycyjnych, regionalnych, lokalnych regionu świętokrzyskiego jako dobrego przykładu działalności okołorolniczej na obszarach wiejskich.                                                                                                                                                            2. Opracowanie publikacji (w tym: projekt graficzny, skład, korekta redakcyjna, druk i dostawa; zbieranie materiałów i dokumentacji zdjęciowej), która wspomagać będzie transfer wiedzy nt. usług okołorolniczych jako innowacyjnego podejścia do rozwoju obszarów wiejskich na przykładzie lokalnych przedsięwzięć i w oparciu o żywność tradycyjną, jak również będzie źródłem informacji i inspiracją do rozpoczęcia bądź rozwoju działalności okołorolniczej na bazie zasobów gospodarstw rolnych. Rozpowszechnienie publikacji wśród rolników oraz podmiotów i instytucji działających na rzecz rozwoju obszarów wiejskich przyczyni się do zwiększenia skuteczności transferu wiedzy oraz umożliwi budowanie sieci kontaktów między podmiotami już prowadzącymi takie działalności oraz zupełnie nowymi (możliwość wzajemnej identyfikacji, wymiana doświadczeń, podejmowanie wspólnych inicjatyw).</t>
  </si>
  <si>
    <t>rolnicy, właściciele gospodarstw agroturystycznych, producenci żywności na małą skalę, przedsiębiorcy, członkowie  KGW,  przedstawiciele jednostek doradztwa rolniczego z województwa świętokrzyskiego oraz podmiotów i instytucji działających na rzecz  rozwoju obszarów wiejskich, osoby zainteresowane tematyką</t>
  </si>
  <si>
    <t>Celem operacji jest zaprezentowanie rozwiązań w produkcji roślinnej, które mogą wpłynąć na poprawę wyników produkcyjnych, ułatwić restrukturyzację i modernizację gospodarstw, ze szczególnym uwzględnieniem zmniejszenia kosztów produkcji i negatywnego wpływu warunków klimatycznych na plonowanie roślin. Operacja umożliwi przedstawienie rolnikom konkretnych rozwiązań uprawy i siewu w warunkach często pojawiających się niedoborów wody, w tym szczególnie korzyści wynikających z zaniechania uprawy płużnej na rzecz uprawy uproszczonej oraz nawiązanie współpracy rolników (praktyków) z naukowcami (twórcy badań, rozwiązań i metodyk) w ww. zakresie. 
Przedmiotem operacji jest organizacja dwudniowego krajowego wyjazdu studyjnego dla 25 osób do instytutów badawczych, które prowadzą badania z zakresu konserwujących technik uprawy gleby i siewu oraz do gospodarstw, które je stosują w praktyce, a także przeprowadzenie jednodniowej konferencji w siedzibie ŚODR Modliszewice dla 50 osób na temat upraw roślin białkowych w różnych systemach i ich wykorzystania w żywieniu zwierząt połączonej z prezentacją kolekcji roślin białkowych na polu doświadczalnym ŚODR Modliszewice i pokazem siewu w technologii bezorkowej przy wykorzystaniu najnowszych dostępnych maszyn, co pozwoli osiągnąć planowane cele operacji.</t>
  </si>
  <si>
    <r>
      <t xml:space="preserve">Celem operacji jest transfer najnowszej i kompleksowej wiedzy z zakresu agrotechniki, ochrony i doboru odmian w uprawach zbóż oraz bobowatych grubo- i drobnonasiennych, w tym soi, a także stosowanych w tym rodzaju produkcji innowacyjnych rozwiązań technicznych i technologicznych. Operacja umożliwi zaprezentowanie w praktyce najnowszych odmiany roślin zbożowych i bobowatych na przykładzie wzorcowo prowadzonych upraw w ramach Porejestrowego Doświadczalnictwa Odmianowego oraz zapoznanie z zasadami integrowanej ochrony, ze szczególnym uwzględnieniem identyfikacji organizmów szkodliwych i określeniem progów szkodliwości (dla szkodników, chorób, chwastów). Operacja umożliwi ponadto nawiązanie kontaktów między producentami zbóż, branżystami zajmującymi się produkcją roślinną z doradztwa rolniczego i naukowcami/pracownikami Stacji Doświadczalnej Oceny Odmiany, które zapewnią transfer wiedzy i mogą stać się podwaliną dla nowych inicjatyw (badań, metodyk, doświadczeń).
</t>
    </r>
    <r>
      <rPr>
        <sz val="11"/>
        <rFont val="Calibri"/>
        <family val="2"/>
        <scheme val="minor"/>
      </rPr>
      <t xml:space="preserve"> 
Przedmiotem operacji jest organizacja jednodniowego krajowego wyjazdu studyjnego do Stacji Doświadczalnej Oceny Odmian, który obejmować będzie przekazanie wiedzy teoretycznej w postaci wykładów (szeroki blok wykładów merytorycznych) oraz wiedzy praktycznej w postaci warsztatowej na polach doświadczalnych (rozpoznawanie szkodników, prezentacja nowych odmian zbóż), co pozwoli na osiągniecie planowanego celu operacji.</t>
    </r>
  </si>
  <si>
    <t xml:space="preserve"> Warmińsko-Mazurskie Dni Pola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</si>
</sst>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zł&quot;_-;\-* #,##0.00\ &quot;zł&quot;_-;_-* &quot;-&quot;??\ &quot;zł&quot;_-;_-@_-"/>
    <numFmt numFmtId="43" formatCode="_-* #,##0.00_-;\-* #,##0.00_-;_-* &quot;-&quot;??_-;_-@_-"/>
    <numFmt numFmtId="164" formatCode="#,##0.00\ &quot;zł&quot;"/>
    <numFmt numFmtId="165" formatCode="[$-415]General"/>
    <numFmt numFmtId="166" formatCode="_-* #,##0.00\ _z_ł_-;\-* #,##0.00\ _z_ł_-;_-* &quot;-&quot;??\ _z_ł_-;_-@_-"/>
    <numFmt numFmtId="167" formatCode="#,##0.00\ _z_ł"/>
    <numFmt numFmtId="168" formatCode="#,##0.00&quot; zł&quot;"/>
    <numFmt numFmtId="169" formatCode="[$-415]mmm\-yy"/>
    <numFmt numFmtId="170" formatCode="yy\-mm"/>
    <numFmt numFmtId="171" formatCode="&quot;zł&quot;#,##0.00_);[Red]\(&quot;zł&quot;#,##0.00\)"/>
    <numFmt numFmtId="172" formatCode="#,##0.000"/>
    <numFmt numFmtId="173" formatCode="#,##0.00\ _z_ł;\-#,##0.00\ _z_ł"/>
    <numFmt numFmtId="174" formatCode="[$-415]#,##0.00"/>
    <numFmt numFmtId="175" formatCode="[$-415]0"/>
    <numFmt numFmtId="176" formatCode="[$-415]0.00"/>
    <numFmt numFmtId="177" formatCode="dd\-mmm"/>
  </numFmts>
  <fonts count="74"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name val="Arial CE"/>
      <charset val="238"/>
    </font>
    <font>
      <sz val="10"/>
      <name val="Calibri"/>
      <family val="2"/>
      <charset val="238"/>
      <scheme val="minor"/>
    </font>
    <font>
      <sz val="11"/>
      <color theme="1"/>
      <name val="Calibri"/>
      <family val="2"/>
      <scheme val="minor"/>
    </font>
    <font>
      <sz val="11"/>
      <name val="Calibri"/>
      <family val="2"/>
      <charset val="238"/>
    </font>
    <font>
      <sz val="11"/>
      <color indexed="8"/>
      <name val="Calibri"/>
      <family val="2"/>
      <charset val="238"/>
      <scheme val="minor"/>
    </font>
    <font>
      <sz val="9"/>
      <color theme="1"/>
      <name val="Calibri"/>
      <family val="2"/>
      <charset val="238"/>
      <scheme val="minor"/>
    </font>
    <font>
      <sz val="12"/>
      <color theme="1"/>
      <name val="Calibri"/>
      <family val="2"/>
      <scheme val="minor"/>
    </font>
    <font>
      <b/>
      <sz val="12"/>
      <color theme="1"/>
      <name val="Calibri"/>
      <family val="2"/>
      <charset val="238"/>
      <scheme val="minor"/>
    </font>
    <font>
      <sz val="10"/>
      <name val="Arial"/>
      <family val="2"/>
      <charset val="238"/>
    </font>
    <font>
      <b/>
      <sz val="13.5"/>
      <name val="Calibri"/>
      <family val="2"/>
      <charset val="238"/>
      <scheme val="minor"/>
    </font>
    <font>
      <i/>
      <sz val="11"/>
      <color theme="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sz val="10"/>
      <name val="Calibri"/>
      <family val="2"/>
      <charset val="238"/>
      <scheme val="minor"/>
    </font>
    <font>
      <sz val="11"/>
      <name val="Arial"/>
      <family val="2"/>
      <charset val="238"/>
    </font>
    <font>
      <sz val="11"/>
      <color rgb="FFFF0000"/>
      <name val="Calibri"/>
      <family val="2"/>
      <charset val="238"/>
    </font>
    <font>
      <b/>
      <sz val="11"/>
      <name val="Calibri"/>
      <family val="2"/>
      <charset val="238"/>
    </font>
    <font>
      <sz val="10"/>
      <name val="Times New Roman"/>
      <family val="1"/>
      <charset val="238"/>
    </font>
    <font>
      <strike/>
      <sz val="11"/>
      <name val="Calibri"/>
      <family val="2"/>
      <charset val="238"/>
      <scheme val="minor"/>
    </font>
    <font>
      <sz val="14"/>
      <color theme="1"/>
      <name val="Calibri"/>
      <family val="2"/>
      <charset val="238"/>
      <scheme val="minor"/>
    </font>
    <font>
      <sz val="9"/>
      <name val="Calibri"/>
      <family val="2"/>
      <charset val="238"/>
      <scheme val="minor"/>
    </font>
    <font>
      <sz val="12"/>
      <name val="Arial CE"/>
      <charset val="238"/>
    </font>
    <font>
      <sz val="12"/>
      <name val="Calibri"/>
      <family val="2"/>
      <charset val="238"/>
      <scheme val="minor"/>
    </font>
    <font>
      <b/>
      <sz val="14"/>
      <color theme="1"/>
      <name val="Calibri"/>
      <family val="2"/>
      <charset val="238"/>
      <scheme val="minor"/>
    </font>
    <font>
      <sz val="14"/>
      <name val="Calibri"/>
      <family val="2"/>
      <charset val="238"/>
      <scheme val="minor"/>
    </font>
    <font>
      <sz val="11"/>
      <color rgb="FF9C6500"/>
      <name val="Calibri"/>
      <family val="2"/>
      <charset val="238"/>
      <scheme val="minor"/>
    </font>
    <font>
      <sz val="8"/>
      <name val="Calibri"/>
      <family val="2"/>
      <charset val="238"/>
      <scheme val="minor"/>
    </font>
    <font>
      <sz val="8"/>
      <color theme="1"/>
      <name val="Calibri"/>
      <family val="2"/>
      <charset val="238"/>
      <scheme val="minor"/>
    </font>
    <font>
      <sz val="11"/>
      <color rgb="FF006100"/>
      <name val="Calibri"/>
      <family val="2"/>
      <charset val="238"/>
      <scheme val="minor"/>
    </font>
    <font>
      <b/>
      <sz val="10"/>
      <color theme="1"/>
      <name val="Calibri"/>
      <family val="2"/>
      <charset val="238"/>
      <scheme val="minor"/>
    </font>
    <font>
      <sz val="11"/>
      <name val="Calibri"/>
      <family val="2"/>
      <scheme val="minor"/>
    </font>
    <font>
      <b/>
      <sz val="11"/>
      <color rgb="FFFF0000"/>
      <name val="Calibri"/>
      <family val="2"/>
      <charset val="238"/>
      <scheme val="minor"/>
    </font>
    <font>
      <strike/>
      <sz val="11"/>
      <name val="Calibri"/>
      <family val="2"/>
      <scheme val="minor"/>
    </font>
    <font>
      <sz val="10"/>
      <color rgb="FFFF0000"/>
      <name val="Arial CE"/>
      <charset val="238"/>
    </font>
    <font>
      <b/>
      <sz val="11"/>
      <color theme="1" tint="4.9989318521683403E-2"/>
      <name val="Calibri"/>
      <family val="2"/>
      <scheme val="minor"/>
    </font>
    <font>
      <sz val="12"/>
      <name val="Calibri"/>
      <family val="2"/>
      <scheme val="minor"/>
    </font>
    <font>
      <b/>
      <sz val="16"/>
      <color theme="1"/>
      <name val="Calibri"/>
      <family val="2"/>
      <scheme val="minor"/>
    </font>
    <font>
      <sz val="14"/>
      <color rgb="FFFF0000"/>
      <name val="Calibri"/>
      <family val="2"/>
      <charset val="238"/>
      <scheme val="minor"/>
    </font>
    <font>
      <b/>
      <sz val="11"/>
      <color indexed="8"/>
      <name val="Calibri"/>
      <family val="2"/>
      <scheme val="minor"/>
    </font>
    <font>
      <sz val="11"/>
      <color indexed="8"/>
      <name val="Calibri"/>
      <family val="2"/>
    </font>
    <font>
      <sz val="11"/>
      <name val="Calibri"/>
      <family val="2"/>
    </font>
    <font>
      <sz val="11"/>
      <color theme="1"/>
      <name val="Calibri"/>
      <family val="2"/>
      <charset val="238"/>
    </font>
    <font>
      <sz val="11"/>
      <color rgb="FF000000"/>
      <name val="Calibri"/>
      <family val="2"/>
      <charset val="238"/>
      <scheme val="minor"/>
    </font>
    <font>
      <sz val="11"/>
      <color theme="1"/>
      <name val="Arial"/>
      <family val="2"/>
      <charset val="238"/>
    </font>
    <font>
      <b/>
      <u/>
      <sz val="11"/>
      <name val="Calibri"/>
      <family val="2"/>
      <charset val="238"/>
      <scheme val="minor"/>
    </font>
    <font>
      <i/>
      <sz val="11"/>
      <name val="Calibri"/>
      <family val="2"/>
      <charset val="238"/>
      <scheme val="minor"/>
    </font>
    <font>
      <sz val="12"/>
      <color indexed="8"/>
      <name val="Calibri"/>
      <family val="2"/>
      <charset val="238"/>
    </font>
    <font>
      <sz val="12"/>
      <name val="Calibri"/>
      <family val="2"/>
      <charset val="238"/>
    </font>
    <font>
      <b/>
      <sz val="11"/>
      <color rgb="FF000000"/>
      <name val="Calibri"/>
      <family val="2"/>
      <charset val="238"/>
    </font>
    <font>
      <sz val="10"/>
      <color theme="1"/>
      <name val="Arial CE"/>
      <charset val="238"/>
    </font>
    <font>
      <b/>
      <sz val="12"/>
      <name val="Calibri"/>
      <family val="2"/>
      <charset val="238"/>
      <scheme val="minor"/>
    </font>
    <font>
      <sz val="12"/>
      <color indexed="8"/>
      <name val="Calibri"/>
      <family val="2"/>
      <charset val="238"/>
      <scheme val="minor"/>
    </font>
    <font>
      <sz val="11"/>
      <name val="Times New Roman"/>
      <family val="1"/>
      <charset val="238"/>
    </font>
    <font>
      <b/>
      <sz val="9"/>
      <color indexed="81"/>
      <name val="Tahoma"/>
      <family val="2"/>
    </font>
    <font>
      <sz val="9"/>
      <color indexed="81"/>
      <name val="Tahoma"/>
      <family val="2"/>
    </font>
    <font>
      <i/>
      <sz val="11"/>
      <name val="Calibri"/>
      <family val="2"/>
      <charset val="238"/>
    </font>
    <font>
      <b/>
      <strike/>
      <sz val="11"/>
      <name val="Calibri"/>
      <family val="2"/>
      <charset val="238"/>
      <scheme val="minor"/>
    </font>
    <font>
      <b/>
      <sz val="11"/>
      <name val="Calibri"/>
      <family val="2"/>
      <scheme val="minor"/>
    </font>
    <font>
      <sz val="13"/>
      <name val="Calibri"/>
      <family val="2"/>
      <charset val="238"/>
      <scheme val="minor"/>
    </font>
    <font>
      <sz val="12"/>
      <name val="Calibri"/>
      <family val="2"/>
    </font>
  </fonts>
  <fills count="1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
      <patternFill patternType="solid">
        <fgColor rgb="FF99CC00"/>
        <bgColor rgb="FF92D050"/>
      </patternFill>
    </fill>
    <fill>
      <patternFill patternType="solid">
        <fgColor rgb="FFFFEB9C"/>
      </patternFill>
    </fill>
    <fill>
      <patternFill patternType="solid">
        <fgColor rgb="FFC6EFCE"/>
      </patternFill>
    </fill>
    <fill>
      <patternFill patternType="solid">
        <fgColor theme="9" tint="0.59999389629810485"/>
        <bgColor indexed="65"/>
      </patternFill>
    </fill>
    <fill>
      <patternFill patternType="solid">
        <fgColor rgb="FF99CC00"/>
        <bgColor indexed="64"/>
      </patternFill>
    </fill>
    <fill>
      <patternFill patternType="solid">
        <fgColor rgb="FF99CC00"/>
        <bgColor rgb="FF99CC00"/>
      </patternFill>
    </fill>
    <fill>
      <patternFill patternType="solid">
        <fgColor rgb="FF92D050"/>
        <bgColor rgb="FF92D050"/>
      </patternFill>
    </fill>
    <fill>
      <patternFill patternType="solid">
        <fgColor rgb="FFFFFF66"/>
        <bgColor indexed="64"/>
      </patternFill>
    </fill>
    <fill>
      <patternFill patternType="solid">
        <fgColor rgb="FF99CC00"/>
        <bgColor rgb="FF77BC65"/>
      </patternFill>
    </fill>
    <fill>
      <patternFill patternType="solid">
        <fgColor theme="0"/>
        <bgColor rgb="FF99CC00"/>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s>
  <cellStyleXfs count="22">
    <xf numFmtId="0" fontId="0" fillId="0" borderId="0"/>
    <xf numFmtId="44" fontId="6" fillId="0" borderId="0" applyFont="0" applyFill="0" applyBorder="0" applyAlignment="0" applyProtection="0"/>
    <xf numFmtId="165" fontId="8" fillId="0" borderId="0" applyBorder="0" applyProtection="0"/>
    <xf numFmtId="0" fontId="6" fillId="0" borderId="0"/>
    <xf numFmtId="0" fontId="11" fillId="6" borderId="0" applyBorder="0" applyProtection="0"/>
    <xf numFmtId="0" fontId="10" fillId="5" borderId="0" applyNumberFormat="0" applyBorder="0" applyAlignment="0" applyProtection="0"/>
    <xf numFmtId="0" fontId="3" fillId="0" borderId="0"/>
    <xf numFmtId="0" fontId="15" fillId="0" borderId="0"/>
    <xf numFmtId="0" fontId="15" fillId="0" borderId="0"/>
    <xf numFmtId="43" fontId="6" fillId="0" borderId="0" applyFont="0" applyFill="0" applyBorder="0" applyAlignment="0" applyProtection="0"/>
    <xf numFmtId="0" fontId="19" fillId="0" borderId="0"/>
    <xf numFmtId="0" fontId="21" fillId="0" borderId="0"/>
    <xf numFmtId="0" fontId="21" fillId="0" borderId="0"/>
    <xf numFmtId="0" fontId="39" fillId="10"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2" fillId="11" borderId="0" applyNumberFormat="0" applyBorder="0" applyAlignment="0" applyProtection="0"/>
    <xf numFmtId="0" fontId="10" fillId="5" borderId="0" applyNumberFormat="0" applyBorder="0" applyAlignment="0" applyProtection="0"/>
    <xf numFmtId="44" fontId="6" fillId="0" borderId="0" applyFont="0" applyFill="0" applyBorder="0" applyAlignment="0" applyProtection="0"/>
    <xf numFmtId="0" fontId="6" fillId="12" borderId="0" applyNumberFormat="0" applyBorder="0" applyAlignment="0" applyProtection="0"/>
  </cellStyleXfs>
  <cellXfs count="1253">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0" fontId="4" fillId="0" borderId="0" xfId="0" applyFont="1"/>
    <xf numFmtId="0" fontId="0" fillId="0" borderId="0" xfId="0" applyAlignment="1">
      <alignment horizontal="center"/>
    </xf>
    <xf numFmtId="0" fontId="9" fillId="0" borderId="0" xfId="0" applyFont="1"/>
    <xf numFmtId="0" fontId="4" fillId="3" borderId="2" xfId="0" applyFont="1" applyFill="1"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7" fillId="0" borderId="0" xfId="0" applyFont="1"/>
    <xf numFmtId="4" fontId="7" fillId="0" borderId="0" xfId="0" applyNumberFormat="1" applyFont="1"/>
    <xf numFmtId="0" fontId="0" fillId="0" borderId="0" xfId="0" applyFill="1"/>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6" fontId="0" fillId="0" borderId="2" xfId="0" applyNumberFormat="1" applyBorder="1"/>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164" fontId="18" fillId="0" borderId="0" xfId="0" applyNumberFormat="1" applyFont="1" applyAlignment="1">
      <alignment horizontal="center" vertical="center"/>
    </xf>
    <xf numFmtId="0" fontId="0" fillId="3" borderId="0" xfId="0" applyFill="1"/>
    <xf numFmtId="0" fontId="3" fillId="0" borderId="0" xfId="0" applyFont="1" applyFill="1"/>
    <xf numFmtId="0" fontId="3" fillId="0" borderId="0" xfId="0" applyFont="1" applyFill="1" applyAlignment="1">
      <alignment horizontal="center" vertical="center"/>
    </xf>
    <xf numFmtId="0" fontId="0" fillId="0" borderId="0" xfId="0"/>
    <xf numFmtId="0" fontId="2"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1" fillId="0" borderId="0" xfId="0" applyFont="1"/>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0" fillId="0" borderId="2" xfId="0" applyBorder="1" applyAlignment="1">
      <alignment horizontal="center"/>
    </xf>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 fontId="4" fillId="0" borderId="1" xfId="0" applyNumberFormat="1" applyFont="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13" fillId="0" borderId="0" xfId="0" applyFont="1" applyFill="1" applyAlignment="1">
      <alignment horizontal="center" vertical="center"/>
    </xf>
    <xf numFmtId="0" fontId="0" fillId="0" borderId="0" xfId="0" applyFill="1" applyAlignment="1">
      <alignment horizontal="left"/>
    </xf>
    <xf numFmtId="4"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164" fontId="0" fillId="3" borderId="0" xfId="0" applyNumberFormat="1" applyFill="1" applyAlignment="1">
      <alignment horizontal="center" vertical="center"/>
    </xf>
    <xf numFmtId="0" fontId="7" fillId="0" borderId="0" xfId="0" applyFont="1" applyAlignment="1">
      <alignment wrapText="1"/>
    </xf>
    <xf numFmtId="0" fontId="12" fillId="0" borderId="0" xfId="0" applyFont="1"/>
    <xf numFmtId="0" fontId="0" fillId="0" borderId="0" xfId="0" applyAlignment="1">
      <alignment horizontal="center" vertical="center"/>
    </xf>
    <xf numFmtId="0" fontId="24" fillId="2" borderId="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2" xfId="0" applyFont="1" applyFill="1" applyBorder="1" applyAlignment="1">
      <alignment horizontal="center" vertical="center" wrapText="1"/>
    </xf>
    <xf numFmtId="1" fontId="24" fillId="2" borderId="2" xfId="0" applyNumberFormat="1" applyFont="1" applyFill="1" applyBorder="1" applyAlignment="1">
      <alignment horizontal="center" vertical="center" wrapText="1"/>
    </xf>
    <xf numFmtId="0" fontId="25" fillId="2" borderId="5" xfId="0" applyFont="1" applyFill="1" applyBorder="1" applyAlignment="1">
      <alignment horizontal="center" vertical="center"/>
    </xf>
    <xf numFmtId="4" fontId="24" fillId="2"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6" fillId="0" borderId="2" xfId="0" applyFont="1" applyBorder="1" applyAlignment="1">
      <alignment horizontal="center" vertical="center" wrapText="1"/>
    </xf>
    <xf numFmtId="0" fontId="28" fillId="0" borderId="2" xfId="0" applyFont="1" applyBorder="1" applyAlignment="1">
      <alignment horizontal="center" vertical="top" wrapText="1"/>
    </xf>
    <xf numFmtId="0" fontId="28" fillId="0" borderId="2" xfId="0" applyFont="1" applyBorder="1" applyAlignment="1">
      <alignment horizontal="center" vertical="center" wrapText="1"/>
    </xf>
    <xf numFmtId="0" fontId="0" fillId="9" borderId="5" xfId="0" applyFill="1" applyBorder="1" applyAlignment="1">
      <alignment horizontal="center" vertical="center" wrapText="1"/>
    </xf>
    <xf numFmtId="0" fontId="0" fillId="9" borderId="2" xfId="0" applyFill="1" applyBorder="1" applyAlignment="1">
      <alignment horizontal="center" vertical="center" wrapText="1"/>
    </xf>
    <xf numFmtId="1" fontId="0" fillId="9" borderId="2" xfId="0" applyNumberFormat="1" applyFill="1" applyBorder="1" applyAlignment="1">
      <alignment horizontal="center" vertical="center" wrapText="1"/>
    </xf>
    <xf numFmtId="0" fontId="0" fillId="9" borderId="5" xfId="0" applyFill="1" applyBorder="1" applyAlignment="1">
      <alignment horizontal="center" vertical="center"/>
    </xf>
    <xf numFmtId="4" fontId="0" fillId="9" borderId="2" xfId="0" applyNumberFormat="1" applyFill="1" applyBorder="1" applyAlignment="1">
      <alignment horizontal="center" vertical="center" wrapText="1"/>
    </xf>
    <xf numFmtId="0" fontId="5" fillId="0" borderId="2" xfId="0" applyFont="1" applyBorder="1" applyAlignment="1">
      <alignment horizontal="center" vertical="center" wrapText="1"/>
    </xf>
    <xf numFmtId="168" fontId="0" fillId="0" borderId="0" xfId="0" applyNumberFormat="1" applyAlignment="1">
      <alignment horizontal="center" vertical="center"/>
    </xf>
    <xf numFmtId="169" fontId="4" fillId="0" borderId="2"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0" fontId="4" fillId="0" borderId="4" xfId="0" applyFont="1" applyBorder="1" applyAlignment="1">
      <alignment horizontal="center" vertical="center"/>
    </xf>
    <xf numFmtId="0" fontId="29" fillId="0" borderId="0" xfId="0" applyFont="1" applyAlignment="1">
      <alignment horizontal="left" vertical="center" wrapText="1"/>
    </xf>
    <xf numFmtId="4" fontId="0" fillId="0" borderId="2" xfId="0" applyNumberFormat="1" applyBorder="1" applyAlignment="1">
      <alignment horizontal="center" vertical="center"/>
    </xf>
    <xf numFmtId="0" fontId="0" fillId="0" borderId="0" xfId="0" applyAlignment="1">
      <alignment wrapText="1"/>
    </xf>
    <xf numFmtId="0" fontId="1" fillId="0" borderId="0" xfId="0" applyFont="1" applyAlignment="1">
      <alignment vertical="top"/>
    </xf>
    <xf numFmtId="0" fontId="33" fillId="0" borderId="0" xfId="0" applyFont="1" applyAlignment="1">
      <alignment vertical="top" wrapText="1"/>
    </xf>
    <xf numFmtId="0" fontId="35" fillId="0" borderId="0" xfId="0" applyFont="1" applyAlignment="1">
      <alignment horizontal="center" vertical="center"/>
    </xf>
    <xf numFmtId="0" fontId="35" fillId="0" borderId="0" xfId="0" applyFont="1"/>
    <xf numFmtId="0" fontId="36" fillId="3" borderId="2" xfId="0" applyFont="1" applyFill="1" applyBorder="1" applyAlignment="1">
      <alignment horizontal="center" vertical="center"/>
    </xf>
    <xf numFmtId="0" fontId="36" fillId="3" borderId="2" xfId="0" applyFont="1" applyFill="1" applyBorder="1" applyAlignment="1">
      <alignment horizontal="center" vertical="center" wrapText="1"/>
    </xf>
    <xf numFmtId="4" fontId="36" fillId="3" borderId="2" xfId="0" applyNumberFormat="1" applyFont="1" applyFill="1" applyBorder="1" applyAlignment="1">
      <alignment horizontal="center" vertical="center"/>
    </xf>
    <xf numFmtId="171" fontId="36" fillId="3" borderId="2" xfId="0" applyNumberFormat="1" applyFont="1" applyFill="1" applyBorder="1" applyAlignment="1">
      <alignment horizontal="center" vertical="center"/>
    </xf>
    <xf numFmtId="164" fontId="36" fillId="0" borderId="0" xfId="0" applyNumberFormat="1" applyFont="1" applyAlignment="1">
      <alignment horizontal="center" vertical="center"/>
    </xf>
    <xf numFmtId="0" fontId="36" fillId="0" borderId="0" xfId="0" applyFont="1"/>
    <xf numFmtId="0" fontId="37" fillId="0" borderId="0" xfId="0" applyFont="1" applyAlignment="1">
      <alignment vertical="top"/>
    </xf>
    <xf numFmtId="1" fontId="2" fillId="4" borderId="2" xfId="0" applyNumberFormat="1" applyFont="1" applyFill="1" applyBorder="1" applyAlignment="1">
      <alignment horizontal="center" vertical="center" wrapText="1"/>
    </xf>
    <xf numFmtId="166" fontId="0" fillId="0" borderId="0" xfId="0" applyNumberFormat="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4" fillId="0" borderId="2" xfId="0" applyNumberFormat="1" applyFont="1" applyBorder="1" applyAlignment="1">
      <alignment horizontal="center" vertical="center"/>
    </xf>
    <xf numFmtId="0" fontId="0" fillId="0" borderId="0" xfId="0" applyAlignment="1">
      <alignment wrapText="1"/>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4" fontId="0" fillId="0" borderId="2" xfId="0" applyNumberFormat="1" applyBorder="1" applyAlignment="1">
      <alignment horizontal="center"/>
    </xf>
    <xf numFmtId="0" fontId="4" fillId="3" borderId="0" xfId="0" applyFont="1" applyFill="1"/>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16" fontId="0" fillId="3" borderId="2" xfId="0" applyNumberFormat="1" applyFill="1" applyBorder="1" applyAlignment="1">
      <alignment horizontal="center" vertical="center" wrapText="1"/>
    </xf>
    <xf numFmtId="16" fontId="17" fillId="3" borderId="2"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6" fontId="4" fillId="3"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3" borderId="4" xfId="0"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1" xfId="0" applyFill="1" applyBorder="1" applyAlignment="1">
      <alignment horizontal="center" vertical="center"/>
    </xf>
    <xf numFmtId="0" fontId="16" fillId="3" borderId="2" xfId="0" applyFont="1" applyFill="1" applyBorder="1" applyAlignment="1">
      <alignment horizontal="center" vertical="center"/>
    </xf>
    <xf numFmtId="0" fontId="4" fillId="3" borderId="2" xfId="0" applyFont="1" applyFill="1" applyBorder="1"/>
    <xf numFmtId="0" fontId="4" fillId="3" borderId="2" xfId="0" applyFont="1" applyFill="1" applyBorder="1" applyAlignment="1">
      <alignment horizontal="left" vertical="center"/>
    </xf>
    <xf numFmtId="4" fontId="4" fillId="3" borderId="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vertical="center"/>
    </xf>
    <xf numFmtId="4" fontId="4" fillId="3" borderId="1"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49" fontId="4" fillId="3" borderId="2" xfId="0" quotePrefix="1" applyNumberFormat="1" applyFont="1" applyFill="1" applyBorder="1" applyAlignment="1">
      <alignment horizontal="center" vertical="center"/>
    </xf>
    <xf numFmtId="17" fontId="0" fillId="3" borderId="2" xfId="0" applyNumberFormat="1" applyFill="1" applyBorder="1" applyAlignment="1">
      <alignment horizontal="center" vertical="center" wrapText="1"/>
    </xf>
    <xf numFmtId="4" fontId="4" fillId="3" borderId="2" xfId="3" applyNumberFormat="1" applyFont="1" applyFill="1" applyBorder="1" applyAlignment="1">
      <alignment horizontal="center" vertical="center" wrapText="1"/>
    </xf>
    <xf numFmtId="0" fontId="4" fillId="3" borderId="0" xfId="0" applyFont="1" applyFill="1" applyAlignment="1">
      <alignment horizontal="center" vertical="center"/>
    </xf>
    <xf numFmtId="0" fontId="34" fillId="3" borderId="2" xfId="0" applyFont="1" applyFill="1" applyBorder="1" applyAlignment="1">
      <alignment horizontal="center" wrapText="1"/>
    </xf>
    <xf numFmtId="43" fontId="4" fillId="3" borderId="2" xfId="9" applyFont="1" applyFill="1" applyBorder="1" applyAlignment="1">
      <alignmen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center" wrapText="1"/>
    </xf>
    <xf numFmtId="17"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2" xfId="0" applyFont="1" applyFill="1" applyBorder="1" applyAlignment="1">
      <alignment horizontal="left" vertical="center"/>
    </xf>
    <xf numFmtId="0" fontId="27" fillId="3" borderId="2" xfId="0" applyFont="1" applyFill="1" applyBorder="1" applyAlignment="1">
      <alignment horizontal="center" vertical="center" wrapText="1"/>
    </xf>
    <xf numFmtId="4" fontId="14" fillId="3" borderId="2" xfId="0" applyNumberFormat="1" applyFont="1" applyFill="1" applyBorder="1" applyAlignment="1">
      <alignment vertical="center"/>
    </xf>
    <xf numFmtId="4" fontId="14" fillId="3" borderId="2" xfId="0" applyNumberFormat="1"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4" fontId="4" fillId="3" borderId="5" xfId="0" applyNumberFormat="1" applyFont="1" applyFill="1" applyBorder="1" applyAlignment="1">
      <alignment horizontal="center" vertical="center"/>
    </xf>
    <xf numFmtId="0" fontId="28"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xf>
    <xf numFmtId="0" fontId="16" fillId="3" borderId="2" xfId="0" applyFont="1" applyFill="1" applyBorder="1" applyAlignment="1">
      <alignment horizontal="left" vertical="top" wrapText="1"/>
    </xf>
    <xf numFmtId="49" fontId="4" fillId="3" borderId="1" xfId="0" applyNumberFormat="1" applyFont="1" applyFill="1" applyBorder="1" applyAlignment="1">
      <alignment horizontal="center" vertical="center" wrapText="1"/>
    </xf>
    <xf numFmtId="2" fontId="0" fillId="3" borderId="2" xfId="0" applyNumberFormat="1" applyFill="1" applyBorder="1" applyAlignment="1">
      <alignment horizontal="center" vertical="center"/>
    </xf>
    <xf numFmtId="0" fontId="34" fillId="3" borderId="2" xfId="0" applyFont="1" applyFill="1" applyBorder="1" applyAlignment="1">
      <alignment horizontal="center" vertical="center"/>
    </xf>
    <xf numFmtId="4" fontId="0" fillId="3" borderId="2" xfId="0" applyNumberForma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xf numFmtId="0" fontId="3" fillId="3" borderId="2" xfId="0" applyFont="1" applyFill="1" applyBorder="1"/>
    <xf numFmtId="0" fontId="0" fillId="3" borderId="2" xfId="0" applyFill="1" applyBorder="1"/>
    <xf numFmtId="164" fontId="4" fillId="3" borderId="0" xfId="0" applyNumberFormat="1" applyFont="1" applyFill="1" applyAlignment="1">
      <alignment horizontal="center" vertical="center"/>
    </xf>
    <xf numFmtId="4" fontId="38"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3" borderId="1" xfId="0" applyFont="1" applyFill="1" applyBorder="1" applyAlignment="1">
      <alignment vertical="center"/>
    </xf>
    <xf numFmtId="0" fontId="4" fillId="3" borderId="7" xfId="0" applyFont="1" applyFill="1" applyBorder="1" applyAlignment="1">
      <alignment vertical="center"/>
    </xf>
    <xf numFmtId="49" fontId="4" fillId="3" borderId="4" xfId="0" applyNumberFormat="1" applyFont="1" applyFill="1" applyBorder="1" applyAlignment="1">
      <alignment horizontal="center" vertical="center" wrapText="1"/>
    </xf>
    <xf numFmtId="49" fontId="36" fillId="3" borderId="2" xfId="0" applyNumberFormat="1" applyFont="1" applyFill="1" applyBorder="1" applyAlignment="1">
      <alignment horizontal="center" vertical="center" wrapText="1"/>
    </xf>
    <xf numFmtId="17" fontId="36" fillId="3" borderId="2" xfId="0" applyNumberFormat="1" applyFont="1" applyFill="1" applyBorder="1" applyAlignment="1">
      <alignment horizontal="center" vertical="center" wrapText="1"/>
    </xf>
    <xf numFmtId="0" fontId="36" fillId="3" borderId="5" xfId="0" applyFont="1" applyFill="1" applyBorder="1" applyAlignment="1">
      <alignment horizontal="center" vertical="center"/>
    </xf>
    <xf numFmtId="0" fontId="0" fillId="3" borderId="2" xfId="0" applyFill="1" applyBorder="1" applyAlignment="1">
      <alignment horizontal="center" vertical="center"/>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xf>
    <xf numFmtId="0" fontId="16" fillId="3" borderId="2" xfId="0" applyFont="1" applyFill="1" applyBorder="1" applyAlignment="1">
      <alignment horizontal="center" vertical="center"/>
    </xf>
    <xf numFmtId="4" fontId="16"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0" fillId="4" borderId="7" xfId="0"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xf>
    <xf numFmtId="4" fontId="0" fillId="3" borderId="2" xfId="0" applyNumberFormat="1" applyFill="1" applyBorder="1" applyAlignment="1">
      <alignment horizontal="center" vertical="center"/>
    </xf>
    <xf numFmtId="0" fontId="0" fillId="0" borderId="2" xfId="0" applyBorder="1" applyAlignment="1">
      <alignment horizontal="center"/>
    </xf>
    <xf numFmtId="0" fontId="0" fillId="4" borderId="1" xfId="0" applyFill="1" applyBorder="1" applyAlignment="1">
      <alignment horizontal="center"/>
    </xf>
    <xf numFmtId="49" fontId="4" fillId="3" borderId="2" xfId="0" applyNumberFormat="1" applyFont="1" applyFill="1" applyBorder="1" applyAlignment="1">
      <alignment horizontal="center" vertical="center" wrapText="1"/>
    </xf>
    <xf numFmtId="0" fontId="4" fillId="4" borderId="2" xfId="0" applyFont="1" applyFill="1" applyBorder="1" applyAlignment="1">
      <alignment horizontal="center"/>
    </xf>
    <xf numFmtId="0" fontId="0" fillId="0" borderId="0" xfId="0"/>
    <xf numFmtId="0" fontId="0" fillId="0" borderId="0" xfId="0"/>
    <xf numFmtId="0" fontId="3" fillId="0" borderId="0" xfId="0" applyFont="1" applyAlignment="1">
      <alignment horizontal="center" vertical="center"/>
    </xf>
    <xf numFmtId="0" fontId="3" fillId="0" borderId="0" xfId="0" applyFont="1"/>
    <xf numFmtId="4" fontId="0" fillId="0" borderId="2" xfId="0" applyNumberFormat="1" applyBorder="1" applyAlignment="1">
      <alignment horizontal="center" vertical="center"/>
    </xf>
    <xf numFmtId="0" fontId="0" fillId="4" borderId="1" xfId="0" applyFill="1" applyBorder="1" applyAlignment="1">
      <alignment horizontal="center" vertical="center"/>
    </xf>
    <xf numFmtId="0" fontId="0" fillId="0" borderId="2" xfId="0" applyBorder="1" applyAlignment="1">
      <alignment horizontal="center" vertical="center"/>
    </xf>
    <xf numFmtId="0" fontId="34" fillId="3" borderId="2" xfId="0" applyFont="1" applyFill="1" applyBorder="1" applyAlignment="1">
      <alignment horizontal="center" vertical="center" wrapText="1"/>
    </xf>
    <xf numFmtId="17" fontId="34" fillId="3" borderId="2" xfId="0" applyNumberFormat="1" applyFont="1" applyFill="1" applyBorder="1" applyAlignment="1">
      <alignment horizontal="center" vertical="center" wrapText="1"/>
    </xf>
    <xf numFmtId="4" fontId="34" fillId="3" borderId="2" xfId="0" applyNumberFormat="1" applyFont="1" applyFill="1" applyBorder="1" applyAlignment="1">
      <alignment horizontal="center" vertical="center"/>
    </xf>
    <xf numFmtId="4" fontId="34" fillId="3" borderId="2" xfId="0" applyNumberFormat="1" applyFont="1" applyFill="1" applyBorder="1" applyAlignment="1">
      <alignment horizontal="right" vertical="center"/>
    </xf>
    <xf numFmtId="0" fontId="34" fillId="3" borderId="2" xfId="0" applyFont="1" applyFill="1" applyBorder="1"/>
    <xf numFmtId="0" fontId="40" fillId="3" borderId="2" xfId="0" applyFont="1" applyFill="1" applyBorder="1" applyAlignment="1">
      <alignment horizontal="left" vertical="center" wrapText="1"/>
    </xf>
    <xf numFmtId="0" fontId="40" fillId="3" borderId="2" xfId="0" applyFont="1" applyFill="1" applyBorder="1" applyAlignment="1">
      <alignment horizontal="center" vertical="center" wrapText="1"/>
    </xf>
    <xf numFmtId="49" fontId="40" fillId="3" borderId="2" xfId="0" applyNumberFormat="1" applyFont="1" applyFill="1" applyBorder="1" applyAlignment="1">
      <alignment horizontal="center" vertical="center" wrapText="1"/>
    </xf>
    <xf numFmtId="17" fontId="40" fillId="3" borderId="2" xfId="0" applyNumberFormat="1" applyFont="1" applyFill="1" applyBorder="1" applyAlignment="1">
      <alignment horizontal="center" vertical="center" wrapText="1"/>
    </xf>
    <xf numFmtId="0" fontId="40" fillId="3" borderId="2" xfId="0" applyFont="1" applyFill="1" applyBorder="1" applyAlignment="1">
      <alignment horizontal="center" vertical="center"/>
    </xf>
    <xf numFmtId="0" fontId="40" fillId="3" borderId="2" xfId="0" applyFont="1" applyFill="1" applyBorder="1"/>
    <xf numFmtId="4" fontId="40" fillId="3" borderId="2" xfId="0" applyNumberFormat="1" applyFont="1" applyFill="1" applyBorder="1" applyAlignment="1">
      <alignment horizontal="center" vertical="center"/>
    </xf>
    <xf numFmtId="4" fontId="40" fillId="3" borderId="2" xfId="0" applyNumberFormat="1" applyFont="1" applyFill="1" applyBorder="1" applyAlignment="1">
      <alignment horizontal="right" vertical="center"/>
    </xf>
    <xf numFmtId="49" fontId="34" fillId="3" borderId="2" xfId="0" applyNumberFormat="1" applyFont="1" applyFill="1" applyBorder="1" applyAlignment="1">
      <alignment horizontal="center" vertical="center" wrapText="1"/>
    </xf>
    <xf numFmtId="0" fontId="40" fillId="3" borderId="5" xfId="0" applyFont="1" applyFill="1" applyBorder="1" applyAlignment="1">
      <alignment horizontal="center" vertical="center"/>
    </xf>
    <xf numFmtId="0" fontId="40" fillId="3" borderId="5" xfId="0" applyFont="1" applyFill="1" applyBorder="1" applyAlignment="1">
      <alignment horizontal="center" vertical="center" wrapText="1"/>
    </xf>
    <xf numFmtId="0" fontId="40" fillId="3" borderId="5" xfId="0" applyFont="1" applyFill="1" applyBorder="1" applyAlignment="1">
      <alignment horizontal="left" vertical="center" wrapText="1"/>
    </xf>
    <xf numFmtId="49" fontId="40" fillId="3" borderId="5" xfId="0" applyNumberFormat="1" applyFont="1" applyFill="1" applyBorder="1" applyAlignment="1">
      <alignment horizontal="center" vertical="center" wrapText="1"/>
    </xf>
    <xf numFmtId="0" fontId="0" fillId="4" borderId="2" xfId="0" applyFill="1" applyBorder="1" applyAlignment="1">
      <alignment horizontal="center"/>
    </xf>
    <xf numFmtId="0" fontId="40" fillId="3" borderId="2" xfId="0" applyFont="1" applyFill="1" applyBorder="1" applyAlignment="1">
      <alignment vertical="center" wrapText="1"/>
    </xf>
    <xf numFmtId="0" fontId="40" fillId="3" borderId="5" xfId="0" applyFont="1" applyFill="1" applyBorder="1" applyAlignment="1">
      <alignment vertical="center" wrapText="1"/>
    </xf>
    <xf numFmtId="0" fontId="0" fillId="0" borderId="0" xfId="0"/>
    <xf numFmtId="4" fontId="0" fillId="0" borderId="0" xfId="0" applyNumberFormat="1"/>
    <xf numFmtId="2" fontId="0" fillId="7" borderId="2" xfId="0" applyNumberFormat="1" applyFill="1" applyBorder="1" applyAlignment="1">
      <alignment horizontal="center"/>
    </xf>
    <xf numFmtId="0" fontId="0" fillId="7" borderId="2" xfId="0" applyFill="1" applyBorder="1"/>
    <xf numFmtId="0" fontId="1" fillId="7"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0" fillId="7" borderId="2" xfId="0" applyFill="1" applyBorder="1" applyAlignment="1">
      <alignment horizontal="center"/>
    </xf>
    <xf numFmtId="0" fontId="0" fillId="0" borderId="2" xfId="0" applyBorder="1" applyAlignment="1">
      <alignment horizontal="center"/>
    </xf>
    <xf numFmtId="4" fontId="0" fillId="0" borderId="2" xfId="0" applyNumberFormat="1" applyBorder="1"/>
    <xf numFmtId="0" fontId="0" fillId="4" borderId="2" xfId="0" applyFill="1" applyBorder="1" applyAlignment="1">
      <alignment horizontal="center"/>
    </xf>
    <xf numFmtId="4" fontId="4" fillId="0" borderId="2" xfId="0" applyNumberFormat="1" applyFont="1" applyBorder="1" applyAlignment="1">
      <alignment horizontal="center" vertical="center"/>
    </xf>
    <xf numFmtId="0" fontId="0" fillId="4" borderId="2" xfId="0" applyFill="1" applyBorder="1" applyAlignment="1">
      <alignment horizontal="center"/>
    </xf>
    <xf numFmtId="0" fontId="43" fillId="0" borderId="0" xfId="0" applyFont="1"/>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5" xfId="0" applyFont="1" applyFill="1" applyBorder="1" applyAlignment="1">
      <alignment horizontal="center" vertical="center"/>
    </xf>
    <xf numFmtId="4" fontId="17" fillId="2" borderId="2" xfId="0" applyNumberFormat="1" applyFont="1" applyFill="1" applyBorder="1" applyAlignment="1">
      <alignment horizontal="center" vertical="center" wrapText="1"/>
    </xf>
    <xf numFmtId="1" fontId="44" fillId="3" borderId="2" xfId="0" applyNumberFormat="1" applyFont="1" applyFill="1" applyBorder="1" applyAlignment="1">
      <alignment horizontal="center" vertical="center" wrapText="1"/>
    </xf>
    <xf numFmtId="17" fontId="44" fillId="3" borderId="2" xfId="0" quotePrefix="1" applyNumberFormat="1" applyFont="1" applyFill="1" applyBorder="1" applyAlignment="1">
      <alignment horizontal="center" vertical="center" wrapText="1"/>
    </xf>
    <xf numFmtId="0" fontId="45" fillId="0" borderId="0" xfId="0" applyFont="1" applyAlignment="1">
      <alignment horizontal="center" vertical="center" wrapText="1"/>
    </xf>
    <xf numFmtId="43" fontId="44" fillId="3" borderId="2" xfId="17" applyFont="1" applyFill="1" applyBorder="1" applyAlignment="1">
      <alignment horizontal="center" vertical="center" wrapText="1"/>
    </xf>
    <xf numFmtId="49" fontId="0" fillId="0" borderId="0" xfId="0" applyNumberFormat="1" applyAlignment="1">
      <alignment horizontal="right"/>
    </xf>
    <xf numFmtId="0" fontId="47" fillId="0" borderId="0" xfId="0" applyFont="1"/>
    <xf numFmtId="0" fontId="48" fillId="0" borderId="0" xfId="0" applyFont="1" applyAlignment="1">
      <alignment horizontal="center" vertical="center" wrapText="1"/>
    </xf>
    <xf numFmtId="16" fontId="44" fillId="3" borderId="2" xfId="0" applyNumberFormat="1" applyFont="1" applyFill="1" applyBorder="1" applyAlignment="1">
      <alignment horizontal="center" vertical="center" wrapText="1"/>
    </xf>
    <xf numFmtId="4" fontId="46" fillId="3" borderId="2" xfId="0" applyNumberFormat="1" applyFont="1" applyFill="1" applyBorder="1" applyAlignment="1">
      <alignment horizontal="center" vertical="center" wrapText="1"/>
    </xf>
    <xf numFmtId="0" fontId="44" fillId="3" borderId="4" xfId="0" applyFont="1" applyFill="1" applyBorder="1" applyAlignment="1">
      <alignment horizontal="center" vertical="center"/>
    </xf>
    <xf numFmtId="4" fontId="44" fillId="3" borderId="2" xfId="0" applyNumberFormat="1" applyFont="1" applyFill="1" applyBorder="1" applyAlignment="1">
      <alignment vertical="center"/>
    </xf>
    <xf numFmtId="0" fontId="4" fillId="3" borderId="0" xfId="0" applyFont="1" applyFill="1" applyAlignment="1">
      <alignment vertical="center" wrapText="1"/>
    </xf>
    <xf numFmtId="0" fontId="0" fillId="7" borderId="2" xfId="0" applyFill="1" applyBorder="1" applyAlignment="1">
      <alignment wrapText="1"/>
    </xf>
    <xf numFmtId="0" fontId="0" fillId="4" borderId="2" xfId="0" applyFill="1" applyBorder="1" applyAlignment="1">
      <alignment horizont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3" borderId="2" xfId="0"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0" fontId="4" fillId="4" borderId="2" xfId="0" applyFont="1" applyFill="1" applyBorder="1" applyAlignment="1">
      <alignment horizontal="center"/>
    </xf>
    <xf numFmtId="4"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4" fillId="3" borderId="2"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0" fillId="0" borderId="0" xfId="0" applyAlignment="1">
      <alignment horizontal="center" vertical="center" wrapText="1"/>
    </xf>
    <xf numFmtId="0" fontId="44" fillId="3" borderId="2" xfId="0" applyFont="1" applyFill="1" applyBorder="1" applyAlignment="1">
      <alignment horizontal="center" vertical="center"/>
    </xf>
    <xf numFmtId="4" fontId="44" fillId="3" borderId="2" xfId="0" applyNumberFormat="1" applyFont="1" applyFill="1" applyBorder="1" applyAlignment="1">
      <alignment horizontal="center" vertical="center" wrapText="1"/>
    </xf>
    <xf numFmtId="17" fontId="44" fillId="3" borderId="2" xfId="0" applyNumberFormat="1" applyFont="1" applyFill="1" applyBorder="1" applyAlignment="1">
      <alignment horizontal="center" vertical="center" wrapText="1"/>
    </xf>
    <xf numFmtId="4" fontId="44" fillId="3" borderId="2" xfId="0" applyNumberFormat="1" applyFont="1" applyFill="1" applyBorder="1" applyAlignment="1">
      <alignment horizontal="center" vertical="center"/>
    </xf>
    <xf numFmtId="0" fontId="44" fillId="3" borderId="2" xfId="0" applyFont="1" applyFill="1" applyBorder="1"/>
    <xf numFmtId="49" fontId="44" fillId="3"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50" fillId="0" borderId="0" xfId="0" applyFont="1"/>
    <xf numFmtId="0" fontId="51" fillId="0" borderId="0" xfId="0" applyFont="1" applyAlignment="1">
      <alignment vertical="center"/>
    </xf>
    <xf numFmtId="0" fontId="53" fillId="2" borderId="2" xfId="0" applyFont="1" applyFill="1" applyBorder="1" applyAlignment="1">
      <alignment horizontal="center" vertical="center" wrapText="1"/>
    </xf>
    <xf numFmtId="1" fontId="53"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53" fillId="2" borderId="2" xfId="0" applyFont="1" applyFill="1" applyBorder="1" applyAlignment="1">
      <alignment horizontal="center" vertical="center"/>
    </xf>
    <xf numFmtId="4" fontId="53" fillId="2" borderId="2" xfId="0" applyNumberFormat="1" applyFont="1" applyFill="1" applyBorder="1" applyAlignment="1">
      <alignment horizontal="center" vertical="center" wrapText="1"/>
    </xf>
    <xf numFmtId="0" fontId="54" fillId="3" borderId="2" xfId="0" applyFont="1" applyFill="1" applyBorder="1" applyAlignment="1">
      <alignment horizontal="center" vertical="center" wrapText="1"/>
    </xf>
    <xf numFmtId="4" fontId="44" fillId="0" borderId="0" xfId="0" applyNumberFormat="1" applyFont="1"/>
    <xf numFmtId="0" fontId="44" fillId="0" borderId="0" xfId="0" applyFont="1"/>
    <xf numFmtId="0" fontId="19" fillId="0" borderId="0" xfId="0" applyFont="1"/>
    <xf numFmtId="0" fontId="44" fillId="3" borderId="2" xfId="13" applyFont="1" applyFill="1" applyBorder="1" applyAlignment="1">
      <alignment horizontal="center" vertical="center" wrapText="1"/>
    </xf>
    <xf numFmtId="0" fontId="54" fillId="3" borderId="2" xfId="0" applyFont="1" applyFill="1" applyBorder="1" applyAlignment="1">
      <alignment horizontal="center" vertical="center"/>
    </xf>
    <xf numFmtId="0" fontId="54" fillId="3" borderId="2" xfId="0" applyFont="1" applyFill="1" applyBorder="1" applyAlignment="1">
      <alignment horizontal="center" wrapText="1"/>
    </xf>
    <xf numFmtId="0" fontId="54" fillId="3" borderId="2" xfId="4" applyFont="1" applyFill="1" applyBorder="1" applyAlignment="1" applyProtection="1">
      <alignment horizontal="center" vertical="center" wrapText="1"/>
    </xf>
    <xf numFmtId="0" fontId="44" fillId="3" borderId="3" xfId="0" applyFont="1" applyFill="1" applyBorder="1" applyAlignment="1">
      <alignment horizontal="center" vertical="center"/>
    </xf>
    <xf numFmtId="0" fontId="44" fillId="3" borderId="6" xfId="0" applyFont="1" applyFill="1" applyBorder="1" applyAlignment="1">
      <alignment horizontal="center" vertical="center" wrapText="1"/>
    </xf>
    <xf numFmtId="4" fontId="0" fillId="4" borderId="2" xfId="0" applyNumberFormat="1" applyFill="1" applyBorder="1" applyAlignment="1">
      <alignment horizontal="center"/>
    </xf>
    <xf numFmtId="1" fontId="0" fillId="0" borderId="2" xfId="0" applyNumberFormat="1" applyBorder="1" applyAlignment="1">
      <alignment horizontal="center"/>
    </xf>
    <xf numFmtId="4" fontId="45" fillId="0" borderId="0" xfId="0" applyNumberFormat="1" applyFont="1"/>
    <xf numFmtId="4" fontId="0" fillId="0" borderId="0" xfId="0" applyNumberFormat="1" applyAlignment="1">
      <alignment wrapText="1"/>
    </xf>
    <xf numFmtId="0" fontId="5" fillId="0" borderId="0" xfId="0" applyFont="1"/>
    <xf numFmtId="0" fontId="4" fillId="3" borderId="2" xfId="0" applyFont="1" applyFill="1" applyBorder="1" applyAlignment="1">
      <alignment horizontal="left" vertical="top" wrapText="1"/>
    </xf>
    <xf numFmtId="49" fontId="4" fillId="3" borderId="2" xfId="0" applyNumberFormat="1" applyFont="1" applyFill="1" applyBorder="1" applyAlignment="1">
      <alignment horizontal="center" vertical="top" wrapText="1"/>
    </xf>
    <xf numFmtId="3" fontId="4" fillId="3"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49" fontId="4" fillId="0" borderId="0" xfId="0" applyNumberFormat="1" applyFont="1" applyAlignment="1">
      <alignment horizontal="center" vertical="top" wrapText="1"/>
    </xf>
    <xf numFmtId="17" fontId="4" fillId="0" borderId="0" xfId="0" applyNumberFormat="1" applyFont="1" applyAlignment="1">
      <alignment horizontal="center" vertical="center" wrapText="1"/>
    </xf>
    <xf numFmtId="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3" borderId="2" xfId="0" applyFont="1" applyFill="1" applyBorder="1" applyAlignment="1">
      <alignment horizontal="center"/>
    </xf>
    <xf numFmtId="4" fontId="4" fillId="3" borderId="2" xfId="0" applyNumberFormat="1" applyFont="1" applyFill="1" applyBorder="1" applyAlignment="1">
      <alignment horizontal="center"/>
    </xf>
    <xf numFmtId="0" fontId="0" fillId="0" borderId="0" xfId="0" applyAlignment="1">
      <alignment horizontal="center" vertical="top"/>
    </xf>
    <xf numFmtId="0" fontId="28" fillId="0" borderId="0" xfId="0" applyFont="1"/>
    <xf numFmtId="0" fontId="28" fillId="0" borderId="0" xfId="0" applyFont="1" applyAlignment="1">
      <alignment horizontal="center"/>
    </xf>
    <xf numFmtId="0" fontId="28" fillId="0" borderId="0" xfId="0" applyFont="1" applyAlignment="1">
      <alignment horizontal="center" vertical="top"/>
    </xf>
    <xf numFmtId="0" fontId="55" fillId="0" borderId="0" xfId="0" applyFont="1" applyAlignment="1">
      <alignment horizontal="center"/>
    </xf>
    <xf numFmtId="0" fontId="28" fillId="0" borderId="0" xfId="0" applyFont="1" applyAlignment="1">
      <alignment horizontal="left"/>
    </xf>
    <xf numFmtId="4" fontId="55" fillId="0" borderId="0" xfId="0" applyNumberFormat="1" applyFont="1"/>
    <xf numFmtId="0" fontId="56" fillId="14" borderId="19" xfId="0" applyFont="1" applyFill="1" applyBorder="1" applyAlignment="1">
      <alignment horizontal="center" vertical="center" wrapText="1"/>
    </xf>
    <xf numFmtId="0" fontId="56" fillId="14" borderId="20" xfId="0" applyFont="1" applyFill="1" applyBorder="1" applyAlignment="1">
      <alignment horizontal="center" vertical="center" wrapText="1"/>
    </xf>
    <xf numFmtId="1" fontId="56" fillId="14" borderId="20" xfId="0" applyNumberFormat="1" applyFont="1" applyFill="1" applyBorder="1" applyAlignment="1">
      <alignment horizontal="center" vertical="center" wrapText="1"/>
    </xf>
    <xf numFmtId="0" fontId="56" fillId="14" borderId="19" xfId="0" applyFont="1" applyFill="1" applyBorder="1" applyAlignment="1">
      <alignment horizontal="center" vertical="center"/>
    </xf>
    <xf numFmtId="0" fontId="56" fillId="14" borderId="19" xfId="0" applyFont="1" applyFill="1" applyBorder="1" applyAlignment="1">
      <alignment horizontal="center" vertical="top"/>
    </xf>
    <xf numFmtId="4" fontId="56" fillId="14" borderId="20" xfId="0" applyNumberFormat="1" applyFont="1" applyFill="1" applyBorder="1" applyAlignment="1">
      <alignment horizontal="center" vertical="center" wrapText="1"/>
    </xf>
    <xf numFmtId="0" fontId="28" fillId="3" borderId="0" xfId="0" applyFont="1" applyFill="1"/>
    <xf numFmtId="0" fontId="57" fillId="0" borderId="0" xfId="0" applyFont="1"/>
    <xf numFmtId="0" fontId="57" fillId="3" borderId="0" xfId="0" applyFont="1" applyFill="1"/>
    <xf numFmtId="0" fontId="0" fillId="3" borderId="0" xfId="0" applyFill="1" applyAlignment="1">
      <alignment vertical="center"/>
    </xf>
    <xf numFmtId="4" fontId="28" fillId="0" borderId="0" xfId="0" applyNumberFormat="1" applyFont="1"/>
    <xf numFmtId="0" fontId="28" fillId="4" borderId="2" xfId="3" applyFont="1" applyFill="1" applyBorder="1" applyAlignment="1">
      <alignment horizontal="center" vertical="center"/>
    </xf>
    <xf numFmtId="0" fontId="57" fillId="4" borderId="2" xfId="3" applyFont="1" applyFill="1" applyBorder="1" applyAlignment="1">
      <alignment horizontal="center" vertical="center"/>
    </xf>
    <xf numFmtId="0" fontId="28" fillId="0" borderId="2" xfId="0" applyFont="1" applyBorder="1" applyAlignment="1">
      <alignment horizontal="center"/>
    </xf>
    <xf numFmtId="4" fontId="28" fillId="0" borderId="2" xfId="0" applyNumberFormat="1" applyFont="1" applyBorder="1" applyAlignment="1">
      <alignment horizontal="center"/>
    </xf>
    <xf numFmtId="166" fontId="28" fillId="0" borderId="2" xfId="0" applyNumberFormat="1" applyFont="1" applyBorder="1"/>
    <xf numFmtId="4" fontId="4" fillId="0" borderId="0" xfId="0" applyNumberFormat="1" applyFont="1" applyAlignment="1">
      <alignment horizontal="center" vertical="center" wrapText="1"/>
    </xf>
    <xf numFmtId="0" fontId="0" fillId="0" borderId="2" xfId="0" applyBorder="1" applyAlignment="1">
      <alignment horizontal="center"/>
    </xf>
    <xf numFmtId="0" fontId="2" fillId="2" borderId="2" xfId="0" applyFont="1" applyFill="1" applyBorder="1" applyAlignment="1">
      <alignment horizontal="center" vertical="center"/>
    </xf>
    <xf numFmtId="0" fontId="4" fillId="3" borderId="0" xfId="0" applyFont="1" applyFill="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horizontal="left" wrapText="1"/>
    </xf>
    <xf numFmtId="166"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20" fillId="0" borderId="0" xfId="0" applyFont="1"/>
    <xf numFmtId="0" fontId="60" fillId="2" borderId="5" xfId="0" applyFont="1" applyFill="1" applyBorder="1" applyAlignment="1">
      <alignment horizontal="center" vertical="center" wrapText="1"/>
    </xf>
    <xf numFmtId="0" fontId="60" fillId="2" borderId="2" xfId="0" applyFont="1" applyFill="1" applyBorder="1" applyAlignment="1">
      <alignment horizontal="center" vertical="center" wrapText="1"/>
    </xf>
    <xf numFmtId="1" fontId="60" fillId="2" borderId="2" xfId="0" applyNumberFormat="1" applyFont="1" applyFill="1" applyBorder="1" applyAlignment="1">
      <alignment horizontal="center" vertical="center" wrapText="1"/>
    </xf>
    <xf numFmtId="0" fontId="60" fillId="2" borderId="5" xfId="0" applyFont="1" applyFill="1" applyBorder="1" applyAlignment="1">
      <alignment horizontal="center" vertical="center"/>
    </xf>
    <xf numFmtId="4" fontId="60" fillId="2" borderId="2" xfId="0" applyNumberFormat="1" applyFont="1" applyFill="1" applyBorder="1" applyAlignment="1">
      <alignment horizontal="center" vertical="center" wrapText="1"/>
    </xf>
    <xf numFmtId="165" fontId="36" fillId="3" borderId="2" xfId="2" applyFont="1" applyFill="1" applyBorder="1" applyAlignment="1">
      <alignment horizontal="center" vertical="center" wrapText="1"/>
    </xf>
    <xf numFmtId="4" fontId="36" fillId="3" borderId="2" xfId="0" applyNumberFormat="1" applyFont="1" applyFill="1" applyBorder="1" applyAlignment="1">
      <alignment horizontal="center" vertical="center" wrapText="1"/>
    </xf>
    <xf numFmtId="0" fontId="36" fillId="3" borderId="2" xfId="0" applyFont="1" applyFill="1" applyBorder="1" applyAlignment="1">
      <alignment vertical="center"/>
    </xf>
    <xf numFmtId="0" fontId="36" fillId="3" borderId="2" xfId="0" applyFont="1" applyFill="1" applyBorder="1"/>
    <xf numFmtId="0" fontId="36" fillId="3" borderId="2" xfId="0" applyFont="1" applyFill="1" applyBorder="1" applyAlignment="1">
      <alignment horizontal="center" vertical="top" wrapText="1"/>
    </xf>
    <xf numFmtId="0" fontId="61" fillId="3" borderId="2" xfId="0" applyFont="1" applyFill="1" applyBorder="1" applyAlignment="1">
      <alignment horizontal="center" vertical="center" wrapText="1"/>
    </xf>
    <xf numFmtId="0" fontId="36" fillId="3" borderId="4" xfId="0" applyFont="1" applyFill="1" applyBorder="1" applyAlignment="1">
      <alignment horizontal="center" vertical="center" wrapText="1"/>
    </xf>
    <xf numFmtId="2" fontId="36" fillId="3" borderId="2" xfId="2" applyNumberFormat="1" applyFont="1" applyFill="1" applyBorder="1" applyAlignment="1">
      <alignment horizontal="center" vertical="center" wrapText="1"/>
    </xf>
    <xf numFmtId="0" fontId="4" fillId="3" borderId="2" xfId="3" applyFont="1" applyFill="1" applyBorder="1"/>
    <xf numFmtId="17" fontId="4" fillId="3" borderId="2" xfId="3" applyNumberFormat="1" applyFont="1" applyFill="1" applyBorder="1" applyAlignment="1">
      <alignment horizontal="center" vertical="center" wrapText="1"/>
    </xf>
    <xf numFmtId="4" fontId="4" fillId="3" borderId="2" xfId="3" applyNumberFormat="1" applyFont="1" applyFill="1" applyBorder="1" applyAlignment="1">
      <alignment horizontal="center" vertical="center"/>
    </xf>
    <xf numFmtId="3" fontId="36" fillId="3" borderId="2" xfId="0" applyNumberFormat="1" applyFont="1" applyFill="1" applyBorder="1" applyAlignment="1">
      <alignment horizontal="center" vertical="center" wrapText="1"/>
    </xf>
    <xf numFmtId="0" fontId="0" fillId="4" borderId="2" xfId="0" applyFill="1" applyBorder="1" applyAlignment="1">
      <alignment horizontal="left" vertical="center"/>
    </xf>
    <xf numFmtId="4" fontId="12" fillId="0" borderId="0" xfId="0" applyNumberFormat="1" applyFont="1"/>
    <xf numFmtId="11" fontId="4" fillId="3" borderId="2" xfId="0" applyNumberFormat="1" applyFont="1" applyFill="1" applyBorder="1" applyAlignment="1">
      <alignment horizontal="center" vertical="center" wrapText="1"/>
    </xf>
    <xf numFmtId="11"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4" fillId="0" borderId="0" xfId="3" applyFont="1" applyAlignment="1">
      <alignment horizontal="center" vertical="center" wrapText="1"/>
    </xf>
    <xf numFmtId="0" fontId="0" fillId="3" borderId="2" xfId="0" applyFill="1" applyBorder="1" applyAlignment="1">
      <alignment horizontal="center"/>
    </xf>
    <xf numFmtId="4" fontId="0" fillId="3" borderId="2" xfId="0" applyNumberFormat="1" applyFill="1" applyBorder="1" applyAlignment="1">
      <alignment horizontal="center"/>
    </xf>
    <xf numFmtId="0" fontId="0" fillId="4" borderId="2" xfId="0" applyFill="1" applyBorder="1"/>
    <xf numFmtId="0" fontId="62" fillId="0" borderId="0" xfId="0" applyFont="1"/>
    <xf numFmtId="174" fontId="0" fillId="0" borderId="0" xfId="0" applyNumberFormat="1"/>
    <xf numFmtId="0" fontId="63" fillId="0" borderId="0" xfId="0" applyFont="1" applyAlignment="1">
      <alignment horizontal="center" vertical="center"/>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175" fontId="0" fillId="14" borderId="20" xfId="0" applyNumberFormat="1" applyFill="1" applyBorder="1" applyAlignment="1">
      <alignment horizontal="center" vertical="center" wrapText="1"/>
    </xf>
    <xf numFmtId="0" fontId="0" fillId="14" borderId="19" xfId="0" applyFill="1" applyBorder="1" applyAlignment="1">
      <alignment horizontal="center" vertical="center"/>
    </xf>
    <xf numFmtId="174" fontId="0" fillId="14" borderId="20" xfId="0" applyNumberForma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168" fontId="55" fillId="0" borderId="0" xfId="0" applyNumberFormat="1" applyFont="1" applyAlignment="1">
      <alignment horizontal="center" vertical="center"/>
    </xf>
    <xf numFmtId="0" fontId="55" fillId="0" borderId="0" xfId="0" applyFont="1"/>
    <xf numFmtId="49" fontId="4" fillId="3" borderId="20"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0" fontId="55" fillId="0" borderId="0" xfId="0" applyFont="1" applyAlignment="1">
      <alignment horizontal="center" vertical="center"/>
    </xf>
    <xf numFmtId="0" fontId="4" fillId="3" borderId="20" xfId="0" applyFont="1" applyFill="1" applyBorder="1" applyAlignment="1">
      <alignment vertical="center" wrapText="1"/>
    </xf>
    <xf numFmtId="3" fontId="0" fillId="0" borderId="2" xfId="0" applyNumberFormat="1" applyBorder="1" applyAlignment="1">
      <alignment horizontal="center"/>
    </xf>
    <xf numFmtId="4" fontId="0" fillId="0" borderId="0" xfId="0" applyNumberFormat="1" applyAlignment="1">
      <alignment horizontal="center" vertical="center"/>
    </xf>
    <xf numFmtId="0" fontId="7" fillId="0" borderId="0" xfId="0" applyFont="1" applyAlignment="1">
      <alignment horizontal="center" vertical="center"/>
    </xf>
    <xf numFmtId="0" fontId="64" fillId="0" borderId="0" xfId="0" applyFont="1"/>
    <xf numFmtId="0" fontId="36" fillId="0" borderId="0" xfId="0" applyFont="1" applyAlignment="1">
      <alignment horizontal="center" vertical="center"/>
    </xf>
    <xf numFmtId="0" fontId="65" fillId="2" borderId="5" xfId="0" applyFont="1" applyFill="1" applyBorder="1" applyAlignment="1">
      <alignment horizontal="center" vertical="center" wrapText="1"/>
    </xf>
    <xf numFmtId="0" fontId="65" fillId="2" borderId="2" xfId="0" applyFont="1" applyFill="1" applyBorder="1" applyAlignment="1">
      <alignment horizontal="center" vertical="center" wrapText="1"/>
    </xf>
    <xf numFmtId="1" fontId="65" fillId="2" borderId="2" xfId="0" applyNumberFormat="1" applyFont="1" applyFill="1" applyBorder="1" applyAlignment="1">
      <alignment horizontal="center" vertical="center" wrapText="1"/>
    </xf>
    <xf numFmtId="0" fontId="65" fillId="2" borderId="5" xfId="0" applyFont="1" applyFill="1" applyBorder="1" applyAlignment="1">
      <alignment horizontal="center" vertical="center"/>
    </xf>
    <xf numFmtId="4" fontId="65" fillId="2" borderId="2" xfId="0" applyNumberFormat="1" applyFont="1" applyFill="1" applyBorder="1" applyAlignment="1">
      <alignment horizontal="center" vertical="center" wrapText="1"/>
    </xf>
    <xf numFmtId="0" fontId="64" fillId="3" borderId="2" xfId="0" applyFont="1" applyFill="1" applyBorder="1" applyAlignment="1">
      <alignment horizontal="center" vertical="center" wrapText="1"/>
    </xf>
    <xf numFmtId="0" fontId="36" fillId="3" borderId="2" xfId="0" applyFont="1" applyFill="1" applyBorder="1" applyAlignment="1">
      <alignment vertical="center" wrapText="1"/>
    </xf>
    <xf numFmtId="0" fontId="36" fillId="3" borderId="1" xfId="0" applyFont="1" applyFill="1" applyBorder="1" applyAlignment="1">
      <alignment horizontal="center" vertical="top" wrapText="1"/>
    </xf>
    <xf numFmtId="4" fontId="36" fillId="3" borderId="2" xfId="0" applyNumberFormat="1" applyFont="1" applyFill="1" applyBorder="1" applyAlignment="1">
      <alignment vertical="center"/>
    </xf>
    <xf numFmtId="17" fontId="36" fillId="3" borderId="1" xfId="0" applyNumberFormat="1" applyFont="1" applyFill="1" applyBorder="1" applyAlignment="1">
      <alignment horizontal="center" vertical="center" wrapText="1"/>
    </xf>
    <xf numFmtId="0" fontId="36" fillId="3" borderId="1" xfId="0" applyFont="1" applyFill="1" applyBorder="1"/>
    <xf numFmtId="2" fontId="36" fillId="3" borderId="2" xfId="0" applyNumberFormat="1" applyFont="1" applyFill="1" applyBorder="1" applyAlignment="1">
      <alignment horizontal="center" vertical="center"/>
    </xf>
    <xf numFmtId="0" fontId="36" fillId="3" borderId="0" xfId="0" applyFont="1" applyFill="1" applyAlignment="1">
      <alignment horizontal="center" vertical="center" wrapText="1"/>
    </xf>
    <xf numFmtId="4" fontId="36" fillId="3" borderId="1" xfId="0" applyNumberFormat="1" applyFont="1" applyFill="1" applyBorder="1" applyAlignment="1">
      <alignment vertical="center"/>
    </xf>
    <xf numFmtId="2" fontId="36" fillId="3" borderId="2" xfId="0" applyNumberFormat="1" applyFont="1" applyFill="1" applyBorder="1" applyAlignment="1">
      <alignment horizontal="center" vertical="center" wrapText="1"/>
    </xf>
    <xf numFmtId="3" fontId="36" fillId="3" borderId="2" xfId="0" applyNumberFormat="1" applyFont="1" applyFill="1" applyBorder="1" applyAlignment="1">
      <alignment horizontal="center" vertical="center"/>
    </xf>
    <xf numFmtId="0" fontId="36" fillId="3" borderId="5" xfId="0" applyFont="1" applyFill="1" applyBorder="1" applyAlignment="1">
      <alignment horizontal="left" vertical="center" wrapText="1"/>
    </xf>
    <xf numFmtId="0" fontId="36" fillId="3" borderId="5" xfId="0" applyFont="1" applyFill="1" applyBorder="1" applyAlignment="1">
      <alignment vertical="center" wrapText="1"/>
    </xf>
    <xf numFmtId="0" fontId="36" fillId="3" borderId="5" xfId="0" applyFont="1" applyFill="1" applyBorder="1"/>
    <xf numFmtId="0" fontId="36" fillId="3" borderId="5" xfId="0" applyFont="1" applyFill="1" applyBorder="1" applyAlignment="1">
      <alignment horizontal="left" wrapText="1"/>
    </xf>
    <xf numFmtId="2" fontId="36" fillId="3" borderId="5" xfId="0" applyNumberFormat="1" applyFont="1" applyFill="1" applyBorder="1" applyAlignment="1">
      <alignment horizontal="center" vertical="center" wrapText="1"/>
    </xf>
    <xf numFmtId="4" fontId="0" fillId="3" borderId="0" xfId="0" applyNumberFormat="1" applyFill="1" applyAlignment="1">
      <alignment horizontal="center" vertical="center"/>
    </xf>
    <xf numFmtId="0" fontId="2" fillId="4" borderId="2" xfId="0" applyFont="1" applyFill="1" applyBorder="1" applyAlignment="1">
      <alignment horizontal="center" vertical="center"/>
    </xf>
    <xf numFmtId="0" fontId="0" fillId="3" borderId="0" xfId="0" applyFill="1" applyAlignment="1">
      <alignment horizontal="center"/>
    </xf>
    <xf numFmtId="2" fontId="4"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5" fillId="3" borderId="2" xfId="0" applyFont="1" applyFill="1" applyBorder="1" applyAlignment="1">
      <alignment vertical="center" wrapText="1"/>
    </xf>
    <xf numFmtId="0" fontId="4" fillId="3" borderId="2" xfId="19" applyFont="1" applyFill="1" applyBorder="1" applyAlignment="1">
      <alignment vertical="center" wrapText="1"/>
    </xf>
    <xf numFmtId="0" fontId="66" fillId="3" borderId="2" xfId="0"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xf>
    <xf numFmtId="4" fontId="0" fillId="0" borderId="0" xfId="0" applyNumberFormat="1" applyAlignment="1">
      <alignment horizontal="center"/>
    </xf>
    <xf numFmtId="0" fontId="0" fillId="0" borderId="2" xfId="0" applyBorder="1" applyAlignment="1">
      <alignment horizontal="center" vertical="center"/>
    </xf>
    <xf numFmtId="0" fontId="4" fillId="3" borderId="6"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16" borderId="0" xfId="0" applyFill="1"/>
    <xf numFmtId="177" fontId="16" fillId="3" borderId="2"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4" fillId="3" borderId="0" xfId="0" applyFont="1" applyFill="1" applyAlignment="1">
      <alignment horizontal="center" vertical="center" wrapText="1"/>
    </xf>
    <xf numFmtId="0" fontId="0" fillId="17" borderId="5" xfId="0" applyFill="1" applyBorder="1" applyAlignment="1">
      <alignment horizontal="center" vertical="center" wrapText="1"/>
    </xf>
    <xf numFmtId="0" fontId="0" fillId="17" borderId="2" xfId="0" applyFill="1" applyBorder="1" applyAlignment="1">
      <alignment horizontal="center" vertical="center" wrapText="1"/>
    </xf>
    <xf numFmtId="1" fontId="0" fillId="17" borderId="2" xfId="0" applyNumberFormat="1" applyFill="1" applyBorder="1" applyAlignment="1">
      <alignment horizontal="center" vertical="center" wrapText="1"/>
    </xf>
    <xf numFmtId="0" fontId="0" fillId="17" borderId="5" xfId="0" applyFill="1" applyBorder="1" applyAlignment="1">
      <alignment horizontal="center" vertical="center"/>
    </xf>
    <xf numFmtId="4" fontId="0" fillId="17" borderId="2" xfId="0" applyNumberFormat="1" applyFill="1" applyBorder="1" applyAlignment="1">
      <alignment horizontal="center" vertical="center" wrapText="1"/>
    </xf>
    <xf numFmtId="0" fontId="16" fillId="0" borderId="0" xfId="0" applyFont="1"/>
    <xf numFmtId="0" fontId="41" fillId="0" borderId="0" xfId="0" applyFont="1"/>
    <xf numFmtId="0" fontId="0" fillId="0" borderId="0" xfId="0" applyAlignment="1">
      <alignment horizontal="center" wrapText="1"/>
    </xf>
    <xf numFmtId="0" fontId="13" fillId="0" borderId="0" xfId="0" applyFont="1" applyAlignment="1">
      <alignment horizontal="center" vertical="center"/>
    </xf>
    <xf numFmtId="0" fontId="13" fillId="0" borderId="0" xfId="0" applyFont="1"/>
    <xf numFmtId="0" fontId="2" fillId="2" borderId="7" xfId="0" applyFont="1" applyFill="1" applyBorder="1" applyAlignment="1">
      <alignment horizontal="center" vertical="center" wrapText="1"/>
    </xf>
    <xf numFmtId="0" fontId="4" fillId="0" borderId="0" xfId="0" applyFont="1" applyAlignment="1">
      <alignment vertical="center"/>
    </xf>
    <xf numFmtId="49" fontId="44" fillId="3" borderId="5" xfId="0" applyNumberFormat="1" applyFont="1" applyFill="1" applyBorder="1" applyAlignment="1">
      <alignment horizontal="center" vertical="center" wrapText="1"/>
    </xf>
    <xf numFmtId="0" fontId="54" fillId="3" borderId="5" xfId="0" applyFont="1" applyFill="1" applyBorder="1" applyAlignment="1">
      <alignment horizontal="center" vertical="center" wrapText="1"/>
    </xf>
    <xf numFmtId="0" fontId="44" fillId="3" borderId="2" xfId="0" applyFont="1" applyFill="1" applyBorder="1" applyAlignment="1">
      <alignment horizontal="left" vertical="center" wrapText="1"/>
    </xf>
    <xf numFmtId="2" fontId="44" fillId="3" borderId="2" xfId="0" applyNumberFormat="1" applyFont="1" applyFill="1" applyBorder="1" applyAlignment="1">
      <alignment horizontal="center" vertical="center"/>
    </xf>
    <xf numFmtId="3" fontId="44" fillId="3" borderId="2" xfId="0" applyNumberFormat="1" applyFont="1" applyFill="1" applyBorder="1" applyAlignment="1">
      <alignment horizontal="center" vertical="center"/>
    </xf>
    <xf numFmtId="3" fontId="44" fillId="3" borderId="2" xfId="0" applyNumberFormat="1" applyFont="1" applyFill="1" applyBorder="1" applyAlignment="1">
      <alignment horizontal="center" vertical="center" wrapText="1"/>
    </xf>
    <xf numFmtId="0" fontId="44" fillId="3" borderId="2" xfId="0" applyFont="1" applyFill="1" applyBorder="1" applyAlignment="1">
      <alignment wrapText="1"/>
    </xf>
    <xf numFmtId="0" fontId="54" fillId="0" borderId="0" xfId="0" applyFont="1" applyAlignment="1">
      <alignment horizontal="center" vertical="center" wrapText="1"/>
    </xf>
    <xf numFmtId="0" fontId="54" fillId="0" borderId="0" xfId="0" applyFont="1" applyAlignment="1">
      <alignment horizontal="left" wrapText="1"/>
    </xf>
    <xf numFmtId="4" fontId="54" fillId="0" borderId="0" xfId="0" applyNumberFormat="1" applyFont="1" applyAlignment="1">
      <alignment horizontal="center" vertical="center" wrapText="1"/>
    </xf>
    <xf numFmtId="1" fontId="54" fillId="0" borderId="0" xfId="0" applyNumberFormat="1" applyFont="1" applyAlignment="1">
      <alignment horizontal="center" vertical="center" wrapText="1"/>
    </xf>
    <xf numFmtId="2" fontId="0" fillId="0" borderId="0" xfId="0" applyNumberFormat="1"/>
    <xf numFmtId="0" fontId="44" fillId="3" borderId="3" xfId="0" applyFont="1" applyFill="1" applyBorder="1" applyAlignment="1">
      <alignment horizontal="left" vertical="center" wrapText="1"/>
    </xf>
    <xf numFmtId="0" fontId="44" fillId="3" borderId="0" xfId="0" applyFont="1" applyFill="1" applyAlignment="1">
      <alignment horizontal="center" vertical="center"/>
    </xf>
    <xf numFmtId="0" fontId="44" fillId="3" borderId="4" xfId="0" applyFont="1" applyFill="1" applyBorder="1" applyAlignment="1">
      <alignment wrapText="1"/>
    </xf>
    <xf numFmtId="0" fontId="44" fillId="3" borderId="1" xfId="0" applyFont="1" applyFill="1" applyBorder="1" applyAlignment="1">
      <alignment horizontal="left" vertical="center" wrapText="1"/>
    </xf>
    <xf numFmtId="0" fontId="44" fillId="3" borderId="2" xfId="0" applyFont="1" applyFill="1" applyBorder="1" applyAlignment="1">
      <alignment vertical="center" wrapText="1"/>
    </xf>
    <xf numFmtId="0" fontId="44" fillId="3" borderId="4" xfId="0" applyFont="1" applyFill="1" applyBorder="1" applyAlignment="1">
      <alignment horizontal="center" vertical="center" wrapText="1"/>
    </xf>
    <xf numFmtId="4" fontId="44" fillId="3" borderId="4" xfId="0" applyNumberFormat="1" applyFont="1" applyFill="1" applyBorder="1" applyAlignment="1">
      <alignment horizontal="center" vertical="center" wrapText="1"/>
    </xf>
    <xf numFmtId="0" fontId="44" fillId="3" borderId="0" xfId="0" applyFont="1" applyFill="1" applyAlignment="1">
      <alignment horizontal="center" vertical="center" wrapText="1"/>
    </xf>
    <xf numFmtId="0" fontId="7" fillId="0" borderId="0" xfId="0" applyFont="1" applyAlignment="1">
      <alignment vertical="center"/>
    </xf>
    <xf numFmtId="0" fontId="36" fillId="0" borderId="0" xfId="0" applyFont="1" applyAlignment="1">
      <alignment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64" fillId="0" borderId="0" xfId="0" applyFont="1" applyAlignment="1">
      <alignment vertical="center"/>
    </xf>
    <xf numFmtId="4" fontId="36" fillId="0" borderId="0" xfId="0" applyNumberFormat="1" applyFont="1" applyAlignment="1">
      <alignment vertical="center"/>
    </xf>
    <xf numFmtId="4" fontId="36" fillId="0" borderId="0" xfId="0" applyNumberFormat="1" applyFont="1" applyAlignment="1">
      <alignment horizontal="center" vertical="center"/>
    </xf>
    <xf numFmtId="0" fontId="36" fillId="3" borderId="2" xfId="0" applyFont="1" applyFill="1" applyBorder="1" applyAlignment="1">
      <alignment horizontal="left" vertical="center" wrapText="1"/>
    </xf>
    <xf numFmtId="0" fontId="36" fillId="3" borderId="2" xfId="6" applyFont="1" applyFill="1" applyBorder="1" applyAlignment="1">
      <alignment horizontal="center" vertical="center" wrapText="1"/>
    </xf>
    <xf numFmtId="0" fontId="36" fillId="3" borderId="2" xfId="6" applyFont="1" applyFill="1" applyBorder="1" applyAlignment="1">
      <alignment vertical="center" wrapText="1"/>
    </xf>
    <xf numFmtId="4" fontId="36" fillId="3" borderId="2" xfId="0" applyNumberFormat="1" applyFont="1" applyFill="1" applyBorder="1" applyAlignment="1">
      <alignment horizontal="right" vertical="center"/>
    </xf>
    <xf numFmtId="4" fontId="36" fillId="3" borderId="2" xfId="6" applyNumberFormat="1" applyFont="1" applyFill="1" applyBorder="1" applyAlignment="1">
      <alignment vertical="center" wrapText="1"/>
    </xf>
    <xf numFmtId="0" fontId="36" fillId="0" borderId="0" xfId="0" applyFont="1" applyAlignment="1">
      <alignment vertical="center" wrapText="1"/>
    </xf>
    <xf numFmtId="0" fontId="36" fillId="3" borderId="2" xfId="6" quotePrefix="1" applyFont="1" applyFill="1" applyBorder="1" applyAlignment="1">
      <alignment horizontal="center" vertical="center" wrapText="1"/>
    </xf>
    <xf numFmtId="4" fontId="36" fillId="3" borderId="2" xfId="0" applyNumberFormat="1" applyFont="1" applyFill="1" applyBorder="1" applyAlignment="1">
      <alignment horizontal="right" vertical="center" wrapText="1"/>
    </xf>
    <xf numFmtId="0" fontId="7" fillId="3" borderId="0" xfId="0" applyFont="1" applyFill="1" applyAlignment="1">
      <alignment vertical="center"/>
    </xf>
    <xf numFmtId="0" fontId="36" fillId="3" borderId="5" xfId="6" applyFont="1" applyFill="1" applyBorder="1" applyAlignment="1">
      <alignment horizontal="center" vertical="center" wrapText="1"/>
    </xf>
    <xf numFmtId="0" fontId="36" fillId="3" borderId="5" xfId="6" applyFont="1" applyFill="1" applyBorder="1" applyAlignment="1">
      <alignment horizontal="left" vertical="center" wrapText="1"/>
    </xf>
    <xf numFmtId="0" fontId="36" fillId="3" borderId="5" xfId="6" applyFont="1" applyFill="1" applyBorder="1" applyAlignment="1">
      <alignment vertical="center" wrapText="1"/>
    </xf>
    <xf numFmtId="0" fontId="36" fillId="3" borderId="5" xfId="6" quotePrefix="1" applyFont="1" applyFill="1" applyBorder="1" applyAlignment="1">
      <alignment horizontal="center" vertical="center" wrapText="1"/>
    </xf>
    <xf numFmtId="4" fontId="36" fillId="3" borderId="5" xfId="6" applyNumberFormat="1" applyFont="1" applyFill="1" applyBorder="1" applyAlignment="1">
      <alignment vertical="center" wrapText="1"/>
    </xf>
    <xf numFmtId="4" fontId="36" fillId="3" borderId="5" xfId="6" applyNumberFormat="1" applyFont="1" applyFill="1" applyBorder="1" applyAlignment="1">
      <alignment horizontal="right" vertical="center" wrapText="1"/>
    </xf>
    <xf numFmtId="16" fontId="36" fillId="3" borderId="2" xfId="6" quotePrefix="1" applyNumberFormat="1" applyFont="1" applyFill="1" applyBorder="1" applyAlignment="1">
      <alignment horizontal="center" vertical="center" wrapText="1"/>
    </xf>
    <xf numFmtId="0" fontId="36" fillId="3" borderId="2" xfId="0" applyFont="1" applyFill="1" applyBorder="1" applyAlignment="1">
      <alignment horizontal="left" vertical="top" wrapText="1"/>
    </xf>
    <xf numFmtId="0" fontId="36" fillId="3" borderId="1" xfId="0" applyFont="1" applyFill="1" applyBorder="1" applyAlignment="1">
      <alignment vertical="center" wrapText="1"/>
    </xf>
    <xf numFmtId="4" fontId="36" fillId="3" borderId="1" xfId="0" applyNumberFormat="1" applyFont="1" applyFill="1" applyBorder="1" applyAlignment="1">
      <alignment horizontal="right" vertical="center"/>
    </xf>
    <xf numFmtId="0" fontId="7" fillId="0" borderId="0" xfId="0" applyFont="1" applyAlignment="1">
      <alignment vertical="center" wrapText="1"/>
    </xf>
    <xf numFmtId="0" fontId="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4" fontId="0" fillId="0" borderId="2" xfId="0" applyNumberFormat="1" applyBorder="1" applyAlignment="1">
      <alignment vertical="center"/>
    </xf>
    <xf numFmtId="4" fontId="0" fillId="3" borderId="0" xfId="0" applyNumberFormat="1" applyFill="1" applyAlignment="1">
      <alignment vertical="center"/>
    </xf>
    <xf numFmtId="0" fontId="4" fillId="4" borderId="2" xfId="0" applyFont="1" applyFill="1" applyBorder="1" applyAlignment="1">
      <alignment horizontal="center"/>
    </xf>
    <xf numFmtId="0" fontId="65" fillId="2" borderId="2" xfId="0" applyFont="1" applyFill="1" applyBorder="1" applyAlignment="1">
      <alignment horizontal="center" vertical="center"/>
    </xf>
    <xf numFmtId="0" fontId="65" fillId="2" borderId="2" xfId="0" applyFont="1" applyFill="1" applyBorder="1" applyAlignment="1">
      <alignment horizontal="center" vertical="center" wrapText="1"/>
    </xf>
    <xf numFmtId="4" fontId="65" fillId="2"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0" fillId="3" borderId="2" xfId="0" applyFill="1" applyBorder="1" applyAlignment="1">
      <alignment horizontal="center"/>
    </xf>
    <xf numFmtId="0" fontId="0" fillId="0" borderId="2" xfId="0" applyBorder="1" applyAlignment="1">
      <alignment horizontal="center"/>
    </xf>
    <xf numFmtId="4" fontId="0" fillId="3" borderId="2" xfId="0" applyNumberFormat="1" applyFill="1" applyBorder="1"/>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0" fillId="3"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17"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4" fillId="3" borderId="2" xfId="0" applyFont="1" applyFill="1" applyBorder="1"/>
    <xf numFmtId="0" fontId="14"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4"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4" fillId="3" borderId="2" xfId="0" applyFont="1" applyFill="1" applyBorder="1" applyAlignment="1">
      <alignment vertical="center" wrapText="1"/>
    </xf>
    <xf numFmtId="49" fontId="4"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2" xfId="0" applyFont="1" applyFill="1" applyBorder="1" applyAlignment="1">
      <alignment horizontal="center" vertical="center"/>
    </xf>
    <xf numFmtId="4" fontId="44" fillId="3" borderId="2" xfId="0" applyNumberFormat="1"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1" xfId="0" applyFont="1" applyFill="1" applyBorder="1" applyAlignment="1">
      <alignment horizontal="center" vertical="center"/>
    </xf>
    <xf numFmtId="0" fontId="44" fillId="3" borderId="5" xfId="0" applyFont="1" applyFill="1" applyBorder="1" applyAlignment="1">
      <alignment horizontal="center" vertical="center"/>
    </xf>
    <xf numFmtId="4" fontId="44" fillId="3" borderId="2" xfId="0" applyNumberFormat="1" applyFont="1" applyFill="1" applyBorder="1" applyAlignment="1">
      <alignment horizontal="center" vertical="center"/>
    </xf>
    <xf numFmtId="0" fontId="44" fillId="3" borderId="2" xfId="19" applyFont="1" applyFill="1" applyBorder="1" applyAlignment="1">
      <alignment horizontal="center" vertical="center" wrapText="1"/>
    </xf>
    <xf numFmtId="17" fontId="44" fillId="3" borderId="2" xfId="0" applyNumberFormat="1" applyFont="1" applyFill="1" applyBorder="1" applyAlignment="1">
      <alignment horizontal="center" vertical="center" wrapText="1"/>
    </xf>
    <xf numFmtId="43" fontId="44" fillId="3" borderId="2" xfId="17" applyFont="1" applyFill="1" applyBorder="1" applyAlignment="1">
      <alignment horizontal="center" vertical="center"/>
    </xf>
    <xf numFmtId="43" fontId="44" fillId="3" borderId="2" xfId="17" applyFont="1" applyFill="1" applyBorder="1" applyAlignment="1">
      <alignment vertical="center" wrapText="1"/>
    </xf>
    <xf numFmtId="49" fontId="44" fillId="3" borderId="2" xfId="0" applyNumberFormat="1" applyFont="1" applyFill="1" applyBorder="1" applyAlignment="1">
      <alignment horizontal="center" vertical="center" wrapText="1"/>
    </xf>
    <xf numFmtId="4" fontId="46" fillId="3" borderId="2" xfId="0" applyNumberFormat="1" applyFont="1" applyFill="1" applyBorder="1" applyAlignment="1">
      <alignment horizontal="center" vertical="center"/>
    </xf>
    <xf numFmtId="0" fontId="44" fillId="3" borderId="2" xfId="0" applyFont="1" applyFill="1" applyBorder="1"/>
    <xf numFmtId="0" fontId="54"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0" fontId="49" fillId="3" borderId="2"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5" xfId="0" applyFont="1" applyFill="1" applyBorder="1" applyAlignment="1">
      <alignment horizontal="center" vertical="center" wrapText="1"/>
    </xf>
    <xf numFmtId="4" fontId="0" fillId="3" borderId="2" xfId="0" applyNumberFormat="1" applyFill="1" applyBorder="1" applyAlignment="1">
      <alignment horizontal="center" vertical="center"/>
    </xf>
    <xf numFmtId="166" fontId="4" fillId="3" borderId="2" xfId="0" applyNumberFormat="1" applyFont="1" applyFill="1" applyBorder="1" applyAlignment="1">
      <alignment horizontal="center" vertical="center"/>
    </xf>
    <xf numFmtId="166" fontId="4" fillId="3" borderId="5" xfId="0" applyNumberFormat="1" applyFont="1" applyFill="1" applyBorder="1" applyAlignment="1">
      <alignment horizontal="center" vertical="center"/>
    </xf>
    <xf numFmtId="0" fontId="4" fillId="3" borderId="1" xfId="0" applyFont="1" applyFill="1" applyBorder="1" applyAlignment="1">
      <alignment vertical="center" wrapText="1"/>
    </xf>
    <xf numFmtId="0" fontId="4" fillId="3" borderId="1" xfId="3"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9" xfId="0" applyFont="1" applyFill="1" applyBorder="1" applyAlignment="1">
      <alignment horizontal="center" vertical="center" wrapText="1"/>
    </xf>
    <xf numFmtId="169" fontId="4" fillId="3" borderId="20" xfId="0" applyNumberFormat="1" applyFont="1" applyFill="1" applyBorder="1" applyAlignment="1">
      <alignment horizontal="center" vertical="center" wrapText="1"/>
    </xf>
    <xf numFmtId="174" fontId="4" fillId="3" borderId="20" xfId="0" applyNumberFormat="1" applyFont="1" applyFill="1" applyBorder="1" applyAlignment="1">
      <alignment horizontal="center" vertical="center"/>
    </xf>
    <xf numFmtId="0" fontId="4" fillId="3" borderId="20" xfId="0" applyFont="1" applyFill="1" applyBorder="1" applyAlignment="1">
      <alignment horizontal="center" vertical="center"/>
    </xf>
    <xf numFmtId="174" fontId="4" fillId="3" borderId="20"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174" fontId="4" fillId="3" borderId="2" xfId="0" applyNumberFormat="1" applyFont="1" applyFill="1" applyBorder="1" applyAlignment="1">
      <alignment horizontal="center" vertical="center"/>
    </xf>
    <xf numFmtId="0" fontId="36" fillId="3" borderId="1" xfId="0" applyFont="1" applyFill="1" applyBorder="1" applyAlignment="1">
      <alignment horizontal="center" vertical="center"/>
    </xf>
    <xf numFmtId="0" fontId="64" fillId="3" borderId="1" xfId="0" applyFont="1" applyFill="1" applyBorder="1" applyAlignment="1">
      <alignment horizontal="center" vertical="center" wrapText="1"/>
    </xf>
    <xf numFmtId="0" fontId="64" fillId="3" borderId="5"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5" xfId="0" applyFont="1" applyFill="1" applyBorder="1" applyAlignment="1">
      <alignment horizontal="center" vertical="center" wrapText="1"/>
    </xf>
    <xf numFmtId="4" fontId="36" fillId="3" borderId="1" xfId="0" applyNumberFormat="1" applyFont="1" applyFill="1" applyBorder="1" applyAlignment="1">
      <alignment horizontal="center" vertical="center"/>
    </xf>
    <xf numFmtId="3" fontId="36" fillId="3" borderId="1" xfId="0" applyNumberFormat="1" applyFont="1" applyFill="1" applyBorder="1" applyAlignment="1">
      <alignment horizontal="center" vertical="center"/>
    </xf>
    <xf numFmtId="0" fontId="36"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2" fontId="4" fillId="3" borderId="5" xfId="0" applyNumberFormat="1"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4" fontId="16" fillId="3" borderId="2"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0" fontId="71" fillId="3" borderId="1" xfId="0" applyFont="1" applyFill="1" applyBorder="1" applyAlignment="1">
      <alignment horizontal="center" vertical="center" wrapText="1"/>
    </xf>
    <xf numFmtId="49" fontId="44" fillId="3" borderId="1" xfId="0" applyNumberFormat="1" applyFont="1" applyFill="1" applyBorder="1" applyAlignment="1">
      <alignment horizontal="center" vertical="center" wrapText="1"/>
    </xf>
    <xf numFmtId="0" fontId="34" fillId="3" borderId="5" xfId="0" applyFont="1" applyFill="1" applyBorder="1" applyAlignment="1">
      <alignment horizontal="center" vertical="center" wrapText="1"/>
    </xf>
    <xf numFmtId="49" fontId="34" fillId="3" borderId="5" xfId="0" applyNumberFormat="1" applyFont="1" applyFill="1" applyBorder="1" applyAlignment="1">
      <alignment horizontal="center" vertical="center" wrapText="1"/>
    </xf>
    <xf numFmtId="17" fontId="40" fillId="3" borderId="5" xfId="0" applyNumberFormat="1" applyFont="1" applyFill="1" applyBorder="1" applyAlignment="1">
      <alignment horizontal="center" vertical="center" wrapText="1"/>
    </xf>
    <xf numFmtId="0" fontId="34" fillId="3" borderId="5" xfId="0" applyFont="1" applyFill="1" applyBorder="1"/>
    <xf numFmtId="4" fontId="34" fillId="3" borderId="5" xfId="0" applyNumberFormat="1" applyFont="1" applyFill="1" applyBorder="1" applyAlignment="1">
      <alignment horizontal="center" vertical="center"/>
    </xf>
    <xf numFmtId="4" fontId="34" fillId="3" borderId="5" xfId="0" applyNumberFormat="1" applyFont="1" applyFill="1" applyBorder="1" applyAlignment="1">
      <alignment horizontal="right" vertical="center"/>
    </xf>
    <xf numFmtId="2" fontId="0" fillId="3" borderId="0" xfId="0" applyNumberFormat="1" applyFill="1" applyAlignment="1">
      <alignment horizontal="center" vertical="center"/>
    </xf>
    <xf numFmtId="2" fontId="44" fillId="3" borderId="2" xfId="0" applyNumberFormat="1"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16" xfId="0" applyFont="1" applyFill="1" applyBorder="1" applyAlignment="1">
      <alignment horizontal="left" vertical="center" wrapText="1"/>
    </xf>
    <xf numFmtId="49" fontId="4" fillId="3" borderId="3" xfId="0" applyNumberFormat="1" applyFont="1" applyFill="1" applyBorder="1" applyAlignment="1">
      <alignment horizontal="center" vertical="top" wrapText="1"/>
    </xf>
    <xf numFmtId="0" fontId="1" fillId="4" borderId="2" xfId="0" applyFont="1" applyFill="1" applyBorder="1" applyAlignment="1">
      <alignment horizontal="center" vertical="center"/>
    </xf>
    <xf numFmtId="167" fontId="4" fillId="3" borderId="2" xfId="0" applyNumberFormat="1" applyFont="1" applyFill="1" applyBorder="1" applyAlignment="1">
      <alignment horizontal="center" vertical="center" wrapText="1"/>
    </xf>
    <xf numFmtId="11" fontId="3" fillId="3" borderId="2" xfId="0" applyNumberFormat="1" applyFont="1" applyFill="1" applyBorder="1" applyAlignment="1">
      <alignment horizontal="center" vertical="center" wrapText="1"/>
    </xf>
    <xf numFmtId="0" fontId="36" fillId="3" borderId="1" xfId="0" applyFont="1" applyFill="1" applyBorder="1" applyAlignment="1">
      <alignment vertical="center"/>
    </xf>
    <xf numFmtId="0" fontId="64" fillId="3" borderId="2" xfId="0" applyFont="1" applyFill="1" applyBorder="1" applyAlignment="1">
      <alignment horizontal="center" vertical="center"/>
    </xf>
    <xf numFmtId="2" fontId="36" fillId="3" borderId="1" xfId="0" applyNumberFormat="1" applyFont="1" applyFill="1" applyBorder="1" applyAlignment="1">
      <alignment horizontal="center" vertical="center" wrapText="1"/>
    </xf>
    <xf numFmtId="49" fontId="54" fillId="3" borderId="2" xfId="0" applyNumberFormat="1" applyFont="1" applyFill="1" applyBorder="1" applyAlignment="1">
      <alignment horizontal="center" vertical="center" wrapText="1"/>
    </xf>
    <xf numFmtId="3" fontId="54" fillId="3" borderId="2" xfId="0" applyNumberFormat="1" applyFont="1" applyFill="1" applyBorder="1" applyAlignment="1">
      <alignment horizontal="center" vertical="center" wrapText="1"/>
    </xf>
    <xf numFmtId="3" fontId="54" fillId="3" borderId="1" xfId="0" applyNumberFormat="1" applyFont="1" applyFill="1" applyBorder="1" applyAlignment="1">
      <alignment horizontal="center" vertical="center" wrapText="1"/>
    </xf>
    <xf numFmtId="0" fontId="54" fillId="3" borderId="0" xfId="0" applyFont="1" applyFill="1" applyAlignment="1">
      <alignment horizontal="center" vertical="center"/>
    </xf>
    <xf numFmtId="0" fontId="54" fillId="18" borderId="1" xfId="0" applyFont="1" applyFill="1" applyBorder="1" applyAlignment="1">
      <alignment horizontal="center" vertical="center"/>
    </xf>
    <xf numFmtId="0" fontId="54" fillId="18" borderId="2" xfId="0" applyFont="1" applyFill="1" applyBorder="1" applyAlignment="1">
      <alignment horizontal="center" vertical="center"/>
    </xf>
    <xf numFmtId="0" fontId="54" fillId="18" borderId="2" xfId="0" applyFont="1" applyFill="1" applyBorder="1" applyAlignment="1">
      <alignment horizontal="center" vertical="center" wrapText="1"/>
    </xf>
    <xf numFmtId="0" fontId="54" fillId="18" borderId="5" xfId="0" applyFont="1" applyFill="1" applyBorder="1" applyAlignment="1">
      <alignment horizontal="center" vertical="center"/>
    </xf>
    <xf numFmtId="0" fontId="54" fillId="18" borderId="4" xfId="0" applyFont="1" applyFill="1" applyBorder="1" applyAlignment="1">
      <alignment horizontal="center" vertical="center"/>
    </xf>
    <xf numFmtId="0" fontId="54" fillId="18" borderId="4" xfId="0" applyFont="1" applyFill="1" applyBorder="1" applyAlignment="1">
      <alignment horizontal="center" vertical="center" wrapText="1"/>
    </xf>
    <xf numFmtId="49" fontId="54" fillId="18" borderId="2" xfId="0" applyNumberFormat="1" applyFont="1" applyFill="1" applyBorder="1" applyAlignment="1">
      <alignment horizontal="center" vertical="center" wrapText="1"/>
    </xf>
    <xf numFmtId="0" fontId="44" fillId="18" borderId="2" xfId="0" applyFont="1" applyFill="1" applyBorder="1" applyAlignment="1">
      <alignment horizontal="center" vertical="center" wrapText="1"/>
    </xf>
    <xf numFmtId="0" fontId="54" fillId="18" borderId="2" xfId="0" applyFont="1" applyFill="1" applyBorder="1" applyAlignment="1">
      <alignment horizontal="left" vertical="center"/>
    </xf>
    <xf numFmtId="4" fontId="54" fillId="18" borderId="2" xfId="0" applyNumberFormat="1" applyFont="1" applyFill="1" applyBorder="1" applyAlignment="1">
      <alignment horizontal="center" vertical="center"/>
    </xf>
    <xf numFmtId="4" fontId="54" fillId="18" borderId="1" xfId="0" applyNumberFormat="1" applyFont="1" applyFill="1" applyBorder="1" applyAlignment="1">
      <alignment vertical="center"/>
    </xf>
    <xf numFmtId="4" fontId="54" fillId="18" borderId="7" xfId="0" applyNumberFormat="1" applyFont="1" applyFill="1" applyBorder="1" applyAlignment="1">
      <alignment vertical="center"/>
    </xf>
    <xf numFmtId="4" fontId="54" fillId="18" borderId="5" xfId="0" applyNumberFormat="1" applyFont="1" applyFill="1" applyBorder="1" applyAlignment="1">
      <alignment vertical="center"/>
    </xf>
    <xf numFmtId="49" fontId="44" fillId="18" borderId="2" xfId="0" applyNumberFormat="1" applyFont="1" applyFill="1" applyBorder="1" applyAlignment="1">
      <alignment horizontal="center" vertical="center" wrapText="1"/>
    </xf>
    <xf numFmtId="0" fontId="0" fillId="3" borderId="2" xfId="21" applyFont="1" applyFill="1" applyBorder="1" applyAlignment="1">
      <alignment horizontal="center" vertical="center" wrapText="1"/>
    </xf>
    <xf numFmtId="0" fontId="6" fillId="3" borderId="2" xfId="21" applyFill="1" applyBorder="1" applyAlignment="1">
      <alignment horizontal="center" vertical="center" wrapText="1"/>
    </xf>
    <xf numFmtId="0" fontId="0" fillId="7" borderId="2" xfId="0" applyFill="1" applyBorder="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4" fontId="4" fillId="0" borderId="7"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5" xfId="0" applyNumberFormat="1" applyFont="1" applyBorder="1" applyAlignment="1">
      <alignment horizontal="center" vertical="center"/>
    </xf>
    <xf numFmtId="0" fontId="4"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0" fontId="5" fillId="0" borderId="7" xfId="0" applyFont="1" applyBorder="1" applyAlignment="1">
      <alignment horizontal="center" vertical="center"/>
    </xf>
    <xf numFmtId="3" fontId="17" fillId="3" borderId="1" xfId="0" applyNumberFormat="1"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4" fontId="17" fillId="3" borderId="7" xfId="0" applyNumberFormat="1" applyFont="1" applyFill="1" applyBorder="1" applyAlignment="1">
      <alignment horizontal="center" vertical="center" wrapText="1"/>
    </xf>
    <xf numFmtId="4" fontId="17" fillId="3" borderId="5"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3" fontId="0" fillId="3" borderId="1"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5" xfId="0" applyNumberFormat="1" applyFill="1" applyBorder="1" applyAlignment="1">
      <alignment horizontal="center" vertical="center"/>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2" fontId="0" fillId="3" borderId="1" xfId="0" applyNumberFormat="1" applyFill="1" applyBorder="1" applyAlignment="1">
      <alignment horizontal="center" vertical="center"/>
    </xf>
    <xf numFmtId="2" fontId="0" fillId="3" borderId="7" xfId="0" applyNumberFormat="1" applyFill="1" applyBorder="1" applyAlignment="1">
      <alignment horizontal="center" vertical="center"/>
    </xf>
    <xf numFmtId="2" fontId="0" fillId="3" borderId="5" xfId="0" applyNumberFormat="1" applyFill="1" applyBorder="1" applyAlignment="1">
      <alignment horizontal="center" vertical="center"/>
    </xf>
    <xf numFmtId="17" fontId="0" fillId="3" borderId="1" xfId="0" applyNumberFormat="1" applyFill="1" applyBorder="1" applyAlignment="1">
      <alignment horizontal="center" vertical="center" wrapText="1"/>
    </xf>
    <xf numFmtId="17" fontId="0" fillId="3" borderId="5" xfId="0" applyNumberFormat="1" applyFill="1" applyBorder="1" applyAlignment="1">
      <alignment horizontal="center" vertical="center" wrapText="1"/>
    </xf>
    <xf numFmtId="0" fontId="0" fillId="3" borderId="2" xfId="0" applyFill="1"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1" fillId="0" borderId="0" xfId="0" applyFont="1" applyAlignment="1">
      <alignment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4" xfId="0" applyFont="1" applyFill="1" applyBorder="1" applyAlignment="1">
      <alignment horizontal="center"/>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5" xfId="0" applyFont="1" applyFill="1" applyBorder="1" applyAlignment="1">
      <alignment horizontal="center"/>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2" fontId="14" fillId="3" borderId="1" xfId="0" applyNumberFormat="1"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3" borderId="1"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0" fontId="20" fillId="0" borderId="0" xfId="0" applyFont="1" applyAlignment="1">
      <alignment horizontal="left" wrapText="1"/>
    </xf>
    <xf numFmtId="17" fontId="4" fillId="3" borderId="1"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0" fontId="4" fillId="3" borderId="7" xfId="0" applyFont="1" applyFill="1" applyBorder="1" applyAlignment="1">
      <alignment horizontal="center"/>
    </xf>
    <xf numFmtId="17"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xf>
    <xf numFmtId="167" fontId="0" fillId="3" borderId="1" xfId="0" applyNumberFormat="1" applyFill="1" applyBorder="1" applyAlignment="1">
      <alignment horizontal="center" vertical="center" wrapText="1"/>
    </xf>
    <xf numFmtId="167" fontId="0" fillId="3" borderId="5"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167" fontId="0" fillId="0" borderId="1" xfId="0" applyNumberFormat="1" applyBorder="1" applyAlignment="1">
      <alignment horizontal="center" vertical="center" wrapText="1"/>
    </xf>
    <xf numFmtId="167"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0" borderId="2" xfId="0" applyFont="1" applyBorder="1" applyAlignment="1">
      <alignment horizontal="center" vertical="center"/>
    </xf>
    <xf numFmtId="0" fontId="4" fillId="3" borderId="5" xfId="0" applyFont="1" applyFill="1" applyBorder="1"/>
    <xf numFmtId="4" fontId="4" fillId="3" borderId="2" xfId="0" applyNumberFormat="1" applyFont="1" applyFill="1" applyBorder="1" applyAlignment="1">
      <alignment horizontal="center" vertical="center" wrapText="1"/>
    </xf>
    <xf numFmtId="0" fontId="4" fillId="3" borderId="2" xfId="0" applyFont="1" applyFill="1" applyBorder="1"/>
    <xf numFmtId="0" fontId="4" fillId="3" borderId="7" xfId="0" applyFont="1" applyFill="1" applyBorder="1"/>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 xfId="0" applyFont="1" applyFill="1" applyBorder="1" applyAlignment="1">
      <alignment horizontal="center"/>
    </xf>
    <xf numFmtId="0" fontId="4" fillId="4" borderId="6"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14" fillId="3" borderId="7"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4" fontId="14" fillId="3" borderId="7"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xf>
    <xf numFmtId="17"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4" fontId="14" fillId="3" borderId="1" xfId="0" applyNumberFormat="1" applyFont="1" applyFill="1" applyBorder="1" applyAlignment="1">
      <alignment horizontal="center" vertical="center"/>
    </xf>
    <xf numFmtId="4" fontId="14" fillId="3" borderId="5" xfId="0" applyNumberFormat="1" applyFont="1" applyFill="1" applyBorder="1" applyAlignment="1">
      <alignment horizontal="center" vertical="center"/>
    </xf>
    <xf numFmtId="0" fontId="14" fillId="3" borderId="1" xfId="0" applyFont="1" applyFill="1" applyBorder="1" applyAlignment="1">
      <alignment horizontal="left" vertical="center" wrapText="1"/>
    </xf>
    <xf numFmtId="0" fontId="14" fillId="3" borderId="5" xfId="0" applyFont="1" applyFill="1" applyBorder="1" applyAlignment="1">
      <alignment horizontal="left" vertical="center" wrapText="1"/>
    </xf>
    <xf numFmtId="17" fontId="14" fillId="3" borderId="1" xfId="0" applyNumberFormat="1" applyFont="1" applyFill="1" applyBorder="1" applyAlignment="1">
      <alignment horizontal="center" vertical="center" wrapText="1"/>
    </xf>
    <xf numFmtId="17" fontId="14" fillId="3" borderId="5"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2" fillId="0" borderId="0" xfId="0" applyFont="1" applyAlignment="1">
      <alignment horizontal="left"/>
    </xf>
    <xf numFmtId="0" fontId="23" fillId="0" borderId="12" xfId="0" applyFont="1" applyBorder="1" applyAlignment="1">
      <alignment horizontal="right"/>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6" fillId="0" borderId="4" xfId="0" applyFont="1" applyBorder="1" applyAlignment="1">
      <alignment horizontal="center"/>
    </xf>
    <xf numFmtId="4" fontId="24" fillId="2" borderId="2" xfId="0" applyNumberFormat="1" applyFont="1" applyFill="1" applyBorder="1" applyAlignment="1">
      <alignment horizontal="center" vertical="center" wrapText="1"/>
    </xf>
    <xf numFmtId="0" fontId="14" fillId="3" borderId="7" xfId="0" applyFont="1" applyFill="1" applyBorder="1" applyAlignment="1">
      <alignment horizontal="center" vertical="center"/>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7" borderId="4" xfId="0" applyFill="1" applyBorder="1" applyAlignment="1">
      <alignment horizontal="left" vertical="center" wrapText="1"/>
    </xf>
    <xf numFmtId="0" fontId="0" fillId="0" borderId="12" xfId="0" applyBorder="1" applyAlignment="1">
      <alignment horizontal="right"/>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24" fillId="2"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2" xfId="0" applyFill="1" applyBorder="1" applyAlignment="1">
      <alignment horizontal="center" vertical="center"/>
    </xf>
    <xf numFmtId="4" fontId="0" fillId="9" borderId="2" xfId="0" applyNumberForma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5" xfId="0"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7" borderId="7" xfId="0" applyFont="1" applyFill="1" applyBorder="1" applyAlignment="1">
      <alignment horizontal="center" vertical="center"/>
    </xf>
    <xf numFmtId="49" fontId="4" fillId="3" borderId="7" xfId="0" applyNumberFormat="1"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4" fontId="16" fillId="3" borderId="1" xfId="0" applyNumberFormat="1" applyFont="1" applyFill="1" applyBorder="1" applyAlignment="1">
      <alignment horizontal="center" vertical="center" wrapText="1"/>
    </xf>
    <xf numFmtId="4" fontId="16" fillId="3" borderId="5"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3" borderId="2" xfId="0" applyNumberFormat="1" applyFont="1" applyFill="1" applyBorder="1" applyAlignment="1">
      <alignment horizontal="center" vertical="center"/>
    </xf>
    <xf numFmtId="17" fontId="4" fillId="3" borderId="5"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4" fillId="3" borderId="2" xfId="0" applyFont="1" applyFill="1" applyBorder="1" applyAlignment="1">
      <alignment vertical="center" wrapText="1"/>
    </xf>
    <xf numFmtId="49" fontId="4" fillId="3"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16" fillId="3" borderId="7" xfId="0" applyFont="1" applyFill="1" applyBorder="1" applyAlignment="1">
      <alignment horizontal="center" vertical="center" wrapText="1"/>
    </xf>
    <xf numFmtId="4" fontId="16" fillId="3" borderId="7"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8" borderId="2"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0" fillId="4" borderId="2" xfId="0" applyFill="1" applyBorder="1" applyAlignment="1">
      <alignment horizontal="center" vertical="center"/>
    </xf>
    <xf numFmtId="0" fontId="0" fillId="3" borderId="0" xfId="0" applyFill="1" applyAlignment="1">
      <alignment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 fillId="3" borderId="8" xfId="0" applyFont="1" applyFill="1" applyBorder="1" applyAlignment="1">
      <alignment vertical="center"/>
    </xf>
    <xf numFmtId="0" fontId="4" fillId="3" borderId="9" xfId="0" applyFont="1" applyFill="1" applyBorder="1" applyAlignment="1">
      <alignment horizontal="center" vertical="center" wrapText="1"/>
    </xf>
    <xf numFmtId="0" fontId="4" fillId="3" borderId="11" xfId="0" applyFont="1" applyFill="1" applyBorder="1" applyAlignment="1">
      <alignment vertical="center"/>
    </xf>
    <xf numFmtId="0" fontId="4" fillId="0" borderId="2" xfId="0" applyFont="1" applyBorder="1" applyAlignment="1">
      <alignment vertic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65" fillId="2" borderId="2" xfId="0" applyFont="1" applyFill="1" applyBorder="1" applyAlignment="1">
      <alignment horizontal="center" vertical="center"/>
    </xf>
    <xf numFmtId="0" fontId="65" fillId="2" borderId="2" xfId="0" applyFont="1" applyFill="1" applyBorder="1" applyAlignment="1">
      <alignment horizontal="center" vertical="center" wrapText="1"/>
    </xf>
    <xf numFmtId="4" fontId="65" fillId="2"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0" borderId="2" xfId="0" applyFont="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2" borderId="4"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4" fontId="44" fillId="3" borderId="2" xfId="0" applyNumberFormat="1"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7" xfId="0" applyFont="1" applyFill="1" applyBorder="1" applyAlignment="1">
      <alignment horizontal="center" vertical="center" wrapText="1"/>
    </xf>
    <xf numFmtId="4" fontId="44" fillId="3" borderId="1" xfId="0" applyNumberFormat="1" applyFont="1" applyFill="1" applyBorder="1" applyAlignment="1">
      <alignment horizontal="center" vertical="center" wrapText="1"/>
    </xf>
    <xf numFmtId="4" fontId="44" fillId="3" borderId="7" xfId="0" applyNumberFormat="1" applyFont="1" applyFill="1" applyBorder="1" applyAlignment="1">
      <alignment horizontal="center" vertical="center" wrapText="1"/>
    </xf>
    <xf numFmtId="4" fontId="44" fillId="3" borderId="5" xfId="0" applyNumberFormat="1"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1" xfId="19" applyFont="1" applyFill="1" applyBorder="1" applyAlignment="1">
      <alignment horizontal="center" vertical="center" wrapText="1"/>
    </xf>
    <xf numFmtId="0" fontId="44" fillId="3" borderId="7" xfId="19" applyFont="1" applyFill="1" applyBorder="1" applyAlignment="1">
      <alignment horizontal="center" vertical="center" wrapText="1"/>
    </xf>
    <xf numFmtId="0" fontId="44" fillId="3" borderId="5" xfId="19" applyFont="1" applyFill="1" applyBorder="1" applyAlignment="1">
      <alignment horizontal="center" vertical="center" wrapText="1"/>
    </xf>
    <xf numFmtId="0" fontId="44" fillId="3" borderId="1" xfId="0" applyFont="1" applyFill="1" applyBorder="1" applyAlignment="1">
      <alignment horizontal="center" vertical="center"/>
    </xf>
    <xf numFmtId="0" fontId="44" fillId="3" borderId="7" xfId="0" applyFont="1" applyFill="1" applyBorder="1" applyAlignment="1">
      <alignment horizontal="center" vertical="center"/>
    </xf>
    <xf numFmtId="0" fontId="44" fillId="3" borderId="5" xfId="0" applyFont="1" applyFill="1" applyBorder="1" applyAlignment="1">
      <alignment horizontal="center" vertical="center"/>
    </xf>
    <xf numFmtId="4" fontId="44" fillId="3" borderId="2" xfId="0" applyNumberFormat="1" applyFont="1" applyFill="1" applyBorder="1" applyAlignment="1">
      <alignment horizontal="center" vertical="center"/>
    </xf>
    <xf numFmtId="0" fontId="44" fillId="3" borderId="2" xfId="19" applyFont="1" applyFill="1" applyBorder="1" applyAlignment="1">
      <alignment horizontal="center" vertical="center" wrapText="1"/>
    </xf>
    <xf numFmtId="4" fontId="44" fillId="3" borderId="1" xfId="0" applyNumberFormat="1" applyFont="1" applyFill="1" applyBorder="1" applyAlignment="1">
      <alignment horizontal="center" vertical="center"/>
    </xf>
    <xf numFmtId="4" fontId="44" fillId="3" borderId="7" xfId="0" applyNumberFormat="1" applyFont="1" applyFill="1" applyBorder="1" applyAlignment="1">
      <alignment horizontal="center" vertical="center"/>
    </xf>
    <xf numFmtId="4" fontId="44" fillId="3" borderId="5" xfId="0" applyNumberFormat="1" applyFont="1" applyFill="1" applyBorder="1" applyAlignment="1">
      <alignment horizontal="center" vertical="center"/>
    </xf>
    <xf numFmtId="0" fontId="44" fillId="3" borderId="1" xfId="18" applyFont="1" applyFill="1" applyBorder="1" applyAlignment="1">
      <alignment horizontal="center" vertical="center" wrapText="1"/>
    </xf>
    <xf numFmtId="0" fontId="44" fillId="3" borderId="7" xfId="18" applyFont="1" applyFill="1" applyBorder="1" applyAlignment="1">
      <alignment horizontal="center" vertical="center" wrapText="1"/>
    </xf>
    <xf numFmtId="0" fontId="44" fillId="3" borderId="5" xfId="18" applyFont="1" applyFill="1" applyBorder="1" applyAlignment="1">
      <alignment horizontal="center" vertical="center" wrapText="1"/>
    </xf>
    <xf numFmtId="0" fontId="0" fillId="0" borderId="0" xfId="0" applyAlignment="1">
      <alignment horizontal="center" vertical="center" wrapText="1"/>
    </xf>
    <xf numFmtId="17" fontId="44" fillId="3" borderId="1" xfId="0" applyNumberFormat="1" applyFont="1" applyFill="1" applyBorder="1" applyAlignment="1">
      <alignment horizontal="center" vertical="center" wrapText="1"/>
    </xf>
    <xf numFmtId="17" fontId="44" fillId="3" borderId="7" xfId="0" applyNumberFormat="1" applyFont="1" applyFill="1" applyBorder="1" applyAlignment="1">
      <alignment horizontal="center" vertical="center" wrapText="1"/>
    </xf>
    <xf numFmtId="17" fontId="44" fillId="3" borderId="5" xfId="0" applyNumberFormat="1" applyFont="1" applyFill="1" applyBorder="1" applyAlignment="1">
      <alignment horizontal="center" vertical="center" wrapText="1"/>
    </xf>
    <xf numFmtId="0" fontId="44" fillId="3" borderId="2" xfId="18" applyFont="1" applyFill="1" applyBorder="1" applyAlignment="1">
      <alignment horizontal="center" vertical="center" wrapText="1"/>
    </xf>
    <xf numFmtId="17" fontId="44" fillId="3" borderId="2" xfId="0" applyNumberFormat="1" applyFont="1" applyFill="1" applyBorder="1" applyAlignment="1">
      <alignment horizontal="center" vertical="center" wrapText="1"/>
    </xf>
    <xf numFmtId="43" fontId="44" fillId="3" borderId="2" xfId="17" applyFont="1" applyFill="1" applyBorder="1" applyAlignment="1">
      <alignment horizontal="center" vertical="center"/>
    </xf>
    <xf numFmtId="0" fontId="4" fillId="0" borderId="0" xfId="0" applyFont="1" applyAlignment="1">
      <alignment horizontal="center" wrapText="1"/>
    </xf>
    <xf numFmtId="43" fontId="44" fillId="3" borderId="2" xfId="17" applyFont="1" applyFill="1" applyBorder="1" applyAlignment="1">
      <alignment horizontal="right" vertical="center" wrapText="1"/>
    </xf>
    <xf numFmtId="43" fontId="44" fillId="3" borderId="2" xfId="17" applyFont="1" applyFill="1" applyBorder="1" applyAlignment="1">
      <alignment vertical="center" wrapText="1"/>
    </xf>
    <xf numFmtId="49" fontId="44" fillId="3" borderId="2" xfId="0" applyNumberFormat="1" applyFont="1" applyFill="1" applyBorder="1" applyAlignment="1">
      <alignment horizontal="center" vertical="center" wrapText="1"/>
    </xf>
    <xf numFmtId="0" fontId="44" fillId="3" borderId="2" xfId="0" applyFont="1" applyFill="1" applyBorder="1" applyAlignment="1">
      <alignment horizontal="center"/>
    </xf>
    <xf numFmtId="4" fontId="46" fillId="3" borderId="2" xfId="0" applyNumberFormat="1" applyFont="1" applyFill="1" applyBorder="1" applyAlignment="1">
      <alignment horizontal="center" vertical="center"/>
    </xf>
    <xf numFmtId="16" fontId="44" fillId="3" borderId="2" xfId="0" quotePrefix="1" applyNumberFormat="1" applyFont="1" applyFill="1" applyBorder="1" applyAlignment="1">
      <alignment horizontal="center" vertical="center"/>
    </xf>
    <xf numFmtId="16" fontId="44" fillId="3" borderId="2" xfId="0" applyNumberFormat="1" applyFont="1" applyFill="1" applyBorder="1" applyAlignment="1">
      <alignment horizontal="center" vertical="center"/>
    </xf>
    <xf numFmtId="0" fontId="44" fillId="3" borderId="2" xfId="0" applyFont="1" applyFill="1" applyBorder="1"/>
    <xf numFmtId="0" fontId="49" fillId="3" borderId="2" xfId="0" applyFont="1" applyFill="1" applyBorder="1" applyAlignment="1">
      <alignment horizontal="center" vertical="center"/>
    </xf>
    <xf numFmtId="0" fontId="49" fillId="3" borderId="1"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2" xfId="0" applyFont="1" applyFill="1" applyBorder="1" applyAlignment="1">
      <alignment horizontal="center" vertical="center"/>
    </xf>
    <xf numFmtId="0" fontId="15" fillId="13" borderId="2" xfId="0" applyFont="1" applyFill="1" applyBorder="1" applyAlignment="1">
      <alignment horizontal="center" vertical="center" wrapText="1"/>
    </xf>
    <xf numFmtId="4" fontId="53"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54"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172" fontId="44" fillId="3" borderId="1" xfId="0" applyNumberFormat="1" applyFont="1" applyFill="1" applyBorder="1" applyAlignment="1">
      <alignment horizontal="center" vertical="center" wrapText="1"/>
    </xf>
    <xf numFmtId="172" fontId="44" fillId="3" borderId="7" xfId="0" applyNumberFormat="1" applyFont="1" applyFill="1" applyBorder="1" applyAlignment="1">
      <alignment horizontal="center" vertical="center" wrapText="1"/>
    </xf>
    <xf numFmtId="0" fontId="44" fillId="3" borderId="4" xfId="0" applyFont="1" applyFill="1" applyBorder="1" applyAlignment="1">
      <alignment horizontal="center" vertical="center" wrapText="1"/>
    </xf>
    <xf numFmtId="4" fontId="44" fillId="3" borderId="2" xfId="0" applyNumberFormat="1" applyFont="1" applyFill="1" applyBorder="1" applyAlignment="1">
      <alignment horizontal="center"/>
    </xf>
    <xf numFmtId="4" fontId="44" fillId="3" borderId="1" xfId="13" applyNumberFormat="1" applyFont="1" applyFill="1" applyBorder="1" applyAlignment="1">
      <alignment horizontal="center" vertical="center" wrapText="1"/>
    </xf>
    <xf numFmtId="4" fontId="44" fillId="3" borderId="7" xfId="13" applyNumberFormat="1" applyFont="1" applyFill="1" applyBorder="1" applyAlignment="1">
      <alignment horizontal="center" vertical="center" wrapText="1"/>
    </xf>
    <xf numFmtId="4" fontId="44" fillId="3" borderId="5" xfId="13" applyNumberFormat="1" applyFont="1" applyFill="1" applyBorder="1" applyAlignment="1">
      <alignment horizontal="center" vertical="center" wrapText="1"/>
    </xf>
    <xf numFmtId="0" fontId="44" fillId="3" borderId="1" xfId="13" applyFont="1" applyFill="1" applyBorder="1" applyAlignment="1">
      <alignment horizontal="center" vertical="center" wrapText="1"/>
    </xf>
    <xf numFmtId="0" fontId="44" fillId="3" borderId="7" xfId="13" applyFont="1" applyFill="1" applyBorder="1" applyAlignment="1">
      <alignment horizontal="center" vertical="center" wrapText="1"/>
    </xf>
    <xf numFmtId="0" fontId="44" fillId="3" borderId="5" xfId="13" applyFont="1" applyFill="1" applyBorder="1" applyAlignment="1">
      <alignment horizontal="center" vertical="center" wrapText="1"/>
    </xf>
    <xf numFmtId="0" fontId="49" fillId="3" borderId="2" xfId="0" applyFont="1" applyFill="1" applyBorder="1" applyAlignment="1">
      <alignment horizontal="center" vertical="center" wrapText="1"/>
    </xf>
    <xf numFmtId="0" fontId="44" fillId="3" borderId="1" xfId="13" applyFont="1" applyFill="1" applyBorder="1" applyAlignment="1">
      <alignment horizontal="center" vertical="center"/>
    </xf>
    <xf numFmtId="0" fontId="44" fillId="3" borderId="7" xfId="13" applyFont="1" applyFill="1" applyBorder="1" applyAlignment="1">
      <alignment horizontal="center" vertical="center"/>
    </xf>
    <xf numFmtId="0" fontId="44" fillId="3" borderId="5" xfId="13" applyFont="1" applyFill="1" applyBorder="1" applyAlignment="1">
      <alignment horizontal="center" vertical="center"/>
    </xf>
    <xf numFmtId="0" fontId="44" fillId="3" borderId="2" xfId="0" applyFont="1" applyFill="1" applyBorder="1" applyAlignment="1">
      <alignment horizontal="left" vertical="center" wrapText="1"/>
    </xf>
    <xf numFmtId="17" fontId="44" fillId="3" borderId="2" xfId="0" applyNumberFormat="1" applyFont="1" applyFill="1" applyBorder="1" applyAlignment="1">
      <alignment horizontal="center" vertical="center"/>
    </xf>
    <xf numFmtId="167" fontId="44" fillId="3" borderId="2" xfId="0" applyNumberFormat="1" applyFont="1" applyFill="1" applyBorder="1" applyAlignment="1">
      <alignment horizontal="center" vertical="center" wrapText="1"/>
    </xf>
    <xf numFmtId="49" fontId="44" fillId="3" borderId="2" xfId="0" applyNumberFormat="1" applyFont="1" applyFill="1" applyBorder="1" applyAlignment="1">
      <alignment horizontal="center" vertical="center"/>
    </xf>
    <xf numFmtId="4" fontId="44" fillId="3" borderId="2" xfId="5" applyNumberFormat="1" applyFont="1" applyFill="1" applyBorder="1" applyAlignment="1">
      <alignment horizontal="center" vertical="center" wrapText="1"/>
    </xf>
    <xf numFmtId="4" fontId="54" fillId="3" borderId="1" xfId="0" applyNumberFormat="1" applyFont="1" applyFill="1" applyBorder="1" applyAlignment="1">
      <alignment horizontal="center" vertical="center" wrapText="1"/>
    </xf>
    <xf numFmtId="4" fontId="54" fillId="3" borderId="7" xfId="0" applyNumberFormat="1" applyFont="1" applyFill="1" applyBorder="1" applyAlignment="1">
      <alignment horizontal="center" vertical="center" wrapText="1"/>
    </xf>
    <xf numFmtId="4" fontId="54" fillId="3" borderId="5" xfId="0" applyNumberFormat="1"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44" fillId="3" borderId="13" xfId="0" applyFont="1" applyFill="1" applyBorder="1" applyAlignment="1">
      <alignment horizontal="center" vertical="center"/>
    </xf>
    <xf numFmtId="0" fontId="44" fillId="3" borderId="8" xfId="0" applyFont="1" applyFill="1" applyBorder="1" applyAlignment="1">
      <alignment horizontal="center" vertical="center"/>
    </xf>
    <xf numFmtId="0" fontId="44" fillId="3" borderId="15" xfId="0" applyFont="1" applyFill="1" applyBorder="1" applyAlignment="1">
      <alignment horizontal="center" vertical="center" wrapText="1"/>
    </xf>
    <xf numFmtId="0" fontId="44" fillId="3" borderId="12" xfId="0" applyFont="1" applyFill="1" applyBorder="1" applyAlignment="1">
      <alignment horizontal="center" vertical="center" wrapText="1"/>
    </xf>
    <xf numFmtId="0" fontId="44" fillId="3" borderId="2" xfId="0" applyFont="1" applyFill="1" applyBorder="1" applyAlignment="1">
      <alignment horizontal="center" vertical="center" wrapText="1" shrinkToFit="1"/>
    </xf>
    <xf numFmtId="0" fontId="49" fillId="3" borderId="1"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1" xfId="19" applyFont="1" applyFill="1" applyBorder="1" applyAlignment="1">
      <alignment horizontal="center" vertical="center" wrapText="1"/>
    </xf>
    <xf numFmtId="0" fontId="49" fillId="3" borderId="5" xfId="19" applyFont="1" applyFill="1" applyBorder="1" applyAlignment="1">
      <alignment horizontal="center" vertical="center" wrapText="1"/>
    </xf>
    <xf numFmtId="0" fontId="49" fillId="3" borderId="1" xfId="13" applyFont="1" applyFill="1" applyBorder="1" applyAlignment="1">
      <alignment horizontal="center" vertical="center" wrapText="1"/>
    </xf>
    <xf numFmtId="0" fontId="49" fillId="3" borderId="7" xfId="13" applyFont="1" applyFill="1" applyBorder="1" applyAlignment="1">
      <alignment horizontal="center" vertical="center" wrapText="1"/>
    </xf>
    <xf numFmtId="0" fontId="49" fillId="3" borderId="5" xfId="13" applyFont="1" applyFill="1" applyBorder="1" applyAlignment="1">
      <alignment horizontal="center" vertical="center" wrapText="1"/>
    </xf>
    <xf numFmtId="172" fontId="49" fillId="3" borderId="1" xfId="0" applyNumberFormat="1" applyFont="1" applyFill="1" applyBorder="1" applyAlignment="1">
      <alignment horizontal="center" vertical="center" wrapText="1"/>
    </xf>
    <xf numFmtId="172" fontId="49" fillId="3" borderId="5" xfId="0" applyNumberFormat="1" applyFont="1" applyFill="1" applyBorder="1" applyAlignment="1">
      <alignment horizontal="center" vertical="center" wrapText="1"/>
    </xf>
    <xf numFmtId="4" fontId="49" fillId="3" borderId="1" xfId="0" applyNumberFormat="1" applyFont="1" applyFill="1" applyBorder="1" applyAlignment="1">
      <alignment horizontal="center" vertical="center" wrapText="1"/>
    </xf>
    <xf numFmtId="4" fontId="49" fillId="3" borderId="5" xfId="0" applyNumberFormat="1" applyFont="1" applyFill="1" applyBorder="1" applyAlignment="1">
      <alignment horizontal="center" vertical="center" wrapText="1"/>
    </xf>
    <xf numFmtId="4" fontId="7" fillId="4" borderId="2" xfId="0" applyNumberFormat="1" applyFont="1" applyFill="1" applyBorder="1" applyAlignment="1">
      <alignment horizontal="center" vertical="center" wrapText="1"/>
    </xf>
    <xf numFmtId="0" fontId="56" fillId="14" borderId="16" xfId="0" applyFont="1" applyFill="1" applyBorder="1" applyAlignment="1">
      <alignment horizontal="center" vertical="center" wrapText="1"/>
    </xf>
    <xf numFmtId="0" fontId="4" fillId="0" borderId="19" xfId="0" applyFont="1" applyBorder="1"/>
    <xf numFmtId="0" fontId="4" fillId="3" borderId="16" xfId="0" applyFont="1" applyFill="1" applyBorder="1" applyAlignment="1">
      <alignment horizontal="center" vertical="center" wrapText="1"/>
    </xf>
    <xf numFmtId="0" fontId="4" fillId="3" borderId="21" xfId="0" applyFont="1" applyFill="1" applyBorder="1" applyAlignment="1">
      <alignment horizontal="center"/>
    </xf>
    <xf numFmtId="0" fontId="4" fillId="3" borderId="21" xfId="0" applyFont="1" applyFill="1" applyBorder="1"/>
    <xf numFmtId="0" fontId="4" fillId="3" borderId="21" xfId="0" applyFont="1" applyFill="1" applyBorder="1" applyAlignment="1">
      <alignment horizontal="center" vertical="center"/>
    </xf>
    <xf numFmtId="0" fontId="4" fillId="3" borderId="19" xfId="0" applyFont="1" applyFill="1" applyBorder="1"/>
    <xf numFmtId="4" fontId="56" fillId="14" borderId="17" xfId="0" applyNumberFormat="1" applyFont="1" applyFill="1" applyBorder="1" applyAlignment="1">
      <alignment horizontal="center" vertical="center" wrapText="1"/>
    </xf>
    <xf numFmtId="0" fontId="4" fillId="0" borderId="18" xfId="0" applyFont="1" applyBorder="1"/>
    <xf numFmtId="0" fontId="4" fillId="3" borderId="16" xfId="0" applyFont="1" applyFill="1" applyBorder="1" applyAlignment="1">
      <alignment horizontal="center" vertical="center"/>
    </xf>
    <xf numFmtId="1" fontId="4" fillId="3" borderId="16" xfId="0" applyNumberFormat="1" applyFont="1" applyFill="1" applyBorder="1" applyAlignment="1">
      <alignment horizontal="center" vertical="center"/>
    </xf>
    <xf numFmtId="1" fontId="4" fillId="3" borderId="16" xfId="0" applyNumberFormat="1" applyFont="1" applyFill="1" applyBorder="1" applyAlignment="1">
      <alignment horizontal="center" vertical="center" wrapText="1"/>
    </xf>
    <xf numFmtId="0" fontId="4" fillId="0" borderId="19" xfId="0" applyFont="1" applyBorder="1" applyAlignment="1">
      <alignment wrapText="1"/>
    </xf>
    <xf numFmtId="0" fontId="56" fillId="14" borderId="17" xfId="0" applyFont="1" applyFill="1" applyBorder="1" applyAlignment="1">
      <alignment horizontal="center" vertical="center" wrapText="1"/>
    </xf>
    <xf numFmtId="0" fontId="56" fillId="14" borderId="16" xfId="0" applyFont="1" applyFill="1" applyBorder="1" applyAlignment="1">
      <alignment horizontal="center" vertical="center"/>
    </xf>
    <xf numFmtId="0" fontId="4" fillId="0" borderId="19" xfId="0" applyFont="1" applyBorder="1" applyAlignment="1">
      <alignment horizontal="center"/>
    </xf>
    <xf numFmtId="4" fontId="4" fillId="3" borderId="16" xfId="0" applyNumberFormat="1"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16" xfId="0" applyFont="1" applyFill="1" applyBorder="1"/>
    <xf numFmtId="4" fontId="4" fillId="3" borderId="16" xfId="0" applyNumberFormat="1" applyFont="1" applyFill="1" applyBorder="1" applyAlignment="1">
      <alignment horizontal="center" vertical="center" wrapText="1"/>
    </xf>
    <xf numFmtId="0" fontId="4"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4" fontId="4" fillId="3" borderId="7" xfId="0" applyNumberFormat="1" applyFont="1" applyFill="1" applyBorder="1" applyAlignment="1">
      <alignment horizontal="center" vertical="center" wrapText="1" readingOrder="1"/>
    </xf>
    <xf numFmtId="4" fontId="4" fillId="3" borderId="5" xfId="0" applyNumberFormat="1" applyFont="1" applyFill="1" applyBorder="1" applyAlignment="1">
      <alignment horizontal="center" vertical="center" wrapText="1" readingOrder="1"/>
    </xf>
    <xf numFmtId="0" fontId="4" fillId="3" borderId="2" xfId="0" applyFont="1" applyFill="1" applyBorder="1" applyAlignment="1">
      <alignment horizontal="left" vertical="top" wrapText="1"/>
    </xf>
    <xf numFmtId="166" fontId="4" fillId="3" borderId="2" xfId="0" applyNumberFormat="1" applyFont="1" applyFill="1" applyBorder="1" applyAlignment="1">
      <alignment horizontal="center" vertical="center"/>
    </xf>
    <xf numFmtId="166" fontId="4" fillId="3" borderId="2" xfId="0" applyNumberFormat="1" applyFont="1" applyFill="1" applyBorder="1"/>
    <xf numFmtId="0" fontId="4" fillId="3" borderId="2" xfId="0" applyFont="1" applyFill="1" applyBorder="1" applyAlignment="1">
      <alignment horizontal="center"/>
    </xf>
    <xf numFmtId="173" fontId="4" fillId="3" borderId="2" xfId="0" applyNumberFormat="1" applyFont="1" applyFill="1" applyBorder="1" applyAlignment="1">
      <alignment horizontal="center" vertical="center"/>
    </xf>
    <xf numFmtId="173" fontId="4" fillId="3" borderId="2" xfId="0" applyNumberFormat="1" applyFont="1" applyFill="1" applyBorder="1"/>
    <xf numFmtId="0" fontId="4" fillId="3" borderId="2" xfId="0" applyFont="1" applyFill="1" applyBorder="1" applyAlignment="1">
      <alignment horizontal="center" vertical="top"/>
    </xf>
    <xf numFmtId="0" fontId="57" fillId="15" borderId="2" xfId="3" applyFont="1" applyFill="1" applyBorder="1" applyAlignment="1">
      <alignment horizontal="center" vertical="center"/>
    </xf>
    <xf numFmtId="0" fontId="28" fillId="4" borderId="2" xfId="3" applyFont="1" applyFill="1" applyBorder="1" applyAlignment="1">
      <alignment horizontal="center" vertical="center"/>
    </xf>
    <xf numFmtId="0" fontId="57" fillId="15" borderId="3" xfId="3" applyFont="1" applyFill="1" applyBorder="1" applyAlignment="1">
      <alignment horizontal="center" vertical="center"/>
    </xf>
    <xf numFmtId="0" fontId="57" fillId="15" borderId="4" xfId="3" applyFont="1" applyFill="1" applyBorder="1" applyAlignment="1">
      <alignment horizontal="center" vertical="center"/>
    </xf>
    <xf numFmtId="173" fontId="4" fillId="3" borderId="1" xfId="0" applyNumberFormat="1" applyFont="1" applyFill="1" applyBorder="1" applyAlignment="1">
      <alignment horizontal="center" vertical="center"/>
    </xf>
    <xf numFmtId="173" fontId="4" fillId="3" borderId="7"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0" fontId="4" fillId="3" borderId="7" xfId="0" applyFont="1" applyFill="1" applyBorder="1" applyAlignment="1">
      <alignment vertical="center" wrapText="1"/>
    </xf>
    <xf numFmtId="0" fontId="4" fillId="3" borderId="5" xfId="0" applyFont="1" applyFill="1" applyBorder="1" applyAlignment="1">
      <alignment vertical="center" wrapText="1"/>
    </xf>
    <xf numFmtId="166" fontId="4"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xf>
    <xf numFmtId="0" fontId="4" fillId="3" borderId="1" xfId="0" applyFont="1" applyFill="1" applyBorder="1"/>
    <xf numFmtId="0" fontId="4" fillId="3" borderId="5" xfId="0" applyFont="1" applyFill="1" applyBorder="1" applyAlignment="1">
      <alignment vertical="center"/>
    </xf>
    <xf numFmtId="166" fontId="4" fillId="3" borderId="5" xfId="0" applyNumberFormat="1" applyFont="1" applyFill="1" applyBorder="1" applyAlignment="1">
      <alignment horizontal="center" vertical="center"/>
    </xf>
    <xf numFmtId="0" fontId="4" fillId="3" borderId="1" xfId="0" applyFont="1" applyFill="1" applyBorder="1" applyAlignment="1">
      <alignment horizontal="left" wrapText="1"/>
    </xf>
    <xf numFmtId="0" fontId="4" fillId="3" borderId="5" xfId="0" applyFont="1" applyFill="1" applyBorder="1" applyAlignment="1">
      <alignment horizontal="left" wrapText="1"/>
    </xf>
    <xf numFmtId="0" fontId="4" fillId="3" borderId="1" xfId="0" applyFont="1" applyFill="1" applyBorder="1" applyAlignment="1">
      <alignment vertical="center" wrapText="1"/>
    </xf>
    <xf numFmtId="0" fontId="0" fillId="4" borderId="2" xfId="0" applyFill="1" applyBorder="1" applyAlignment="1">
      <alignment horizontal="center" wrapText="1"/>
    </xf>
    <xf numFmtId="0" fontId="0" fillId="0" borderId="2" xfId="0" applyBorder="1" applyAlignment="1">
      <alignment horizontal="center" wrapText="1"/>
    </xf>
    <xf numFmtId="166" fontId="4" fillId="3" borderId="1" xfId="0" applyNumberFormat="1" applyFont="1" applyFill="1" applyBorder="1" applyAlignment="1">
      <alignment vertical="center" wrapText="1"/>
    </xf>
    <xf numFmtId="166" fontId="4" fillId="3" borderId="7" xfId="0" applyNumberFormat="1" applyFont="1" applyFill="1" applyBorder="1" applyAlignment="1">
      <alignment vertical="center" wrapText="1"/>
    </xf>
    <xf numFmtId="166" fontId="4" fillId="3" borderId="5" xfId="0" applyNumberFormat="1" applyFont="1" applyFill="1" applyBorder="1" applyAlignment="1">
      <alignment vertical="center" wrapText="1"/>
    </xf>
    <xf numFmtId="0" fontId="4" fillId="3" borderId="7" xfId="0" applyFont="1" applyFill="1" applyBorder="1" applyAlignment="1">
      <alignment wrapText="1"/>
    </xf>
    <xf numFmtId="0" fontId="4" fillId="3" borderId="5" xfId="0" applyFont="1" applyFill="1" applyBorder="1" applyAlignment="1">
      <alignment wrapText="1"/>
    </xf>
    <xf numFmtId="0" fontId="4" fillId="3" borderId="1" xfId="0" applyFont="1" applyFill="1" applyBorder="1" applyAlignment="1">
      <alignment wrapText="1"/>
    </xf>
    <xf numFmtId="0" fontId="60" fillId="2" borderId="1" xfId="0" applyFont="1" applyFill="1" applyBorder="1" applyAlignment="1">
      <alignment horizontal="center" vertical="center"/>
    </xf>
    <xf numFmtId="0" fontId="60" fillId="2" borderId="5" xfId="0" applyFont="1" applyFill="1" applyBorder="1" applyAlignment="1">
      <alignment horizontal="center" vertical="center"/>
    </xf>
    <xf numFmtId="0" fontId="60" fillId="2" borderId="1"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7" fillId="0" borderId="4" xfId="0" applyFont="1" applyBorder="1" applyAlignment="1">
      <alignment horizontal="center"/>
    </xf>
    <xf numFmtId="4" fontId="60" fillId="2" borderId="2" xfId="0"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7" xfId="0" applyFont="1" applyFill="1" applyBorder="1" applyAlignment="1">
      <alignment horizontal="center" vertical="top" wrapText="1"/>
    </xf>
    <xf numFmtId="2" fontId="4" fillId="3" borderId="5" xfId="0" applyNumberFormat="1"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19" xfId="0" applyFont="1" applyFill="1" applyBorder="1" applyAlignment="1">
      <alignment horizontal="center" vertical="center"/>
    </xf>
    <xf numFmtId="169" fontId="4" fillId="3" borderId="20" xfId="0" applyNumberFormat="1" applyFont="1" applyFill="1" applyBorder="1" applyAlignment="1">
      <alignment horizontal="center" vertical="center" wrapText="1"/>
    </xf>
    <xf numFmtId="0" fontId="0" fillId="14" borderId="20" xfId="0" applyFill="1" applyBorder="1" applyAlignment="1">
      <alignment horizontal="center" vertical="center"/>
    </xf>
    <xf numFmtId="0" fontId="0" fillId="14" borderId="20" xfId="0" applyFill="1" applyBorder="1" applyAlignment="1">
      <alignment horizontal="center" vertical="center" wrapText="1"/>
    </xf>
    <xf numFmtId="174" fontId="0" fillId="14" borderId="20" xfId="0" applyNumberFormat="1" applyFill="1" applyBorder="1" applyAlignment="1">
      <alignment horizontal="center" vertical="center" wrapText="1"/>
    </xf>
    <xf numFmtId="0" fontId="4" fillId="3" borderId="20" xfId="0" applyFont="1" applyFill="1" applyBorder="1"/>
    <xf numFmtId="174" fontId="4" fillId="3" borderId="20" xfId="0" applyNumberFormat="1" applyFont="1" applyFill="1" applyBorder="1" applyAlignment="1">
      <alignment horizontal="center" vertical="center"/>
    </xf>
    <xf numFmtId="169" fontId="4" fillId="3" borderId="16" xfId="0" applyNumberFormat="1" applyFont="1" applyFill="1" applyBorder="1" applyAlignment="1">
      <alignment horizontal="center" vertical="center" wrapText="1"/>
    </xf>
    <xf numFmtId="169" fontId="4" fillId="3" borderId="19" xfId="0" applyNumberFormat="1" applyFont="1" applyFill="1" applyBorder="1" applyAlignment="1">
      <alignment horizontal="center" vertical="center" wrapText="1"/>
    </xf>
    <xf numFmtId="174" fontId="4" fillId="3" borderId="16" xfId="0" applyNumberFormat="1" applyFont="1" applyFill="1" applyBorder="1" applyAlignment="1">
      <alignment horizontal="center" vertical="center" wrapText="1"/>
    </xf>
    <xf numFmtId="174" fontId="4" fillId="3" borderId="19" xfId="0" applyNumberFormat="1" applyFont="1" applyFill="1" applyBorder="1" applyAlignment="1">
      <alignment horizontal="center" vertical="center" wrapText="1"/>
    </xf>
    <xf numFmtId="176" fontId="4" fillId="3" borderId="16" xfId="0" applyNumberFormat="1" applyFont="1" applyFill="1" applyBorder="1" applyAlignment="1">
      <alignment horizontal="center" vertical="center"/>
    </xf>
    <xf numFmtId="176" fontId="4" fillId="3" borderId="19" xfId="0" applyNumberFormat="1"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wrapText="1"/>
    </xf>
    <xf numFmtId="174" fontId="4" fillId="3" borderId="16" xfId="0" applyNumberFormat="1" applyFont="1" applyFill="1" applyBorder="1" applyAlignment="1">
      <alignment horizontal="center" vertical="center"/>
    </xf>
    <xf numFmtId="174" fontId="4" fillId="3" borderId="21" xfId="0" applyNumberFormat="1" applyFont="1" applyFill="1" applyBorder="1" applyAlignment="1">
      <alignment horizontal="center" vertical="center"/>
    </xf>
    <xf numFmtId="174" fontId="4" fillId="3" borderId="19" xfId="0" applyNumberFormat="1" applyFont="1" applyFill="1" applyBorder="1" applyAlignment="1">
      <alignment horizontal="center" vertical="center"/>
    </xf>
    <xf numFmtId="4" fontId="4" fillId="3" borderId="21" xfId="0" applyNumberFormat="1" applyFont="1" applyFill="1" applyBorder="1" applyAlignment="1">
      <alignment horizontal="center" vertical="center"/>
    </xf>
    <xf numFmtId="4" fontId="4" fillId="3" borderId="19" xfId="0" applyNumberFormat="1" applyFont="1" applyFill="1" applyBorder="1" applyAlignment="1">
      <alignment horizontal="center" vertical="center"/>
    </xf>
    <xf numFmtId="174" fontId="4" fillId="3" borderId="20"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4" xfId="0" applyFont="1" applyFill="1" applyBorder="1" applyAlignment="1">
      <alignment horizontal="center" vertical="center" wrapText="1"/>
    </xf>
    <xf numFmtId="174" fontId="4" fillId="3" borderId="2" xfId="0" applyNumberFormat="1" applyFont="1" applyFill="1" applyBorder="1" applyAlignment="1">
      <alignment horizontal="center" vertical="center" wrapText="1"/>
    </xf>
    <xf numFmtId="174" fontId="4" fillId="3" borderId="2" xfId="0" applyNumberFormat="1" applyFont="1" applyFill="1" applyBorder="1" applyAlignment="1">
      <alignment horizontal="center" vertical="center"/>
    </xf>
    <xf numFmtId="174" fontId="4" fillId="3" borderId="2" xfId="0" applyNumberFormat="1" applyFont="1" applyFill="1" applyBorder="1" applyAlignment="1">
      <alignment horizontal="center"/>
    </xf>
    <xf numFmtId="4" fontId="4" fillId="3" borderId="2" xfId="0" applyNumberFormat="1" applyFont="1"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vertical="center"/>
    </xf>
    <xf numFmtId="0" fontId="65" fillId="2" borderId="1"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1"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3" xfId="0" applyFont="1" applyFill="1" applyBorder="1" applyAlignment="1">
      <alignment horizontal="center" vertical="center" wrapText="1"/>
    </xf>
    <xf numFmtId="0" fontId="36" fillId="3" borderId="1" xfId="0" applyFont="1" applyFill="1" applyBorder="1" applyAlignment="1">
      <alignment horizontal="center" vertical="center"/>
    </xf>
    <xf numFmtId="0" fontId="36" fillId="3" borderId="5" xfId="0" applyFont="1" applyFill="1" applyBorder="1" applyAlignment="1">
      <alignment horizontal="center" vertical="center"/>
    </xf>
    <xf numFmtId="0" fontId="64" fillId="3" borderId="1" xfId="0" applyFont="1" applyFill="1" applyBorder="1" applyAlignment="1">
      <alignment horizontal="center" vertical="center" wrapText="1"/>
    </xf>
    <xf numFmtId="0" fontId="64" fillId="3" borderId="5"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64" fillId="3" borderId="1" xfId="0" applyFont="1" applyFill="1" applyBorder="1" applyAlignment="1">
      <alignment horizontal="center" vertical="center"/>
    </xf>
    <xf numFmtId="0" fontId="64" fillId="3" borderId="5" xfId="0" applyFont="1" applyFill="1" applyBorder="1" applyAlignment="1">
      <alignment horizontal="center" vertical="center"/>
    </xf>
    <xf numFmtId="0" fontId="36" fillId="3" borderId="1" xfId="0" applyFont="1" applyFill="1" applyBorder="1" applyAlignment="1">
      <alignment horizontal="center" vertical="top"/>
    </xf>
    <xf numFmtId="0" fontId="36" fillId="3" borderId="5" xfId="0" applyFont="1" applyFill="1" applyBorder="1" applyAlignment="1">
      <alignment horizontal="center" vertical="top"/>
    </xf>
    <xf numFmtId="4" fontId="36" fillId="3" borderId="1" xfId="0" applyNumberFormat="1" applyFont="1" applyFill="1" applyBorder="1" applyAlignment="1">
      <alignment horizontal="center" vertical="center"/>
    </xf>
    <xf numFmtId="4" fontId="36" fillId="3" borderId="5" xfId="0" applyNumberFormat="1" applyFont="1" applyFill="1" applyBorder="1" applyAlignment="1">
      <alignment horizontal="center" vertical="center"/>
    </xf>
    <xf numFmtId="3" fontId="36" fillId="3" borderId="1" xfId="0" applyNumberFormat="1" applyFont="1" applyFill="1" applyBorder="1" applyAlignment="1">
      <alignment horizontal="center" vertical="center"/>
    </xf>
    <xf numFmtId="3" fontId="36" fillId="3" borderId="5" xfId="0" applyNumberFormat="1" applyFont="1" applyFill="1" applyBorder="1" applyAlignment="1">
      <alignment horizontal="center" vertical="center"/>
    </xf>
    <xf numFmtId="0" fontId="36" fillId="3" borderId="7" xfId="0" applyFont="1" applyFill="1" applyBorder="1" applyAlignment="1">
      <alignment horizontal="center" vertical="center" wrapText="1"/>
    </xf>
    <xf numFmtId="4" fontId="36" fillId="3"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72" fillId="3" borderId="7" xfId="0" applyFont="1" applyFill="1" applyBorder="1" applyAlignment="1">
      <alignment horizontal="center" vertical="center" wrapText="1"/>
    </xf>
    <xf numFmtId="0" fontId="72" fillId="3" borderId="5" xfId="0" applyFont="1" applyFill="1" applyBorder="1" applyAlignment="1">
      <alignment horizontal="center" vertical="center" wrapText="1"/>
    </xf>
    <xf numFmtId="0" fontId="36" fillId="3" borderId="2" xfId="0" applyFont="1" applyFill="1" applyBorder="1" applyAlignment="1">
      <alignment horizontal="center" vertical="center"/>
    </xf>
    <xf numFmtId="0" fontId="36" fillId="3" borderId="7" xfId="0" applyFont="1" applyFill="1" applyBorder="1" applyAlignment="1">
      <alignment horizontal="center" vertical="center"/>
    </xf>
    <xf numFmtId="0" fontId="64" fillId="3" borderId="7" xfId="0" applyFont="1" applyFill="1" applyBorder="1" applyAlignment="1">
      <alignment horizontal="center" vertical="center" wrapText="1"/>
    </xf>
    <xf numFmtId="4" fontId="36" fillId="3" borderId="1" xfId="0" applyNumberFormat="1" applyFont="1" applyFill="1" applyBorder="1" applyAlignment="1">
      <alignment horizontal="center" vertical="center" wrapText="1"/>
    </xf>
    <xf numFmtId="4" fontId="36" fillId="3" borderId="7" xfId="0" applyNumberFormat="1" applyFont="1" applyFill="1" applyBorder="1" applyAlignment="1">
      <alignment horizontal="center" vertical="center" wrapText="1"/>
    </xf>
    <xf numFmtId="4" fontId="36" fillId="3" borderId="5"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3" borderId="2" xfId="19" applyFont="1" applyFill="1" applyBorder="1" applyAlignment="1">
      <alignment horizontal="center" vertical="center" wrapText="1"/>
    </xf>
    <xf numFmtId="0" fontId="5"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0" fontId="66" fillId="3" borderId="2" xfId="0" applyFont="1" applyFill="1" applyBorder="1" applyAlignment="1">
      <alignment horizontal="center" vertical="center"/>
    </xf>
    <xf numFmtId="0" fontId="5" fillId="0" borderId="0" xfId="0" applyFont="1" applyAlignment="1">
      <alignment horizontal="left" vertical="top"/>
    </xf>
    <xf numFmtId="0" fontId="0" fillId="0" borderId="2" xfId="0" applyBorder="1" applyAlignment="1">
      <alignment horizontal="center" vertical="center"/>
    </xf>
    <xf numFmtId="4" fontId="4" fillId="3" borderId="9"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64" fontId="4" fillId="3" borderId="1" xfId="20" applyNumberFormat="1" applyFont="1" applyFill="1" applyBorder="1" applyAlignment="1">
      <alignment horizontal="center" vertical="center" wrapText="1"/>
    </xf>
    <xf numFmtId="164" fontId="4" fillId="3" borderId="5" xfId="2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2" fontId="4" fillId="3" borderId="1" xfId="20" applyNumberFormat="1" applyFont="1" applyFill="1" applyBorder="1" applyAlignment="1">
      <alignment horizontal="center" vertical="center" wrapText="1"/>
    </xf>
    <xf numFmtId="2" fontId="4" fillId="3" borderId="5" xfId="20" applyNumberFormat="1" applyFont="1" applyFill="1" applyBorder="1" applyAlignment="1">
      <alignment horizontal="center" vertical="center" wrapText="1"/>
    </xf>
    <xf numFmtId="0" fontId="28" fillId="3" borderId="2"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5"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6" fillId="3" borderId="14" xfId="0" applyFont="1" applyFill="1" applyBorder="1" applyAlignment="1">
      <alignment horizontal="left" vertical="top"/>
    </xf>
    <xf numFmtId="0" fontId="4" fillId="3" borderId="0" xfId="0" applyFont="1" applyFill="1" applyAlignment="1">
      <alignment horizontal="left" vertical="top"/>
    </xf>
    <xf numFmtId="0" fontId="4" fillId="3" borderId="10" xfId="0" applyFont="1" applyFill="1" applyBorder="1" applyAlignment="1">
      <alignment horizontal="left" vertical="top"/>
    </xf>
    <xf numFmtId="0" fontId="16" fillId="3" borderId="8" xfId="0" applyFont="1" applyFill="1" applyBorder="1" applyAlignment="1">
      <alignment horizontal="left" vertical="top"/>
    </xf>
    <xf numFmtId="0" fontId="4" fillId="3" borderId="12" xfId="0" applyFont="1" applyFill="1" applyBorder="1" applyAlignment="1">
      <alignment horizontal="left" vertical="top"/>
    </xf>
    <xf numFmtId="0" fontId="4" fillId="3" borderId="11" xfId="0" applyFont="1" applyFill="1" applyBorder="1" applyAlignment="1">
      <alignment horizontal="left" vertical="top"/>
    </xf>
    <xf numFmtId="17" fontId="16" fillId="3" borderId="1" xfId="0" applyNumberFormat="1" applyFont="1" applyFill="1" applyBorder="1" applyAlignment="1">
      <alignment horizontal="center" vertical="center" wrapText="1"/>
    </xf>
    <xf numFmtId="17" fontId="16" fillId="3" borderId="7" xfId="0" applyNumberFormat="1" applyFont="1" applyFill="1" applyBorder="1" applyAlignment="1">
      <alignment horizontal="center" vertical="center" wrapText="1"/>
    </xf>
    <xf numFmtId="17" fontId="16" fillId="3" borderId="5"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xf>
    <xf numFmtId="4" fontId="16" fillId="3" borderId="7" xfId="0" applyNumberFormat="1" applyFont="1" applyFill="1" applyBorder="1" applyAlignment="1">
      <alignment horizontal="center" vertical="center"/>
    </xf>
    <xf numFmtId="4" fontId="16" fillId="3" borderId="5"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4" xfId="0" applyFont="1" applyFill="1" applyBorder="1" applyAlignment="1">
      <alignment horizontal="left" vertical="top" wrapText="1"/>
    </xf>
    <xf numFmtId="0" fontId="4" fillId="3" borderId="8" xfId="0" applyFont="1" applyFill="1" applyBorder="1" applyAlignment="1">
      <alignment horizontal="left" vertical="top" wrapText="1"/>
    </xf>
    <xf numFmtId="4" fontId="5" fillId="3" borderId="1"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 fontId="36" fillId="3" borderId="7" xfId="0" applyNumberFormat="1" applyFont="1" applyFill="1" applyBorder="1" applyAlignment="1">
      <alignment horizontal="center" vertical="center"/>
    </xf>
    <xf numFmtId="0" fontId="4" fillId="3" borderId="1" xfId="13" applyFont="1" applyFill="1" applyBorder="1"/>
    <xf numFmtId="0" fontId="4" fillId="3" borderId="7" xfId="13" applyFont="1" applyFill="1" applyBorder="1"/>
    <xf numFmtId="0" fontId="4" fillId="3" borderId="5" xfId="13" applyFont="1" applyFill="1" applyBorder="1"/>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2" fontId="5" fillId="3" borderId="1"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0" fontId="4" fillId="3" borderId="1" xfId="0" applyFont="1" applyFill="1" applyBorder="1" applyAlignment="1">
      <alignment horizontal="center" wrapText="1"/>
    </xf>
    <xf numFmtId="0" fontId="4" fillId="3" borderId="5" xfId="0" applyFont="1" applyFill="1" applyBorder="1" applyAlignment="1">
      <alignment horizontal="center" wrapText="1"/>
    </xf>
    <xf numFmtId="0" fontId="4" fillId="3" borderId="10" xfId="0" applyFont="1" applyFill="1" applyBorder="1" applyAlignment="1">
      <alignment horizontal="center" vertical="center" wrapText="1"/>
    </xf>
    <xf numFmtId="0" fontId="0" fillId="17" borderId="2" xfId="0" applyFill="1" applyBorder="1" applyAlignment="1">
      <alignment horizontal="center" vertical="center"/>
    </xf>
    <xf numFmtId="0" fontId="0" fillId="17" borderId="2" xfId="0" applyFill="1" applyBorder="1" applyAlignment="1">
      <alignment horizontal="center" vertical="center" wrapText="1"/>
    </xf>
    <xf numFmtId="0" fontId="54" fillId="3" borderId="13" xfId="0" applyFont="1" applyFill="1" applyBorder="1" applyAlignment="1">
      <alignment horizontal="center" vertical="center"/>
    </xf>
    <xf numFmtId="0" fontId="54" fillId="3" borderId="1" xfId="0" applyFont="1" applyFill="1" applyBorder="1" applyAlignment="1">
      <alignment horizontal="center" vertical="center"/>
    </xf>
    <xf numFmtId="0" fontId="73" fillId="3" borderId="1" xfId="0" applyFont="1" applyFill="1" applyBorder="1" applyAlignment="1">
      <alignment horizontal="center" vertical="center" wrapText="1"/>
    </xf>
    <xf numFmtId="4" fontId="0" fillId="17" borderId="2" xfId="0" applyNumberFormat="1" applyFill="1" applyBorder="1" applyAlignment="1">
      <alignment horizontal="center" vertical="center" wrapText="1"/>
    </xf>
    <xf numFmtId="3" fontId="54" fillId="3" borderId="2" xfId="0" applyNumberFormat="1" applyFont="1" applyFill="1" applyBorder="1" applyAlignment="1">
      <alignment horizontal="center" vertical="center" wrapText="1"/>
    </xf>
    <xf numFmtId="17" fontId="54" fillId="3" borderId="1" xfId="0" applyNumberFormat="1" applyFont="1" applyFill="1" applyBorder="1" applyAlignment="1">
      <alignment horizontal="center" vertical="center" wrapText="1"/>
    </xf>
    <xf numFmtId="4" fontId="54" fillId="3" borderId="1" xfId="0" applyNumberFormat="1" applyFont="1" applyFill="1" applyBorder="1" applyAlignment="1">
      <alignment horizontal="center" vertical="center"/>
    </xf>
    <xf numFmtId="4" fontId="54" fillId="3" borderId="2" xfId="0" applyNumberFormat="1" applyFont="1" applyFill="1" applyBorder="1" applyAlignment="1">
      <alignment horizontal="center" vertical="center"/>
    </xf>
    <xf numFmtId="0" fontId="54" fillId="3" borderId="2" xfId="0" applyFont="1" applyFill="1" applyBorder="1" applyAlignment="1">
      <alignment horizontal="center" vertical="center"/>
    </xf>
    <xf numFmtId="17" fontId="54" fillId="3" borderId="2" xfId="0" applyNumberFormat="1" applyFont="1" applyFill="1" applyBorder="1" applyAlignment="1">
      <alignment horizontal="center" vertical="center" wrapText="1"/>
    </xf>
    <xf numFmtId="0" fontId="54" fillId="3" borderId="4" xfId="0" applyFont="1" applyFill="1" applyBorder="1" applyAlignment="1">
      <alignment horizontal="center" vertical="center" wrapText="1"/>
    </xf>
    <xf numFmtId="49" fontId="54" fillId="3" borderId="2" xfId="0" applyNumberFormat="1" applyFont="1" applyFill="1" applyBorder="1" applyAlignment="1">
      <alignment horizontal="center" vertical="center" wrapText="1"/>
    </xf>
    <xf numFmtId="0" fontId="54" fillId="18" borderId="2"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2" xfId="0" applyFont="1" applyFill="1" applyBorder="1" applyAlignment="1">
      <alignment horizontal="center" vertical="center"/>
    </xf>
    <xf numFmtId="0" fontId="54" fillId="18" borderId="1" xfId="0" applyFont="1" applyFill="1" applyBorder="1" applyAlignment="1">
      <alignment horizontal="center" vertical="center" wrapText="1"/>
    </xf>
    <xf numFmtId="0" fontId="54" fillId="18" borderId="5" xfId="0" applyFont="1" applyFill="1" applyBorder="1" applyAlignment="1">
      <alignment horizontal="center" vertical="center" wrapText="1"/>
    </xf>
    <xf numFmtId="4" fontId="54" fillId="18" borderId="2" xfId="0" applyNumberFormat="1" applyFont="1" applyFill="1" applyBorder="1" applyAlignment="1">
      <alignment horizontal="center" vertical="center"/>
    </xf>
    <xf numFmtId="49" fontId="54" fillId="18" borderId="2" xfId="0" applyNumberFormat="1" applyFont="1" applyFill="1" applyBorder="1" applyAlignment="1">
      <alignment horizontal="center" vertical="center" wrapText="1"/>
    </xf>
    <xf numFmtId="17" fontId="54" fillId="18" borderId="2" xfId="0" applyNumberFormat="1"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1" xfId="0" applyFont="1" applyFill="1" applyBorder="1" applyAlignment="1">
      <alignment horizontal="center" vertical="center"/>
    </xf>
    <xf numFmtId="0" fontId="54" fillId="18" borderId="7" xfId="0" applyFont="1" applyFill="1" applyBorder="1" applyAlignment="1">
      <alignment horizontal="center" vertical="center"/>
    </xf>
    <xf numFmtId="0" fontId="54" fillId="18" borderId="5" xfId="0" applyFont="1" applyFill="1" applyBorder="1" applyAlignment="1">
      <alignment horizontal="center" vertical="center"/>
    </xf>
    <xf numFmtId="4" fontId="54" fillId="18" borderId="1" xfId="0" applyNumberFormat="1" applyFont="1" applyFill="1" applyBorder="1" applyAlignment="1">
      <alignment horizontal="center" vertical="center"/>
    </xf>
    <xf numFmtId="4" fontId="54" fillId="18" borderId="7" xfId="0" applyNumberFormat="1" applyFont="1" applyFill="1" applyBorder="1" applyAlignment="1">
      <alignment horizontal="center" vertical="center"/>
    </xf>
    <xf numFmtId="4" fontId="54" fillId="18" borderId="5" xfId="0" applyNumberFormat="1" applyFont="1" applyFill="1" applyBorder="1" applyAlignment="1">
      <alignment horizontal="center" vertical="center"/>
    </xf>
    <xf numFmtId="4" fontId="54" fillId="18" borderId="2" xfId="0" applyNumberFormat="1" applyFont="1" applyFill="1" applyBorder="1" applyAlignment="1">
      <alignment horizontal="center" vertical="center" wrapText="1"/>
    </xf>
    <xf numFmtId="0" fontId="44" fillId="18" borderId="2" xfId="0" applyFont="1" applyFill="1" applyBorder="1" applyAlignment="1">
      <alignment horizontal="center" vertical="center" wrapText="1"/>
    </xf>
    <xf numFmtId="0" fontId="44" fillId="18" borderId="2" xfId="0" applyFont="1" applyFill="1" applyBorder="1" applyAlignment="1">
      <alignment horizontal="center" vertical="center"/>
    </xf>
    <xf numFmtId="0" fontId="73" fillId="18" borderId="2" xfId="0" applyFont="1" applyFill="1" applyBorder="1" applyAlignment="1">
      <alignment horizontal="center" vertical="center"/>
    </xf>
    <xf numFmtId="17" fontId="44" fillId="18" borderId="2" xfId="0" applyNumberFormat="1" applyFont="1" applyFill="1" applyBorder="1" applyAlignment="1">
      <alignment horizontal="center" vertical="center" wrapText="1"/>
    </xf>
    <xf numFmtId="4" fontId="44" fillId="18" borderId="2" xfId="0" applyNumberFormat="1" applyFont="1" applyFill="1" applyBorder="1" applyAlignment="1">
      <alignment horizontal="center" vertical="center"/>
    </xf>
    <xf numFmtId="0" fontId="44" fillId="3" borderId="1" xfId="0" applyFont="1" applyFill="1" applyBorder="1" applyAlignment="1">
      <alignment horizontal="left" vertical="center" wrapText="1"/>
    </xf>
    <xf numFmtId="0" fontId="44" fillId="3" borderId="5" xfId="0" applyFont="1" applyFill="1" applyBorder="1" applyAlignment="1">
      <alignment horizontal="left" vertical="center" wrapText="1"/>
    </xf>
    <xf numFmtId="167" fontId="44" fillId="3" borderId="1" xfId="0" applyNumberFormat="1" applyFont="1" applyFill="1" applyBorder="1" applyAlignment="1">
      <alignment horizontal="center" vertical="center" wrapText="1"/>
    </xf>
    <xf numFmtId="167" fontId="44" fillId="3" borderId="5" xfId="0" applyNumberFormat="1" applyFont="1" applyFill="1" applyBorder="1" applyAlignment="1">
      <alignment horizontal="center" vertical="center" wrapText="1"/>
    </xf>
    <xf numFmtId="0" fontId="71" fillId="3" borderId="1" xfId="0" applyFont="1" applyFill="1" applyBorder="1" applyAlignment="1">
      <alignment horizontal="center" vertical="center" wrapText="1"/>
    </xf>
    <xf numFmtId="0" fontId="71" fillId="3" borderId="5" xfId="0" applyFont="1" applyFill="1" applyBorder="1" applyAlignment="1">
      <alignment horizontal="center" vertical="center" wrapText="1"/>
    </xf>
    <xf numFmtId="0" fontId="71" fillId="3" borderId="7" xfId="0" applyFont="1" applyFill="1" applyBorder="1" applyAlignment="1">
      <alignment horizontal="center" vertical="center" wrapText="1"/>
    </xf>
    <xf numFmtId="167" fontId="44" fillId="3" borderId="7" xfId="0" applyNumberFormat="1" applyFont="1" applyFill="1" applyBorder="1" applyAlignment="1">
      <alignment horizontal="center" vertical="center" wrapText="1"/>
    </xf>
    <xf numFmtId="49" fontId="44" fillId="3" borderId="1"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44" fillId="3" borderId="5" xfId="0" applyNumberFormat="1" applyFont="1" applyFill="1" applyBorder="1" applyAlignment="1">
      <alignment horizontal="center" vertical="center" wrapText="1"/>
    </xf>
    <xf numFmtId="0" fontId="71" fillId="3" borderId="2" xfId="0"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3" fontId="44" fillId="3" borderId="7" xfId="0" applyNumberFormat="1" applyFont="1" applyFill="1" applyBorder="1" applyAlignment="1">
      <alignment horizontal="center" vertical="center" wrapText="1"/>
    </xf>
    <xf numFmtId="0" fontId="44" fillId="3" borderId="7" xfId="0" applyFont="1" applyFill="1" applyBorder="1"/>
    <xf numFmtId="0" fontId="44" fillId="3" borderId="5" xfId="0" applyFont="1" applyFill="1" applyBorder="1"/>
    <xf numFmtId="0" fontId="2" fillId="4"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4" fillId="3" borderId="7" xfId="0" applyFont="1" applyFill="1" applyBorder="1" applyAlignment="1">
      <alignment horizontal="left" vertical="center" wrapText="1"/>
    </xf>
    <xf numFmtId="0" fontId="54" fillId="3" borderId="1" xfId="0" applyFont="1" applyFill="1" applyBorder="1" applyAlignment="1">
      <alignment horizontal="left" vertical="center" wrapText="1"/>
    </xf>
    <xf numFmtId="0" fontId="54" fillId="3" borderId="7" xfId="0" applyFont="1" applyFill="1" applyBorder="1" applyAlignment="1">
      <alignment horizontal="left" vertical="center" wrapText="1"/>
    </xf>
    <xf numFmtId="1" fontId="54" fillId="3" borderId="1" xfId="0" applyNumberFormat="1" applyFont="1" applyFill="1" applyBorder="1" applyAlignment="1">
      <alignment horizontal="center" vertical="center" wrapText="1"/>
    </xf>
    <xf numFmtId="1" fontId="54" fillId="3" borderId="7" xfId="0" applyNumberFormat="1" applyFont="1" applyFill="1" applyBorder="1" applyAlignment="1">
      <alignment horizontal="center" vertical="center" wrapText="1"/>
    </xf>
    <xf numFmtId="0" fontId="44" fillId="3" borderId="1" xfId="0" applyFont="1" applyFill="1" applyBorder="1" applyAlignment="1">
      <alignment horizontal="center"/>
    </xf>
    <xf numFmtId="0" fontId="44" fillId="3" borderId="7" xfId="0" applyFont="1" applyFill="1" applyBorder="1" applyAlignment="1">
      <alignment horizontal="center"/>
    </xf>
    <xf numFmtId="0" fontId="44" fillId="3" borderId="5" xfId="0" applyFont="1" applyFill="1" applyBorder="1" applyAlignment="1">
      <alignment horizontal="center"/>
    </xf>
    <xf numFmtId="0" fontId="44" fillId="3" borderId="1" xfId="0" applyFont="1" applyFill="1" applyBorder="1" applyAlignment="1">
      <alignment vertical="center" wrapText="1"/>
    </xf>
    <xf numFmtId="0" fontId="44" fillId="3" borderId="7" xfId="0" applyFont="1" applyFill="1" applyBorder="1" applyAlignment="1">
      <alignment vertical="center"/>
    </xf>
    <xf numFmtId="0" fontId="44" fillId="3" borderId="5" xfId="0" applyFont="1" applyFill="1" applyBorder="1" applyAlignment="1">
      <alignment vertical="center"/>
    </xf>
    <xf numFmtId="0" fontId="54" fillId="3" borderId="1" xfId="0" applyFont="1" applyFill="1" applyBorder="1" applyAlignment="1">
      <alignment horizontal="left" wrapText="1"/>
    </xf>
    <xf numFmtId="0" fontId="54" fillId="3" borderId="7" xfId="0" applyFont="1" applyFill="1" applyBorder="1" applyAlignment="1">
      <alignment horizontal="left" wrapText="1"/>
    </xf>
    <xf numFmtId="0" fontId="54" fillId="3" borderId="5" xfId="0" applyFont="1" applyFill="1" applyBorder="1" applyAlignment="1">
      <alignment horizontal="left" wrapText="1"/>
    </xf>
    <xf numFmtId="0" fontId="54" fillId="3" borderId="5" xfId="0" applyFont="1" applyFill="1" applyBorder="1" applyAlignment="1">
      <alignment horizontal="left" vertical="center" wrapText="1"/>
    </xf>
    <xf numFmtId="1" fontId="54" fillId="3" borderId="5" xfId="0" applyNumberFormat="1" applyFont="1" applyFill="1" applyBorder="1" applyAlignment="1">
      <alignment horizontal="center" vertical="center" wrapText="1"/>
    </xf>
    <xf numFmtId="0" fontId="44" fillId="3" borderId="1" xfId="0" applyFont="1" applyFill="1" applyBorder="1" applyAlignment="1">
      <alignment horizontal="left" wrapText="1"/>
    </xf>
    <xf numFmtId="0" fontId="44" fillId="3" borderId="5" xfId="0" applyFont="1" applyFill="1" applyBorder="1" applyAlignment="1">
      <alignment horizontal="left" wrapText="1"/>
    </xf>
    <xf numFmtId="0" fontId="44" fillId="3" borderId="7" xfId="0" applyFont="1" applyFill="1" applyBorder="1" applyAlignment="1">
      <alignment horizontal="left" vertical="center"/>
    </xf>
    <xf numFmtId="0" fontId="44" fillId="3" borderId="5" xfId="0" applyFont="1" applyFill="1" applyBorder="1" applyAlignment="1">
      <alignment horizontal="left" vertical="center"/>
    </xf>
    <xf numFmtId="0" fontId="44" fillId="3" borderId="13"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5" xfId="0" applyFont="1" applyFill="1" applyBorder="1" applyAlignment="1">
      <alignment vertical="center" wrapText="1"/>
    </xf>
    <xf numFmtId="2" fontId="44" fillId="3" borderId="1" xfId="0" applyNumberFormat="1" applyFont="1" applyFill="1" applyBorder="1" applyAlignment="1">
      <alignment horizontal="center" vertical="center" wrapText="1"/>
    </xf>
    <xf numFmtId="0" fontId="6" fillId="3" borderId="1" xfId="21" applyFill="1" applyBorder="1" applyAlignment="1">
      <alignment horizontal="center" vertical="center" wrapText="1"/>
    </xf>
    <xf numFmtId="0" fontId="6" fillId="3" borderId="5" xfId="21" applyFill="1" applyBorder="1" applyAlignment="1">
      <alignment horizontal="center" vertical="center" wrapText="1"/>
    </xf>
    <xf numFmtId="4" fontId="6" fillId="3" borderId="1" xfId="21" applyNumberFormat="1" applyFill="1" applyBorder="1" applyAlignment="1">
      <alignment horizontal="center" vertical="center" wrapText="1"/>
    </xf>
    <xf numFmtId="4" fontId="6" fillId="3" borderId="5" xfId="21" applyNumberFormat="1" applyFill="1" applyBorder="1" applyAlignment="1">
      <alignment horizontal="center" vertical="center" wrapText="1"/>
    </xf>
    <xf numFmtId="0" fontId="0" fillId="3" borderId="1" xfId="21" applyFont="1" applyFill="1" applyBorder="1" applyAlignment="1">
      <alignment horizontal="center" vertical="center" wrapText="1"/>
    </xf>
    <xf numFmtId="0" fontId="0" fillId="3" borderId="5" xfId="21" applyFont="1" applyFill="1" applyBorder="1" applyAlignment="1">
      <alignment horizontal="center" vertical="center" wrapText="1"/>
    </xf>
  </cellXfs>
  <cellStyles count="22">
    <cellStyle name="40% — akcent 6" xfId="21" builtinId="51"/>
    <cellStyle name="Dobry" xfId="18" builtinId="26"/>
    <cellStyle name="Dziesiętny" xfId="17" builtinId="3"/>
    <cellStyle name="Dziesiętny 2" xfId="9" xr:uid="{00000000-0005-0000-0000-000003000000}"/>
    <cellStyle name="Dziesiętny 2 2" xfId="15" xr:uid="{00000000-0005-0000-0000-000004000000}"/>
    <cellStyle name="Dziesiętny 3" xfId="16" xr:uid="{00000000-0005-0000-0000-000005000000}"/>
    <cellStyle name="Excel Built-in Bad" xfId="4" xr:uid="{00000000-0005-0000-0000-000006000000}"/>
    <cellStyle name="Excel Built-in Normal" xfId="2" xr:uid="{00000000-0005-0000-0000-000007000000}"/>
    <cellStyle name="Neutralny 2" xfId="13" xr:uid="{00000000-0005-0000-0000-000008000000}"/>
    <cellStyle name="Normalny" xfId="0" builtinId="0"/>
    <cellStyle name="Normalny 2" xfId="3" xr:uid="{00000000-0005-0000-0000-00000A000000}"/>
    <cellStyle name="Normalny 2 2" xfId="12" xr:uid="{00000000-0005-0000-0000-00000B000000}"/>
    <cellStyle name="Normalny 2 3" xfId="11" xr:uid="{00000000-0005-0000-0000-00000C000000}"/>
    <cellStyle name="Normalny 3" xfId="6" xr:uid="{00000000-0005-0000-0000-00000D000000}"/>
    <cellStyle name="Normalny 3 2" xfId="10" xr:uid="{00000000-0005-0000-0000-00000E000000}"/>
    <cellStyle name="Normalny 4" xfId="7" xr:uid="{00000000-0005-0000-0000-00000F000000}"/>
    <cellStyle name="Normalny 6" xfId="8" xr:uid="{00000000-0005-0000-0000-000010000000}"/>
    <cellStyle name="Walutowy" xfId="20" builtinId="4"/>
    <cellStyle name="Walutowy 2" xfId="1" xr:uid="{00000000-0005-0000-0000-000012000000}"/>
    <cellStyle name="Walutowy 2 2" xfId="14" xr:uid="{00000000-0005-0000-0000-000013000000}"/>
    <cellStyle name="Zły" xfId="19" builtinId="27"/>
    <cellStyle name="Zły 2" xfId="5" xr:uid="{00000000-0005-0000-0000-00001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61B8A28C-0809-4E2C-928A-E04D747486F3}"/>
            </a:ext>
          </a:extLst>
        </xdr:cNvPr>
        <xdr:cNvCxnSpPr/>
      </xdr:nvCxnSpPr>
      <xdr:spPr>
        <a:xfrm>
          <a:off x="10391775" y="12973050"/>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DCBABD45-9712-4B8A-965B-D1878DCD5A53}"/>
            </a:ext>
          </a:extLst>
        </xdr:cNvPr>
        <xdr:cNvCxnSpPr/>
      </xdr:nvCxnSpPr>
      <xdr:spPr>
        <a:xfrm>
          <a:off x="10391775" y="13985875"/>
          <a:ext cx="20764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1"/>
  <sheetViews>
    <sheetView topLeftCell="A7" workbookViewId="0">
      <selection activeCell="D5" sqref="D5"/>
    </sheetView>
  </sheetViews>
  <sheetFormatPr defaultColWidth="9.140625" defaultRowHeight="15" x14ac:dyDescent="0.25"/>
  <cols>
    <col min="1" max="2" width="9.140625" style="232"/>
    <col min="3" max="3" width="29.5703125" style="1" customWidth="1"/>
    <col min="4" max="4" width="14" style="1" customWidth="1"/>
    <col min="5" max="5" width="12.42578125" style="1" bestFit="1" customWidth="1"/>
    <col min="6" max="6" width="16.7109375" style="1" customWidth="1"/>
    <col min="7" max="8" width="11.42578125" style="1" bestFit="1" customWidth="1"/>
    <col min="9" max="16384" width="9.140625" style="1"/>
  </cols>
  <sheetData>
    <row r="1" spans="3:6" x14ac:dyDescent="0.25">
      <c r="C1" s="232" t="s">
        <v>925</v>
      </c>
      <c r="D1" s="232"/>
      <c r="E1" s="232"/>
    </row>
    <row r="2" spans="3:6" s="232" customFormat="1" x14ac:dyDescent="0.25">
      <c r="C2" s="232" t="s">
        <v>2948</v>
      </c>
    </row>
    <row r="3" spans="3:6" x14ac:dyDescent="0.25">
      <c r="F3" s="2"/>
    </row>
    <row r="4" spans="3:6" x14ac:dyDescent="0.25">
      <c r="C4" s="642"/>
      <c r="D4" s="642" t="s">
        <v>76</v>
      </c>
      <c r="E4" s="642"/>
    </row>
    <row r="5" spans="3:6" x14ac:dyDescent="0.25">
      <c r="C5" s="642"/>
      <c r="D5" s="239" t="s">
        <v>59</v>
      </c>
      <c r="E5" s="234" t="s">
        <v>37</v>
      </c>
    </row>
    <row r="6" spans="3:6" x14ac:dyDescent="0.25">
      <c r="C6" s="235" t="s">
        <v>60</v>
      </c>
      <c r="D6" s="240">
        <v>12</v>
      </c>
      <c r="E6" s="241">
        <v>427546.43</v>
      </c>
      <c r="F6" s="233"/>
    </row>
    <row r="7" spans="3:6" x14ac:dyDescent="0.25">
      <c r="C7" s="235" t="s">
        <v>61</v>
      </c>
      <c r="D7" s="240">
        <v>17</v>
      </c>
      <c r="E7" s="241">
        <f>'Kujawsko-pomorska JR'!P29+'Kujawsko-pomorska JR'!Q29</f>
        <v>484000</v>
      </c>
      <c r="F7" s="233"/>
    </row>
    <row r="8" spans="3:6" x14ac:dyDescent="0.25">
      <c r="C8" s="235" t="s">
        <v>62</v>
      </c>
      <c r="D8" s="240">
        <v>20</v>
      </c>
      <c r="E8" s="241">
        <v>1298532.2</v>
      </c>
      <c r="F8" s="233"/>
    </row>
    <row r="9" spans="3:6" x14ac:dyDescent="0.25">
      <c r="C9" s="235" t="s">
        <v>63</v>
      </c>
      <c r="D9" s="240">
        <v>14</v>
      </c>
      <c r="E9" s="241">
        <f>'Lubuska JR'!O27+'Lubuska JR'!P27</f>
        <v>455234.2</v>
      </c>
      <c r="F9" s="233"/>
    </row>
    <row r="10" spans="3:6" x14ac:dyDescent="0.25">
      <c r="C10" s="235" t="s">
        <v>64</v>
      </c>
      <c r="D10" s="240">
        <v>8</v>
      </c>
      <c r="E10" s="241">
        <f>'Łódzka JR'!O23+'Łódzka JR'!P23</f>
        <v>649438.29</v>
      </c>
      <c r="F10" s="233"/>
    </row>
    <row r="11" spans="3:6" x14ac:dyDescent="0.25">
      <c r="C11" s="235" t="s">
        <v>65</v>
      </c>
      <c r="D11" s="240">
        <v>4</v>
      </c>
      <c r="E11" s="241">
        <f>'Małopolska JR'!O19+'Małopolska JR'!P19</f>
        <v>370000</v>
      </c>
      <c r="F11" s="233"/>
    </row>
    <row r="12" spans="3:6" x14ac:dyDescent="0.25">
      <c r="C12" s="235" t="s">
        <v>66</v>
      </c>
      <c r="D12" s="240">
        <v>20</v>
      </c>
      <c r="E12" s="241">
        <f>'Mazowiecka JR'!O59+'Mazowiecka JR'!P59</f>
        <v>1530000</v>
      </c>
      <c r="F12" s="233"/>
    </row>
    <row r="13" spans="3:6" x14ac:dyDescent="0.25">
      <c r="C13" s="235" t="s">
        <v>67</v>
      </c>
      <c r="D13" s="240">
        <v>11</v>
      </c>
      <c r="E13" s="241">
        <f>'Opolska JR'!P31+'Opolska JR'!Q31</f>
        <v>602774</v>
      </c>
      <c r="F13" s="233"/>
    </row>
    <row r="14" spans="3:6" x14ac:dyDescent="0.25">
      <c r="C14" s="235" t="s">
        <v>68</v>
      </c>
      <c r="D14" s="240">
        <v>16</v>
      </c>
      <c r="E14" s="241">
        <f>'Podkarpacka JR'!P27+'Podkarpacka JR'!Q27</f>
        <v>965219</v>
      </c>
      <c r="F14" s="233"/>
    </row>
    <row r="15" spans="3:6" x14ac:dyDescent="0.25">
      <c r="C15" s="235" t="s">
        <v>69</v>
      </c>
      <c r="D15" s="240">
        <v>17</v>
      </c>
      <c r="E15" s="241">
        <f>'Podlaska JR'!P28+'Podlaska JR'!Q28</f>
        <v>425496</v>
      </c>
      <c r="F15" s="233"/>
    </row>
    <row r="16" spans="3:6" x14ac:dyDescent="0.25">
      <c r="C16" s="235" t="s">
        <v>70</v>
      </c>
      <c r="D16" s="240">
        <v>10</v>
      </c>
      <c r="E16" s="241">
        <f>'Pomorska JR'!Q54+'Pomorska JR'!R54</f>
        <v>612000</v>
      </c>
      <c r="F16" s="233"/>
    </row>
    <row r="17" spans="3:6" x14ac:dyDescent="0.25">
      <c r="C17" s="235" t="s">
        <v>71</v>
      </c>
      <c r="D17" s="240">
        <v>4</v>
      </c>
      <c r="E17" s="241">
        <f>'Śląska JR'!P15</f>
        <v>220000</v>
      </c>
      <c r="F17" s="233"/>
    </row>
    <row r="18" spans="3:6" x14ac:dyDescent="0.25">
      <c r="C18" s="235" t="s">
        <v>72</v>
      </c>
      <c r="D18" s="240">
        <v>4</v>
      </c>
      <c r="E18" s="241">
        <f>'Świętokrzyska JR'!N15+'Świętokrzyska JR'!O15</f>
        <v>234514</v>
      </c>
      <c r="F18" s="233"/>
    </row>
    <row r="19" spans="3:6" x14ac:dyDescent="0.25">
      <c r="C19" s="235" t="s">
        <v>73</v>
      </c>
      <c r="D19" s="240">
        <v>15</v>
      </c>
      <c r="E19" s="241">
        <f>'Warmińsko-Mazurska JR'!O26+'Warmińsko-Mazurska JR'!P26</f>
        <v>552000</v>
      </c>
      <c r="F19" s="233"/>
    </row>
    <row r="20" spans="3:6" x14ac:dyDescent="0.25">
      <c r="C20" s="235" t="s">
        <v>74</v>
      </c>
      <c r="D20" s="240">
        <v>15</v>
      </c>
      <c r="E20" s="241">
        <f>'Wielkopolska JR'!O26+'Wielkopolska JR'!P26</f>
        <v>590000</v>
      </c>
      <c r="F20" s="233"/>
    </row>
    <row r="21" spans="3:6" x14ac:dyDescent="0.25">
      <c r="C21" s="235" t="s">
        <v>75</v>
      </c>
      <c r="D21" s="240">
        <v>13</v>
      </c>
      <c r="E21" s="241">
        <f>'Zachodniopomorska JR'!P37+'Zachodniopomorska JR'!Q37</f>
        <v>376895</v>
      </c>
      <c r="F21" s="233"/>
    </row>
    <row r="22" spans="3:6" s="232" customFormat="1" x14ac:dyDescent="0.25">
      <c r="C22" s="235" t="s">
        <v>2918</v>
      </c>
      <c r="D22" s="518">
        <v>24</v>
      </c>
      <c r="E22" s="520">
        <f>MRiRW!O36+MRiRW!P36</f>
        <v>8063095.4299999997</v>
      </c>
      <c r="F22" s="233"/>
    </row>
    <row r="23" spans="3:6" s="232" customFormat="1" ht="27.75" customHeight="1" x14ac:dyDescent="0.25">
      <c r="C23" s="266" t="s">
        <v>1120</v>
      </c>
      <c r="D23" s="240">
        <v>27</v>
      </c>
      <c r="E23" s="241">
        <f>'CDR (KSOW)'!O108+'CDR (KSOW)'!P108</f>
        <v>5819633.2000000002</v>
      </c>
      <c r="F23" s="233"/>
    </row>
    <row r="24" spans="3:6" s="232" customFormat="1" ht="27.75" customHeight="1" x14ac:dyDescent="0.25">
      <c r="C24" s="266" t="s">
        <v>2919</v>
      </c>
      <c r="D24" s="441">
        <v>31</v>
      </c>
      <c r="E24" s="511">
        <v>2943358.21</v>
      </c>
      <c r="F24" s="233"/>
    </row>
    <row r="25" spans="3:6" x14ac:dyDescent="0.25">
      <c r="C25" s="235" t="s">
        <v>2920</v>
      </c>
      <c r="D25" s="352">
        <v>46</v>
      </c>
      <c r="E25" s="241">
        <f>'Dolnośląski ODR'!O100+'Dolnośląski ODR'!P100</f>
        <v>1567051.67</v>
      </c>
      <c r="F25" s="233"/>
    </row>
    <row r="26" spans="3:6" x14ac:dyDescent="0.25">
      <c r="C26" s="235" t="s">
        <v>2921</v>
      </c>
      <c r="D26" s="352">
        <v>12</v>
      </c>
      <c r="E26" s="241">
        <f>'Kujawsko-pomorski ODR'!P62+'Kujawsko-pomorski ODR'!Q62</f>
        <v>1153211.27</v>
      </c>
      <c r="F26" s="233"/>
    </row>
    <row r="27" spans="3:6" x14ac:dyDescent="0.25">
      <c r="C27" s="235" t="s">
        <v>2922</v>
      </c>
      <c r="D27" s="352">
        <v>33</v>
      </c>
      <c r="E27" s="241">
        <f>'Lubelski ODR'!O74+'Lubelski ODR'!P74</f>
        <v>1003290.26</v>
      </c>
      <c r="F27" s="233"/>
    </row>
    <row r="28" spans="3:6" x14ac:dyDescent="0.25">
      <c r="C28" s="235" t="s">
        <v>2923</v>
      </c>
      <c r="D28" s="352">
        <v>25</v>
      </c>
      <c r="E28" s="241">
        <v>901300</v>
      </c>
      <c r="F28" s="233"/>
    </row>
    <row r="29" spans="3:6" x14ac:dyDescent="0.25">
      <c r="C29" s="235" t="s">
        <v>2924</v>
      </c>
      <c r="D29" s="352">
        <v>17</v>
      </c>
      <c r="E29" s="241">
        <f>'Łódzki ODR'!O28+'Łódzki ODR'!P28</f>
        <v>634714.27</v>
      </c>
      <c r="F29" s="233"/>
    </row>
    <row r="30" spans="3:6" x14ac:dyDescent="0.25">
      <c r="C30" s="235" t="s">
        <v>2925</v>
      </c>
      <c r="D30" s="352">
        <v>11</v>
      </c>
      <c r="E30" s="241">
        <v>922500</v>
      </c>
      <c r="F30" s="233"/>
    </row>
    <row r="31" spans="3:6" x14ac:dyDescent="0.25">
      <c r="C31" s="235" t="s">
        <v>2926</v>
      </c>
      <c r="D31" s="352">
        <v>33</v>
      </c>
      <c r="E31" s="241">
        <v>1570000</v>
      </c>
      <c r="F31" s="233"/>
    </row>
    <row r="32" spans="3:6" x14ac:dyDescent="0.25">
      <c r="C32" s="235" t="s">
        <v>2927</v>
      </c>
      <c r="D32" s="352">
        <v>41</v>
      </c>
      <c r="E32" s="241">
        <f>'Opolski ODR'!O56+'Opolski ODR'!P56</f>
        <v>857724.79</v>
      </c>
      <c r="F32" s="233"/>
    </row>
    <row r="33" spans="3:6" x14ac:dyDescent="0.25">
      <c r="C33" s="235" t="s">
        <v>2928</v>
      </c>
      <c r="D33" s="352">
        <v>12</v>
      </c>
      <c r="E33" s="241">
        <f>'Podkarpacki ODR'!P31+'Podkarpacki ODR'!Q31</f>
        <v>1304646.5900000001</v>
      </c>
      <c r="F33" s="233"/>
    </row>
    <row r="34" spans="3:6" x14ac:dyDescent="0.25">
      <c r="C34" s="235" t="s">
        <v>2929</v>
      </c>
      <c r="D34" s="352">
        <v>24</v>
      </c>
      <c r="E34" s="241">
        <f>'Podlaski ODR'!O58+'Podlaski ODR'!P58</f>
        <v>916838.31</v>
      </c>
      <c r="F34" s="233"/>
    </row>
    <row r="35" spans="3:6" x14ac:dyDescent="0.25">
      <c r="C35" s="235" t="s">
        <v>2930</v>
      </c>
      <c r="D35" s="352">
        <v>19</v>
      </c>
      <c r="E35" s="241">
        <v>1058000</v>
      </c>
      <c r="F35" s="233"/>
    </row>
    <row r="36" spans="3:6" x14ac:dyDescent="0.25">
      <c r="C36" s="235" t="s">
        <v>2931</v>
      </c>
      <c r="D36" s="352">
        <v>18</v>
      </c>
      <c r="E36" s="241">
        <v>733520.57</v>
      </c>
      <c r="F36" s="233"/>
    </row>
    <row r="37" spans="3:6" x14ac:dyDescent="0.25">
      <c r="C37" s="235" t="s">
        <v>2932</v>
      </c>
      <c r="D37" s="352">
        <v>18</v>
      </c>
      <c r="E37" s="241">
        <f>'Świętokrzyski ODR'!O71+'Świętokrzyski ODR'!P71</f>
        <v>796976.77500000002</v>
      </c>
      <c r="F37" s="233"/>
    </row>
    <row r="38" spans="3:6" x14ac:dyDescent="0.25">
      <c r="C38" s="235" t="s">
        <v>2933</v>
      </c>
      <c r="D38" s="352">
        <v>12</v>
      </c>
      <c r="E38" s="241">
        <v>1274188.75</v>
      </c>
      <c r="F38" s="233"/>
    </row>
    <row r="39" spans="3:6" x14ac:dyDescent="0.25">
      <c r="C39" s="235" t="s">
        <v>2934</v>
      </c>
      <c r="D39" s="352">
        <v>17</v>
      </c>
      <c r="E39" s="241">
        <v>1468400</v>
      </c>
      <c r="F39" s="233"/>
    </row>
    <row r="40" spans="3:6" x14ac:dyDescent="0.25">
      <c r="C40" s="235" t="s">
        <v>2935</v>
      </c>
      <c r="D40" s="352">
        <v>18</v>
      </c>
      <c r="E40" s="241">
        <v>899161.29</v>
      </c>
      <c r="F40" s="233"/>
    </row>
    <row r="41" spans="3:6" x14ac:dyDescent="0.25">
      <c r="C41" s="236" t="s">
        <v>76</v>
      </c>
      <c r="D41" s="237">
        <f>SUM(D6:D40)</f>
        <v>638</v>
      </c>
      <c r="E41" s="238">
        <f>SUM(E6:E40)</f>
        <v>43681260.50500001</v>
      </c>
    </row>
  </sheetData>
  <mergeCells count="2">
    <mergeCell ref="D4:E4"/>
    <mergeCell ref="C4:C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zoomScale="70" zoomScaleNormal="70" workbookViewId="0">
      <selection activeCell="J42" sqref="J42"/>
    </sheetView>
  </sheetViews>
  <sheetFormatPr defaultColWidth="9.140625" defaultRowHeight="15" x14ac:dyDescent="0.25"/>
  <cols>
    <col min="1" max="4" width="9.140625" style="30"/>
    <col min="5" max="5" width="18.28515625" style="30" customWidth="1"/>
    <col min="6" max="6" width="63.42578125" style="30" customWidth="1"/>
    <col min="7" max="7" width="14.42578125" style="30" customWidth="1"/>
    <col min="8" max="9" width="9.140625" style="30"/>
    <col min="10" max="10" width="25.140625" style="30" customWidth="1"/>
    <col min="11" max="12" width="9.140625" style="30"/>
    <col min="13" max="13" width="10.85546875" style="30" bestFit="1" customWidth="1"/>
    <col min="14" max="14" width="15.85546875" style="30" customWidth="1"/>
    <col min="15" max="15" width="11" style="30" customWidth="1"/>
    <col min="16" max="16" width="12.85546875" style="30" customWidth="1"/>
    <col min="17" max="17" width="18.28515625" style="30" customWidth="1"/>
    <col min="18" max="18" width="18.140625" style="30" customWidth="1"/>
    <col min="19" max="16384" width="9.140625" style="30"/>
  </cols>
  <sheetData>
    <row r="1" spans="1:18" ht="18.75" x14ac:dyDescent="0.3">
      <c r="A1" s="10" t="s">
        <v>2972</v>
      </c>
      <c r="E1" s="8"/>
      <c r="J1" s="9"/>
      <c r="M1" s="2"/>
      <c r="N1" s="37"/>
      <c r="O1" s="2"/>
      <c r="P1" s="2"/>
    </row>
    <row r="2" spans="1:18" x14ac:dyDescent="0.25">
      <c r="A2" s="37"/>
      <c r="E2" s="8"/>
      <c r="J2" s="809"/>
      <c r="K2" s="809"/>
      <c r="L2" s="809"/>
      <c r="M2" s="809"/>
      <c r="N2" s="809"/>
      <c r="O2" s="809"/>
      <c r="P2" s="809"/>
      <c r="Q2" s="809"/>
      <c r="R2" s="809"/>
    </row>
    <row r="3" spans="1:18" ht="45.75" customHeight="1" x14ac:dyDescent="0.25">
      <c r="A3" s="797" t="s">
        <v>460</v>
      </c>
      <c r="B3" s="793" t="s">
        <v>1</v>
      </c>
      <c r="C3" s="793" t="s">
        <v>2</v>
      </c>
      <c r="D3" s="793" t="s">
        <v>3</v>
      </c>
      <c r="E3" s="810" t="s">
        <v>4</v>
      </c>
      <c r="F3" s="797" t="s">
        <v>5</v>
      </c>
      <c r="G3" s="793" t="s">
        <v>6</v>
      </c>
      <c r="H3" s="812" t="s">
        <v>7</v>
      </c>
      <c r="I3" s="812"/>
      <c r="J3" s="797" t="s">
        <v>8</v>
      </c>
      <c r="K3" s="801" t="s">
        <v>9</v>
      </c>
      <c r="L3" s="803"/>
      <c r="M3" s="804" t="s">
        <v>10</v>
      </c>
      <c r="N3" s="804"/>
      <c r="O3" s="804" t="s">
        <v>11</v>
      </c>
      <c r="P3" s="804"/>
      <c r="Q3" s="797" t="s">
        <v>12</v>
      </c>
      <c r="R3" s="793" t="s">
        <v>13</v>
      </c>
    </row>
    <row r="4" spans="1:18" x14ac:dyDescent="0.25">
      <c r="A4" s="798"/>
      <c r="B4" s="794"/>
      <c r="C4" s="794"/>
      <c r="D4" s="794"/>
      <c r="E4" s="811"/>
      <c r="F4" s="798"/>
      <c r="G4" s="794"/>
      <c r="H4" s="70" t="s">
        <v>14</v>
      </c>
      <c r="I4" s="70" t="s">
        <v>15</v>
      </c>
      <c r="J4" s="798"/>
      <c r="K4" s="71">
        <v>2020</v>
      </c>
      <c r="L4" s="71">
        <v>2021</v>
      </c>
      <c r="M4" s="72">
        <v>2020</v>
      </c>
      <c r="N4" s="72">
        <v>2021</v>
      </c>
      <c r="O4" s="72">
        <v>2020</v>
      </c>
      <c r="P4" s="72">
        <v>2021</v>
      </c>
      <c r="Q4" s="798"/>
      <c r="R4" s="794"/>
    </row>
    <row r="5" spans="1:18" x14ac:dyDescent="0.25">
      <c r="A5" s="69" t="s">
        <v>16</v>
      </c>
      <c r="B5" s="70" t="s">
        <v>17</v>
      </c>
      <c r="C5" s="70" t="s">
        <v>18</v>
      </c>
      <c r="D5" s="70" t="s">
        <v>19</v>
      </c>
      <c r="E5" s="73" t="s">
        <v>20</v>
      </c>
      <c r="F5" s="69" t="s">
        <v>21</v>
      </c>
      <c r="G5" s="69" t="s">
        <v>22</v>
      </c>
      <c r="H5" s="70" t="s">
        <v>23</v>
      </c>
      <c r="I5" s="70" t="s">
        <v>24</v>
      </c>
      <c r="J5" s="69" t="s">
        <v>25</v>
      </c>
      <c r="K5" s="71" t="s">
        <v>26</v>
      </c>
      <c r="L5" s="71" t="s">
        <v>27</v>
      </c>
      <c r="M5" s="74" t="s">
        <v>28</v>
      </c>
      <c r="N5" s="74" t="s">
        <v>29</v>
      </c>
      <c r="O5" s="74" t="s">
        <v>30</v>
      </c>
      <c r="P5" s="74" t="s">
        <v>31</v>
      </c>
      <c r="Q5" s="69" t="s">
        <v>32</v>
      </c>
      <c r="R5" s="70" t="s">
        <v>33</v>
      </c>
    </row>
    <row r="6" spans="1:18" ht="150" x14ac:dyDescent="0.25">
      <c r="A6" s="53">
        <v>1</v>
      </c>
      <c r="B6" s="24" t="s">
        <v>91</v>
      </c>
      <c r="C6" s="24">
        <v>1</v>
      </c>
      <c r="D6" s="24">
        <v>3</v>
      </c>
      <c r="E6" s="78" t="s">
        <v>515</v>
      </c>
      <c r="F6" s="24" t="s">
        <v>516</v>
      </c>
      <c r="G6" s="24" t="s">
        <v>192</v>
      </c>
      <c r="H6" s="24" t="s">
        <v>193</v>
      </c>
      <c r="I6" s="24" t="s">
        <v>517</v>
      </c>
      <c r="J6" s="24" t="s">
        <v>518</v>
      </c>
      <c r="K6" s="18" t="s">
        <v>34</v>
      </c>
      <c r="L6" s="18"/>
      <c r="M6" s="19">
        <v>30000</v>
      </c>
      <c r="N6" s="53"/>
      <c r="O6" s="19">
        <v>11907</v>
      </c>
      <c r="P6" s="19"/>
      <c r="Q6" s="24" t="s">
        <v>519</v>
      </c>
      <c r="R6" s="24" t="s">
        <v>520</v>
      </c>
    </row>
    <row r="7" spans="1:18" ht="135" x14ac:dyDescent="0.25">
      <c r="A7" s="49">
        <v>2</v>
      </c>
      <c r="B7" s="56" t="s">
        <v>91</v>
      </c>
      <c r="C7" s="56">
        <v>1</v>
      </c>
      <c r="D7" s="56">
        <v>3</v>
      </c>
      <c r="E7" s="78" t="s">
        <v>521</v>
      </c>
      <c r="F7" s="56" t="s">
        <v>522</v>
      </c>
      <c r="G7" s="56" t="s">
        <v>523</v>
      </c>
      <c r="H7" s="56" t="s">
        <v>524</v>
      </c>
      <c r="I7" s="56" t="s">
        <v>517</v>
      </c>
      <c r="J7" s="56" t="s">
        <v>518</v>
      </c>
      <c r="K7" s="50" t="s">
        <v>45</v>
      </c>
      <c r="L7" s="50"/>
      <c r="M7" s="48">
        <v>20000</v>
      </c>
      <c r="N7" s="49"/>
      <c r="O7" s="48">
        <v>20000</v>
      </c>
      <c r="P7" s="48"/>
      <c r="Q7" s="56" t="s">
        <v>519</v>
      </c>
      <c r="R7" s="56" t="s">
        <v>520</v>
      </c>
    </row>
    <row r="8" spans="1:18" ht="60" x14ac:dyDescent="0.25">
      <c r="A8" s="53">
        <v>3</v>
      </c>
      <c r="B8" s="53" t="s">
        <v>91</v>
      </c>
      <c r="C8" s="53">
        <v>5</v>
      </c>
      <c r="D8" s="24">
        <v>4</v>
      </c>
      <c r="E8" s="21" t="s">
        <v>525</v>
      </c>
      <c r="F8" s="24" t="s">
        <v>526</v>
      </c>
      <c r="G8" s="24" t="s">
        <v>48</v>
      </c>
      <c r="H8" s="24" t="s">
        <v>194</v>
      </c>
      <c r="I8" s="20" t="s">
        <v>517</v>
      </c>
      <c r="J8" s="24" t="s">
        <v>527</v>
      </c>
      <c r="K8" s="18" t="s">
        <v>40</v>
      </c>
      <c r="L8" s="18"/>
      <c r="M8" s="19">
        <v>25000</v>
      </c>
      <c r="N8" s="19"/>
      <c r="O8" s="19">
        <v>15312</v>
      </c>
      <c r="P8" s="19"/>
      <c r="Q8" s="24" t="s">
        <v>519</v>
      </c>
      <c r="R8" s="24" t="s">
        <v>520</v>
      </c>
    </row>
    <row r="9" spans="1:18" ht="105" x14ac:dyDescent="0.25">
      <c r="A9" s="53">
        <v>4</v>
      </c>
      <c r="B9" s="24" t="s">
        <v>91</v>
      </c>
      <c r="C9" s="24">
        <v>3</v>
      </c>
      <c r="D9" s="24">
        <v>10</v>
      </c>
      <c r="E9" s="24" t="s">
        <v>528</v>
      </c>
      <c r="F9" s="24" t="s">
        <v>529</v>
      </c>
      <c r="G9" s="24" t="s">
        <v>530</v>
      </c>
      <c r="H9" s="24" t="s">
        <v>531</v>
      </c>
      <c r="I9" s="24" t="s">
        <v>517</v>
      </c>
      <c r="J9" s="24" t="s">
        <v>532</v>
      </c>
      <c r="K9" s="18" t="s">
        <v>38</v>
      </c>
      <c r="L9" s="18"/>
      <c r="M9" s="19">
        <v>400000</v>
      </c>
      <c r="N9" s="53"/>
      <c r="O9" s="19">
        <v>50000</v>
      </c>
      <c r="P9" s="19"/>
      <c r="Q9" s="24" t="s">
        <v>519</v>
      </c>
      <c r="R9" s="24" t="s">
        <v>520</v>
      </c>
    </row>
    <row r="10" spans="1:18" ht="99.75" x14ac:dyDescent="0.25">
      <c r="A10" s="53">
        <v>5</v>
      </c>
      <c r="B10" s="24" t="s">
        <v>91</v>
      </c>
      <c r="C10" s="24">
        <v>3</v>
      </c>
      <c r="D10" s="24">
        <v>10</v>
      </c>
      <c r="E10" s="79" t="s">
        <v>533</v>
      </c>
      <c r="F10" s="24" t="s">
        <v>534</v>
      </c>
      <c r="G10" s="24" t="s">
        <v>535</v>
      </c>
      <c r="H10" s="24" t="s">
        <v>536</v>
      </c>
      <c r="I10" s="24" t="s">
        <v>517</v>
      </c>
      <c r="J10" s="24" t="s">
        <v>532</v>
      </c>
      <c r="K10" s="18" t="s">
        <v>38</v>
      </c>
      <c r="L10" s="18"/>
      <c r="M10" s="19">
        <v>120000</v>
      </c>
      <c r="N10" s="53"/>
      <c r="O10" s="19">
        <v>120000</v>
      </c>
      <c r="P10" s="19"/>
      <c r="Q10" s="24" t="s">
        <v>519</v>
      </c>
      <c r="R10" s="24" t="s">
        <v>520</v>
      </c>
    </row>
    <row r="11" spans="1:18" ht="105" x14ac:dyDescent="0.25">
      <c r="A11" s="24">
        <v>6</v>
      </c>
      <c r="B11" s="24" t="s">
        <v>91</v>
      </c>
      <c r="C11" s="24">
        <v>1</v>
      </c>
      <c r="D11" s="24">
        <v>13</v>
      </c>
      <c r="E11" s="24" t="s">
        <v>537</v>
      </c>
      <c r="F11" s="24" t="s">
        <v>538</v>
      </c>
      <c r="G11" s="24" t="s">
        <v>539</v>
      </c>
      <c r="H11" s="24" t="s">
        <v>531</v>
      </c>
      <c r="I11" s="24" t="s">
        <v>517</v>
      </c>
      <c r="J11" s="24" t="s">
        <v>518</v>
      </c>
      <c r="K11" s="24" t="s">
        <v>45</v>
      </c>
      <c r="L11" s="24"/>
      <c r="M11" s="25">
        <v>40000</v>
      </c>
      <c r="N11" s="25"/>
      <c r="O11" s="25">
        <v>25000</v>
      </c>
      <c r="P11" s="25"/>
      <c r="Q11" s="24" t="s">
        <v>519</v>
      </c>
      <c r="R11" s="24" t="s">
        <v>520</v>
      </c>
    </row>
    <row r="12" spans="1:18" ht="120" x14ac:dyDescent="0.25">
      <c r="A12" s="24">
        <v>7</v>
      </c>
      <c r="B12" s="24" t="s">
        <v>91</v>
      </c>
      <c r="C12" s="24">
        <v>3</v>
      </c>
      <c r="D12" s="24">
        <v>13</v>
      </c>
      <c r="E12" s="24" t="s">
        <v>540</v>
      </c>
      <c r="F12" s="24" t="s">
        <v>541</v>
      </c>
      <c r="G12" s="24" t="s">
        <v>542</v>
      </c>
      <c r="H12" s="24" t="s">
        <v>58</v>
      </c>
      <c r="I12" s="24" t="s">
        <v>517</v>
      </c>
      <c r="J12" s="24" t="s">
        <v>543</v>
      </c>
      <c r="K12" s="24" t="s">
        <v>544</v>
      </c>
      <c r="L12" s="24"/>
      <c r="M12" s="25">
        <v>8000</v>
      </c>
      <c r="N12" s="25"/>
      <c r="O12" s="25">
        <v>8000</v>
      </c>
      <c r="P12" s="25"/>
      <c r="Q12" s="24" t="s">
        <v>519</v>
      </c>
      <c r="R12" s="24" t="s">
        <v>520</v>
      </c>
    </row>
    <row r="13" spans="1:18" ht="225" x14ac:dyDescent="0.25">
      <c r="A13" s="24">
        <v>8</v>
      </c>
      <c r="B13" s="24" t="s">
        <v>91</v>
      </c>
      <c r="C13" s="24">
        <v>1</v>
      </c>
      <c r="D13" s="24">
        <v>13</v>
      </c>
      <c r="E13" s="80" t="s">
        <v>545</v>
      </c>
      <c r="F13" s="24" t="s">
        <v>546</v>
      </c>
      <c r="G13" s="24" t="s">
        <v>547</v>
      </c>
      <c r="H13" s="24" t="s">
        <v>548</v>
      </c>
      <c r="I13" s="24" t="s">
        <v>549</v>
      </c>
      <c r="J13" s="24" t="s">
        <v>550</v>
      </c>
      <c r="K13" s="24" t="s">
        <v>544</v>
      </c>
      <c r="L13" s="24"/>
      <c r="M13" s="25">
        <v>165000</v>
      </c>
      <c r="N13" s="25"/>
      <c r="O13" s="25">
        <v>165000</v>
      </c>
      <c r="P13" s="25"/>
      <c r="Q13" s="24" t="s">
        <v>519</v>
      </c>
      <c r="R13" s="24" t="s">
        <v>520</v>
      </c>
    </row>
    <row r="14" spans="1:18" ht="225" x14ac:dyDescent="0.25">
      <c r="A14" s="53">
        <v>9</v>
      </c>
      <c r="B14" s="53" t="s">
        <v>91</v>
      </c>
      <c r="C14" s="53">
        <v>1</v>
      </c>
      <c r="D14" s="53">
        <v>13</v>
      </c>
      <c r="E14" s="24" t="s">
        <v>551</v>
      </c>
      <c r="F14" s="24" t="s">
        <v>552</v>
      </c>
      <c r="G14" s="24" t="s">
        <v>553</v>
      </c>
      <c r="H14" s="24" t="s">
        <v>548</v>
      </c>
      <c r="I14" s="24" t="s">
        <v>517</v>
      </c>
      <c r="J14" s="53" t="s">
        <v>518</v>
      </c>
      <c r="K14" s="53" t="s">
        <v>53</v>
      </c>
      <c r="L14" s="53"/>
      <c r="M14" s="19">
        <v>20000</v>
      </c>
      <c r="N14" s="53"/>
      <c r="O14" s="19">
        <v>20000</v>
      </c>
      <c r="P14" s="53"/>
      <c r="Q14" s="24" t="s">
        <v>519</v>
      </c>
      <c r="R14" s="24" t="s">
        <v>520</v>
      </c>
    </row>
    <row r="15" spans="1:18" ht="79.5" customHeight="1" x14ac:dyDescent="0.25">
      <c r="A15" s="120">
        <v>10</v>
      </c>
      <c r="B15" s="120" t="s">
        <v>91</v>
      </c>
      <c r="C15" s="120">
        <v>5</v>
      </c>
      <c r="D15" s="119">
        <v>4</v>
      </c>
      <c r="E15" s="119" t="s">
        <v>525</v>
      </c>
      <c r="F15" s="119" t="s">
        <v>526</v>
      </c>
      <c r="G15" s="119" t="s">
        <v>48</v>
      </c>
      <c r="H15" s="119" t="s">
        <v>194</v>
      </c>
      <c r="I15" s="63" t="s">
        <v>517</v>
      </c>
      <c r="J15" s="119" t="s">
        <v>527</v>
      </c>
      <c r="K15" s="64"/>
      <c r="L15" s="64" t="s">
        <v>554</v>
      </c>
      <c r="M15" s="62"/>
      <c r="N15" s="62">
        <v>30000</v>
      </c>
      <c r="O15" s="62"/>
      <c r="P15" s="62">
        <v>30000</v>
      </c>
      <c r="Q15" s="119" t="s">
        <v>519</v>
      </c>
      <c r="R15" s="119" t="s">
        <v>520</v>
      </c>
    </row>
    <row r="16" spans="1:18" ht="105" x14ac:dyDescent="0.25">
      <c r="A16" s="120">
        <v>11</v>
      </c>
      <c r="B16" s="119" t="s">
        <v>91</v>
      </c>
      <c r="C16" s="119">
        <v>3</v>
      </c>
      <c r="D16" s="119">
        <v>10</v>
      </c>
      <c r="E16" s="119" t="s">
        <v>528</v>
      </c>
      <c r="F16" s="119" t="s">
        <v>529</v>
      </c>
      <c r="G16" s="119" t="s">
        <v>882</v>
      </c>
      <c r="H16" s="119" t="s">
        <v>531</v>
      </c>
      <c r="I16" s="119" t="s">
        <v>517</v>
      </c>
      <c r="J16" s="119" t="s">
        <v>532</v>
      </c>
      <c r="K16" s="64"/>
      <c r="L16" s="64" t="s">
        <v>45</v>
      </c>
      <c r="M16" s="62"/>
      <c r="N16" s="62">
        <v>400000</v>
      </c>
      <c r="O16" s="62"/>
      <c r="P16" s="62">
        <v>400000</v>
      </c>
      <c r="Q16" s="119" t="s">
        <v>519</v>
      </c>
      <c r="R16" s="119" t="s">
        <v>520</v>
      </c>
    </row>
    <row r="17" spans="1:18" ht="105" x14ac:dyDescent="0.25">
      <c r="A17" s="119">
        <v>12</v>
      </c>
      <c r="B17" s="119" t="s">
        <v>91</v>
      </c>
      <c r="C17" s="119">
        <v>1</v>
      </c>
      <c r="D17" s="119">
        <v>13</v>
      </c>
      <c r="E17" s="119" t="s">
        <v>537</v>
      </c>
      <c r="F17" s="119" t="s">
        <v>538</v>
      </c>
      <c r="G17" s="119" t="s">
        <v>539</v>
      </c>
      <c r="H17" s="119" t="s">
        <v>531</v>
      </c>
      <c r="I17" s="119" t="s">
        <v>517</v>
      </c>
      <c r="J17" s="119" t="s">
        <v>518</v>
      </c>
      <c r="K17" s="119"/>
      <c r="L17" s="119" t="s">
        <v>45</v>
      </c>
      <c r="M17" s="135"/>
      <c r="N17" s="135">
        <v>40000</v>
      </c>
      <c r="O17" s="135"/>
      <c r="P17" s="135">
        <v>40000</v>
      </c>
      <c r="Q17" s="119" t="s">
        <v>519</v>
      </c>
      <c r="R17" s="119" t="s">
        <v>520</v>
      </c>
    </row>
    <row r="18" spans="1:18" ht="120" x14ac:dyDescent="0.25">
      <c r="A18" s="119">
        <v>13</v>
      </c>
      <c r="B18" s="119" t="s">
        <v>91</v>
      </c>
      <c r="C18" s="119">
        <v>3</v>
      </c>
      <c r="D18" s="119">
        <v>13</v>
      </c>
      <c r="E18" s="119" t="s">
        <v>555</v>
      </c>
      <c r="F18" s="119" t="s">
        <v>541</v>
      </c>
      <c r="G18" s="119" t="s">
        <v>542</v>
      </c>
      <c r="H18" s="119" t="s">
        <v>58</v>
      </c>
      <c r="I18" s="119" t="s">
        <v>517</v>
      </c>
      <c r="J18" s="119" t="s">
        <v>543</v>
      </c>
      <c r="K18" s="119"/>
      <c r="L18" s="119" t="s">
        <v>45</v>
      </c>
      <c r="M18" s="135"/>
      <c r="N18" s="135">
        <v>20000</v>
      </c>
      <c r="O18" s="135"/>
      <c r="P18" s="135">
        <v>20000</v>
      </c>
      <c r="Q18" s="119" t="s">
        <v>519</v>
      </c>
      <c r="R18" s="119" t="s">
        <v>520</v>
      </c>
    </row>
    <row r="19" spans="1:18" ht="225" x14ac:dyDescent="0.25">
      <c r="A19" s="120">
        <v>14</v>
      </c>
      <c r="B19" s="120" t="s">
        <v>91</v>
      </c>
      <c r="C19" s="120">
        <v>1</v>
      </c>
      <c r="D19" s="120">
        <v>13</v>
      </c>
      <c r="E19" s="119" t="s">
        <v>551</v>
      </c>
      <c r="F19" s="119" t="s">
        <v>552</v>
      </c>
      <c r="G19" s="119" t="s">
        <v>553</v>
      </c>
      <c r="H19" s="119" t="s">
        <v>548</v>
      </c>
      <c r="I19" s="119" t="s">
        <v>517</v>
      </c>
      <c r="J19" s="120" t="s">
        <v>518</v>
      </c>
      <c r="K19" s="120"/>
      <c r="L19" s="120" t="s">
        <v>45</v>
      </c>
      <c r="M19" s="62"/>
      <c r="N19" s="62">
        <v>20000</v>
      </c>
      <c r="O19" s="62"/>
      <c r="P19" s="62">
        <v>20000</v>
      </c>
      <c r="Q19" s="119" t="s">
        <v>519</v>
      </c>
      <c r="R19" s="119" t="s">
        <v>520</v>
      </c>
    </row>
    <row r="20" spans="1:18" ht="247.5" customHeight="1" x14ac:dyDescent="0.25">
      <c r="A20" s="119">
        <v>15</v>
      </c>
      <c r="B20" s="119" t="s">
        <v>91</v>
      </c>
      <c r="C20" s="119">
        <v>1</v>
      </c>
      <c r="D20" s="119">
        <v>13</v>
      </c>
      <c r="E20" s="162" t="s">
        <v>556</v>
      </c>
      <c r="F20" s="119" t="s">
        <v>546</v>
      </c>
      <c r="G20" s="119" t="s">
        <v>547</v>
      </c>
      <c r="H20" s="119" t="s">
        <v>548</v>
      </c>
      <c r="I20" s="119" t="s">
        <v>549</v>
      </c>
      <c r="J20" s="119" t="s">
        <v>550</v>
      </c>
      <c r="K20" s="119"/>
      <c r="L20" s="119" t="s">
        <v>34</v>
      </c>
      <c r="M20" s="135"/>
      <c r="N20" s="135">
        <v>0</v>
      </c>
      <c r="O20" s="135"/>
      <c r="P20" s="135">
        <v>0</v>
      </c>
      <c r="Q20" s="119" t="s">
        <v>519</v>
      </c>
      <c r="R20" s="119" t="s">
        <v>520</v>
      </c>
    </row>
    <row r="21" spans="1:18" ht="105" x14ac:dyDescent="0.25">
      <c r="A21" s="119">
        <v>16</v>
      </c>
      <c r="B21" s="119" t="s">
        <v>91</v>
      </c>
      <c r="C21" s="119">
        <v>1</v>
      </c>
      <c r="D21" s="119">
        <v>13</v>
      </c>
      <c r="E21" s="163" t="s">
        <v>557</v>
      </c>
      <c r="F21" s="119" t="s">
        <v>2939</v>
      </c>
      <c r="G21" s="119" t="s">
        <v>523</v>
      </c>
      <c r="H21" s="119" t="s">
        <v>524</v>
      </c>
      <c r="I21" s="119" t="s">
        <v>517</v>
      </c>
      <c r="J21" s="119" t="s">
        <v>518</v>
      </c>
      <c r="K21" s="64"/>
      <c r="L21" s="64" t="s">
        <v>45</v>
      </c>
      <c r="M21" s="62"/>
      <c r="N21" s="62">
        <v>20000</v>
      </c>
      <c r="O21" s="62"/>
      <c r="P21" s="62">
        <v>20000</v>
      </c>
      <c r="Q21" s="119" t="s">
        <v>519</v>
      </c>
      <c r="R21" s="119" t="s">
        <v>520</v>
      </c>
    </row>
    <row r="22" spans="1:18" ht="39.75" hidden="1" customHeight="1" x14ac:dyDescent="0.25">
      <c r="A22" s="806" t="s">
        <v>558</v>
      </c>
      <c r="B22" s="807"/>
      <c r="C22" s="807"/>
      <c r="D22" s="807"/>
      <c r="E22" s="807"/>
      <c r="F22" s="807"/>
      <c r="G22" s="807"/>
      <c r="H22" s="807"/>
      <c r="I22" s="807"/>
      <c r="J22" s="807"/>
      <c r="K22" s="807"/>
      <c r="L22" s="807"/>
      <c r="M22" s="807"/>
      <c r="N22" s="807"/>
      <c r="O22" s="807"/>
      <c r="P22" s="807"/>
      <c r="Q22" s="807"/>
      <c r="R22" s="808"/>
    </row>
    <row r="24" spans="1:18" x14ac:dyDescent="0.25">
      <c r="N24" s="716"/>
      <c r="O24" s="719" t="s">
        <v>35</v>
      </c>
      <c r="P24" s="719"/>
      <c r="Q24" s="719"/>
    </row>
    <row r="25" spans="1:18" x14ac:dyDescent="0.25">
      <c r="N25" s="717"/>
      <c r="O25" s="719" t="s">
        <v>36</v>
      </c>
      <c r="P25" s="719" t="s">
        <v>37</v>
      </c>
      <c r="Q25" s="719"/>
    </row>
    <row r="26" spans="1:18" x14ac:dyDescent="0.25">
      <c r="N26" s="718"/>
      <c r="O26" s="719"/>
      <c r="P26" s="43">
        <v>2020</v>
      </c>
      <c r="Q26" s="43">
        <v>2021</v>
      </c>
    </row>
    <row r="27" spans="1:18" x14ac:dyDescent="0.25">
      <c r="N27" s="43" t="s">
        <v>887</v>
      </c>
      <c r="O27" s="42">
        <v>16</v>
      </c>
      <c r="P27" s="109">
        <f>O6+O7+O8+O9+O10+O11+O12+O13+O14</f>
        <v>435219</v>
      </c>
      <c r="Q27" s="22">
        <f>P21+P20+P19+P18+P17+P16+P15</f>
        <v>530000</v>
      </c>
      <c r="R27" s="106"/>
    </row>
  </sheetData>
  <mergeCells count="20">
    <mergeCell ref="J2:R2"/>
    <mergeCell ref="A3:A4"/>
    <mergeCell ref="B3:B4"/>
    <mergeCell ref="C3:C4"/>
    <mergeCell ref="D3:D4"/>
    <mergeCell ref="E3:E4"/>
    <mergeCell ref="F3:F4"/>
    <mergeCell ref="G3:G4"/>
    <mergeCell ref="H3:I3"/>
    <mergeCell ref="J3:J4"/>
    <mergeCell ref="K3:L3"/>
    <mergeCell ref="M3:N3"/>
    <mergeCell ref="O3:P3"/>
    <mergeCell ref="Q3:Q4"/>
    <mergeCell ref="R3:R4"/>
    <mergeCell ref="N24:N26"/>
    <mergeCell ref="O24:Q24"/>
    <mergeCell ref="O25:O26"/>
    <mergeCell ref="P25:Q25"/>
    <mergeCell ref="A22:R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
  <sheetViews>
    <sheetView zoomScale="70" zoomScaleNormal="70" workbookViewId="0">
      <selection activeCell="I28" sqref="I28"/>
    </sheetView>
  </sheetViews>
  <sheetFormatPr defaultColWidth="8.5703125" defaultRowHeight="15" x14ac:dyDescent="0.25"/>
  <cols>
    <col min="1" max="1" width="4.7109375" style="30" customWidth="1"/>
    <col min="2" max="2" width="8.85546875" style="30" customWidth="1"/>
    <col min="3" max="3" width="11.42578125" style="30" customWidth="1"/>
    <col min="4" max="4" width="11.2851562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17.8554687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8.5703125" style="30"/>
    <col min="259" max="259" width="4.7109375" style="30" customWidth="1"/>
    <col min="260" max="260" width="9.7109375" style="30" customWidth="1"/>
    <col min="261" max="261" width="10" style="30" customWidth="1"/>
    <col min="262" max="262" width="8.85546875" style="30" customWidth="1"/>
    <col min="263" max="263" width="22.85546875" style="30" customWidth="1"/>
    <col min="264" max="264" width="59.7109375" style="30" customWidth="1"/>
    <col min="265" max="265" width="57.85546875" style="30" customWidth="1"/>
    <col min="266" max="266" width="35.28515625" style="30" customWidth="1"/>
    <col min="267" max="267" width="28.140625" style="30" customWidth="1"/>
    <col min="268" max="268" width="33.140625" style="30" customWidth="1"/>
    <col min="269" max="269" width="26" style="30" customWidth="1"/>
    <col min="270" max="270" width="19.140625" style="30" customWidth="1"/>
    <col min="271" max="271" width="10.42578125" style="30" customWidth="1"/>
    <col min="272" max="272" width="11.85546875" style="30" customWidth="1"/>
    <col min="273" max="273" width="14.7109375" style="30" customWidth="1"/>
    <col min="274" max="274" width="9" style="30" customWidth="1"/>
    <col min="275" max="514" width="8.5703125" style="30"/>
    <col min="515" max="515" width="4.7109375" style="30" customWidth="1"/>
    <col min="516" max="516" width="9.7109375" style="30" customWidth="1"/>
    <col min="517" max="517" width="10" style="30" customWidth="1"/>
    <col min="518" max="518" width="8.85546875" style="30" customWidth="1"/>
    <col min="519" max="519" width="22.85546875" style="30" customWidth="1"/>
    <col min="520" max="520" width="59.7109375" style="30" customWidth="1"/>
    <col min="521" max="521" width="57.85546875" style="30" customWidth="1"/>
    <col min="522" max="522" width="35.28515625" style="30" customWidth="1"/>
    <col min="523" max="523" width="28.140625" style="30" customWidth="1"/>
    <col min="524" max="524" width="33.140625" style="30" customWidth="1"/>
    <col min="525" max="525" width="26" style="30" customWidth="1"/>
    <col min="526" max="526" width="19.140625" style="30" customWidth="1"/>
    <col min="527" max="527" width="10.42578125" style="30" customWidth="1"/>
    <col min="528" max="528" width="11.85546875" style="30" customWidth="1"/>
    <col min="529" max="529" width="14.7109375" style="30" customWidth="1"/>
    <col min="530" max="530" width="9" style="30" customWidth="1"/>
    <col min="531" max="770" width="8.5703125" style="30"/>
    <col min="771" max="771" width="4.7109375" style="30" customWidth="1"/>
    <col min="772" max="772" width="9.7109375" style="30" customWidth="1"/>
    <col min="773" max="773" width="10" style="30" customWidth="1"/>
    <col min="774" max="774" width="8.85546875" style="30" customWidth="1"/>
    <col min="775" max="775" width="22.85546875" style="30" customWidth="1"/>
    <col min="776" max="776" width="59.7109375" style="30" customWidth="1"/>
    <col min="777" max="777" width="57.85546875" style="30" customWidth="1"/>
    <col min="778" max="778" width="35.28515625" style="30" customWidth="1"/>
    <col min="779" max="779" width="28.140625" style="30" customWidth="1"/>
    <col min="780" max="780" width="33.140625" style="30" customWidth="1"/>
    <col min="781" max="781" width="26" style="30" customWidth="1"/>
    <col min="782" max="782" width="19.140625" style="30" customWidth="1"/>
    <col min="783" max="783" width="10.42578125" style="30" customWidth="1"/>
    <col min="784" max="784" width="11.85546875" style="30" customWidth="1"/>
    <col min="785" max="785" width="14.7109375" style="30" customWidth="1"/>
    <col min="786" max="786" width="9" style="30" customWidth="1"/>
    <col min="787" max="16384" width="8.5703125" style="30"/>
  </cols>
  <sheetData>
    <row r="1" spans="1:19" ht="15.75" customHeight="1" x14ac:dyDescent="0.25"/>
    <row r="2" spans="1:19" ht="18.75" x14ac:dyDescent="0.3">
      <c r="A2" s="10" t="s">
        <v>2973</v>
      </c>
      <c r="E2" s="8"/>
      <c r="J2" s="9"/>
      <c r="M2" s="2"/>
      <c r="N2" s="2"/>
      <c r="O2" s="2"/>
      <c r="P2" s="2"/>
    </row>
    <row r="3" spans="1:19" x14ac:dyDescent="0.25">
      <c r="M3" s="2"/>
      <c r="N3" s="2"/>
      <c r="O3" s="2"/>
      <c r="P3" s="2"/>
    </row>
    <row r="4" spans="1:19" s="4" customFormat="1" ht="52.5" customHeight="1" x14ac:dyDescent="0.2">
      <c r="A4" s="814" t="s">
        <v>0</v>
      </c>
      <c r="B4" s="813" t="s">
        <v>1</v>
      </c>
      <c r="C4" s="813" t="s">
        <v>2</v>
      </c>
      <c r="D4" s="813" t="s">
        <v>3</v>
      </c>
      <c r="E4" s="814" t="s">
        <v>4</v>
      </c>
      <c r="F4" s="814" t="s">
        <v>5</v>
      </c>
      <c r="G4" s="814" t="s">
        <v>6</v>
      </c>
      <c r="H4" s="813" t="s">
        <v>7</v>
      </c>
      <c r="I4" s="813"/>
      <c r="J4" s="814" t="s">
        <v>8</v>
      </c>
      <c r="K4" s="813" t="s">
        <v>9</v>
      </c>
      <c r="L4" s="813"/>
      <c r="M4" s="815" t="s">
        <v>10</v>
      </c>
      <c r="N4" s="815"/>
      <c r="O4" s="815" t="s">
        <v>11</v>
      </c>
      <c r="P4" s="815"/>
      <c r="Q4" s="814" t="s">
        <v>12</v>
      </c>
      <c r="R4" s="813" t="s">
        <v>13</v>
      </c>
      <c r="S4" s="3"/>
    </row>
    <row r="5" spans="1:19" s="4" customFormat="1" x14ac:dyDescent="0.2">
      <c r="A5" s="814"/>
      <c r="B5" s="813"/>
      <c r="C5" s="813"/>
      <c r="D5" s="813"/>
      <c r="E5" s="814"/>
      <c r="F5" s="814"/>
      <c r="G5" s="814"/>
      <c r="H5" s="81" t="s">
        <v>14</v>
      </c>
      <c r="I5" s="81" t="s">
        <v>15</v>
      </c>
      <c r="J5" s="814"/>
      <c r="K5" s="82">
        <v>2020</v>
      </c>
      <c r="L5" s="82">
        <v>2021</v>
      </c>
      <c r="M5" s="83">
        <v>2020</v>
      </c>
      <c r="N5" s="83">
        <v>2021</v>
      </c>
      <c r="O5" s="83">
        <v>2020</v>
      </c>
      <c r="P5" s="83">
        <v>2021</v>
      </c>
      <c r="Q5" s="814"/>
      <c r="R5" s="813"/>
      <c r="S5" s="3"/>
    </row>
    <row r="6" spans="1:19" s="4" customFormat="1" x14ac:dyDescent="0.2">
      <c r="A6" s="84" t="s">
        <v>16</v>
      </c>
      <c r="B6" s="81" t="s">
        <v>17</v>
      </c>
      <c r="C6" s="81" t="s">
        <v>18</v>
      </c>
      <c r="D6" s="81" t="s">
        <v>19</v>
      </c>
      <c r="E6" s="84" t="s">
        <v>20</v>
      </c>
      <c r="F6" s="84" t="s">
        <v>21</v>
      </c>
      <c r="G6" s="84" t="s">
        <v>22</v>
      </c>
      <c r="H6" s="81" t="s">
        <v>23</v>
      </c>
      <c r="I6" s="81" t="s">
        <v>24</v>
      </c>
      <c r="J6" s="84" t="s">
        <v>25</v>
      </c>
      <c r="K6" s="82" t="s">
        <v>26</v>
      </c>
      <c r="L6" s="82" t="s">
        <v>27</v>
      </c>
      <c r="M6" s="85" t="s">
        <v>28</v>
      </c>
      <c r="N6" s="85" t="s">
        <v>29</v>
      </c>
      <c r="O6" s="85" t="s">
        <v>30</v>
      </c>
      <c r="P6" s="85" t="s">
        <v>31</v>
      </c>
      <c r="Q6" s="84" t="s">
        <v>32</v>
      </c>
      <c r="R6" s="81" t="s">
        <v>33</v>
      </c>
      <c r="S6" s="3"/>
    </row>
    <row r="7" spans="1:19" ht="150" x14ac:dyDescent="0.25">
      <c r="A7" s="24">
        <v>1</v>
      </c>
      <c r="B7" s="24">
        <v>2</v>
      </c>
      <c r="C7" s="24">
        <v>1</v>
      </c>
      <c r="D7" s="24">
        <v>6</v>
      </c>
      <c r="E7" s="24" t="s">
        <v>559</v>
      </c>
      <c r="F7" s="86" t="s">
        <v>560</v>
      </c>
      <c r="G7" s="24" t="s">
        <v>561</v>
      </c>
      <c r="H7" s="24" t="s">
        <v>562</v>
      </c>
      <c r="I7" s="53" t="s">
        <v>563</v>
      </c>
      <c r="J7" s="24" t="s">
        <v>564</v>
      </c>
      <c r="K7" s="53" t="s">
        <v>47</v>
      </c>
      <c r="L7" s="25" t="s">
        <v>466</v>
      </c>
      <c r="M7" s="25">
        <v>24800</v>
      </c>
      <c r="N7" s="25" t="s">
        <v>466</v>
      </c>
      <c r="O7" s="25">
        <v>24800</v>
      </c>
      <c r="P7" s="25" t="s">
        <v>466</v>
      </c>
      <c r="Q7" s="24" t="s">
        <v>565</v>
      </c>
      <c r="R7" s="24" t="s">
        <v>566</v>
      </c>
      <c r="S7" s="87"/>
    </row>
    <row r="8" spans="1:19" ht="195" x14ac:dyDescent="0.25">
      <c r="A8" s="24">
        <v>2</v>
      </c>
      <c r="B8" s="24">
        <v>6</v>
      </c>
      <c r="C8" s="24">
        <v>1</v>
      </c>
      <c r="D8" s="24">
        <v>6</v>
      </c>
      <c r="E8" s="24" t="s">
        <v>567</v>
      </c>
      <c r="F8" s="86" t="s">
        <v>568</v>
      </c>
      <c r="G8" s="24" t="s">
        <v>569</v>
      </c>
      <c r="H8" s="24" t="s">
        <v>570</v>
      </c>
      <c r="I8" s="24" t="s">
        <v>571</v>
      </c>
      <c r="J8" s="24" t="s">
        <v>572</v>
      </c>
      <c r="K8" s="53" t="s">
        <v>38</v>
      </c>
      <c r="L8" s="25" t="s">
        <v>466</v>
      </c>
      <c r="M8" s="25">
        <v>8000</v>
      </c>
      <c r="N8" s="25" t="s">
        <v>466</v>
      </c>
      <c r="O8" s="25">
        <v>8000</v>
      </c>
      <c r="P8" s="25" t="s">
        <v>466</v>
      </c>
      <c r="Q8" s="24" t="s">
        <v>565</v>
      </c>
      <c r="R8" s="24" t="s">
        <v>566</v>
      </c>
      <c r="S8" s="87"/>
    </row>
    <row r="9" spans="1:19" s="8" customFormat="1" ht="105" x14ac:dyDescent="0.25">
      <c r="A9" s="24">
        <v>3</v>
      </c>
      <c r="B9" s="24">
        <v>6</v>
      </c>
      <c r="C9" s="24">
        <v>5</v>
      </c>
      <c r="D9" s="24">
        <v>11</v>
      </c>
      <c r="E9" s="24" t="s">
        <v>573</v>
      </c>
      <c r="F9" s="86" t="s">
        <v>574</v>
      </c>
      <c r="G9" s="24" t="s">
        <v>195</v>
      </c>
      <c r="H9" s="24" t="s">
        <v>575</v>
      </c>
      <c r="I9" s="53" t="s">
        <v>576</v>
      </c>
      <c r="J9" s="24" t="s">
        <v>577</v>
      </c>
      <c r="K9" s="53" t="s">
        <v>45</v>
      </c>
      <c r="L9" s="25" t="s">
        <v>466</v>
      </c>
      <c r="M9" s="19">
        <v>60000</v>
      </c>
      <c r="N9" s="25" t="s">
        <v>466</v>
      </c>
      <c r="O9" s="19">
        <v>60000</v>
      </c>
      <c r="P9" s="25" t="s">
        <v>466</v>
      </c>
      <c r="Q9" s="24" t="s">
        <v>565</v>
      </c>
      <c r="R9" s="24" t="s">
        <v>566</v>
      </c>
    </row>
    <row r="10" spans="1:19" ht="165" x14ac:dyDescent="0.25">
      <c r="A10" s="24">
        <v>4</v>
      </c>
      <c r="B10" s="24">
        <v>6</v>
      </c>
      <c r="C10" s="24">
        <v>2</v>
      </c>
      <c r="D10" s="24">
        <v>12</v>
      </c>
      <c r="E10" s="24" t="s">
        <v>578</v>
      </c>
      <c r="F10" s="86" t="s">
        <v>579</v>
      </c>
      <c r="G10" s="24" t="s">
        <v>192</v>
      </c>
      <c r="H10" s="24" t="s">
        <v>580</v>
      </c>
      <c r="I10" s="20" t="s">
        <v>581</v>
      </c>
      <c r="J10" s="24" t="s">
        <v>518</v>
      </c>
      <c r="K10" s="24" t="s">
        <v>45</v>
      </c>
      <c r="L10" s="25" t="s">
        <v>466</v>
      </c>
      <c r="M10" s="19">
        <v>34000</v>
      </c>
      <c r="N10" s="25" t="s">
        <v>466</v>
      </c>
      <c r="O10" s="19">
        <v>34000</v>
      </c>
      <c r="P10" s="25" t="s">
        <v>466</v>
      </c>
      <c r="Q10" s="24" t="s">
        <v>565</v>
      </c>
      <c r="R10" s="24" t="s">
        <v>566</v>
      </c>
    </row>
    <row r="11" spans="1:19" ht="120" x14ac:dyDescent="0.25">
      <c r="A11" s="24">
        <v>5</v>
      </c>
      <c r="B11" s="24">
        <v>3</v>
      </c>
      <c r="C11" s="24">
        <v>3</v>
      </c>
      <c r="D11" s="24">
        <v>10</v>
      </c>
      <c r="E11" s="24" t="s">
        <v>582</v>
      </c>
      <c r="F11" s="86" t="s">
        <v>583</v>
      </c>
      <c r="G11" s="24" t="s">
        <v>584</v>
      </c>
      <c r="H11" s="24" t="s">
        <v>585</v>
      </c>
      <c r="I11" s="20" t="s">
        <v>41</v>
      </c>
      <c r="J11" s="24" t="s">
        <v>586</v>
      </c>
      <c r="K11" s="88" t="s">
        <v>43</v>
      </c>
      <c r="L11" s="25" t="s">
        <v>466</v>
      </c>
      <c r="M11" s="19">
        <v>11890</v>
      </c>
      <c r="N11" s="25" t="s">
        <v>466</v>
      </c>
      <c r="O11" s="19">
        <v>11890</v>
      </c>
      <c r="P11" s="25" t="s">
        <v>466</v>
      </c>
      <c r="Q11" s="24" t="s">
        <v>565</v>
      </c>
      <c r="R11" s="24" t="s">
        <v>566</v>
      </c>
    </row>
    <row r="12" spans="1:19" ht="120" x14ac:dyDescent="0.25">
      <c r="A12" s="24">
        <v>6</v>
      </c>
      <c r="B12" s="24">
        <v>2</v>
      </c>
      <c r="C12" s="24">
        <v>1</v>
      </c>
      <c r="D12" s="24">
        <v>6</v>
      </c>
      <c r="E12" s="24" t="s">
        <v>587</v>
      </c>
      <c r="F12" s="86" t="s">
        <v>588</v>
      </c>
      <c r="G12" s="24" t="s">
        <v>589</v>
      </c>
      <c r="H12" s="24" t="s">
        <v>590</v>
      </c>
      <c r="I12" s="20" t="s">
        <v>591</v>
      </c>
      <c r="J12" s="24" t="s">
        <v>592</v>
      </c>
      <c r="K12" s="24" t="s">
        <v>38</v>
      </c>
      <c r="L12" s="25" t="s">
        <v>466</v>
      </c>
      <c r="M12" s="25">
        <v>3000</v>
      </c>
      <c r="N12" s="25" t="s">
        <v>466</v>
      </c>
      <c r="O12" s="25">
        <v>3000</v>
      </c>
      <c r="P12" s="25" t="s">
        <v>466</v>
      </c>
      <c r="Q12" s="24" t="s">
        <v>565</v>
      </c>
      <c r="R12" s="24" t="s">
        <v>566</v>
      </c>
    </row>
    <row r="13" spans="1:19" ht="210" x14ac:dyDescent="0.25">
      <c r="A13" s="24">
        <v>7</v>
      </c>
      <c r="B13" s="24">
        <v>6</v>
      </c>
      <c r="C13" s="24">
        <v>1</v>
      </c>
      <c r="D13" s="24">
        <v>3</v>
      </c>
      <c r="E13" s="24" t="s">
        <v>593</v>
      </c>
      <c r="F13" s="86" t="s">
        <v>594</v>
      </c>
      <c r="G13" s="24" t="s">
        <v>595</v>
      </c>
      <c r="H13" s="24" t="s">
        <v>596</v>
      </c>
      <c r="I13" s="20" t="s">
        <v>597</v>
      </c>
      <c r="J13" s="24" t="s">
        <v>598</v>
      </c>
      <c r="K13" s="24" t="s">
        <v>38</v>
      </c>
      <c r="L13" s="25" t="s">
        <v>466</v>
      </c>
      <c r="M13" s="25">
        <v>50000</v>
      </c>
      <c r="N13" s="25" t="s">
        <v>466</v>
      </c>
      <c r="O13" s="25">
        <v>50000</v>
      </c>
      <c r="P13" s="25" t="s">
        <v>466</v>
      </c>
      <c r="Q13" s="24" t="s">
        <v>565</v>
      </c>
      <c r="R13" s="24" t="s">
        <v>566</v>
      </c>
    </row>
    <row r="14" spans="1:19" ht="120" x14ac:dyDescent="0.25">
      <c r="A14" s="24">
        <v>8</v>
      </c>
      <c r="B14" s="53">
        <v>3</v>
      </c>
      <c r="C14" s="53">
        <v>1</v>
      </c>
      <c r="D14" s="24">
        <v>9</v>
      </c>
      <c r="E14" s="24" t="s">
        <v>599</v>
      </c>
      <c r="F14" s="86" t="s">
        <v>600</v>
      </c>
      <c r="G14" s="24" t="s">
        <v>601</v>
      </c>
      <c r="H14" s="24" t="s">
        <v>602</v>
      </c>
      <c r="I14" s="20" t="s">
        <v>603</v>
      </c>
      <c r="J14" s="24" t="s">
        <v>604</v>
      </c>
      <c r="K14" s="89" t="s">
        <v>45</v>
      </c>
      <c r="L14" s="89"/>
      <c r="M14" s="19">
        <v>78000</v>
      </c>
      <c r="N14" s="53" t="s">
        <v>466</v>
      </c>
      <c r="O14" s="19">
        <f>M14</f>
        <v>78000</v>
      </c>
      <c r="P14" s="25" t="s">
        <v>466</v>
      </c>
      <c r="Q14" s="24" t="s">
        <v>565</v>
      </c>
      <c r="R14" s="24" t="s">
        <v>566</v>
      </c>
    </row>
    <row r="15" spans="1:19" ht="90" x14ac:dyDescent="0.25">
      <c r="A15" s="24">
        <v>9</v>
      </c>
      <c r="B15" s="24">
        <v>6</v>
      </c>
      <c r="C15" s="24">
        <v>5</v>
      </c>
      <c r="D15" s="24">
        <v>11</v>
      </c>
      <c r="E15" s="24" t="s">
        <v>605</v>
      </c>
      <c r="F15" s="86" t="s">
        <v>606</v>
      </c>
      <c r="G15" s="24" t="s">
        <v>195</v>
      </c>
      <c r="H15" s="24" t="s">
        <v>575</v>
      </c>
      <c r="I15" s="53" t="s">
        <v>607</v>
      </c>
      <c r="J15" s="24" t="s">
        <v>608</v>
      </c>
      <c r="K15" s="53" t="s">
        <v>53</v>
      </c>
      <c r="L15" s="25" t="s">
        <v>466</v>
      </c>
      <c r="M15" s="19">
        <v>8000</v>
      </c>
      <c r="N15" s="25" t="s">
        <v>466</v>
      </c>
      <c r="O15" s="19">
        <v>8000</v>
      </c>
      <c r="P15" s="25" t="s">
        <v>466</v>
      </c>
      <c r="Q15" s="24" t="s">
        <v>565</v>
      </c>
      <c r="R15" s="24" t="s">
        <v>566</v>
      </c>
    </row>
    <row r="16" spans="1:19" ht="165" x14ac:dyDescent="0.25">
      <c r="A16" s="24">
        <v>10</v>
      </c>
      <c r="B16" s="24">
        <v>2</v>
      </c>
      <c r="C16" s="24">
        <v>1</v>
      </c>
      <c r="D16" s="24">
        <v>6</v>
      </c>
      <c r="E16" s="24" t="s">
        <v>609</v>
      </c>
      <c r="F16" s="86" t="s">
        <v>610</v>
      </c>
      <c r="G16" s="24" t="s">
        <v>195</v>
      </c>
      <c r="H16" s="24" t="s">
        <v>575</v>
      </c>
      <c r="I16" s="53" t="s">
        <v>607</v>
      </c>
      <c r="J16" s="24" t="s">
        <v>611</v>
      </c>
      <c r="K16" s="53" t="s">
        <v>53</v>
      </c>
      <c r="L16" s="25" t="s">
        <v>466</v>
      </c>
      <c r="M16" s="19">
        <v>5000</v>
      </c>
      <c r="N16" s="25" t="s">
        <v>466</v>
      </c>
      <c r="O16" s="19">
        <v>5000</v>
      </c>
      <c r="P16" s="25" t="s">
        <v>466</v>
      </c>
      <c r="Q16" s="24" t="s">
        <v>565</v>
      </c>
      <c r="R16" s="24" t="s">
        <v>566</v>
      </c>
    </row>
    <row r="17" spans="1:18" ht="150" x14ac:dyDescent="0.25">
      <c r="A17" s="24">
        <v>11</v>
      </c>
      <c r="B17" s="24">
        <v>2</v>
      </c>
      <c r="C17" s="24">
        <v>1</v>
      </c>
      <c r="D17" s="24">
        <v>6</v>
      </c>
      <c r="E17" s="24" t="s">
        <v>612</v>
      </c>
      <c r="F17" s="86" t="s">
        <v>613</v>
      </c>
      <c r="G17" s="24" t="s">
        <v>595</v>
      </c>
      <c r="H17" s="24" t="s">
        <v>614</v>
      </c>
      <c r="I17" s="20" t="s">
        <v>161</v>
      </c>
      <c r="J17" s="24" t="s">
        <v>615</v>
      </c>
      <c r="K17" s="24" t="s">
        <v>53</v>
      </c>
      <c r="L17" s="25" t="s">
        <v>466</v>
      </c>
      <c r="M17" s="25">
        <v>15000</v>
      </c>
      <c r="N17" s="25" t="s">
        <v>466</v>
      </c>
      <c r="O17" s="25">
        <v>15000</v>
      </c>
      <c r="P17" s="25" t="s">
        <v>466</v>
      </c>
      <c r="Q17" s="24" t="s">
        <v>565</v>
      </c>
      <c r="R17" s="24" t="s">
        <v>566</v>
      </c>
    </row>
    <row r="18" spans="1:18" ht="105" x14ac:dyDescent="0.25">
      <c r="A18" s="24">
        <v>12</v>
      </c>
      <c r="B18" s="24">
        <v>6</v>
      </c>
      <c r="C18" s="24">
        <v>5</v>
      </c>
      <c r="D18" s="24">
        <v>11</v>
      </c>
      <c r="E18" s="24" t="s">
        <v>573</v>
      </c>
      <c r="F18" s="86" t="s">
        <v>574</v>
      </c>
      <c r="G18" s="24" t="s">
        <v>195</v>
      </c>
      <c r="H18" s="24" t="s">
        <v>575</v>
      </c>
      <c r="I18" s="53" t="s">
        <v>576</v>
      </c>
      <c r="J18" s="24" t="s">
        <v>577</v>
      </c>
      <c r="K18" s="25" t="s">
        <v>466</v>
      </c>
      <c r="L18" s="24" t="s">
        <v>45</v>
      </c>
      <c r="M18" s="25" t="s">
        <v>466</v>
      </c>
      <c r="N18" s="19">
        <v>40000</v>
      </c>
      <c r="O18" s="25" t="s">
        <v>466</v>
      </c>
      <c r="P18" s="19">
        <v>40000</v>
      </c>
      <c r="Q18" s="24" t="s">
        <v>565</v>
      </c>
      <c r="R18" s="24" t="s">
        <v>566</v>
      </c>
    </row>
    <row r="19" spans="1:18" ht="120" x14ac:dyDescent="0.25">
      <c r="A19" s="90">
        <v>13</v>
      </c>
      <c r="B19" s="24">
        <v>1</v>
      </c>
      <c r="C19" s="24">
        <v>1</v>
      </c>
      <c r="D19" s="24">
        <v>6</v>
      </c>
      <c r="E19" s="24" t="s">
        <v>616</v>
      </c>
      <c r="F19" s="24" t="s">
        <v>617</v>
      </c>
      <c r="G19" s="24" t="s">
        <v>192</v>
      </c>
      <c r="H19" s="24" t="s">
        <v>580</v>
      </c>
      <c r="I19" s="20" t="s">
        <v>618</v>
      </c>
      <c r="J19" s="24" t="s">
        <v>619</v>
      </c>
      <c r="K19" s="24" t="s">
        <v>466</v>
      </c>
      <c r="L19" s="24" t="s">
        <v>34</v>
      </c>
      <c r="M19" s="25" t="s">
        <v>466</v>
      </c>
      <c r="N19" s="19">
        <v>40000</v>
      </c>
      <c r="O19" s="25" t="s">
        <v>466</v>
      </c>
      <c r="P19" s="19">
        <v>40000</v>
      </c>
      <c r="Q19" s="24" t="s">
        <v>565</v>
      </c>
      <c r="R19" s="24" t="s">
        <v>566</v>
      </c>
    </row>
    <row r="20" spans="1:18" s="27" customFormat="1" ht="135" x14ac:dyDescent="0.25">
      <c r="A20" s="119">
        <v>14</v>
      </c>
      <c r="B20" s="119">
        <v>2</v>
      </c>
      <c r="C20" s="119">
        <v>1</v>
      </c>
      <c r="D20" s="119">
        <v>6</v>
      </c>
      <c r="E20" s="119" t="s">
        <v>620</v>
      </c>
      <c r="F20" s="164" t="s">
        <v>633</v>
      </c>
      <c r="G20" s="119" t="s">
        <v>589</v>
      </c>
      <c r="H20" s="119" t="s">
        <v>621</v>
      </c>
      <c r="I20" s="120" t="s">
        <v>622</v>
      </c>
      <c r="J20" s="119" t="s">
        <v>615</v>
      </c>
      <c r="K20" s="119" t="s">
        <v>38</v>
      </c>
      <c r="L20" s="135" t="s">
        <v>466</v>
      </c>
      <c r="M20" s="165">
        <v>2106</v>
      </c>
      <c r="N20" s="135" t="s">
        <v>466</v>
      </c>
      <c r="O20" s="165">
        <v>2106</v>
      </c>
      <c r="P20" s="135" t="s">
        <v>466</v>
      </c>
      <c r="Q20" s="119" t="s">
        <v>565</v>
      </c>
      <c r="R20" s="163" t="s">
        <v>566</v>
      </c>
    </row>
    <row r="21" spans="1:18" s="27" customFormat="1" ht="90" x14ac:dyDescent="0.25">
      <c r="A21" s="163">
        <v>15</v>
      </c>
      <c r="B21" s="163">
        <v>6</v>
      </c>
      <c r="C21" s="163">
        <v>5</v>
      </c>
      <c r="D21" s="163">
        <v>11</v>
      </c>
      <c r="E21" s="163" t="s">
        <v>605</v>
      </c>
      <c r="F21" s="164" t="s">
        <v>634</v>
      </c>
      <c r="G21" s="163" t="s">
        <v>195</v>
      </c>
      <c r="H21" s="163" t="s">
        <v>575</v>
      </c>
      <c r="I21" s="132" t="s">
        <v>607</v>
      </c>
      <c r="J21" s="166" t="s">
        <v>608</v>
      </c>
      <c r="K21" s="165" t="s">
        <v>466</v>
      </c>
      <c r="L21" s="132" t="s">
        <v>45</v>
      </c>
      <c r="M21" s="165" t="s">
        <v>466</v>
      </c>
      <c r="N21" s="167">
        <v>10000</v>
      </c>
      <c r="O21" s="165" t="s">
        <v>466</v>
      </c>
      <c r="P21" s="167">
        <v>10000</v>
      </c>
      <c r="Q21" s="163" t="s">
        <v>565</v>
      </c>
      <c r="R21" s="163" t="s">
        <v>566</v>
      </c>
    </row>
    <row r="22" spans="1:18" s="27" customFormat="1" ht="120" x14ac:dyDescent="0.25">
      <c r="A22" s="132">
        <v>16</v>
      </c>
      <c r="B22" s="132">
        <v>3</v>
      </c>
      <c r="C22" s="132">
        <v>1</v>
      </c>
      <c r="D22" s="132">
        <v>9</v>
      </c>
      <c r="E22" s="132" t="s">
        <v>623</v>
      </c>
      <c r="F22" s="168" t="s">
        <v>624</v>
      </c>
      <c r="G22" s="132" t="s">
        <v>625</v>
      </c>
      <c r="H22" s="132" t="s">
        <v>626</v>
      </c>
      <c r="I22" s="132" t="s">
        <v>627</v>
      </c>
      <c r="J22" s="163" t="s">
        <v>604</v>
      </c>
      <c r="K22" s="165" t="s">
        <v>466</v>
      </c>
      <c r="L22" s="132" t="s">
        <v>34</v>
      </c>
      <c r="M22" s="165" t="s">
        <v>466</v>
      </c>
      <c r="N22" s="167">
        <v>35000</v>
      </c>
      <c r="O22" s="165" t="s">
        <v>466</v>
      </c>
      <c r="P22" s="167">
        <v>35000</v>
      </c>
      <c r="Q22" s="163" t="s">
        <v>565</v>
      </c>
      <c r="R22" s="163" t="s">
        <v>566</v>
      </c>
    </row>
    <row r="23" spans="1:18" s="27" customFormat="1" ht="135" x14ac:dyDescent="0.25">
      <c r="A23" s="192">
        <v>17</v>
      </c>
      <c r="B23" s="187">
        <v>6</v>
      </c>
      <c r="C23" s="187">
        <v>1</v>
      </c>
      <c r="D23" s="187">
        <v>6</v>
      </c>
      <c r="E23" s="187" t="s">
        <v>628</v>
      </c>
      <c r="F23" s="188" t="s">
        <v>635</v>
      </c>
      <c r="G23" s="187" t="s">
        <v>629</v>
      </c>
      <c r="H23" s="187" t="s">
        <v>630</v>
      </c>
      <c r="I23" s="126" t="s">
        <v>631</v>
      </c>
      <c r="J23" s="187" t="s">
        <v>632</v>
      </c>
      <c r="K23" s="191" t="s">
        <v>466</v>
      </c>
      <c r="L23" s="190" t="s">
        <v>40</v>
      </c>
      <c r="M23" s="191" t="s">
        <v>466</v>
      </c>
      <c r="N23" s="189">
        <v>700</v>
      </c>
      <c r="O23" s="191" t="s">
        <v>466</v>
      </c>
      <c r="P23" s="189">
        <v>700</v>
      </c>
      <c r="Q23" s="187" t="s">
        <v>565</v>
      </c>
      <c r="R23" s="187" t="s">
        <v>566</v>
      </c>
    </row>
    <row r="24" spans="1:18" x14ac:dyDescent="0.25">
      <c r="B24" s="91"/>
      <c r="C24" s="91"/>
      <c r="D24" s="91"/>
      <c r="E24" s="91"/>
      <c r="F24" s="91"/>
      <c r="G24" s="91"/>
      <c r="H24" s="91"/>
      <c r="I24" s="91"/>
      <c r="J24" s="91"/>
      <c r="K24" s="91"/>
      <c r="L24" s="91"/>
      <c r="M24" s="91"/>
      <c r="N24" s="91"/>
      <c r="O24" s="91"/>
      <c r="P24" s="91"/>
      <c r="Q24" s="91"/>
      <c r="R24" s="91"/>
    </row>
    <row r="25" spans="1:18" x14ac:dyDescent="0.25">
      <c r="N25" s="716"/>
      <c r="O25" s="719" t="s">
        <v>35</v>
      </c>
      <c r="P25" s="719"/>
      <c r="Q25" s="719"/>
    </row>
    <row r="26" spans="1:18" x14ac:dyDescent="0.25">
      <c r="N26" s="717"/>
      <c r="O26" s="719" t="s">
        <v>36</v>
      </c>
      <c r="P26" s="719" t="s">
        <v>37</v>
      </c>
      <c r="Q26" s="719"/>
    </row>
    <row r="27" spans="1:18" x14ac:dyDescent="0.25">
      <c r="N27" s="718"/>
      <c r="O27" s="719"/>
      <c r="P27" s="43">
        <v>2020</v>
      </c>
      <c r="Q27" s="43">
        <v>2021</v>
      </c>
    </row>
    <row r="28" spans="1:18" x14ac:dyDescent="0.25">
      <c r="N28" s="43" t="s">
        <v>887</v>
      </c>
      <c r="O28" s="42">
        <v>17</v>
      </c>
      <c r="P28" s="19">
        <f>O7+O20+O8+O9+O10+O11+O12+O13+O14+O15+O16+O17</f>
        <v>299796</v>
      </c>
      <c r="Q28" s="109">
        <f>P21+P22+P23+P19+P18</f>
        <v>125700</v>
      </c>
      <c r="R28" s="106"/>
    </row>
  </sheetData>
  <mergeCells count="18">
    <mergeCell ref="N25:N27"/>
    <mergeCell ref="O25:Q25"/>
    <mergeCell ref="O26:O27"/>
    <mergeCell ref="P26:Q26"/>
    <mergeCell ref="Q4:Q5"/>
    <mergeCell ref="M4:N4"/>
    <mergeCell ref="O4:P4"/>
    <mergeCell ref="D4:D5"/>
    <mergeCell ref="E4:E5"/>
    <mergeCell ref="F4:F5"/>
    <mergeCell ref="R4:R5"/>
    <mergeCell ref="A4:A5"/>
    <mergeCell ref="G4:G5"/>
    <mergeCell ref="H4:I4"/>
    <mergeCell ref="J4:J5"/>
    <mergeCell ref="K4:L4"/>
    <mergeCell ref="B4:B5"/>
    <mergeCell ref="C4: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U54"/>
  <sheetViews>
    <sheetView topLeftCell="C1" zoomScale="69" zoomScaleNormal="69" workbookViewId="0">
      <pane xSplit="4" ySplit="6" topLeftCell="G11" activePane="bottomRight" state="frozen"/>
      <selection activeCell="G37" sqref="G37"/>
      <selection pane="topRight" activeCell="G37" sqref="G37"/>
      <selection pane="bottomLeft" activeCell="G37" sqref="G37"/>
      <selection pane="bottomRight" activeCell="G56" sqref="G56"/>
    </sheetView>
  </sheetViews>
  <sheetFormatPr defaultRowHeight="15" x14ac:dyDescent="0.25"/>
  <cols>
    <col min="1" max="1" width="4.7109375" style="30" customWidth="1"/>
    <col min="2" max="4" width="8.85546875" style="30" customWidth="1"/>
    <col min="5" max="5" width="11.42578125" style="30" customWidth="1"/>
    <col min="6" max="6" width="9.7109375" style="30" customWidth="1"/>
    <col min="7" max="7" width="45.7109375" style="30" customWidth="1"/>
    <col min="8" max="8" width="61.42578125" style="30" customWidth="1"/>
    <col min="9" max="9" width="35.7109375" style="30" customWidth="1"/>
    <col min="10" max="10" width="23.5703125" style="9" customWidth="1"/>
    <col min="11" max="11" width="21" style="9" customWidth="1"/>
    <col min="12" max="12" width="32.140625" style="30" customWidth="1"/>
    <col min="13" max="13" width="12.140625" style="30" customWidth="1"/>
    <col min="14" max="14" width="12.7109375" style="30" customWidth="1"/>
    <col min="15" max="15" width="17.85546875" style="30" customWidth="1"/>
    <col min="16" max="16" width="17.28515625" style="30" customWidth="1"/>
    <col min="17" max="18" width="18" style="30" customWidth="1"/>
    <col min="19" max="19" width="21.28515625" style="30" customWidth="1"/>
    <col min="20" max="20" width="21.7109375" style="30" customWidth="1"/>
    <col min="21" max="21" width="19.5703125" style="30" customWidth="1"/>
    <col min="22" max="260" width="9.140625" style="30"/>
    <col min="261" max="261" width="4.7109375" style="30" bestFit="1" customWidth="1"/>
    <col min="262" max="262" width="9.7109375" style="30" bestFit="1" customWidth="1"/>
    <col min="263" max="263" width="10" style="30" bestFit="1" customWidth="1"/>
    <col min="264" max="264" width="8.85546875" style="30" bestFit="1" customWidth="1"/>
    <col min="265" max="265" width="22.85546875" style="30" customWidth="1"/>
    <col min="266" max="266" width="59.7109375" style="30" bestFit="1" customWidth="1"/>
    <col min="267" max="267" width="57.85546875" style="30" bestFit="1" customWidth="1"/>
    <col min="268" max="268" width="35.28515625" style="30" bestFit="1" customWidth="1"/>
    <col min="269" max="269" width="28.140625" style="30" bestFit="1" customWidth="1"/>
    <col min="270" max="270" width="33.140625" style="30" bestFit="1" customWidth="1"/>
    <col min="271" max="271" width="26" style="30" bestFit="1" customWidth="1"/>
    <col min="272" max="272" width="19.140625" style="30" bestFit="1" customWidth="1"/>
    <col min="273" max="273" width="10.42578125" style="30" customWidth="1"/>
    <col min="274" max="274" width="11.85546875" style="30" customWidth="1"/>
    <col min="275" max="275" width="14.7109375" style="30" customWidth="1"/>
    <col min="276" max="276" width="9" style="30" bestFit="1" customWidth="1"/>
    <col min="277" max="516" width="9.140625" style="30"/>
    <col min="517" max="517" width="4.7109375" style="30" bestFit="1" customWidth="1"/>
    <col min="518" max="518" width="9.7109375" style="30" bestFit="1" customWidth="1"/>
    <col min="519" max="519" width="10" style="30" bestFit="1" customWidth="1"/>
    <col min="520" max="520" width="8.85546875" style="30" bestFit="1" customWidth="1"/>
    <col min="521" max="521" width="22.85546875" style="30" customWidth="1"/>
    <col min="522" max="522" width="59.7109375" style="30" bestFit="1" customWidth="1"/>
    <col min="523" max="523" width="57.85546875" style="30" bestFit="1" customWidth="1"/>
    <col min="524" max="524" width="35.28515625" style="30" bestFit="1" customWidth="1"/>
    <col min="525" max="525" width="28.140625" style="30" bestFit="1" customWidth="1"/>
    <col min="526" max="526" width="33.140625" style="30" bestFit="1" customWidth="1"/>
    <col min="527" max="527" width="26" style="30" bestFit="1" customWidth="1"/>
    <col min="528" max="528" width="19.140625" style="30" bestFit="1" customWidth="1"/>
    <col min="529" max="529" width="10.42578125" style="30" customWidth="1"/>
    <col min="530" max="530" width="11.85546875" style="30" customWidth="1"/>
    <col min="531" max="531" width="14.7109375" style="30" customWidth="1"/>
    <col min="532" max="532" width="9" style="30" bestFit="1" customWidth="1"/>
    <col min="533" max="772" width="9.140625" style="30"/>
    <col min="773" max="773" width="4.7109375" style="30" bestFit="1" customWidth="1"/>
    <col min="774" max="774" width="9.7109375" style="30" bestFit="1" customWidth="1"/>
    <col min="775" max="775" width="10" style="30" bestFit="1" customWidth="1"/>
    <col min="776" max="776" width="8.85546875" style="30" bestFit="1" customWidth="1"/>
    <col min="777" max="777" width="22.85546875" style="30" customWidth="1"/>
    <col min="778" max="778" width="59.7109375" style="30" bestFit="1" customWidth="1"/>
    <col min="779" max="779" width="57.85546875" style="30" bestFit="1" customWidth="1"/>
    <col min="780" max="780" width="35.28515625" style="30" bestFit="1" customWidth="1"/>
    <col min="781" max="781" width="28.140625" style="30" bestFit="1" customWidth="1"/>
    <col min="782" max="782" width="33.140625" style="30" bestFit="1" customWidth="1"/>
    <col min="783" max="783" width="26" style="30" bestFit="1" customWidth="1"/>
    <col min="784" max="784" width="19.140625" style="30" bestFit="1" customWidth="1"/>
    <col min="785" max="785" width="10.42578125" style="30" customWidth="1"/>
    <col min="786" max="786" width="11.85546875" style="30" customWidth="1"/>
    <col min="787" max="787" width="14.7109375" style="30" customWidth="1"/>
    <col min="788" max="788" width="9" style="30" bestFit="1" customWidth="1"/>
    <col min="789" max="1028" width="9.140625" style="30"/>
    <col min="1029" max="1029" width="4.7109375" style="30" bestFit="1" customWidth="1"/>
    <col min="1030" max="1030" width="9.7109375" style="30" bestFit="1" customWidth="1"/>
    <col min="1031" max="1031" width="10" style="30" bestFit="1" customWidth="1"/>
    <col min="1032" max="1032" width="8.85546875" style="30" bestFit="1" customWidth="1"/>
    <col min="1033" max="1033" width="22.85546875" style="30" customWidth="1"/>
    <col min="1034" max="1034" width="59.7109375" style="30" bestFit="1" customWidth="1"/>
    <col min="1035" max="1035" width="57.85546875" style="30" bestFit="1" customWidth="1"/>
    <col min="1036" max="1036" width="35.28515625" style="30" bestFit="1" customWidth="1"/>
    <col min="1037" max="1037" width="28.140625" style="30" bestFit="1" customWidth="1"/>
    <col min="1038" max="1038" width="33.140625" style="30" bestFit="1" customWidth="1"/>
    <col min="1039" max="1039" width="26" style="30" bestFit="1" customWidth="1"/>
    <col min="1040" max="1040" width="19.140625" style="30" bestFit="1" customWidth="1"/>
    <col min="1041" max="1041" width="10.42578125" style="30" customWidth="1"/>
    <col min="1042" max="1042" width="11.85546875" style="30" customWidth="1"/>
    <col min="1043" max="1043" width="14.7109375" style="30" customWidth="1"/>
    <col min="1044" max="1044" width="9" style="30" bestFit="1" customWidth="1"/>
    <col min="1045" max="1284" width="9.140625" style="30"/>
    <col min="1285" max="1285" width="4.7109375" style="30" bestFit="1" customWidth="1"/>
    <col min="1286" max="1286" width="9.7109375" style="30" bestFit="1" customWidth="1"/>
    <col min="1287" max="1287" width="10" style="30" bestFit="1" customWidth="1"/>
    <col min="1288" max="1288" width="8.85546875" style="30" bestFit="1" customWidth="1"/>
    <col min="1289" max="1289" width="22.85546875" style="30" customWidth="1"/>
    <col min="1290" max="1290" width="59.7109375" style="30" bestFit="1" customWidth="1"/>
    <col min="1291" max="1291" width="57.85546875" style="30" bestFit="1" customWidth="1"/>
    <col min="1292" max="1292" width="35.28515625" style="30" bestFit="1" customWidth="1"/>
    <col min="1293" max="1293" width="28.140625" style="30" bestFit="1" customWidth="1"/>
    <col min="1294" max="1294" width="33.140625" style="30" bestFit="1" customWidth="1"/>
    <col min="1295" max="1295" width="26" style="30" bestFit="1" customWidth="1"/>
    <col min="1296" max="1296" width="19.140625" style="30" bestFit="1" customWidth="1"/>
    <col min="1297" max="1297" width="10.42578125" style="30" customWidth="1"/>
    <col min="1298" max="1298" width="11.85546875" style="30" customWidth="1"/>
    <col min="1299" max="1299" width="14.7109375" style="30" customWidth="1"/>
    <col min="1300" max="1300" width="9" style="30" bestFit="1" customWidth="1"/>
    <col min="1301" max="1540" width="9.140625" style="30"/>
    <col min="1541" max="1541" width="4.7109375" style="30" bestFit="1" customWidth="1"/>
    <col min="1542" max="1542" width="9.7109375" style="30" bestFit="1" customWidth="1"/>
    <col min="1543" max="1543" width="10" style="30" bestFit="1" customWidth="1"/>
    <col min="1544" max="1544" width="8.85546875" style="30" bestFit="1" customWidth="1"/>
    <col min="1545" max="1545" width="22.85546875" style="30" customWidth="1"/>
    <col min="1546" max="1546" width="59.7109375" style="30" bestFit="1" customWidth="1"/>
    <col min="1547" max="1547" width="57.85546875" style="30" bestFit="1" customWidth="1"/>
    <col min="1548" max="1548" width="35.28515625" style="30" bestFit="1" customWidth="1"/>
    <col min="1549" max="1549" width="28.140625" style="30" bestFit="1" customWidth="1"/>
    <col min="1550" max="1550" width="33.140625" style="30" bestFit="1" customWidth="1"/>
    <col min="1551" max="1551" width="26" style="30" bestFit="1" customWidth="1"/>
    <col min="1552" max="1552" width="19.140625" style="30" bestFit="1" customWidth="1"/>
    <col min="1553" max="1553" width="10.42578125" style="30" customWidth="1"/>
    <col min="1554" max="1554" width="11.85546875" style="30" customWidth="1"/>
    <col min="1555" max="1555" width="14.7109375" style="30" customWidth="1"/>
    <col min="1556" max="1556" width="9" style="30" bestFit="1" customWidth="1"/>
    <col min="1557" max="1796" width="9.140625" style="30"/>
    <col min="1797" max="1797" width="4.7109375" style="30" bestFit="1" customWidth="1"/>
    <col min="1798" max="1798" width="9.7109375" style="30" bestFit="1" customWidth="1"/>
    <col min="1799" max="1799" width="10" style="30" bestFit="1" customWidth="1"/>
    <col min="1800" max="1800" width="8.85546875" style="30" bestFit="1" customWidth="1"/>
    <col min="1801" max="1801" width="22.85546875" style="30" customWidth="1"/>
    <col min="1802" max="1802" width="59.7109375" style="30" bestFit="1" customWidth="1"/>
    <col min="1803" max="1803" width="57.85546875" style="30" bestFit="1" customWidth="1"/>
    <col min="1804" max="1804" width="35.28515625" style="30" bestFit="1" customWidth="1"/>
    <col min="1805" max="1805" width="28.140625" style="30" bestFit="1" customWidth="1"/>
    <col min="1806" max="1806" width="33.140625" style="30" bestFit="1" customWidth="1"/>
    <col min="1807" max="1807" width="26" style="30" bestFit="1" customWidth="1"/>
    <col min="1808" max="1808" width="19.140625" style="30" bestFit="1" customWidth="1"/>
    <col min="1809" max="1809" width="10.42578125" style="30" customWidth="1"/>
    <col min="1810" max="1810" width="11.85546875" style="30" customWidth="1"/>
    <col min="1811" max="1811" width="14.7109375" style="30" customWidth="1"/>
    <col min="1812" max="1812" width="9" style="30" bestFit="1" customWidth="1"/>
    <col min="1813" max="2052" width="9.140625" style="30"/>
    <col min="2053" max="2053" width="4.7109375" style="30" bestFit="1" customWidth="1"/>
    <col min="2054" max="2054" width="9.7109375" style="30" bestFit="1" customWidth="1"/>
    <col min="2055" max="2055" width="10" style="30" bestFit="1" customWidth="1"/>
    <col min="2056" max="2056" width="8.85546875" style="30" bestFit="1" customWidth="1"/>
    <col min="2057" max="2057" width="22.85546875" style="30" customWidth="1"/>
    <col min="2058" max="2058" width="59.7109375" style="30" bestFit="1" customWidth="1"/>
    <col min="2059" max="2059" width="57.85546875" style="30" bestFit="1" customWidth="1"/>
    <col min="2060" max="2060" width="35.28515625" style="30" bestFit="1" customWidth="1"/>
    <col min="2061" max="2061" width="28.140625" style="30" bestFit="1" customWidth="1"/>
    <col min="2062" max="2062" width="33.140625" style="30" bestFit="1" customWidth="1"/>
    <col min="2063" max="2063" width="26" style="30" bestFit="1" customWidth="1"/>
    <col min="2064" max="2064" width="19.140625" style="30" bestFit="1" customWidth="1"/>
    <col min="2065" max="2065" width="10.42578125" style="30" customWidth="1"/>
    <col min="2066" max="2066" width="11.85546875" style="30" customWidth="1"/>
    <col min="2067" max="2067" width="14.7109375" style="30" customWidth="1"/>
    <col min="2068" max="2068" width="9" style="30" bestFit="1" customWidth="1"/>
    <col min="2069" max="2308" width="9.140625" style="30"/>
    <col min="2309" max="2309" width="4.7109375" style="30" bestFit="1" customWidth="1"/>
    <col min="2310" max="2310" width="9.7109375" style="30" bestFit="1" customWidth="1"/>
    <col min="2311" max="2311" width="10" style="30" bestFit="1" customWidth="1"/>
    <col min="2312" max="2312" width="8.85546875" style="30" bestFit="1" customWidth="1"/>
    <col min="2313" max="2313" width="22.85546875" style="30" customWidth="1"/>
    <col min="2314" max="2314" width="59.7109375" style="30" bestFit="1" customWidth="1"/>
    <col min="2315" max="2315" width="57.85546875" style="30" bestFit="1" customWidth="1"/>
    <col min="2316" max="2316" width="35.28515625" style="30" bestFit="1" customWidth="1"/>
    <col min="2317" max="2317" width="28.140625" style="30" bestFit="1" customWidth="1"/>
    <col min="2318" max="2318" width="33.140625" style="30" bestFit="1" customWidth="1"/>
    <col min="2319" max="2319" width="26" style="30" bestFit="1" customWidth="1"/>
    <col min="2320" max="2320" width="19.140625" style="30" bestFit="1" customWidth="1"/>
    <col min="2321" max="2321" width="10.42578125" style="30" customWidth="1"/>
    <col min="2322" max="2322" width="11.85546875" style="30" customWidth="1"/>
    <col min="2323" max="2323" width="14.7109375" style="30" customWidth="1"/>
    <col min="2324" max="2324" width="9" style="30" bestFit="1" customWidth="1"/>
    <col min="2325" max="2564" width="9.140625" style="30"/>
    <col min="2565" max="2565" width="4.7109375" style="30" bestFit="1" customWidth="1"/>
    <col min="2566" max="2566" width="9.7109375" style="30" bestFit="1" customWidth="1"/>
    <col min="2567" max="2567" width="10" style="30" bestFit="1" customWidth="1"/>
    <col min="2568" max="2568" width="8.85546875" style="30" bestFit="1" customWidth="1"/>
    <col min="2569" max="2569" width="22.85546875" style="30" customWidth="1"/>
    <col min="2570" max="2570" width="59.7109375" style="30" bestFit="1" customWidth="1"/>
    <col min="2571" max="2571" width="57.85546875" style="30" bestFit="1" customWidth="1"/>
    <col min="2572" max="2572" width="35.28515625" style="30" bestFit="1" customWidth="1"/>
    <col min="2573" max="2573" width="28.140625" style="30" bestFit="1" customWidth="1"/>
    <col min="2574" max="2574" width="33.140625" style="30" bestFit="1" customWidth="1"/>
    <col min="2575" max="2575" width="26" style="30" bestFit="1" customWidth="1"/>
    <col min="2576" max="2576" width="19.140625" style="30" bestFit="1" customWidth="1"/>
    <col min="2577" max="2577" width="10.42578125" style="30" customWidth="1"/>
    <col min="2578" max="2578" width="11.85546875" style="30" customWidth="1"/>
    <col min="2579" max="2579" width="14.7109375" style="30" customWidth="1"/>
    <col min="2580" max="2580" width="9" style="30" bestFit="1" customWidth="1"/>
    <col min="2581" max="2820" width="9.140625" style="30"/>
    <col min="2821" max="2821" width="4.7109375" style="30" bestFit="1" customWidth="1"/>
    <col min="2822" max="2822" width="9.7109375" style="30" bestFit="1" customWidth="1"/>
    <col min="2823" max="2823" width="10" style="30" bestFit="1" customWidth="1"/>
    <col min="2824" max="2824" width="8.85546875" style="30" bestFit="1" customWidth="1"/>
    <col min="2825" max="2825" width="22.85546875" style="30" customWidth="1"/>
    <col min="2826" max="2826" width="59.7109375" style="30" bestFit="1" customWidth="1"/>
    <col min="2827" max="2827" width="57.85546875" style="30" bestFit="1" customWidth="1"/>
    <col min="2828" max="2828" width="35.28515625" style="30" bestFit="1" customWidth="1"/>
    <col min="2829" max="2829" width="28.140625" style="30" bestFit="1" customWidth="1"/>
    <col min="2830" max="2830" width="33.140625" style="30" bestFit="1" customWidth="1"/>
    <col min="2831" max="2831" width="26" style="30" bestFit="1" customWidth="1"/>
    <col min="2832" max="2832" width="19.140625" style="30" bestFit="1" customWidth="1"/>
    <col min="2833" max="2833" width="10.42578125" style="30" customWidth="1"/>
    <col min="2834" max="2834" width="11.85546875" style="30" customWidth="1"/>
    <col min="2835" max="2835" width="14.7109375" style="30" customWidth="1"/>
    <col min="2836" max="2836" width="9" style="30" bestFit="1" customWidth="1"/>
    <col min="2837" max="3076" width="9.140625" style="30"/>
    <col min="3077" max="3077" width="4.7109375" style="30" bestFit="1" customWidth="1"/>
    <col min="3078" max="3078" width="9.7109375" style="30" bestFit="1" customWidth="1"/>
    <col min="3079" max="3079" width="10" style="30" bestFit="1" customWidth="1"/>
    <col min="3080" max="3080" width="8.85546875" style="30" bestFit="1" customWidth="1"/>
    <col min="3081" max="3081" width="22.85546875" style="30" customWidth="1"/>
    <col min="3082" max="3082" width="59.7109375" style="30" bestFit="1" customWidth="1"/>
    <col min="3083" max="3083" width="57.85546875" style="30" bestFit="1" customWidth="1"/>
    <col min="3084" max="3084" width="35.28515625" style="30" bestFit="1" customWidth="1"/>
    <col min="3085" max="3085" width="28.140625" style="30" bestFit="1" customWidth="1"/>
    <col min="3086" max="3086" width="33.140625" style="30" bestFit="1" customWidth="1"/>
    <col min="3087" max="3087" width="26" style="30" bestFit="1" customWidth="1"/>
    <col min="3088" max="3088" width="19.140625" style="30" bestFit="1" customWidth="1"/>
    <col min="3089" max="3089" width="10.42578125" style="30" customWidth="1"/>
    <col min="3090" max="3090" width="11.85546875" style="30" customWidth="1"/>
    <col min="3091" max="3091" width="14.7109375" style="30" customWidth="1"/>
    <col min="3092" max="3092" width="9" style="30" bestFit="1" customWidth="1"/>
    <col min="3093" max="3332" width="9.140625" style="30"/>
    <col min="3333" max="3333" width="4.7109375" style="30" bestFit="1" customWidth="1"/>
    <col min="3334" max="3334" width="9.7109375" style="30" bestFit="1" customWidth="1"/>
    <col min="3335" max="3335" width="10" style="30" bestFit="1" customWidth="1"/>
    <col min="3336" max="3336" width="8.85546875" style="30" bestFit="1" customWidth="1"/>
    <col min="3337" max="3337" width="22.85546875" style="30" customWidth="1"/>
    <col min="3338" max="3338" width="59.7109375" style="30" bestFit="1" customWidth="1"/>
    <col min="3339" max="3339" width="57.85546875" style="30" bestFit="1" customWidth="1"/>
    <col min="3340" max="3340" width="35.28515625" style="30" bestFit="1" customWidth="1"/>
    <col min="3341" max="3341" width="28.140625" style="30" bestFit="1" customWidth="1"/>
    <col min="3342" max="3342" width="33.140625" style="30" bestFit="1" customWidth="1"/>
    <col min="3343" max="3343" width="26" style="30" bestFit="1" customWidth="1"/>
    <col min="3344" max="3344" width="19.140625" style="30" bestFit="1" customWidth="1"/>
    <col min="3345" max="3345" width="10.42578125" style="30" customWidth="1"/>
    <col min="3346" max="3346" width="11.85546875" style="30" customWidth="1"/>
    <col min="3347" max="3347" width="14.7109375" style="30" customWidth="1"/>
    <col min="3348" max="3348" width="9" style="30" bestFit="1" customWidth="1"/>
    <col min="3349" max="3588" width="9.140625" style="30"/>
    <col min="3589" max="3589" width="4.7109375" style="30" bestFit="1" customWidth="1"/>
    <col min="3590" max="3590" width="9.7109375" style="30" bestFit="1" customWidth="1"/>
    <col min="3591" max="3591" width="10" style="30" bestFit="1" customWidth="1"/>
    <col min="3592" max="3592" width="8.85546875" style="30" bestFit="1" customWidth="1"/>
    <col min="3593" max="3593" width="22.85546875" style="30" customWidth="1"/>
    <col min="3594" max="3594" width="59.7109375" style="30" bestFit="1" customWidth="1"/>
    <col min="3595" max="3595" width="57.85546875" style="30" bestFit="1" customWidth="1"/>
    <col min="3596" max="3596" width="35.28515625" style="30" bestFit="1" customWidth="1"/>
    <col min="3597" max="3597" width="28.140625" style="30" bestFit="1" customWidth="1"/>
    <col min="3598" max="3598" width="33.140625" style="30" bestFit="1" customWidth="1"/>
    <col min="3599" max="3599" width="26" style="30" bestFit="1" customWidth="1"/>
    <col min="3600" max="3600" width="19.140625" style="30" bestFit="1" customWidth="1"/>
    <col min="3601" max="3601" width="10.42578125" style="30" customWidth="1"/>
    <col min="3602" max="3602" width="11.85546875" style="30" customWidth="1"/>
    <col min="3603" max="3603" width="14.7109375" style="30" customWidth="1"/>
    <col min="3604" max="3604" width="9" style="30" bestFit="1" customWidth="1"/>
    <col min="3605" max="3844" width="9.140625" style="30"/>
    <col min="3845" max="3845" width="4.7109375" style="30" bestFit="1" customWidth="1"/>
    <col min="3846" max="3846" width="9.7109375" style="30" bestFit="1" customWidth="1"/>
    <col min="3847" max="3847" width="10" style="30" bestFit="1" customWidth="1"/>
    <col min="3848" max="3848" width="8.85546875" style="30" bestFit="1" customWidth="1"/>
    <col min="3849" max="3849" width="22.85546875" style="30" customWidth="1"/>
    <col min="3850" max="3850" width="59.7109375" style="30" bestFit="1" customWidth="1"/>
    <col min="3851" max="3851" width="57.85546875" style="30" bestFit="1" customWidth="1"/>
    <col min="3852" max="3852" width="35.28515625" style="30" bestFit="1" customWidth="1"/>
    <col min="3853" max="3853" width="28.140625" style="30" bestFit="1" customWidth="1"/>
    <col min="3854" max="3854" width="33.140625" style="30" bestFit="1" customWidth="1"/>
    <col min="3855" max="3855" width="26" style="30" bestFit="1" customWidth="1"/>
    <col min="3856" max="3856" width="19.140625" style="30" bestFit="1" customWidth="1"/>
    <col min="3857" max="3857" width="10.42578125" style="30" customWidth="1"/>
    <col min="3858" max="3858" width="11.85546875" style="30" customWidth="1"/>
    <col min="3859" max="3859" width="14.7109375" style="30" customWidth="1"/>
    <col min="3860" max="3860" width="9" style="30" bestFit="1" customWidth="1"/>
    <col min="3861" max="4100" width="9.140625" style="30"/>
    <col min="4101" max="4101" width="4.7109375" style="30" bestFit="1" customWidth="1"/>
    <col min="4102" max="4102" width="9.7109375" style="30" bestFit="1" customWidth="1"/>
    <col min="4103" max="4103" width="10" style="30" bestFit="1" customWidth="1"/>
    <col min="4104" max="4104" width="8.85546875" style="30" bestFit="1" customWidth="1"/>
    <col min="4105" max="4105" width="22.85546875" style="30" customWidth="1"/>
    <col min="4106" max="4106" width="59.7109375" style="30" bestFit="1" customWidth="1"/>
    <col min="4107" max="4107" width="57.85546875" style="30" bestFit="1" customWidth="1"/>
    <col min="4108" max="4108" width="35.28515625" style="30" bestFit="1" customWidth="1"/>
    <col min="4109" max="4109" width="28.140625" style="30" bestFit="1" customWidth="1"/>
    <col min="4110" max="4110" width="33.140625" style="30" bestFit="1" customWidth="1"/>
    <col min="4111" max="4111" width="26" style="30" bestFit="1" customWidth="1"/>
    <col min="4112" max="4112" width="19.140625" style="30" bestFit="1" customWidth="1"/>
    <col min="4113" max="4113" width="10.42578125" style="30" customWidth="1"/>
    <col min="4114" max="4114" width="11.85546875" style="30" customWidth="1"/>
    <col min="4115" max="4115" width="14.7109375" style="30" customWidth="1"/>
    <col min="4116" max="4116" width="9" style="30" bestFit="1" customWidth="1"/>
    <col min="4117" max="4356" width="9.140625" style="30"/>
    <col min="4357" max="4357" width="4.7109375" style="30" bestFit="1" customWidth="1"/>
    <col min="4358" max="4358" width="9.7109375" style="30" bestFit="1" customWidth="1"/>
    <col min="4359" max="4359" width="10" style="30" bestFit="1" customWidth="1"/>
    <col min="4360" max="4360" width="8.85546875" style="30" bestFit="1" customWidth="1"/>
    <col min="4361" max="4361" width="22.85546875" style="30" customWidth="1"/>
    <col min="4362" max="4362" width="59.7109375" style="30" bestFit="1" customWidth="1"/>
    <col min="4363" max="4363" width="57.85546875" style="30" bestFit="1" customWidth="1"/>
    <col min="4364" max="4364" width="35.28515625" style="30" bestFit="1" customWidth="1"/>
    <col min="4365" max="4365" width="28.140625" style="30" bestFit="1" customWidth="1"/>
    <col min="4366" max="4366" width="33.140625" style="30" bestFit="1" customWidth="1"/>
    <col min="4367" max="4367" width="26" style="30" bestFit="1" customWidth="1"/>
    <col min="4368" max="4368" width="19.140625" style="30" bestFit="1" customWidth="1"/>
    <col min="4369" max="4369" width="10.42578125" style="30" customWidth="1"/>
    <col min="4370" max="4370" width="11.85546875" style="30" customWidth="1"/>
    <col min="4371" max="4371" width="14.7109375" style="30" customWidth="1"/>
    <col min="4372" max="4372" width="9" style="30" bestFit="1" customWidth="1"/>
    <col min="4373" max="4612" width="9.140625" style="30"/>
    <col min="4613" max="4613" width="4.7109375" style="30" bestFit="1" customWidth="1"/>
    <col min="4614" max="4614" width="9.7109375" style="30" bestFit="1" customWidth="1"/>
    <col min="4615" max="4615" width="10" style="30" bestFit="1" customWidth="1"/>
    <col min="4616" max="4616" width="8.85546875" style="30" bestFit="1" customWidth="1"/>
    <col min="4617" max="4617" width="22.85546875" style="30" customWidth="1"/>
    <col min="4618" max="4618" width="59.7109375" style="30" bestFit="1" customWidth="1"/>
    <col min="4619" max="4619" width="57.85546875" style="30" bestFit="1" customWidth="1"/>
    <col min="4620" max="4620" width="35.28515625" style="30" bestFit="1" customWidth="1"/>
    <col min="4621" max="4621" width="28.140625" style="30" bestFit="1" customWidth="1"/>
    <col min="4622" max="4622" width="33.140625" style="30" bestFit="1" customWidth="1"/>
    <col min="4623" max="4623" width="26" style="30" bestFit="1" customWidth="1"/>
    <col min="4624" max="4624" width="19.140625" style="30" bestFit="1" customWidth="1"/>
    <col min="4625" max="4625" width="10.42578125" style="30" customWidth="1"/>
    <col min="4626" max="4626" width="11.85546875" style="30" customWidth="1"/>
    <col min="4627" max="4627" width="14.7109375" style="30" customWidth="1"/>
    <col min="4628" max="4628" width="9" style="30" bestFit="1" customWidth="1"/>
    <col min="4629" max="4868" width="9.140625" style="30"/>
    <col min="4869" max="4869" width="4.7109375" style="30" bestFit="1" customWidth="1"/>
    <col min="4870" max="4870" width="9.7109375" style="30" bestFit="1" customWidth="1"/>
    <col min="4871" max="4871" width="10" style="30" bestFit="1" customWidth="1"/>
    <col min="4872" max="4872" width="8.85546875" style="30" bestFit="1" customWidth="1"/>
    <col min="4873" max="4873" width="22.85546875" style="30" customWidth="1"/>
    <col min="4874" max="4874" width="59.7109375" style="30" bestFit="1" customWidth="1"/>
    <col min="4875" max="4875" width="57.85546875" style="30" bestFit="1" customWidth="1"/>
    <col min="4876" max="4876" width="35.28515625" style="30" bestFit="1" customWidth="1"/>
    <col min="4877" max="4877" width="28.140625" style="30" bestFit="1" customWidth="1"/>
    <col min="4878" max="4878" width="33.140625" style="30" bestFit="1" customWidth="1"/>
    <col min="4879" max="4879" width="26" style="30" bestFit="1" customWidth="1"/>
    <col min="4880" max="4880" width="19.140625" style="30" bestFit="1" customWidth="1"/>
    <col min="4881" max="4881" width="10.42578125" style="30" customWidth="1"/>
    <col min="4882" max="4882" width="11.85546875" style="30" customWidth="1"/>
    <col min="4883" max="4883" width="14.7109375" style="30" customWidth="1"/>
    <col min="4884" max="4884" width="9" style="30" bestFit="1" customWidth="1"/>
    <col min="4885" max="5124" width="9.140625" style="30"/>
    <col min="5125" max="5125" width="4.7109375" style="30" bestFit="1" customWidth="1"/>
    <col min="5126" max="5126" width="9.7109375" style="30" bestFit="1" customWidth="1"/>
    <col min="5127" max="5127" width="10" style="30" bestFit="1" customWidth="1"/>
    <col min="5128" max="5128" width="8.85546875" style="30" bestFit="1" customWidth="1"/>
    <col min="5129" max="5129" width="22.85546875" style="30" customWidth="1"/>
    <col min="5130" max="5130" width="59.7109375" style="30" bestFit="1" customWidth="1"/>
    <col min="5131" max="5131" width="57.85546875" style="30" bestFit="1" customWidth="1"/>
    <col min="5132" max="5132" width="35.28515625" style="30" bestFit="1" customWidth="1"/>
    <col min="5133" max="5133" width="28.140625" style="30" bestFit="1" customWidth="1"/>
    <col min="5134" max="5134" width="33.140625" style="30" bestFit="1" customWidth="1"/>
    <col min="5135" max="5135" width="26" style="30" bestFit="1" customWidth="1"/>
    <col min="5136" max="5136" width="19.140625" style="30" bestFit="1" customWidth="1"/>
    <col min="5137" max="5137" width="10.42578125" style="30" customWidth="1"/>
    <col min="5138" max="5138" width="11.85546875" style="30" customWidth="1"/>
    <col min="5139" max="5139" width="14.7109375" style="30" customWidth="1"/>
    <col min="5140" max="5140" width="9" style="30" bestFit="1" customWidth="1"/>
    <col min="5141" max="5380" width="9.140625" style="30"/>
    <col min="5381" max="5381" width="4.7109375" style="30" bestFit="1" customWidth="1"/>
    <col min="5382" max="5382" width="9.7109375" style="30" bestFit="1" customWidth="1"/>
    <col min="5383" max="5383" width="10" style="30" bestFit="1" customWidth="1"/>
    <col min="5384" max="5384" width="8.85546875" style="30" bestFit="1" customWidth="1"/>
    <col min="5385" max="5385" width="22.85546875" style="30" customWidth="1"/>
    <col min="5386" max="5386" width="59.7109375" style="30" bestFit="1" customWidth="1"/>
    <col min="5387" max="5387" width="57.85546875" style="30" bestFit="1" customWidth="1"/>
    <col min="5388" max="5388" width="35.28515625" style="30" bestFit="1" customWidth="1"/>
    <col min="5389" max="5389" width="28.140625" style="30" bestFit="1" customWidth="1"/>
    <col min="5390" max="5390" width="33.140625" style="30" bestFit="1" customWidth="1"/>
    <col min="5391" max="5391" width="26" style="30" bestFit="1" customWidth="1"/>
    <col min="5392" max="5392" width="19.140625" style="30" bestFit="1" customWidth="1"/>
    <col min="5393" max="5393" width="10.42578125" style="30" customWidth="1"/>
    <col min="5394" max="5394" width="11.85546875" style="30" customWidth="1"/>
    <col min="5395" max="5395" width="14.7109375" style="30" customWidth="1"/>
    <col min="5396" max="5396" width="9" style="30" bestFit="1" customWidth="1"/>
    <col min="5397" max="5636" width="9.140625" style="30"/>
    <col min="5637" max="5637" width="4.7109375" style="30" bestFit="1" customWidth="1"/>
    <col min="5638" max="5638" width="9.7109375" style="30" bestFit="1" customWidth="1"/>
    <col min="5639" max="5639" width="10" style="30" bestFit="1" customWidth="1"/>
    <col min="5640" max="5640" width="8.85546875" style="30" bestFit="1" customWidth="1"/>
    <col min="5641" max="5641" width="22.85546875" style="30" customWidth="1"/>
    <col min="5642" max="5642" width="59.7109375" style="30" bestFit="1" customWidth="1"/>
    <col min="5643" max="5643" width="57.85546875" style="30" bestFit="1" customWidth="1"/>
    <col min="5644" max="5644" width="35.28515625" style="30" bestFit="1" customWidth="1"/>
    <col min="5645" max="5645" width="28.140625" style="30" bestFit="1" customWidth="1"/>
    <col min="5646" max="5646" width="33.140625" style="30" bestFit="1" customWidth="1"/>
    <col min="5647" max="5647" width="26" style="30" bestFit="1" customWidth="1"/>
    <col min="5648" max="5648" width="19.140625" style="30" bestFit="1" customWidth="1"/>
    <col min="5649" max="5649" width="10.42578125" style="30" customWidth="1"/>
    <col min="5650" max="5650" width="11.85546875" style="30" customWidth="1"/>
    <col min="5651" max="5651" width="14.7109375" style="30" customWidth="1"/>
    <col min="5652" max="5652" width="9" style="30" bestFit="1" customWidth="1"/>
    <col min="5653" max="5892" width="9.140625" style="30"/>
    <col min="5893" max="5893" width="4.7109375" style="30" bestFit="1" customWidth="1"/>
    <col min="5894" max="5894" width="9.7109375" style="30" bestFit="1" customWidth="1"/>
    <col min="5895" max="5895" width="10" style="30" bestFit="1" customWidth="1"/>
    <col min="5896" max="5896" width="8.85546875" style="30" bestFit="1" customWidth="1"/>
    <col min="5897" max="5897" width="22.85546875" style="30" customWidth="1"/>
    <col min="5898" max="5898" width="59.7109375" style="30" bestFit="1" customWidth="1"/>
    <col min="5899" max="5899" width="57.85546875" style="30" bestFit="1" customWidth="1"/>
    <col min="5900" max="5900" width="35.28515625" style="30" bestFit="1" customWidth="1"/>
    <col min="5901" max="5901" width="28.140625" style="30" bestFit="1" customWidth="1"/>
    <col min="5902" max="5902" width="33.140625" style="30" bestFit="1" customWidth="1"/>
    <col min="5903" max="5903" width="26" style="30" bestFit="1" customWidth="1"/>
    <col min="5904" max="5904" width="19.140625" style="30" bestFit="1" customWidth="1"/>
    <col min="5905" max="5905" width="10.42578125" style="30" customWidth="1"/>
    <col min="5906" max="5906" width="11.85546875" style="30" customWidth="1"/>
    <col min="5907" max="5907" width="14.7109375" style="30" customWidth="1"/>
    <col min="5908" max="5908" width="9" style="30" bestFit="1" customWidth="1"/>
    <col min="5909" max="6148" width="9.140625" style="30"/>
    <col min="6149" max="6149" width="4.7109375" style="30" bestFit="1" customWidth="1"/>
    <col min="6150" max="6150" width="9.7109375" style="30" bestFit="1" customWidth="1"/>
    <col min="6151" max="6151" width="10" style="30" bestFit="1" customWidth="1"/>
    <col min="6152" max="6152" width="8.85546875" style="30" bestFit="1" customWidth="1"/>
    <col min="6153" max="6153" width="22.85546875" style="30" customWidth="1"/>
    <col min="6154" max="6154" width="59.7109375" style="30" bestFit="1" customWidth="1"/>
    <col min="6155" max="6155" width="57.85546875" style="30" bestFit="1" customWidth="1"/>
    <col min="6156" max="6156" width="35.28515625" style="30" bestFit="1" customWidth="1"/>
    <col min="6157" max="6157" width="28.140625" style="30" bestFit="1" customWidth="1"/>
    <col min="6158" max="6158" width="33.140625" style="30" bestFit="1" customWidth="1"/>
    <col min="6159" max="6159" width="26" style="30" bestFit="1" customWidth="1"/>
    <col min="6160" max="6160" width="19.140625" style="30" bestFit="1" customWidth="1"/>
    <col min="6161" max="6161" width="10.42578125" style="30" customWidth="1"/>
    <col min="6162" max="6162" width="11.85546875" style="30" customWidth="1"/>
    <col min="6163" max="6163" width="14.7109375" style="30" customWidth="1"/>
    <col min="6164" max="6164" width="9" style="30" bestFit="1" customWidth="1"/>
    <col min="6165" max="6404" width="9.140625" style="30"/>
    <col min="6405" max="6405" width="4.7109375" style="30" bestFit="1" customWidth="1"/>
    <col min="6406" max="6406" width="9.7109375" style="30" bestFit="1" customWidth="1"/>
    <col min="6407" max="6407" width="10" style="30" bestFit="1" customWidth="1"/>
    <col min="6408" max="6408" width="8.85546875" style="30" bestFit="1" customWidth="1"/>
    <col min="6409" max="6409" width="22.85546875" style="30" customWidth="1"/>
    <col min="6410" max="6410" width="59.7109375" style="30" bestFit="1" customWidth="1"/>
    <col min="6411" max="6411" width="57.85546875" style="30" bestFit="1" customWidth="1"/>
    <col min="6412" max="6412" width="35.28515625" style="30" bestFit="1" customWidth="1"/>
    <col min="6413" max="6413" width="28.140625" style="30" bestFit="1" customWidth="1"/>
    <col min="6414" max="6414" width="33.140625" style="30" bestFit="1" customWidth="1"/>
    <col min="6415" max="6415" width="26" style="30" bestFit="1" customWidth="1"/>
    <col min="6416" max="6416" width="19.140625" style="30" bestFit="1" customWidth="1"/>
    <col min="6417" max="6417" width="10.42578125" style="30" customWidth="1"/>
    <col min="6418" max="6418" width="11.85546875" style="30" customWidth="1"/>
    <col min="6419" max="6419" width="14.7109375" style="30" customWidth="1"/>
    <col min="6420" max="6420" width="9" style="30" bestFit="1" customWidth="1"/>
    <col min="6421" max="6660" width="9.140625" style="30"/>
    <col min="6661" max="6661" width="4.7109375" style="30" bestFit="1" customWidth="1"/>
    <col min="6662" max="6662" width="9.7109375" style="30" bestFit="1" customWidth="1"/>
    <col min="6663" max="6663" width="10" style="30" bestFit="1" customWidth="1"/>
    <col min="6664" max="6664" width="8.85546875" style="30" bestFit="1" customWidth="1"/>
    <col min="6665" max="6665" width="22.85546875" style="30" customWidth="1"/>
    <col min="6666" max="6666" width="59.7109375" style="30" bestFit="1" customWidth="1"/>
    <col min="6667" max="6667" width="57.85546875" style="30" bestFit="1" customWidth="1"/>
    <col min="6668" max="6668" width="35.28515625" style="30" bestFit="1" customWidth="1"/>
    <col min="6669" max="6669" width="28.140625" style="30" bestFit="1" customWidth="1"/>
    <col min="6670" max="6670" width="33.140625" style="30" bestFit="1" customWidth="1"/>
    <col min="6671" max="6671" width="26" style="30" bestFit="1" customWidth="1"/>
    <col min="6672" max="6672" width="19.140625" style="30" bestFit="1" customWidth="1"/>
    <col min="6673" max="6673" width="10.42578125" style="30" customWidth="1"/>
    <col min="6674" max="6674" width="11.85546875" style="30" customWidth="1"/>
    <col min="6675" max="6675" width="14.7109375" style="30" customWidth="1"/>
    <col min="6676" max="6676" width="9" style="30" bestFit="1" customWidth="1"/>
    <col min="6677" max="6916" width="9.140625" style="30"/>
    <col min="6917" max="6917" width="4.7109375" style="30" bestFit="1" customWidth="1"/>
    <col min="6918" max="6918" width="9.7109375" style="30" bestFit="1" customWidth="1"/>
    <col min="6919" max="6919" width="10" style="30" bestFit="1" customWidth="1"/>
    <col min="6920" max="6920" width="8.85546875" style="30" bestFit="1" customWidth="1"/>
    <col min="6921" max="6921" width="22.85546875" style="30" customWidth="1"/>
    <col min="6922" max="6922" width="59.7109375" style="30" bestFit="1" customWidth="1"/>
    <col min="6923" max="6923" width="57.85546875" style="30" bestFit="1" customWidth="1"/>
    <col min="6924" max="6924" width="35.28515625" style="30" bestFit="1" customWidth="1"/>
    <col min="6925" max="6925" width="28.140625" style="30" bestFit="1" customWidth="1"/>
    <col min="6926" max="6926" width="33.140625" style="30" bestFit="1" customWidth="1"/>
    <col min="6927" max="6927" width="26" style="30" bestFit="1" customWidth="1"/>
    <col min="6928" max="6928" width="19.140625" style="30" bestFit="1" customWidth="1"/>
    <col min="6929" max="6929" width="10.42578125" style="30" customWidth="1"/>
    <col min="6930" max="6930" width="11.85546875" style="30" customWidth="1"/>
    <col min="6931" max="6931" width="14.7109375" style="30" customWidth="1"/>
    <col min="6932" max="6932" width="9" style="30" bestFit="1" customWidth="1"/>
    <col min="6933" max="7172" width="9.140625" style="30"/>
    <col min="7173" max="7173" width="4.7109375" style="30" bestFit="1" customWidth="1"/>
    <col min="7174" max="7174" width="9.7109375" style="30" bestFit="1" customWidth="1"/>
    <col min="7175" max="7175" width="10" style="30" bestFit="1" customWidth="1"/>
    <col min="7176" max="7176" width="8.85546875" style="30" bestFit="1" customWidth="1"/>
    <col min="7177" max="7177" width="22.85546875" style="30" customWidth="1"/>
    <col min="7178" max="7178" width="59.7109375" style="30" bestFit="1" customWidth="1"/>
    <col min="7179" max="7179" width="57.85546875" style="30" bestFit="1" customWidth="1"/>
    <col min="7180" max="7180" width="35.28515625" style="30" bestFit="1" customWidth="1"/>
    <col min="7181" max="7181" width="28.140625" style="30" bestFit="1" customWidth="1"/>
    <col min="7182" max="7182" width="33.140625" style="30" bestFit="1" customWidth="1"/>
    <col min="7183" max="7183" width="26" style="30" bestFit="1" customWidth="1"/>
    <col min="7184" max="7184" width="19.140625" style="30" bestFit="1" customWidth="1"/>
    <col min="7185" max="7185" width="10.42578125" style="30" customWidth="1"/>
    <col min="7186" max="7186" width="11.85546875" style="30" customWidth="1"/>
    <col min="7187" max="7187" width="14.7109375" style="30" customWidth="1"/>
    <col min="7188" max="7188" width="9" style="30" bestFit="1" customWidth="1"/>
    <col min="7189" max="7428" width="9.140625" style="30"/>
    <col min="7429" max="7429" width="4.7109375" style="30" bestFit="1" customWidth="1"/>
    <col min="7430" max="7430" width="9.7109375" style="30" bestFit="1" customWidth="1"/>
    <col min="7431" max="7431" width="10" style="30" bestFit="1" customWidth="1"/>
    <col min="7432" max="7432" width="8.85546875" style="30" bestFit="1" customWidth="1"/>
    <col min="7433" max="7433" width="22.85546875" style="30" customWidth="1"/>
    <col min="7434" max="7434" width="59.7109375" style="30" bestFit="1" customWidth="1"/>
    <col min="7435" max="7435" width="57.85546875" style="30" bestFit="1" customWidth="1"/>
    <col min="7436" max="7436" width="35.28515625" style="30" bestFit="1" customWidth="1"/>
    <col min="7437" max="7437" width="28.140625" style="30" bestFit="1" customWidth="1"/>
    <col min="7438" max="7438" width="33.140625" style="30" bestFit="1" customWidth="1"/>
    <col min="7439" max="7439" width="26" style="30" bestFit="1" customWidth="1"/>
    <col min="7440" max="7440" width="19.140625" style="30" bestFit="1" customWidth="1"/>
    <col min="7441" max="7441" width="10.42578125" style="30" customWidth="1"/>
    <col min="7442" max="7442" width="11.85546875" style="30" customWidth="1"/>
    <col min="7443" max="7443" width="14.7109375" style="30" customWidth="1"/>
    <col min="7444" max="7444" width="9" style="30" bestFit="1" customWidth="1"/>
    <col min="7445" max="7684" width="9.140625" style="30"/>
    <col min="7685" max="7685" width="4.7109375" style="30" bestFit="1" customWidth="1"/>
    <col min="7686" max="7686" width="9.7109375" style="30" bestFit="1" customWidth="1"/>
    <col min="7687" max="7687" width="10" style="30" bestFit="1" customWidth="1"/>
    <col min="7688" max="7688" width="8.85546875" style="30" bestFit="1" customWidth="1"/>
    <col min="7689" max="7689" width="22.85546875" style="30" customWidth="1"/>
    <col min="7690" max="7690" width="59.7109375" style="30" bestFit="1" customWidth="1"/>
    <col min="7691" max="7691" width="57.85546875" style="30" bestFit="1" customWidth="1"/>
    <col min="7692" max="7692" width="35.28515625" style="30" bestFit="1" customWidth="1"/>
    <col min="7693" max="7693" width="28.140625" style="30" bestFit="1" customWidth="1"/>
    <col min="7694" max="7694" width="33.140625" style="30" bestFit="1" customWidth="1"/>
    <col min="7695" max="7695" width="26" style="30" bestFit="1" customWidth="1"/>
    <col min="7696" max="7696" width="19.140625" style="30" bestFit="1" customWidth="1"/>
    <col min="7697" max="7697" width="10.42578125" style="30" customWidth="1"/>
    <col min="7698" max="7698" width="11.85546875" style="30" customWidth="1"/>
    <col min="7699" max="7699" width="14.7109375" style="30" customWidth="1"/>
    <col min="7700" max="7700" width="9" style="30" bestFit="1" customWidth="1"/>
    <col min="7701" max="7940" width="9.140625" style="30"/>
    <col min="7941" max="7941" width="4.7109375" style="30" bestFit="1" customWidth="1"/>
    <col min="7942" max="7942" width="9.7109375" style="30" bestFit="1" customWidth="1"/>
    <col min="7943" max="7943" width="10" style="30" bestFit="1" customWidth="1"/>
    <col min="7944" max="7944" width="8.85546875" style="30" bestFit="1" customWidth="1"/>
    <col min="7945" max="7945" width="22.85546875" style="30" customWidth="1"/>
    <col min="7946" max="7946" width="59.7109375" style="30" bestFit="1" customWidth="1"/>
    <col min="7947" max="7947" width="57.85546875" style="30" bestFit="1" customWidth="1"/>
    <col min="7948" max="7948" width="35.28515625" style="30" bestFit="1" customWidth="1"/>
    <col min="7949" max="7949" width="28.140625" style="30" bestFit="1" customWidth="1"/>
    <col min="7950" max="7950" width="33.140625" style="30" bestFit="1" customWidth="1"/>
    <col min="7951" max="7951" width="26" style="30" bestFit="1" customWidth="1"/>
    <col min="7952" max="7952" width="19.140625" style="30" bestFit="1" customWidth="1"/>
    <col min="7953" max="7953" width="10.42578125" style="30" customWidth="1"/>
    <col min="7954" max="7954" width="11.85546875" style="30" customWidth="1"/>
    <col min="7955" max="7955" width="14.7109375" style="30" customWidth="1"/>
    <col min="7956" max="7956" width="9" style="30" bestFit="1" customWidth="1"/>
    <col min="7957" max="8196" width="9.140625" style="30"/>
    <col min="8197" max="8197" width="4.7109375" style="30" bestFit="1" customWidth="1"/>
    <col min="8198" max="8198" width="9.7109375" style="30" bestFit="1" customWidth="1"/>
    <col min="8199" max="8199" width="10" style="30" bestFit="1" customWidth="1"/>
    <col min="8200" max="8200" width="8.85546875" style="30" bestFit="1" customWidth="1"/>
    <col min="8201" max="8201" width="22.85546875" style="30" customWidth="1"/>
    <col min="8202" max="8202" width="59.7109375" style="30" bestFit="1" customWidth="1"/>
    <col min="8203" max="8203" width="57.85546875" style="30" bestFit="1" customWidth="1"/>
    <col min="8204" max="8204" width="35.28515625" style="30" bestFit="1" customWidth="1"/>
    <col min="8205" max="8205" width="28.140625" style="30" bestFit="1" customWidth="1"/>
    <col min="8206" max="8206" width="33.140625" style="30" bestFit="1" customWidth="1"/>
    <col min="8207" max="8207" width="26" style="30" bestFit="1" customWidth="1"/>
    <col min="8208" max="8208" width="19.140625" style="30" bestFit="1" customWidth="1"/>
    <col min="8209" max="8209" width="10.42578125" style="30" customWidth="1"/>
    <col min="8210" max="8210" width="11.85546875" style="30" customWidth="1"/>
    <col min="8211" max="8211" width="14.7109375" style="30" customWidth="1"/>
    <col min="8212" max="8212" width="9" style="30" bestFit="1" customWidth="1"/>
    <col min="8213" max="8452" width="9.140625" style="30"/>
    <col min="8453" max="8453" width="4.7109375" style="30" bestFit="1" customWidth="1"/>
    <col min="8454" max="8454" width="9.7109375" style="30" bestFit="1" customWidth="1"/>
    <col min="8455" max="8455" width="10" style="30" bestFit="1" customWidth="1"/>
    <col min="8456" max="8456" width="8.85546875" style="30" bestFit="1" customWidth="1"/>
    <col min="8457" max="8457" width="22.85546875" style="30" customWidth="1"/>
    <col min="8458" max="8458" width="59.7109375" style="30" bestFit="1" customWidth="1"/>
    <col min="8459" max="8459" width="57.85546875" style="30" bestFit="1" customWidth="1"/>
    <col min="8460" max="8460" width="35.28515625" style="30" bestFit="1" customWidth="1"/>
    <col min="8461" max="8461" width="28.140625" style="30" bestFit="1" customWidth="1"/>
    <col min="8462" max="8462" width="33.140625" style="30" bestFit="1" customWidth="1"/>
    <col min="8463" max="8463" width="26" style="30" bestFit="1" customWidth="1"/>
    <col min="8464" max="8464" width="19.140625" style="30" bestFit="1" customWidth="1"/>
    <col min="8465" max="8465" width="10.42578125" style="30" customWidth="1"/>
    <col min="8466" max="8466" width="11.85546875" style="30" customWidth="1"/>
    <col min="8467" max="8467" width="14.7109375" style="30" customWidth="1"/>
    <col min="8468" max="8468" width="9" style="30" bestFit="1" customWidth="1"/>
    <col min="8469" max="8708" width="9.140625" style="30"/>
    <col min="8709" max="8709" width="4.7109375" style="30" bestFit="1" customWidth="1"/>
    <col min="8710" max="8710" width="9.7109375" style="30" bestFit="1" customWidth="1"/>
    <col min="8711" max="8711" width="10" style="30" bestFit="1" customWidth="1"/>
    <col min="8712" max="8712" width="8.85546875" style="30" bestFit="1" customWidth="1"/>
    <col min="8713" max="8713" width="22.85546875" style="30" customWidth="1"/>
    <col min="8714" max="8714" width="59.7109375" style="30" bestFit="1" customWidth="1"/>
    <col min="8715" max="8715" width="57.85546875" style="30" bestFit="1" customWidth="1"/>
    <col min="8716" max="8716" width="35.28515625" style="30" bestFit="1" customWidth="1"/>
    <col min="8717" max="8717" width="28.140625" style="30" bestFit="1" customWidth="1"/>
    <col min="8718" max="8718" width="33.140625" style="30" bestFit="1" customWidth="1"/>
    <col min="8719" max="8719" width="26" style="30" bestFit="1" customWidth="1"/>
    <col min="8720" max="8720" width="19.140625" style="30" bestFit="1" customWidth="1"/>
    <col min="8721" max="8721" width="10.42578125" style="30" customWidth="1"/>
    <col min="8722" max="8722" width="11.85546875" style="30" customWidth="1"/>
    <col min="8723" max="8723" width="14.7109375" style="30" customWidth="1"/>
    <col min="8724" max="8724" width="9" style="30" bestFit="1" customWidth="1"/>
    <col min="8725" max="8964" width="9.140625" style="30"/>
    <col min="8965" max="8965" width="4.7109375" style="30" bestFit="1" customWidth="1"/>
    <col min="8966" max="8966" width="9.7109375" style="30" bestFit="1" customWidth="1"/>
    <col min="8967" max="8967" width="10" style="30" bestFit="1" customWidth="1"/>
    <col min="8968" max="8968" width="8.85546875" style="30" bestFit="1" customWidth="1"/>
    <col min="8969" max="8969" width="22.85546875" style="30" customWidth="1"/>
    <col min="8970" max="8970" width="59.7109375" style="30" bestFit="1" customWidth="1"/>
    <col min="8971" max="8971" width="57.85546875" style="30" bestFit="1" customWidth="1"/>
    <col min="8972" max="8972" width="35.28515625" style="30" bestFit="1" customWidth="1"/>
    <col min="8973" max="8973" width="28.140625" style="30" bestFit="1" customWidth="1"/>
    <col min="8974" max="8974" width="33.140625" style="30" bestFit="1" customWidth="1"/>
    <col min="8975" max="8975" width="26" style="30" bestFit="1" customWidth="1"/>
    <col min="8976" max="8976" width="19.140625" style="30" bestFit="1" customWidth="1"/>
    <col min="8977" max="8977" width="10.42578125" style="30" customWidth="1"/>
    <col min="8978" max="8978" width="11.85546875" style="30" customWidth="1"/>
    <col min="8979" max="8979" width="14.7109375" style="30" customWidth="1"/>
    <col min="8980" max="8980" width="9" style="30" bestFit="1" customWidth="1"/>
    <col min="8981" max="9220" width="9.140625" style="30"/>
    <col min="9221" max="9221" width="4.7109375" style="30" bestFit="1" customWidth="1"/>
    <col min="9222" max="9222" width="9.7109375" style="30" bestFit="1" customWidth="1"/>
    <col min="9223" max="9223" width="10" style="30" bestFit="1" customWidth="1"/>
    <col min="9224" max="9224" width="8.85546875" style="30" bestFit="1" customWidth="1"/>
    <col min="9225" max="9225" width="22.85546875" style="30" customWidth="1"/>
    <col min="9226" max="9226" width="59.7109375" style="30" bestFit="1" customWidth="1"/>
    <col min="9227" max="9227" width="57.85546875" style="30" bestFit="1" customWidth="1"/>
    <col min="9228" max="9228" width="35.28515625" style="30" bestFit="1" customWidth="1"/>
    <col min="9229" max="9229" width="28.140625" style="30" bestFit="1" customWidth="1"/>
    <col min="9230" max="9230" width="33.140625" style="30" bestFit="1" customWidth="1"/>
    <col min="9231" max="9231" width="26" style="30" bestFit="1" customWidth="1"/>
    <col min="9232" max="9232" width="19.140625" style="30" bestFit="1" customWidth="1"/>
    <col min="9233" max="9233" width="10.42578125" style="30" customWidth="1"/>
    <col min="9234" max="9234" width="11.85546875" style="30" customWidth="1"/>
    <col min="9235" max="9235" width="14.7109375" style="30" customWidth="1"/>
    <col min="9236" max="9236" width="9" style="30" bestFit="1" customWidth="1"/>
    <col min="9237" max="9476" width="9.140625" style="30"/>
    <col min="9477" max="9477" width="4.7109375" style="30" bestFit="1" customWidth="1"/>
    <col min="9478" max="9478" width="9.7109375" style="30" bestFit="1" customWidth="1"/>
    <col min="9479" max="9479" width="10" style="30" bestFit="1" customWidth="1"/>
    <col min="9480" max="9480" width="8.85546875" style="30" bestFit="1" customWidth="1"/>
    <col min="9481" max="9481" width="22.85546875" style="30" customWidth="1"/>
    <col min="9482" max="9482" width="59.7109375" style="30" bestFit="1" customWidth="1"/>
    <col min="9483" max="9483" width="57.85546875" style="30" bestFit="1" customWidth="1"/>
    <col min="9484" max="9484" width="35.28515625" style="30" bestFit="1" customWidth="1"/>
    <col min="9485" max="9485" width="28.140625" style="30" bestFit="1" customWidth="1"/>
    <col min="9486" max="9486" width="33.140625" style="30" bestFit="1" customWidth="1"/>
    <col min="9487" max="9487" width="26" style="30" bestFit="1" customWidth="1"/>
    <col min="9488" max="9488" width="19.140625" style="30" bestFit="1" customWidth="1"/>
    <col min="9489" max="9489" width="10.42578125" style="30" customWidth="1"/>
    <col min="9490" max="9490" width="11.85546875" style="30" customWidth="1"/>
    <col min="9491" max="9491" width="14.7109375" style="30" customWidth="1"/>
    <col min="9492" max="9492" width="9" style="30" bestFit="1" customWidth="1"/>
    <col min="9493" max="9732" width="9.140625" style="30"/>
    <col min="9733" max="9733" width="4.7109375" style="30" bestFit="1" customWidth="1"/>
    <col min="9734" max="9734" width="9.7109375" style="30" bestFit="1" customWidth="1"/>
    <col min="9735" max="9735" width="10" style="30" bestFit="1" customWidth="1"/>
    <col min="9736" max="9736" width="8.85546875" style="30" bestFit="1" customWidth="1"/>
    <col min="9737" max="9737" width="22.85546875" style="30" customWidth="1"/>
    <col min="9738" max="9738" width="59.7109375" style="30" bestFit="1" customWidth="1"/>
    <col min="9739" max="9739" width="57.85546875" style="30" bestFit="1" customWidth="1"/>
    <col min="9740" max="9740" width="35.28515625" style="30" bestFit="1" customWidth="1"/>
    <col min="9741" max="9741" width="28.140625" style="30" bestFit="1" customWidth="1"/>
    <col min="9742" max="9742" width="33.140625" style="30" bestFit="1" customWidth="1"/>
    <col min="9743" max="9743" width="26" style="30" bestFit="1" customWidth="1"/>
    <col min="9744" max="9744" width="19.140625" style="30" bestFit="1" customWidth="1"/>
    <col min="9745" max="9745" width="10.42578125" style="30" customWidth="1"/>
    <col min="9746" max="9746" width="11.85546875" style="30" customWidth="1"/>
    <col min="9747" max="9747" width="14.7109375" style="30" customWidth="1"/>
    <col min="9748" max="9748" width="9" style="30" bestFit="1" customWidth="1"/>
    <col min="9749" max="9988" width="9.140625" style="30"/>
    <col min="9989" max="9989" width="4.7109375" style="30" bestFit="1" customWidth="1"/>
    <col min="9990" max="9990" width="9.7109375" style="30" bestFit="1" customWidth="1"/>
    <col min="9991" max="9991" width="10" style="30" bestFit="1" customWidth="1"/>
    <col min="9992" max="9992" width="8.85546875" style="30" bestFit="1" customWidth="1"/>
    <col min="9993" max="9993" width="22.85546875" style="30" customWidth="1"/>
    <col min="9994" max="9994" width="59.7109375" style="30" bestFit="1" customWidth="1"/>
    <col min="9995" max="9995" width="57.85546875" style="30" bestFit="1" customWidth="1"/>
    <col min="9996" max="9996" width="35.28515625" style="30" bestFit="1" customWidth="1"/>
    <col min="9997" max="9997" width="28.140625" style="30" bestFit="1" customWidth="1"/>
    <col min="9998" max="9998" width="33.140625" style="30" bestFit="1" customWidth="1"/>
    <col min="9999" max="9999" width="26" style="30" bestFit="1" customWidth="1"/>
    <col min="10000" max="10000" width="19.140625" style="30" bestFit="1" customWidth="1"/>
    <col min="10001" max="10001" width="10.42578125" style="30" customWidth="1"/>
    <col min="10002" max="10002" width="11.85546875" style="30" customWidth="1"/>
    <col min="10003" max="10003" width="14.7109375" style="30" customWidth="1"/>
    <col min="10004" max="10004" width="9" style="30" bestFit="1" customWidth="1"/>
    <col min="10005" max="10244" width="9.140625" style="30"/>
    <col min="10245" max="10245" width="4.7109375" style="30" bestFit="1" customWidth="1"/>
    <col min="10246" max="10246" width="9.7109375" style="30" bestFit="1" customWidth="1"/>
    <col min="10247" max="10247" width="10" style="30" bestFit="1" customWidth="1"/>
    <col min="10248" max="10248" width="8.85546875" style="30" bestFit="1" customWidth="1"/>
    <col min="10249" max="10249" width="22.85546875" style="30" customWidth="1"/>
    <col min="10250" max="10250" width="59.7109375" style="30" bestFit="1" customWidth="1"/>
    <col min="10251" max="10251" width="57.85546875" style="30" bestFit="1" customWidth="1"/>
    <col min="10252" max="10252" width="35.28515625" style="30" bestFit="1" customWidth="1"/>
    <col min="10253" max="10253" width="28.140625" style="30" bestFit="1" customWidth="1"/>
    <col min="10254" max="10254" width="33.140625" style="30" bestFit="1" customWidth="1"/>
    <col min="10255" max="10255" width="26" style="30" bestFit="1" customWidth="1"/>
    <col min="10256" max="10256" width="19.140625" style="30" bestFit="1" customWidth="1"/>
    <col min="10257" max="10257" width="10.42578125" style="30" customWidth="1"/>
    <col min="10258" max="10258" width="11.85546875" style="30" customWidth="1"/>
    <col min="10259" max="10259" width="14.7109375" style="30" customWidth="1"/>
    <col min="10260" max="10260" width="9" style="30" bestFit="1" customWidth="1"/>
    <col min="10261" max="10500" width="9.140625" style="30"/>
    <col min="10501" max="10501" width="4.7109375" style="30" bestFit="1" customWidth="1"/>
    <col min="10502" max="10502" width="9.7109375" style="30" bestFit="1" customWidth="1"/>
    <col min="10503" max="10503" width="10" style="30" bestFit="1" customWidth="1"/>
    <col min="10504" max="10504" width="8.85546875" style="30" bestFit="1" customWidth="1"/>
    <col min="10505" max="10505" width="22.85546875" style="30" customWidth="1"/>
    <col min="10506" max="10506" width="59.7109375" style="30" bestFit="1" customWidth="1"/>
    <col min="10507" max="10507" width="57.85546875" style="30" bestFit="1" customWidth="1"/>
    <col min="10508" max="10508" width="35.28515625" style="30" bestFit="1" customWidth="1"/>
    <col min="10509" max="10509" width="28.140625" style="30" bestFit="1" customWidth="1"/>
    <col min="10510" max="10510" width="33.140625" style="30" bestFit="1" customWidth="1"/>
    <col min="10511" max="10511" width="26" style="30" bestFit="1" customWidth="1"/>
    <col min="10512" max="10512" width="19.140625" style="30" bestFit="1" customWidth="1"/>
    <col min="10513" max="10513" width="10.42578125" style="30" customWidth="1"/>
    <col min="10514" max="10514" width="11.85546875" style="30" customWidth="1"/>
    <col min="10515" max="10515" width="14.7109375" style="30" customWidth="1"/>
    <col min="10516" max="10516" width="9" style="30" bestFit="1" customWidth="1"/>
    <col min="10517" max="10756" width="9.140625" style="30"/>
    <col min="10757" max="10757" width="4.7109375" style="30" bestFit="1" customWidth="1"/>
    <col min="10758" max="10758" width="9.7109375" style="30" bestFit="1" customWidth="1"/>
    <col min="10759" max="10759" width="10" style="30" bestFit="1" customWidth="1"/>
    <col min="10760" max="10760" width="8.85546875" style="30" bestFit="1" customWidth="1"/>
    <col min="10761" max="10761" width="22.85546875" style="30" customWidth="1"/>
    <col min="10762" max="10762" width="59.7109375" style="30" bestFit="1" customWidth="1"/>
    <col min="10763" max="10763" width="57.85546875" style="30" bestFit="1" customWidth="1"/>
    <col min="10764" max="10764" width="35.28515625" style="30" bestFit="1" customWidth="1"/>
    <col min="10765" max="10765" width="28.140625" style="30" bestFit="1" customWidth="1"/>
    <col min="10766" max="10766" width="33.140625" style="30" bestFit="1" customWidth="1"/>
    <col min="10767" max="10767" width="26" style="30" bestFit="1" customWidth="1"/>
    <col min="10768" max="10768" width="19.140625" style="30" bestFit="1" customWidth="1"/>
    <col min="10769" max="10769" width="10.42578125" style="30" customWidth="1"/>
    <col min="10770" max="10770" width="11.85546875" style="30" customWidth="1"/>
    <col min="10771" max="10771" width="14.7109375" style="30" customWidth="1"/>
    <col min="10772" max="10772" width="9" style="30" bestFit="1" customWidth="1"/>
    <col min="10773" max="11012" width="9.140625" style="30"/>
    <col min="11013" max="11013" width="4.7109375" style="30" bestFit="1" customWidth="1"/>
    <col min="11014" max="11014" width="9.7109375" style="30" bestFit="1" customWidth="1"/>
    <col min="11015" max="11015" width="10" style="30" bestFit="1" customWidth="1"/>
    <col min="11016" max="11016" width="8.85546875" style="30" bestFit="1" customWidth="1"/>
    <col min="11017" max="11017" width="22.85546875" style="30" customWidth="1"/>
    <col min="11018" max="11018" width="59.7109375" style="30" bestFit="1" customWidth="1"/>
    <col min="11019" max="11019" width="57.85546875" style="30" bestFit="1" customWidth="1"/>
    <col min="11020" max="11020" width="35.28515625" style="30" bestFit="1" customWidth="1"/>
    <col min="11021" max="11021" width="28.140625" style="30" bestFit="1" customWidth="1"/>
    <col min="11022" max="11022" width="33.140625" style="30" bestFit="1" customWidth="1"/>
    <col min="11023" max="11023" width="26" style="30" bestFit="1" customWidth="1"/>
    <col min="11024" max="11024" width="19.140625" style="30" bestFit="1" customWidth="1"/>
    <col min="11025" max="11025" width="10.42578125" style="30" customWidth="1"/>
    <col min="11026" max="11026" width="11.85546875" style="30" customWidth="1"/>
    <col min="11027" max="11027" width="14.7109375" style="30" customWidth="1"/>
    <col min="11028" max="11028" width="9" style="30" bestFit="1" customWidth="1"/>
    <col min="11029" max="11268" width="9.140625" style="30"/>
    <col min="11269" max="11269" width="4.7109375" style="30" bestFit="1" customWidth="1"/>
    <col min="11270" max="11270" width="9.7109375" style="30" bestFit="1" customWidth="1"/>
    <col min="11271" max="11271" width="10" style="30" bestFit="1" customWidth="1"/>
    <col min="11272" max="11272" width="8.85546875" style="30" bestFit="1" customWidth="1"/>
    <col min="11273" max="11273" width="22.85546875" style="30" customWidth="1"/>
    <col min="11274" max="11274" width="59.7109375" style="30" bestFit="1" customWidth="1"/>
    <col min="11275" max="11275" width="57.85546875" style="30" bestFit="1" customWidth="1"/>
    <col min="11276" max="11276" width="35.28515625" style="30" bestFit="1" customWidth="1"/>
    <col min="11277" max="11277" width="28.140625" style="30" bestFit="1" customWidth="1"/>
    <col min="11278" max="11278" width="33.140625" style="30" bestFit="1" customWidth="1"/>
    <col min="11279" max="11279" width="26" style="30" bestFit="1" customWidth="1"/>
    <col min="11280" max="11280" width="19.140625" style="30" bestFit="1" customWidth="1"/>
    <col min="11281" max="11281" width="10.42578125" style="30" customWidth="1"/>
    <col min="11282" max="11282" width="11.85546875" style="30" customWidth="1"/>
    <col min="11283" max="11283" width="14.7109375" style="30" customWidth="1"/>
    <col min="11284" max="11284" width="9" style="30" bestFit="1" customWidth="1"/>
    <col min="11285" max="11524" width="9.140625" style="30"/>
    <col min="11525" max="11525" width="4.7109375" style="30" bestFit="1" customWidth="1"/>
    <col min="11526" max="11526" width="9.7109375" style="30" bestFit="1" customWidth="1"/>
    <col min="11527" max="11527" width="10" style="30" bestFit="1" customWidth="1"/>
    <col min="11528" max="11528" width="8.85546875" style="30" bestFit="1" customWidth="1"/>
    <col min="11529" max="11529" width="22.85546875" style="30" customWidth="1"/>
    <col min="11530" max="11530" width="59.7109375" style="30" bestFit="1" customWidth="1"/>
    <col min="11531" max="11531" width="57.85546875" style="30" bestFit="1" customWidth="1"/>
    <col min="11532" max="11532" width="35.28515625" style="30" bestFit="1" customWidth="1"/>
    <col min="11533" max="11533" width="28.140625" style="30" bestFit="1" customWidth="1"/>
    <col min="11534" max="11534" width="33.140625" style="30" bestFit="1" customWidth="1"/>
    <col min="11535" max="11535" width="26" style="30" bestFit="1" customWidth="1"/>
    <col min="11536" max="11536" width="19.140625" style="30" bestFit="1" customWidth="1"/>
    <col min="11537" max="11537" width="10.42578125" style="30" customWidth="1"/>
    <col min="11538" max="11538" width="11.85546875" style="30" customWidth="1"/>
    <col min="11539" max="11539" width="14.7109375" style="30" customWidth="1"/>
    <col min="11540" max="11540" width="9" style="30" bestFit="1" customWidth="1"/>
    <col min="11541" max="11780" width="9.140625" style="30"/>
    <col min="11781" max="11781" width="4.7109375" style="30" bestFit="1" customWidth="1"/>
    <col min="11782" max="11782" width="9.7109375" style="30" bestFit="1" customWidth="1"/>
    <col min="11783" max="11783" width="10" style="30" bestFit="1" customWidth="1"/>
    <col min="11784" max="11784" width="8.85546875" style="30" bestFit="1" customWidth="1"/>
    <col min="11785" max="11785" width="22.85546875" style="30" customWidth="1"/>
    <col min="11786" max="11786" width="59.7109375" style="30" bestFit="1" customWidth="1"/>
    <col min="11787" max="11787" width="57.85546875" style="30" bestFit="1" customWidth="1"/>
    <col min="11788" max="11788" width="35.28515625" style="30" bestFit="1" customWidth="1"/>
    <col min="11789" max="11789" width="28.140625" style="30" bestFit="1" customWidth="1"/>
    <col min="11790" max="11790" width="33.140625" style="30" bestFit="1" customWidth="1"/>
    <col min="11791" max="11791" width="26" style="30" bestFit="1" customWidth="1"/>
    <col min="11792" max="11792" width="19.140625" style="30" bestFit="1" customWidth="1"/>
    <col min="11793" max="11793" width="10.42578125" style="30" customWidth="1"/>
    <col min="11794" max="11794" width="11.85546875" style="30" customWidth="1"/>
    <col min="11795" max="11795" width="14.7109375" style="30" customWidth="1"/>
    <col min="11796" max="11796" width="9" style="30" bestFit="1" customWidth="1"/>
    <col min="11797" max="12036" width="9.140625" style="30"/>
    <col min="12037" max="12037" width="4.7109375" style="30" bestFit="1" customWidth="1"/>
    <col min="12038" max="12038" width="9.7109375" style="30" bestFit="1" customWidth="1"/>
    <col min="12039" max="12039" width="10" style="30" bestFit="1" customWidth="1"/>
    <col min="12040" max="12040" width="8.85546875" style="30" bestFit="1" customWidth="1"/>
    <col min="12041" max="12041" width="22.85546875" style="30" customWidth="1"/>
    <col min="12042" max="12042" width="59.7109375" style="30" bestFit="1" customWidth="1"/>
    <col min="12043" max="12043" width="57.85546875" style="30" bestFit="1" customWidth="1"/>
    <col min="12044" max="12044" width="35.28515625" style="30" bestFit="1" customWidth="1"/>
    <col min="12045" max="12045" width="28.140625" style="30" bestFit="1" customWidth="1"/>
    <col min="12046" max="12046" width="33.140625" style="30" bestFit="1" customWidth="1"/>
    <col min="12047" max="12047" width="26" style="30" bestFit="1" customWidth="1"/>
    <col min="12048" max="12048" width="19.140625" style="30" bestFit="1" customWidth="1"/>
    <col min="12049" max="12049" width="10.42578125" style="30" customWidth="1"/>
    <col min="12050" max="12050" width="11.85546875" style="30" customWidth="1"/>
    <col min="12051" max="12051" width="14.7109375" style="30" customWidth="1"/>
    <col min="12052" max="12052" width="9" style="30" bestFit="1" customWidth="1"/>
    <col min="12053" max="12292" width="9.140625" style="30"/>
    <col min="12293" max="12293" width="4.7109375" style="30" bestFit="1" customWidth="1"/>
    <col min="12294" max="12294" width="9.7109375" style="30" bestFit="1" customWidth="1"/>
    <col min="12295" max="12295" width="10" style="30" bestFit="1" customWidth="1"/>
    <col min="12296" max="12296" width="8.85546875" style="30" bestFit="1" customWidth="1"/>
    <col min="12297" max="12297" width="22.85546875" style="30" customWidth="1"/>
    <col min="12298" max="12298" width="59.7109375" style="30" bestFit="1" customWidth="1"/>
    <col min="12299" max="12299" width="57.85546875" style="30" bestFit="1" customWidth="1"/>
    <col min="12300" max="12300" width="35.28515625" style="30" bestFit="1" customWidth="1"/>
    <col min="12301" max="12301" width="28.140625" style="30" bestFit="1" customWidth="1"/>
    <col min="12302" max="12302" width="33.140625" style="30" bestFit="1" customWidth="1"/>
    <col min="12303" max="12303" width="26" style="30" bestFit="1" customWidth="1"/>
    <col min="12304" max="12304" width="19.140625" style="30" bestFit="1" customWidth="1"/>
    <col min="12305" max="12305" width="10.42578125" style="30" customWidth="1"/>
    <col min="12306" max="12306" width="11.85546875" style="30" customWidth="1"/>
    <col min="12307" max="12307" width="14.7109375" style="30" customWidth="1"/>
    <col min="12308" max="12308" width="9" style="30" bestFit="1" customWidth="1"/>
    <col min="12309" max="12548" width="9.140625" style="30"/>
    <col min="12549" max="12549" width="4.7109375" style="30" bestFit="1" customWidth="1"/>
    <col min="12550" max="12550" width="9.7109375" style="30" bestFit="1" customWidth="1"/>
    <col min="12551" max="12551" width="10" style="30" bestFit="1" customWidth="1"/>
    <col min="12552" max="12552" width="8.85546875" style="30" bestFit="1" customWidth="1"/>
    <col min="12553" max="12553" width="22.85546875" style="30" customWidth="1"/>
    <col min="12554" max="12554" width="59.7109375" style="30" bestFit="1" customWidth="1"/>
    <col min="12555" max="12555" width="57.85546875" style="30" bestFit="1" customWidth="1"/>
    <col min="12556" max="12556" width="35.28515625" style="30" bestFit="1" customWidth="1"/>
    <col min="12557" max="12557" width="28.140625" style="30" bestFit="1" customWidth="1"/>
    <col min="12558" max="12558" width="33.140625" style="30" bestFit="1" customWidth="1"/>
    <col min="12559" max="12559" width="26" style="30" bestFit="1" customWidth="1"/>
    <col min="12560" max="12560" width="19.140625" style="30" bestFit="1" customWidth="1"/>
    <col min="12561" max="12561" width="10.42578125" style="30" customWidth="1"/>
    <col min="12562" max="12562" width="11.85546875" style="30" customWidth="1"/>
    <col min="12563" max="12563" width="14.7109375" style="30" customWidth="1"/>
    <col min="12564" max="12564" width="9" style="30" bestFit="1" customWidth="1"/>
    <col min="12565" max="12804" width="9.140625" style="30"/>
    <col min="12805" max="12805" width="4.7109375" style="30" bestFit="1" customWidth="1"/>
    <col min="12806" max="12806" width="9.7109375" style="30" bestFit="1" customWidth="1"/>
    <col min="12807" max="12807" width="10" style="30" bestFit="1" customWidth="1"/>
    <col min="12808" max="12808" width="8.85546875" style="30" bestFit="1" customWidth="1"/>
    <col min="12809" max="12809" width="22.85546875" style="30" customWidth="1"/>
    <col min="12810" max="12810" width="59.7109375" style="30" bestFit="1" customWidth="1"/>
    <col min="12811" max="12811" width="57.85546875" style="30" bestFit="1" customWidth="1"/>
    <col min="12812" max="12812" width="35.28515625" style="30" bestFit="1" customWidth="1"/>
    <col min="12813" max="12813" width="28.140625" style="30" bestFit="1" customWidth="1"/>
    <col min="12814" max="12814" width="33.140625" style="30" bestFit="1" customWidth="1"/>
    <col min="12815" max="12815" width="26" style="30" bestFit="1" customWidth="1"/>
    <col min="12816" max="12816" width="19.140625" style="30" bestFit="1" customWidth="1"/>
    <col min="12817" max="12817" width="10.42578125" style="30" customWidth="1"/>
    <col min="12818" max="12818" width="11.85546875" style="30" customWidth="1"/>
    <col min="12819" max="12819" width="14.7109375" style="30" customWidth="1"/>
    <col min="12820" max="12820" width="9" style="30" bestFit="1" customWidth="1"/>
    <col min="12821" max="13060" width="9.140625" style="30"/>
    <col min="13061" max="13061" width="4.7109375" style="30" bestFit="1" customWidth="1"/>
    <col min="13062" max="13062" width="9.7109375" style="30" bestFit="1" customWidth="1"/>
    <col min="13063" max="13063" width="10" style="30" bestFit="1" customWidth="1"/>
    <col min="13064" max="13064" width="8.85546875" style="30" bestFit="1" customWidth="1"/>
    <col min="13065" max="13065" width="22.85546875" style="30" customWidth="1"/>
    <col min="13066" max="13066" width="59.7109375" style="30" bestFit="1" customWidth="1"/>
    <col min="13067" max="13067" width="57.85546875" style="30" bestFit="1" customWidth="1"/>
    <col min="13068" max="13068" width="35.28515625" style="30" bestFit="1" customWidth="1"/>
    <col min="13069" max="13069" width="28.140625" style="30" bestFit="1" customWidth="1"/>
    <col min="13070" max="13070" width="33.140625" style="30" bestFit="1" customWidth="1"/>
    <col min="13071" max="13071" width="26" style="30" bestFit="1" customWidth="1"/>
    <col min="13072" max="13072" width="19.140625" style="30" bestFit="1" customWidth="1"/>
    <col min="13073" max="13073" width="10.42578125" style="30" customWidth="1"/>
    <col min="13074" max="13074" width="11.85546875" style="30" customWidth="1"/>
    <col min="13075" max="13075" width="14.7109375" style="30" customWidth="1"/>
    <col min="13076" max="13076" width="9" style="30" bestFit="1" customWidth="1"/>
    <col min="13077" max="13316" width="9.140625" style="30"/>
    <col min="13317" max="13317" width="4.7109375" style="30" bestFit="1" customWidth="1"/>
    <col min="13318" max="13318" width="9.7109375" style="30" bestFit="1" customWidth="1"/>
    <col min="13319" max="13319" width="10" style="30" bestFit="1" customWidth="1"/>
    <col min="13320" max="13320" width="8.85546875" style="30" bestFit="1" customWidth="1"/>
    <col min="13321" max="13321" width="22.85546875" style="30" customWidth="1"/>
    <col min="13322" max="13322" width="59.7109375" style="30" bestFit="1" customWidth="1"/>
    <col min="13323" max="13323" width="57.85546875" style="30" bestFit="1" customWidth="1"/>
    <col min="13324" max="13324" width="35.28515625" style="30" bestFit="1" customWidth="1"/>
    <col min="13325" max="13325" width="28.140625" style="30" bestFit="1" customWidth="1"/>
    <col min="13326" max="13326" width="33.140625" style="30" bestFit="1" customWidth="1"/>
    <col min="13327" max="13327" width="26" style="30" bestFit="1" customWidth="1"/>
    <col min="13328" max="13328" width="19.140625" style="30" bestFit="1" customWidth="1"/>
    <col min="13329" max="13329" width="10.42578125" style="30" customWidth="1"/>
    <col min="13330" max="13330" width="11.85546875" style="30" customWidth="1"/>
    <col min="13331" max="13331" width="14.7109375" style="30" customWidth="1"/>
    <col min="13332" max="13332" width="9" style="30" bestFit="1" customWidth="1"/>
    <col min="13333" max="13572" width="9.140625" style="30"/>
    <col min="13573" max="13573" width="4.7109375" style="30" bestFit="1" customWidth="1"/>
    <col min="13574" max="13574" width="9.7109375" style="30" bestFit="1" customWidth="1"/>
    <col min="13575" max="13575" width="10" style="30" bestFit="1" customWidth="1"/>
    <col min="13576" max="13576" width="8.85546875" style="30" bestFit="1" customWidth="1"/>
    <col min="13577" max="13577" width="22.85546875" style="30" customWidth="1"/>
    <col min="13578" max="13578" width="59.7109375" style="30" bestFit="1" customWidth="1"/>
    <col min="13579" max="13579" width="57.85546875" style="30" bestFit="1" customWidth="1"/>
    <col min="13580" max="13580" width="35.28515625" style="30" bestFit="1" customWidth="1"/>
    <col min="13581" max="13581" width="28.140625" style="30" bestFit="1" customWidth="1"/>
    <col min="13582" max="13582" width="33.140625" style="30" bestFit="1" customWidth="1"/>
    <col min="13583" max="13583" width="26" style="30" bestFit="1" customWidth="1"/>
    <col min="13584" max="13584" width="19.140625" style="30" bestFit="1" customWidth="1"/>
    <col min="13585" max="13585" width="10.42578125" style="30" customWidth="1"/>
    <col min="13586" max="13586" width="11.85546875" style="30" customWidth="1"/>
    <col min="13587" max="13587" width="14.7109375" style="30" customWidth="1"/>
    <col min="13588" max="13588" width="9" style="30" bestFit="1" customWidth="1"/>
    <col min="13589" max="13828" width="9.140625" style="30"/>
    <col min="13829" max="13829" width="4.7109375" style="30" bestFit="1" customWidth="1"/>
    <col min="13830" max="13830" width="9.7109375" style="30" bestFit="1" customWidth="1"/>
    <col min="13831" max="13831" width="10" style="30" bestFit="1" customWidth="1"/>
    <col min="13832" max="13832" width="8.85546875" style="30" bestFit="1" customWidth="1"/>
    <col min="13833" max="13833" width="22.85546875" style="30" customWidth="1"/>
    <col min="13834" max="13834" width="59.7109375" style="30" bestFit="1" customWidth="1"/>
    <col min="13835" max="13835" width="57.85546875" style="30" bestFit="1" customWidth="1"/>
    <col min="13836" max="13836" width="35.28515625" style="30" bestFit="1" customWidth="1"/>
    <col min="13837" max="13837" width="28.140625" style="30" bestFit="1" customWidth="1"/>
    <col min="13838" max="13838" width="33.140625" style="30" bestFit="1" customWidth="1"/>
    <col min="13839" max="13839" width="26" style="30" bestFit="1" customWidth="1"/>
    <col min="13840" max="13840" width="19.140625" style="30" bestFit="1" customWidth="1"/>
    <col min="13841" max="13841" width="10.42578125" style="30" customWidth="1"/>
    <col min="13842" max="13842" width="11.85546875" style="30" customWidth="1"/>
    <col min="13843" max="13843" width="14.7109375" style="30" customWidth="1"/>
    <col min="13844" max="13844" width="9" style="30" bestFit="1" customWidth="1"/>
    <col min="13845" max="14084" width="9.140625" style="30"/>
    <col min="14085" max="14085" width="4.7109375" style="30" bestFit="1" customWidth="1"/>
    <col min="14086" max="14086" width="9.7109375" style="30" bestFit="1" customWidth="1"/>
    <col min="14087" max="14087" width="10" style="30" bestFit="1" customWidth="1"/>
    <col min="14088" max="14088" width="8.85546875" style="30" bestFit="1" customWidth="1"/>
    <col min="14089" max="14089" width="22.85546875" style="30" customWidth="1"/>
    <col min="14090" max="14090" width="59.7109375" style="30" bestFit="1" customWidth="1"/>
    <col min="14091" max="14091" width="57.85546875" style="30" bestFit="1" customWidth="1"/>
    <col min="14092" max="14092" width="35.28515625" style="30" bestFit="1" customWidth="1"/>
    <col min="14093" max="14093" width="28.140625" style="30" bestFit="1" customWidth="1"/>
    <col min="14094" max="14094" width="33.140625" style="30" bestFit="1" customWidth="1"/>
    <col min="14095" max="14095" width="26" style="30" bestFit="1" customWidth="1"/>
    <col min="14096" max="14096" width="19.140625" style="30" bestFit="1" customWidth="1"/>
    <col min="14097" max="14097" width="10.42578125" style="30" customWidth="1"/>
    <col min="14098" max="14098" width="11.85546875" style="30" customWidth="1"/>
    <col min="14099" max="14099" width="14.7109375" style="30" customWidth="1"/>
    <col min="14100" max="14100" width="9" style="30" bestFit="1" customWidth="1"/>
    <col min="14101" max="14340" width="9.140625" style="30"/>
    <col min="14341" max="14341" width="4.7109375" style="30" bestFit="1" customWidth="1"/>
    <col min="14342" max="14342" width="9.7109375" style="30" bestFit="1" customWidth="1"/>
    <col min="14343" max="14343" width="10" style="30" bestFit="1" customWidth="1"/>
    <col min="14344" max="14344" width="8.85546875" style="30" bestFit="1" customWidth="1"/>
    <col min="14345" max="14345" width="22.85546875" style="30" customWidth="1"/>
    <col min="14346" max="14346" width="59.7109375" style="30" bestFit="1" customWidth="1"/>
    <col min="14347" max="14347" width="57.85546875" style="30" bestFit="1" customWidth="1"/>
    <col min="14348" max="14348" width="35.28515625" style="30" bestFit="1" customWidth="1"/>
    <col min="14349" max="14349" width="28.140625" style="30" bestFit="1" customWidth="1"/>
    <col min="14350" max="14350" width="33.140625" style="30" bestFit="1" customWidth="1"/>
    <col min="14351" max="14351" width="26" style="30" bestFit="1" customWidth="1"/>
    <col min="14352" max="14352" width="19.140625" style="30" bestFit="1" customWidth="1"/>
    <col min="14353" max="14353" width="10.42578125" style="30" customWidth="1"/>
    <col min="14354" max="14354" width="11.85546875" style="30" customWidth="1"/>
    <col min="14355" max="14355" width="14.7109375" style="30" customWidth="1"/>
    <col min="14356" max="14356" width="9" style="30" bestFit="1" customWidth="1"/>
    <col min="14357" max="14596" width="9.140625" style="30"/>
    <col min="14597" max="14597" width="4.7109375" style="30" bestFit="1" customWidth="1"/>
    <col min="14598" max="14598" width="9.7109375" style="30" bestFit="1" customWidth="1"/>
    <col min="14599" max="14599" width="10" style="30" bestFit="1" customWidth="1"/>
    <col min="14600" max="14600" width="8.85546875" style="30" bestFit="1" customWidth="1"/>
    <col min="14601" max="14601" width="22.85546875" style="30" customWidth="1"/>
    <col min="14602" max="14602" width="59.7109375" style="30" bestFit="1" customWidth="1"/>
    <col min="14603" max="14603" width="57.85546875" style="30" bestFit="1" customWidth="1"/>
    <col min="14604" max="14604" width="35.28515625" style="30" bestFit="1" customWidth="1"/>
    <col min="14605" max="14605" width="28.140625" style="30" bestFit="1" customWidth="1"/>
    <col min="14606" max="14606" width="33.140625" style="30" bestFit="1" customWidth="1"/>
    <col min="14607" max="14607" width="26" style="30" bestFit="1" customWidth="1"/>
    <col min="14608" max="14608" width="19.140625" style="30" bestFit="1" customWidth="1"/>
    <col min="14609" max="14609" width="10.42578125" style="30" customWidth="1"/>
    <col min="14610" max="14610" width="11.85546875" style="30" customWidth="1"/>
    <col min="14611" max="14611" width="14.7109375" style="30" customWidth="1"/>
    <col min="14612" max="14612" width="9" style="30" bestFit="1" customWidth="1"/>
    <col min="14613" max="14852" width="9.140625" style="30"/>
    <col min="14853" max="14853" width="4.7109375" style="30" bestFit="1" customWidth="1"/>
    <col min="14854" max="14854" width="9.7109375" style="30" bestFit="1" customWidth="1"/>
    <col min="14855" max="14855" width="10" style="30" bestFit="1" customWidth="1"/>
    <col min="14856" max="14856" width="8.85546875" style="30" bestFit="1" customWidth="1"/>
    <col min="14857" max="14857" width="22.85546875" style="30" customWidth="1"/>
    <col min="14858" max="14858" width="59.7109375" style="30" bestFit="1" customWidth="1"/>
    <col min="14859" max="14859" width="57.85546875" style="30" bestFit="1" customWidth="1"/>
    <col min="14860" max="14860" width="35.28515625" style="30" bestFit="1" customWidth="1"/>
    <col min="14861" max="14861" width="28.140625" style="30" bestFit="1" customWidth="1"/>
    <col min="14862" max="14862" width="33.140625" style="30" bestFit="1" customWidth="1"/>
    <col min="14863" max="14863" width="26" style="30" bestFit="1" customWidth="1"/>
    <col min="14864" max="14864" width="19.140625" style="30" bestFit="1" customWidth="1"/>
    <col min="14865" max="14865" width="10.42578125" style="30" customWidth="1"/>
    <col min="14866" max="14866" width="11.85546875" style="30" customWidth="1"/>
    <col min="14867" max="14867" width="14.7109375" style="30" customWidth="1"/>
    <col min="14868" max="14868" width="9" style="30" bestFit="1" customWidth="1"/>
    <col min="14869" max="15108" width="9.140625" style="30"/>
    <col min="15109" max="15109" width="4.7109375" style="30" bestFit="1" customWidth="1"/>
    <col min="15110" max="15110" width="9.7109375" style="30" bestFit="1" customWidth="1"/>
    <col min="15111" max="15111" width="10" style="30" bestFit="1" customWidth="1"/>
    <col min="15112" max="15112" width="8.85546875" style="30" bestFit="1" customWidth="1"/>
    <col min="15113" max="15113" width="22.85546875" style="30" customWidth="1"/>
    <col min="15114" max="15114" width="59.7109375" style="30" bestFit="1" customWidth="1"/>
    <col min="15115" max="15115" width="57.85546875" style="30" bestFit="1" customWidth="1"/>
    <col min="15116" max="15116" width="35.28515625" style="30" bestFit="1" customWidth="1"/>
    <col min="15117" max="15117" width="28.140625" style="30" bestFit="1" customWidth="1"/>
    <col min="15118" max="15118" width="33.140625" style="30" bestFit="1" customWidth="1"/>
    <col min="15119" max="15119" width="26" style="30" bestFit="1" customWidth="1"/>
    <col min="15120" max="15120" width="19.140625" style="30" bestFit="1" customWidth="1"/>
    <col min="15121" max="15121" width="10.42578125" style="30" customWidth="1"/>
    <col min="15122" max="15122" width="11.85546875" style="30" customWidth="1"/>
    <col min="15123" max="15123" width="14.7109375" style="30" customWidth="1"/>
    <col min="15124" max="15124" width="9" style="30" bestFit="1" customWidth="1"/>
    <col min="15125" max="15364" width="9.140625" style="30"/>
    <col min="15365" max="15365" width="4.7109375" style="30" bestFit="1" customWidth="1"/>
    <col min="15366" max="15366" width="9.7109375" style="30" bestFit="1" customWidth="1"/>
    <col min="15367" max="15367" width="10" style="30" bestFit="1" customWidth="1"/>
    <col min="15368" max="15368" width="8.85546875" style="30" bestFit="1" customWidth="1"/>
    <col min="15369" max="15369" width="22.85546875" style="30" customWidth="1"/>
    <col min="15370" max="15370" width="59.7109375" style="30" bestFit="1" customWidth="1"/>
    <col min="15371" max="15371" width="57.85546875" style="30" bestFit="1" customWidth="1"/>
    <col min="15372" max="15372" width="35.28515625" style="30" bestFit="1" customWidth="1"/>
    <col min="15373" max="15373" width="28.140625" style="30" bestFit="1" customWidth="1"/>
    <col min="15374" max="15374" width="33.140625" style="30" bestFit="1" customWidth="1"/>
    <col min="15375" max="15375" width="26" style="30" bestFit="1" customWidth="1"/>
    <col min="15376" max="15376" width="19.140625" style="30" bestFit="1" customWidth="1"/>
    <col min="15377" max="15377" width="10.42578125" style="30" customWidth="1"/>
    <col min="15378" max="15378" width="11.85546875" style="30" customWidth="1"/>
    <col min="15379" max="15379" width="14.7109375" style="30" customWidth="1"/>
    <col min="15380" max="15380" width="9" style="30" bestFit="1" customWidth="1"/>
    <col min="15381" max="15620" width="9.140625" style="30"/>
    <col min="15621" max="15621" width="4.7109375" style="30" bestFit="1" customWidth="1"/>
    <col min="15622" max="15622" width="9.7109375" style="30" bestFit="1" customWidth="1"/>
    <col min="15623" max="15623" width="10" style="30" bestFit="1" customWidth="1"/>
    <col min="15624" max="15624" width="8.85546875" style="30" bestFit="1" customWidth="1"/>
    <col min="15625" max="15625" width="22.85546875" style="30" customWidth="1"/>
    <col min="15626" max="15626" width="59.7109375" style="30" bestFit="1" customWidth="1"/>
    <col min="15627" max="15627" width="57.85546875" style="30" bestFit="1" customWidth="1"/>
    <col min="15628" max="15628" width="35.28515625" style="30" bestFit="1" customWidth="1"/>
    <col min="15629" max="15629" width="28.140625" style="30" bestFit="1" customWidth="1"/>
    <col min="15630" max="15630" width="33.140625" style="30" bestFit="1" customWidth="1"/>
    <col min="15631" max="15631" width="26" style="30" bestFit="1" customWidth="1"/>
    <col min="15632" max="15632" width="19.140625" style="30" bestFit="1" customWidth="1"/>
    <col min="15633" max="15633" width="10.42578125" style="30" customWidth="1"/>
    <col min="15634" max="15634" width="11.85546875" style="30" customWidth="1"/>
    <col min="15635" max="15635" width="14.7109375" style="30" customWidth="1"/>
    <col min="15636" max="15636" width="9" style="30" bestFit="1" customWidth="1"/>
    <col min="15637" max="15876" width="9.140625" style="30"/>
    <col min="15877" max="15877" width="4.7109375" style="30" bestFit="1" customWidth="1"/>
    <col min="15878" max="15878" width="9.7109375" style="30" bestFit="1" customWidth="1"/>
    <col min="15879" max="15879" width="10" style="30" bestFit="1" customWidth="1"/>
    <col min="15880" max="15880" width="8.85546875" style="30" bestFit="1" customWidth="1"/>
    <col min="15881" max="15881" width="22.85546875" style="30" customWidth="1"/>
    <col min="15882" max="15882" width="59.7109375" style="30" bestFit="1" customWidth="1"/>
    <col min="15883" max="15883" width="57.85546875" style="30" bestFit="1" customWidth="1"/>
    <col min="15884" max="15884" width="35.28515625" style="30" bestFit="1" customWidth="1"/>
    <col min="15885" max="15885" width="28.140625" style="30" bestFit="1" customWidth="1"/>
    <col min="15886" max="15886" width="33.140625" style="30" bestFit="1" customWidth="1"/>
    <col min="15887" max="15887" width="26" style="30" bestFit="1" customWidth="1"/>
    <col min="15888" max="15888" width="19.140625" style="30" bestFit="1" customWidth="1"/>
    <col min="15889" max="15889" width="10.42578125" style="30" customWidth="1"/>
    <col min="15890" max="15890" width="11.85546875" style="30" customWidth="1"/>
    <col min="15891" max="15891" width="14.7109375" style="30" customWidth="1"/>
    <col min="15892" max="15892" width="9" style="30" bestFit="1" customWidth="1"/>
    <col min="15893" max="16132" width="9.140625" style="30"/>
    <col min="16133" max="16133" width="4.7109375" style="30" bestFit="1" customWidth="1"/>
    <col min="16134" max="16134" width="9.7109375" style="30" bestFit="1" customWidth="1"/>
    <col min="16135" max="16135" width="10" style="30" bestFit="1" customWidth="1"/>
    <col min="16136" max="16136" width="8.85546875" style="30" bestFit="1" customWidth="1"/>
    <col min="16137" max="16137" width="22.85546875" style="30" customWidth="1"/>
    <col min="16138" max="16138" width="59.7109375" style="30" bestFit="1" customWidth="1"/>
    <col min="16139" max="16139" width="57.85546875" style="30" bestFit="1" customWidth="1"/>
    <col min="16140" max="16140" width="35.28515625" style="30" bestFit="1" customWidth="1"/>
    <col min="16141" max="16141" width="28.140625" style="30" bestFit="1" customWidth="1"/>
    <col min="16142" max="16142" width="33.140625" style="30" bestFit="1" customWidth="1"/>
    <col min="16143" max="16143" width="26" style="30" bestFit="1" customWidth="1"/>
    <col min="16144" max="16144" width="19.140625" style="30" bestFit="1" customWidth="1"/>
    <col min="16145" max="16145" width="10.42578125" style="30" customWidth="1"/>
    <col min="16146" max="16146" width="11.85546875" style="30" customWidth="1"/>
    <col min="16147" max="16147" width="14.7109375" style="30" customWidth="1"/>
    <col min="16148" max="16148" width="9" style="30" bestFit="1" customWidth="1"/>
    <col min="16149" max="16384" width="9.140625" style="30"/>
  </cols>
  <sheetData>
    <row r="2" spans="1:21" s="205" customFormat="1" ht="18.75" x14ac:dyDescent="0.3">
      <c r="A2" s="10" t="s">
        <v>2974</v>
      </c>
      <c r="E2" s="8"/>
      <c r="J2" s="9"/>
      <c r="M2" s="2"/>
      <c r="N2" s="2"/>
      <c r="O2" s="2"/>
      <c r="P2" s="2"/>
    </row>
    <row r="3" spans="1:21" x14ac:dyDescent="0.25">
      <c r="O3" s="2"/>
      <c r="P3" s="2"/>
      <c r="Q3" s="2"/>
      <c r="R3" s="2"/>
    </row>
    <row r="4" spans="1:21" s="4" customFormat="1" ht="50.25" customHeight="1" x14ac:dyDescent="0.25">
      <c r="A4" s="643" t="s">
        <v>0</v>
      </c>
      <c r="B4" s="645" t="s">
        <v>1</v>
      </c>
      <c r="C4" s="107" t="s">
        <v>0</v>
      </c>
      <c r="D4" s="645" t="s">
        <v>883</v>
      </c>
      <c r="E4" s="645" t="s">
        <v>2</v>
      </c>
      <c r="F4" s="645" t="s">
        <v>3</v>
      </c>
      <c r="G4" s="643" t="s">
        <v>4</v>
      </c>
      <c r="H4" s="643" t="s">
        <v>5</v>
      </c>
      <c r="I4" s="643" t="s">
        <v>6</v>
      </c>
      <c r="J4" s="661" t="s">
        <v>7</v>
      </c>
      <c r="K4" s="661"/>
      <c r="L4" s="643" t="s">
        <v>8</v>
      </c>
      <c r="M4" s="666" t="s">
        <v>9</v>
      </c>
      <c r="N4" s="667"/>
      <c r="O4" s="668" t="s">
        <v>10</v>
      </c>
      <c r="P4" s="668"/>
      <c r="Q4" s="668" t="s">
        <v>11</v>
      </c>
      <c r="R4" s="668"/>
      <c r="S4" s="643" t="s">
        <v>12</v>
      </c>
      <c r="T4" s="645" t="s">
        <v>13</v>
      </c>
      <c r="U4" s="3"/>
    </row>
    <row r="5" spans="1:21" s="4" customFormat="1" x14ac:dyDescent="0.2">
      <c r="A5" s="644"/>
      <c r="B5" s="646"/>
      <c r="C5" s="108"/>
      <c r="D5" s="646"/>
      <c r="E5" s="646"/>
      <c r="F5" s="646"/>
      <c r="G5" s="644"/>
      <c r="H5" s="644"/>
      <c r="I5" s="644"/>
      <c r="J5" s="44" t="s">
        <v>14</v>
      </c>
      <c r="K5" s="44" t="s">
        <v>15</v>
      </c>
      <c r="L5" s="644"/>
      <c r="M5" s="46">
        <v>2020</v>
      </c>
      <c r="N5" s="46">
        <v>2021</v>
      </c>
      <c r="O5" s="5">
        <v>2020</v>
      </c>
      <c r="P5" s="5">
        <v>2021</v>
      </c>
      <c r="Q5" s="5">
        <v>2020</v>
      </c>
      <c r="R5" s="5">
        <v>2021</v>
      </c>
      <c r="S5" s="644"/>
      <c r="T5" s="646"/>
      <c r="U5" s="3"/>
    </row>
    <row r="6" spans="1:21" s="4" customFormat="1" x14ac:dyDescent="0.2">
      <c r="A6" s="45" t="s">
        <v>16</v>
      </c>
      <c r="B6" s="44" t="s">
        <v>17</v>
      </c>
      <c r="C6" s="108" t="s">
        <v>16</v>
      </c>
      <c r="D6" s="108" t="s">
        <v>17</v>
      </c>
      <c r="E6" s="44" t="s">
        <v>18</v>
      </c>
      <c r="F6" s="44" t="s">
        <v>19</v>
      </c>
      <c r="G6" s="45" t="s">
        <v>20</v>
      </c>
      <c r="H6" s="45" t="s">
        <v>21</v>
      </c>
      <c r="I6" s="45" t="s">
        <v>22</v>
      </c>
      <c r="J6" s="44" t="s">
        <v>23</v>
      </c>
      <c r="K6" s="44" t="s">
        <v>24</v>
      </c>
      <c r="L6" s="45" t="s">
        <v>25</v>
      </c>
      <c r="M6" s="46" t="s">
        <v>26</v>
      </c>
      <c r="N6" s="46" t="s">
        <v>27</v>
      </c>
      <c r="O6" s="47" t="s">
        <v>28</v>
      </c>
      <c r="P6" s="47" t="s">
        <v>29</v>
      </c>
      <c r="Q6" s="47" t="s">
        <v>30</v>
      </c>
      <c r="R6" s="47" t="s">
        <v>31</v>
      </c>
      <c r="S6" s="45" t="s">
        <v>32</v>
      </c>
      <c r="T6" s="44" t="s">
        <v>33</v>
      </c>
      <c r="U6" s="3"/>
    </row>
    <row r="7" spans="1:21" ht="28.5" customHeight="1" x14ac:dyDescent="0.25">
      <c r="A7" s="655">
        <v>1</v>
      </c>
      <c r="B7" s="658" t="s">
        <v>40</v>
      </c>
      <c r="C7" s="647">
        <v>1</v>
      </c>
      <c r="D7" s="647" t="s">
        <v>40</v>
      </c>
      <c r="E7" s="653">
        <v>1.2</v>
      </c>
      <c r="F7" s="844">
        <v>3</v>
      </c>
      <c r="G7" s="647" t="s">
        <v>636</v>
      </c>
      <c r="H7" s="847" t="s">
        <v>637</v>
      </c>
      <c r="I7" s="653" t="s">
        <v>57</v>
      </c>
      <c r="J7" s="647" t="s">
        <v>58</v>
      </c>
      <c r="K7" s="839" t="s">
        <v>638</v>
      </c>
      <c r="L7" s="647" t="s">
        <v>639</v>
      </c>
      <c r="M7" s="751" t="s">
        <v>34</v>
      </c>
      <c r="N7" s="836"/>
      <c r="O7" s="710">
        <v>36000</v>
      </c>
      <c r="P7" s="831"/>
      <c r="Q7" s="710">
        <v>36000</v>
      </c>
      <c r="R7" s="831"/>
      <c r="S7" s="647" t="s">
        <v>640</v>
      </c>
      <c r="T7" s="647" t="s">
        <v>641</v>
      </c>
    </row>
    <row r="8" spans="1:21" ht="8.25" customHeight="1" x14ac:dyDescent="0.25">
      <c r="A8" s="656"/>
      <c r="B8" s="659"/>
      <c r="C8" s="673"/>
      <c r="D8" s="673"/>
      <c r="E8" s="687"/>
      <c r="F8" s="845"/>
      <c r="G8" s="673"/>
      <c r="H8" s="847"/>
      <c r="I8" s="687"/>
      <c r="J8" s="673"/>
      <c r="K8" s="840"/>
      <c r="L8" s="673"/>
      <c r="M8" s="752"/>
      <c r="N8" s="842"/>
      <c r="O8" s="711"/>
      <c r="P8" s="843"/>
      <c r="Q8" s="711"/>
      <c r="R8" s="843"/>
      <c r="S8" s="673"/>
      <c r="T8" s="673"/>
    </row>
    <row r="9" spans="1:21" ht="28.5" hidden="1" customHeight="1" x14ac:dyDescent="0.25">
      <c r="A9" s="656"/>
      <c r="B9" s="659"/>
      <c r="C9" s="673"/>
      <c r="D9" s="673"/>
      <c r="E9" s="687"/>
      <c r="F9" s="845"/>
      <c r="G9" s="673"/>
      <c r="H9" s="847"/>
      <c r="I9" s="687"/>
      <c r="J9" s="673"/>
      <c r="K9" s="840"/>
      <c r="L9" s="673"/>
      <c r="M9" s="752"/>
      <c r="N9" s="842"/>
      <c r="O9" s="711"/>
      <c r="P9" s="843"/>
      <c r="Q9" s="711"/>
      <c r="R9" s="843"/>
      <c r="S9" s="673"/>
      <c r="T9" s="673"/>
    </row>
    <row r="10" spans="1:21" ht="24.75" customHeight="1" x14ac:dyDescent="0.25">
      <c r="A10" s="656"/>
      <c r="B10" s="659"/>
      <c r="C10" s="673"/>
      <c r="D10" s="673"/>
      <c r="E10" s="687"/>
      <c r="F10" s="845"/>
      <c r="G10" s="673"/>
      <c r="H10" s="847"/>
      <c r="I10" s="687"/>
      <c r="J10" s="673"/>
      <c r="K10" s="840"/>
      <c r="L10" s="673"/>
      <c r="M10" s="752"/>
      <c r="N10" s="842"/>
      <c r="O10" s="711"/>
      <c r="P10" s="843"/>
      <c r="Q10" s="711"/>
      <c r="R10" s="843"/>
      <c r="S10" s="673"/>
      <c r="T10" s="673"/>
    </row>
    <row r="11" spans="1:21" ht="4.5" customHeight="1" x14ac:dyDescent="0.25">
      <c r="A11" s="656"/>
      <c r="B11" s="659"/>
      <c r="C11" s="673"/>
      <c r="D11" s="673"/>
      <c r="E11" s="687"/>
      <c r="F11" s="845"/>
      <c r="G11" s="673"/>
      <c r="H11" s="847"/>
      <c r="I11" s="687"/>
      <c r="J11" s="673"/>
      <c r="K11" s="840"/>
      <c r="L11" s="673"/>
      <c r="M11" s="752"/>
      <c r="N11" s="842"/>
      <c r="O11" s="711"/>
      <c r="P11" s="843"/>
      <c r="Q11" s="711"/>
      <c r="R11" s="843"/>
      <c r="S11" s="673"/>
      <c r="T11" s="673"/>
    </row>
    <row r="12" spans="1:21" ht="32.450000000000003" customHeight="1" x14ac:dyDescent="0.25">
      <c r="A12" s="656"/>
      <c r="B12" s="659"/>
      <c r="C12" s="673"/>
      <c r="D12" s="673"/>
      <c r="E12" s="687"/>
      <c r="F12" s="845"/>
      <c r="G12" s="673"/>
      <c r="H12" s="847"/>
      <c r="I12" s="687"/>
      <c r="J12" s="673"/>
      <c r="K12" s="840"/>
      <c r="L12" s="673"/>
      <c r="M12" s="752"/>
      <c r="N12" s="842"/>
      <c r="O12" s="711"/>
      <c r="P12" s="843"/>
      <c r="Q12" s="711"/>
      <c r="R12" s="843"/>
      <c r="S12" s="673"/>
      <c r="T12" s="673"/>
    </row>
    <row r="13" spans="1:21" x14ac:dyDescent="0.25">
      <c r="A13" s="656"/>
      <c r="B13" s="659"/>
      <c r="C13" s="673"/>
      <c r="D13" s="673"/>
      <c r="E13" s="687"/>
      <c r="F13" s="845"/>
      <c r="G13" s="673"/>
      <c r="H13" s="847"/>
      <c r="I13" s="687"/>
      <c r="J13" s="673"/>
      <c r="K13" s="840"/>
      <c r="L13" s="673"/>
      <c r="M13" s="752"/>
      <c r="N13" s="842"/>
      <c r="O13" s="711"/>
      <c r="P13" s="843"/>
      <c r="Q13" s="711"/>
      <c r="R13" s="843"/>
      <c r="S13" s="673"/>
      <c r="T13" s="673"/>
    </row>
    <row r="14" spans="1:21" ht="78.75" customHeight="1" x14ac:dyDescent="0.25">
      <c r="A14" s="656"/>
      <c r="B14" s="659"/>
      <c r="C14" s="673"/>
      <c r="D14" s="673"/>
      <c r="E14" s="687"/>
      <c r="F14" s="845"/>
      <c r="G14" s="673"/>
      <c r="H14" s="847"/>
      <c r="I14" s="687"/>
      <c r="J14" s="648"/>
      <c r="K14" s="841"/>
      <c r="L14" s="673"/>
      <c r="M14" s="752"/>
      <c r="N14" s="842"/>
      <c r="O14" s="711"/>
      <c r="P14" s="843"/>
      <c r="Q14" s="711"/>
      <c r="R14" s="843"/>
      <c r="S14" s="673"/>
      <c r="T14" s="673"/>
    </row>
    <row r="15" spans="1:21" ht="75" customHeight="1" x14ac:dyDescent="0.25">
      <c r="A15" s="657"/>
      <c r="B15" s="660"/>
      <c r="C15" s="648"/>
      <c r="D15" s="648"/>
      <c r="E15" s="654"/>
      <c r="F15" s="846"/>
      <c r="G15" s="648"/>
      <c r="H15" s="847"/>
      <c r="I15" s="654"/>
      <c r="J15" s="119" t="s">
        <v>160</v>
      </c>
      <c r="K15" s="63" t="s">
        <v>642</v>
      </c>
      <c r="L15" s="648"/>
      <c r="M15" s="835"/>
      <c r="N15" s="837"/>
      <c r="O15" s="712"/>
      <c r="P15" s="832"/>
      <c r="Q15" s="712"/>
      <c r="R15" s="832"/>
      <c r="S15" s="648"/>
      <c r="T15" s="648"/>
    </row>
    <row r="16" spans="1:21" ht="41.25" customHeight="1" x14ac:dyDescent="0.25">
      <c r="A16" s="848">
        <v>2</v>
      </c>
      <c r="B16" s="848" t="s">
        <v>40</v>
      </c>
      <c r="C16" s="653">
        <v>2</v>
      </c>
      <c r="D16" s="653" t="s">
        <v>40</v>
      </c>
      <c r="E16" s="740">
        <v>1</v>
      </c>
      <c r="F16" s="740">
        <v>6</v>
      </c>
      <c r="G16" s="739" t="s">
        <v>643</v>
      </c>
      <c r="H16" s="849" t="s">
        <v>648</v>
      </c>
      <c r="I16" s="653" t="s">
        <v>57</v>
      </c>
      <c r="J16" s="647" t="s">
        <v>58</v>
      </c>
      <c r="K16" s="653" t="s">
        <v>645</v>
      </c>
      <c r="L16" s="647" t="s">
        <v>646</v>
      </c>
      <c r="M16" s="740" t="s">
        <v>34</v>
      </c>
      <c r="N16" s="740"/>
      <c r="O16" s="758">
        <v>85000</v>
      </c>
      <c r="P16" s="758"/>
      <c r="Q16" s="758">
        <v>50000</v>
      </c>
      <c r="R16" s="740"/>
      <c r="S16" s="739" t="s">
        <v>640</v>
      </c>
      <c r="T16" s="739" t="s">
        <v>641</v>
      </c>
    </row>
    <row r="17" spans="1:20" ht="24.75" customHeight="1" x14ac:dyDescent="0.25">
      <c r="A17" s="848"/>
      <c r="B17" s="848"/>
      <c r="C17" s="687"/>
      <c r="D17" s="687"/>
      <c r="E17" s="740"/>
      <c r="F17" s="740"/>
      <c r="G17" s="739"/>
      <c r="H17" s="850"/>
      <c r="I17" s="687"/>
      <c r="J17" s="673"/>
      <c r="K17" s="687"/>
      <c r="L17" s="673"/>
      <c r="M17" s="740"/>
      <c r="N17" s="740"/>
      <c r="O17" s="758"/>
      <c r="P17" s="740"/>
      <c r="Q17" s="758"/>
      <c r="R17" s="740"/>
      <c r="S17" s="739"/>
      <c r="T17" s="739"/>
    </row>
    <row r="18" spans="1:20" ht="32.25" customHeight="1" x14ac:dyDescent="0.25">
      <c r="A18" s="848"/>
      <c r="B18" s="848"/>
      <c r="C18" s="687"/>
      <c r="D18" s="687"/>
      <c r="E18" s="740"/>
      <c r="F18" s="740"/>
      <c r="G18" s="739"/>
      <c r="H18" s="850"/>
      <c r="I18" s="687"/>
      <c r="J18" s="673"/>
      <c r="K18" s="687"/>
      <c r="L18" s="673"/>
      <c r="M18" s="740"/>
      <c r="N18" s="740"/>
      <c r="O18" s="758"/>
      <c r="P18" s="740"/>
      <c r="Q18" s="758"/>
      <c r="R18" s="740"/>
      <c r="S18" s="739"/>
      <c r="T18" s="739"/>
    </row>
    <row r="19" spans="1:20" ht="34.5" customHeight="1" x14ac:dyDescent="0.25">
      <c r="A19" s="848"/>
      <c r="B19" s="848"/>
      <c r="C19" s="687"/>
      <c r="D19" s="687"/>
      <c r="E19" s="740"/>
      <c r="F19" s="740"/>
      <c r="G19" s="739"/>
      <c r="H19" s="850"/>
      <c r="I19" s="687"/>
      <c r="J19" s="673"/>
      <c r="K19" s="687"/>
      <c r="L19" s="673"/>
      <c r="M19" s="740"/>
      <c r="N19" s="740"/>
      <c r="O19" s="758"/>
      <c r="P19" s="740"/>
      <c r="Q19" s="758"/>
      <c r="R19" s="740"/>
      <c r="S19" s="739"/>
      <c r="T19" s="739"/>
    </row>
    <row r="20" spans="1:20" ht="73.5" customHeight="1" x14ac:dyDescent="0.25">
      <c r="A20" s="848"/>
      <c r="B20" s="848"/>
      <c r="C20" s="687"/>
      <c r="D20" s="687"/>
      <c r="E20" s="740"/>
      <c r="F20" s="740"/>
      <c r="G20" s="739"/>
      <c r="H20" s="850"/>
      <c r="I20" s="687"/>
      <c r="J20" s="648"/>
      <c r="K20" s="654"/>
      <c r="L20" s="673"/>
      <c r="M20" s="740"/>
      <c r="N20" s="740"/>
      <c r="O20" s="758"/>
      <c r="P20" s="740"/>
      <c r="Q20" s="758"/>
      <c r="R20" s="740"/>
      <c r="S20" s="739"/>
      <c r="T20" s="739"/>
    </row>
    <row r="21" spans="1:20" ht="30" x14ac:dyDescent="0.25">
      <c r="A21" s="848"/>
      <c r="B21" s="848"/>
      <c r="C21" s="654"/>
      <c r="D21" s="654"/>
      <c r="E21" s="740"/>
      <c r="F21" s="740"/>
      <c r="G21" s="739"/>
      <c r="H21" s="851"/>
      <c r="I21" s="654"/>
      <c r="J21" s="115" t="s">
        <v>160</v>
      </c>
      <c r="K21" s="117" t="s">
        <v>647</v>
      </c>
      <c r="L21" s="648"/>
      <c r="M21" s="740"/>
      <c r="N21" s="740"/>
      <c r="O21" s="758"/>
      <c r="P21" s="740"/>
      <c r="Q21" s="758"/>
      <c r="R21" s="740"/>
      <c r="S21" s="739"/>
      <c r="T21" s="739"/>
    </row>
    <row r="22" spans="1:20" ht="82.5" customHeight="1" x14ac:dyDescent="0.25">
      <c r="A22" s="655">
        <v>3</v>
      </c>
      <c r="B22" s="655" t="s">
        <v>43</v>
      </c>
      <c r="C22" s="653">
        <v>3</v>
      </c>
      <c r="D22" s="653" t="s">
        <v>43</v>
      </c>
      <c r="E22" s="820" t="s">
        <v>649</v>
      </c>
      <c r="F22" s="653">
        <v>10</v>
      </c>
      <c r="G22" s="653" t="s">
        <v>650</v>
      </c>
      <c r="H22" s="822" t="s">
        <v>651</v>
      </c>
      <c r="I22" s="653" t="s">
        <v>652</v>
      </c>
      <c r="J22" s="127" t="s">
        <v>86</v>
      </c>
      <c r="K22" s="120" t="s">
        <v>653</v>
      </c>
      <c r="L22" s="647" t="s">
        <v>654</v>
      </c>
      <c r="M22" s="653" t="s">
        <v>34</v>
      </c>
      <c r="N22" s="653"/>
      <c r="O22" s="710">
        <v>202000</v>
      </c>
      <c r="P22" s="653"/>
      <c r="Q22" s="710">
        <v>202000</v>
      </c>
      <c r="R22" s="653"/>
      <c r="S22" s="647" t="s">
        <v>640</v>
      </c>
      <c r="T22" s="647" t="s">
        <v>641</v>
      </c>
    </row>
    <row r="23" spans="1:20" ht="80.25" customHeight="1" x14ac:dyDescent="0.25">
      <c r="A23" s="656"/>
      <c r="B23" s="656"/>
      <c r="C23" s="687"/>
      <c r="D23" s="687"/>
      <c r="E23" s="827"/>
      <c r="F23" s="687"/>
      <c r="G23" s="687"/>
      <c r="H23" s="824"/>
      <c r="I23" s="687"/>
      <c r="J23" s="127" t="s">
        <v>655</v>
      </c>
      <c r="K23" s="120" t="s">
        <v>656</v>
      </c>
      <c r="L23" s="673"/>
      <c r="M23" s="687"/>
      <c r="N23" s="687"/>
      <c r="O23" s="711"/>
      <c r="P23" s="687"/>
      <c r="Q23" s="711"/>
      <c r="R23" s="687"/>
      <c r="S23" s="673"/>
      <c r="T23" s="673"/>
    </row>
    <row r="24" spans="1:20" ht="35.25" customHeight="1" x14ac:dyDescent="0.25">
      <c r="A24" s="656"/>
      <c r="B24" s="656"/>
      <c r="C24" s="687"/>
      <c r="D24" s="687"/>
      <c r="E24" s="827"/>
      <c r="F24" s="687"/>
      <c r="G24" s="687"/>
      <c r="H24" s="824"/>
      <c r="I24" s="654"/>
      <c r="J24" s="119" t="s">
        <v>657</v>
      </c>
      <c r="K24" s="120" t="s">
        <v>658</v>
      </c>
      <c r="L24" s="673"/>
      <c r="M24" s="687"/>
      <c r="N24" s="687"/>
      <c r="O24" s="711"/>
      <c r="P24" s="687"/>
      <c r="Q24" s="711"/>
      <c r="R24" s="687"/>
      <c r="S24" s="673"/>
      <c r="T24" s="673"/>
    </row>
    <row r="25" spans="1:20" ht="74.25" customHeight="1" x14ac:dyDescent="0.25">
      <c r="A25" s="656"/>
      <c r="B25" s="656"/>
      <c r="C25" s="687"/>
      <c r="D25" s="687"/>
      <c r="E25" s="827"/>
      <c r="F25" s="687"/>
      <c r="G25" s="687"/>
      <c r="H25" s="824"/>
      <c r="I25" s="653" t="s">
        <v>659</v>
      </c>
      <c r="J25" s="647" t="s">
        <v>199</v>
      </c>
      <c r="K25" s="653" t="s">
        <v>638</v>
      </c>
      <c r="L25" s="673"/>
      <c r="M25" s="687"/>
      <c r="N25" s="687"/>
      <c r="O25" s="711"/>
      <c r="P25" s="687"/>
      <c r="Q25" s="711"/>
      <c r="R25" s="687"/>
      <c r="S25" s="673"/>
      <c r="T25" s="673"/>
    </row>
    <row r="26" spans="1:20" x14ac:dyDescent="0.25">
      <c r="A26" s="656"/>
      <c r="B26" s="656"/>
      <c r="C26" s="687"/>
      <c r="D26" s="687"/>
      <c r="E26" s="827"/>
      <c r="F26" s="687"/>
      <c r="G26" s="687"/>
      <c r="H26" s="824"/>
      <c r="I26" s="687"/>
      <c r="J26" s="673"/>
      <c r="K26" s="687"/>
      <c r="L26" s="673"/>
      <c r="M26" s="687"/>
      <c r="N26" s="687"/>
      <c r="O26" s="711"/>
      <c r="P26" s="687"/>
      <c r="Q26" s="711"/>
      <c r="R26" s="687"/>
      <c r="S26" s="673"/>
      <c r="T26" s="673"/>
    </row>
    <row r="27" spans="1:20" x14ac:dyDescent="0.25">
      <c r="A27" s="656"/>
      <c r="B27" s="656"/>
      <c r="C27" s="687"/>
      <c r="D27" s="687"/>
      <c r="E27" s="827"/>
      <c r="F27" s="687"/>
      <c r="G27" s="687"/>
      <c r="H27" s="824"/>
      <c r="I27" s="687"/>
      <c r="J27" s="673"/>
      <c r="K27" s="687"/>
      <c r="L27" s="673"/>
      <c r="M27" s="687"/>
      <c r="N27" s="687"/>
      <c r="O27" s="711"/>
      <c r="P27" s="687"/>
      <c r="Q27" s="711"/>
      <c r="R27" s="687"/>
      <c r="S27" s="673"/>
      <c r="T27" s="673"/>
    </row>
    <row r="28" spans="1:20" x14ac:dyDescent="0.25">
      <c r="A28" s="657"/>
      <c r="B28" s="657"/>
      <c r="C28" s="654"/>
      <c r="D28" s="654"/>
      <c r="E28" s="821"/>
      <c r="F28" s="654"/>
      <c r="G28" s="654"/>
      <c r="H28" s="823"/>
      <c r="I28" s="654"/>
      <c r="J28" s="648"/>
      <c r="K28" s="654"/>
      <c r="L28" s="648"/>
      <c r="M28" s="654"/>
      <c r="N28" s="654"/>
      <c r="O28" s="712"/>
      <c r="P28" s="654"/>
      <c r="Q28" s="712"/>
      <c r="R28" s="654"/>
      <c r="S28" s="648"/>
      <c r="T28" s="648"/>
    </row>
    <row r="29" spans="1:20" ht="73.5" customHeight="1" x14ac:dyDescent="0.25">
      <c r="A29" s="833">
        <v>4</v>
      </c>
      <c r="B29" s="767" t="s">
        <v>43</v>
      </c>
      <c r="C29" s="653">
        <v>4</v>
      </c>
      <c r="D29" s="653" t="s">
        <v>43</v>
      </c>
      <c r="E29" s="834" t="s">
        <v>41</v>
      </c>
      <c r="F29" s="740">
        <v>9</v>
      </c>
      <c r="G29" s="739" t="s">
        <v>660</v>
      </c>
      <c r="H29" s="838" t="s">
        <v>661</v>
      </c>
      <c r="I29" s="740" t="s">
        <v>57</v>
      </c>
      <c r="J29" s="119" t="s">
        <v>388</v>
      </c>
      <c r="K29" s="120" t="s">
        <v>645</v>
      </c>
      <c r="L29" s="739" t="s">
        <v>662</v>
      </c>
      <c r="M29" s="740" t="s">
        <v>38</v>
      </c>
      <c r="N29" s="740"/>
      <c r="O29" s="758">
        <v>55000</v>
      </c>
      <c r="P29" s="740"/>
      <c r="Q29" s="758">
        <v>55000</v>
      </c>
      <c r="R29" s="740"/>
      <c r="S29" s="739" t="s">
        <v>640</v>
      </c>
      <c r="T29" s="739" t="s">
        <v>641</v>
      </c>
    </row>
    <row r="30" spans="1:20" ht="62.25" customHeight="1" x14ac:dyDescent="0.25">
      <c r="A30" s="833"/>
      <c r="B30" s="767"/>
      <c r="C30" s="654"/>
      <c r="D30" s="654"/>
      <c r="E30" s="834"/>
      <c r="F30" s="740"/>
      <c r="G30" s="739"/>
      <c r="H30" s="838"/>
      <c r="I30" s="740"/>
      <c r="J30" s="119" t="s">
        <v>160</v>
      </c>
      <c r="K30" s="120" t="s">
        <v>642</v>
      </c>
      <c r="L30" s="739"/>
      <c r="M30" s="740"/>
      <c r="N30" s="740"/>
      <c r="O30" s="758"/>
      <c r="P30" s="740"/>
      <c r="Q30" s="758"/>
      <c r="R30" s="740"/>
      <c r="S30" s="739"/>
      <c r="T30" s="739"/>
    </row>
    <row r="31" spans="1:20" ht="132" customHeight="1" x14ac:dyDescent="0.25">
      <c r="A31" s="818">
        <v>5</v>
      </c>
      <c r="B31" s="816" t="s">
        <v>271</v>
      </c>
      <c r="C31" s="647">
        <v>5</v>
      </c>
      <c r="D31" s="647" t="s">
        <v>884</v>
      </c>
      <c r="E31" s="653">
        <v>1</v>
      </c>
      <c r="F31" s="647">
        <v>6</v>
      </c>
      <c r="G31" s="647" t="s">
        <v>663</v>
      </c>
      <c r="H31" s="828" t="s">
        <v>664</v>
      </c>
      <c r="I31" s="653" t="s">
        <v>196</v>
      </c>
      <c r="J31" s="115" t="s">
        <v>51</v>
      </c>
      <c r="K31" s="169" t="s">
        <v>638</v>
      </c>
      <c r="L31" s="647" t="s">
        <v>665</v>
      </c>
      <c r="M31" s="751"/>
      <c r="N31" s="836" t="s">
        <v>666</v>
      </c>
      <c r="O31" s="710"/>
      <c r="P31" s="831">
        <v>25000</v>
      </c>
      <c r="Q31" s="710"/>
      <c r="R31" s="831">
        <v>25000</v>
      </c>
      <c r="S31" s="647" t="s">
        <v>640</v>
      </c>
      <c r="T31" s="647" t="s">
        <v>641</v>
      </c>
    </row>
    <row r="32" spans="1:20" ht="159.75" customHeight="1" x14ac:dyDescent="0.25">
      <c r="A32" s="819"/>
      <c r="B32" s="817"/>
      <c r="C32" s="648"/>
      <c r="D32" s="648"/>
      <c r="E32" s="654"/>
      <c r="F32" s="648"/>
      <c r="G32" s="648"/>
      <c r="H32" s="830"/>
      <c r="I32" s="654"/>
      <c r="J32" s="115" t="s">
        <v>52</v>
      </c>
      <c r="K32" s="169" t="s">
        <v>642</v>
      </c>
      <c r="L32" s="648"/>
      <c r="M32" s="835"/>
      <c r="N32" s="837"/>
      <c r="O32" s="712"/>
      <c r="P32" s="832"/>
      <c r="Q32" s="712"/>
      <c r="R32" s="832"/>
      <c r="S32" s="648"/>
      <c r="T32" s="648"/>
    </row>
    <row r="33" spans="1:20" x14ac:dyDescent="0.25">
      <c r="A33" s="818">
        <v>6</v>
      </c>
      <c r="B33" s="818" t="s">
        <v>40</v>
      </c>
      <c r="C33" s="653">
        <v>6</v>
      </c>
      <c r="D33" s="653" t="s">
        <v>40</v>
      </c>
      <c r="E33" s="653">
        <v>1</v>
      </c>
      <c r="F33" s="653">
        <v>6</v>
      </c>
      <c r="G33" s="647" t="s">
        <v>667</v>
      </c>
      <c r="H33" s="828" t="s">
        <v>668</v>
      </c>
      <c r="I33" s="653" t="s">
        <v>196</v>
      </c>
      <c r="J33" s="647" t="s">
        <v>51</v>
      </c>
      <c r="K33" s="653" t="s">
        <v>638</v>
      </c>
      <c r="L33" s="647" t="s">
        <v>644</v>
      </c>
      <c r="M33" s="653"/>
      <c r="N33" s="653" t="s">
        <v>34</v>
      </c>
      <c r="O33" s="710"/>
      <c r="P33" s="710">
        <v>20000</v>
      </c>
      <c r="Q33" s="710"/>
      <c r="R33" s="710">
        <v>20000</v>
      </c>
      <c r="S33" s="647" t="s">
        <v>640</v>
      </c>
      <c r="T33" s="647" t="s">
        <v>641</v>
      </c>
    </row>
    <row r="34" spans="1:20" x14ac:dyDescent="0.25">
      <c r="A34" s="826"/>
      <c r="B34" s="826"/>
      <c r="C34" s="687"/>
      <c r="D34" s="687"/>
      <c r="E34" s="687"/>
      <c r="F34" s="687"/>
      <c r="G34" s="673"/>
      <c r="H34" s="829"/>
      <c r="I34" s="687"/>
      <c r="J34" s="673"/>
      <c r="K34" s="687"/>
      <c r="L34" s="673"/>
      <c r="M34" s="687"/>
      <c r="N34" s="687"/>
      <c r="O34" s="711"/>
      <c r="P34" s="711"/>
      <c r="Q34" s="711"/>
      <c r="R34" s="711"/>
      <c r="S34" s="673"/>
      <c r="T34" s="673"/>
    </row>
    <row r="35" spans="1:20" ht="46.5" customHeight="1" x14ac:dyDescent="0.25">
      <c r="A35" s="826"/>
      <c r="B35" s="826"/>
      <c r="C35" s="687"/>
      <c r="D35" s="687"/>
      <c r="E35" s="687"/>
      <c r="F35" s="687"/>
      <c r="G35" s="673"/>
      <c r="H35" s="829"/>
      <c r="I35" s="687"/>
      <c r="J35" s="648"/>
      <c r="K35" s="654"/>
      <c r="L35" s="673"/>
      <c r="M35" s="687"/>
      <c r="N35" s="687"/>
      <c r="O35" s="711"/>
      <c r="P35" s="711"/>
      <c r="Q35" s="711"/>
      <c r="R35" s="711"/>
      <c r="S35" s="673"/>
      <c r="T35" s="673"/>
    </row>
    <row r="36" spans="1:20" ht="30" x14ac:dyDescent="0.25">
      <c r="A36" s="819"/>
      <c r="B36" s="819"/>
      <c r="C36" s="654"/>
      <c r="D36" s="654"/>
      <c r="E36" s="654"/>
      <c r="F36" s="654"/>
      <c r="G36" s="648"/>
      <c r="H36" s="830"/>
      <c r="I36" s="654"/>
      <c r="J36" s="119" t="s">
        <v>52</v>
      </c>
      <c r="K36" s="63" t="s">
        <v>642</v>
      </c>
      <c r="L36" s="648"/>
      <c r="M36" s="654"/>
      <c r="N36" s="654"/>
      <c r="O36" s="712"/>
      <c r="P36" s="712"/>
      <c r="Q36" s="712"/>
      <c r="R36" s="712"/>
      <c r="S36" s="648"/>
      <c r="T36" s="648"/>
    </row>
    <row r="37" spans="1:20" ht="52.5" customHeight="1" x14ac:dyDescent="0.25">
      <c r="A37" s="818">
        <v>7</v>
      </c>
      <c r="B37" s="818" t="s">
        <v>43</v>
      </c>
      <c r="C37" s="653">
        <v>7</v>
      </c>
      <c r="D37" s="653" t="s">
        <v>43</v>
      </c>
      <c r="E37" s="820" t="s">
        <v>649</v>
      </c>
      <c r="F37" s="653">
        <v>10</v>
      </c>
      <c r="G37" s="653" t="s">
        <v>650</v>
      </c>
      <c r="H37" s="822" t="s">
        <v>669</v>
      </c>
      <c r="I37" s="653" t="s">
        <v>652</v>
      </c>
      <c r="J37" s="119" t="s">
        <v>86</v>
      </c>
      <c r="K37" s="120" t="s">
        <v>653</v>
      </c>
      <c r="L37" s="647" t="s">
        <v>654</v>
      </c>
      <c r="M37" s="653"/>
      <c r="N37" s="653" t="s">
        <v>39</v>
      </c>
      <c r="O37" s="710"/>
      <c r="P37" s="710">
        <v>84000</v>
      </c>
      <c r="Q37" s="710"/>
      <c r="R37" s="710">
        <v>84000</v>
      </c>
      <c r="S37" s="647" t="s">
        <v>640</v>
      </c>
      <c r="T37" s="647" t="s">
        <v>641</v>
      </c>
    </row>
    <row r="38" spans="1:20" ht="57.75" customHeight="1" x14ac:dyDescent="0.25">
      <c r="A38" s="826"/>
      <c r="B38" s="826"/>
      <c r="C38" s="687"/>
      <c r="D38" s="687"/>
      <c r="E38" s="827"/>
      <c r="F38" s="687"/>
      <c r="G38" s="687"/>
      <c r="H38" s="824"/>
      <c r="I38" s="687"/>
      <c r="J38" s="119" t="s">
        <v>655</v>
      </c>
      <c r="K38" s="120" t="s">
        <v>670</v>
      </c>
      <c r="L38" s="673"/>
      <c r="M38" s="687"/>
      <c r="N38" s="687"/>
      <c r="O38" s="711"/>
      <c r="P38" s="711"/>
      <c r="Q38" s="711"/>
      <c r="R38" s="711"/>
      <c r="S38" s="673"/>
      <c r="T38" s="673"/>
    </row>
    <row r="39" spans="1:20" ht="105" customHeight="1" x14ac:dyDescent="0.25">
      <c r="A39" s="819"/>
      <c r="B39" s="819"/>
      <c r="C39" s="654"/>
      <c r="D39" s="654"/>
      <c r="E39" s="821"/>
      <c r="F39" s="654"/>
      <c r="G39" s="654"/>
      <c r="H39" s="823"/>
      <c r="I39" s="654"/>
      <c r="J39" s="119" t="s">
        <v>657</v>
      </c>
      <c r="K39" s="120" t="s">
        <v>671</v>
      </c>
      <c r="L39" s="648"/>
      <c r="M39" s="654"/>
      <c r="N39" s="654"/>
      <c r="O39" s="712"/>
      <c r="P39" s="712"/>
      <c r="Q39" s="712"/>
      <c r="R39" s="712"/>
      <c r="S39" s="648"/>
      <c r="T39" s="648"/>
    </row>
    <row r="40" spans="1:20" ht="54" customHeight="1" x14ac:dyDescent="0.25">
      <c r="A40" s="818">
        <v>8</v>
      </c>
      <c r="B40" s="818" t="s">
        <v>43</v>
      </c>
      <c r="C40" s="653">
        <v>8</v>
      </c>
      <c r="D40" s="653" t="s">
        <v>43</v>
      </c>
      <c r="E40" s="820" t="s">
        <v>649</v>
      </c>
      <c r="F40" s="653">
        <v>10</v>
      </c>
      <c r="G40" s="653" t="s">
        <v>672</v>
      </c>
      <c r="H40" s="822" t="s">
        <v>673</v>
      </c>
      <c r="I40" s="653" t="s">
        <v>197</v>
      </c>
      <c r="J40" s="119" t="s">
        <v>198</v>
      </c>
      <c r="K40" s="120" t="s">
        <v>645</v>
      </c>
      <c r="L40" s="647" t="s">
        <v>674</v>
      </c>
      <c r="M40" s="653"/>
      <c r="N40" s="653" t="s">
        <v>43</v>
      </c>
      <c r="O40" s="710"/>
      <c r="P40" s="710">
        <v>60000</v>
      </c>
      <c r="Q40" s="710"/>
      <c r="R40" s="710">
        <v>60000</v>
      </c>
      <c r="S40" s="647" t="s">
        <v>640</v>
      </c>
      <c r="T40" s="647" t="s">
        <v>641</v>
      </c>
    </row>
    <row r="41" spans="1:20" ht="35.25" customHeight="1" x14ac:dyDescent="0.25">
      <c r="A41" s="826"/>
      <c r="B41" s="826"/>
      <c r="C41" s="687"/>
      <c r="D41" s="687"/>
      <c r="E41" s="827"/>
      <c r="F41" s="687"/>
      <c r="G41" s="687"/>
      <c r="H41" s="824"/>
      <c r="I41" s="654"/>
      <c r="J41" s="119" t="s">
        <v>675</v>
      </c>
      <c r="K41" s="120" t="s">
        <v>676</v>
      </c>
      <c r="L41" s="673"/>
      <c r="M41" s="687"/>
      <c r="N41" s="687"/>
      <c r="O41" s="711"/>
      <c r="P41" s="711"/>
      <c r="Q41" s="711"/>
      <c r="R41" s="711"/>
      <c r="S41" s="673"/>
      <c r="T41" s="673"/>
    </row>
    <row r="42" spans="1:20" ht="22.5" customHeight="1" x14ac:dyDescent="0.25">
      <c r="A42" s="826"/>
      <c r="B42" s="826"/>
      <c r="C42" s="687"/>
      <c r="D42" s="687"/>
      <c r="E42" s="827"/>
      <c r="F42" s="687"/>
      <c r="G42" s="687"/>
      <c r="H42" s="824"/>
      <c r="I42" s="653" t="s">
        <v>57</v>
      </c>
      <c r="J42" s="119" t="s">
        <v>58</v>
      </c>
      <c r="K42" s="120" t="s">
        <v>645</v>
      </c>
      <c r="L42" s="673"/>
      <c r="M42" s="687"/>
      <c r="N42" s="687"/>
      <c r="O42" s="711"/>
      <c r="P42" s="711"/>
      <c r="Q42" s="711"/>
      <c r="R42" s="711"/>
      <c r="S42" s="673"/>
      <c r="T42" s="673"/>
    </row>
    <row r="43" spans="1:20" ht="62.25" customHeight="1" x14ac:dyDescent="0.25">
      <c r="A43" s="819"/>
      <c r="B43" s="819"/>
      <c r="C43" s="654"/>
      <c r="D43" s="654"/>
      <c r="E43" s="821"/>
      <c r="F43" s="654"/>
      <c r="G43" s="654"/>
      <c r="H43" s="823"/>
      <c r="I43" s="654"/>
      <c r="J43" s="119" t="s">
        <v>677</v>
      </c>
      <c r="K43" s="120" t="s">
        <v>678</v>
      </c>
      <c r="L43" s="648"/>
      <c r="M43" s="654"/>
      <c r="N43" s="654"/>
      <c r="O43" s="712"/>
      <c r="P43" s="712"/>
      <c r="Q43" s="712"/>
      <c r="R43" s="712"/>
      <c r="S43" s="648"/>
      <c r="T43" s="648"/>
    </row>
    <row r="44" spans="1:20" ht="79.5" customHeight="1" x14ac:dyDescent="0.25">
      <c r="A44" s="816">
        <v>9</v>
      </c>
      <c r="B44" s="818" t="s">
        <v>43</v>
      </c>
      <c r="C44" s="653">
        <v>9</v>
      </c>
      <c r="D44" s="653" t="s">
        <v>43</v>
      </c>
      <c r="E44" s="820" t="s">
        <v>41</v>
      </c>
      <c r="F44" s="653">
        <v>9</v>
      </c>
      <c r="G44" s="647" t="s">
        <v>679</v>
      </c>
      <c r="H44" s="822" t="s">
        <v>680</v>
      </c>
      <c r="I44" s="653" t="s">
        <v>48</v>
      </c>
      <c r="J44" s="116" t="s">
        <v>194</v>
      </c>
      <c r="K44" s="118" t="s">
        <v>681</v>
      </c>
      <c r="L44" s="647" t="s">
        <v>682</v>
      </c>
      <c r="M44" s="653"/>
      <c r="N44" s="653" t="s">
        <v>34</v>
      </c>
      <c r="O44" s="710"/>
      <c r="P44" s="710">
        <v>50000</v>
      </c>
      <c r="Q44" s="710"/>
      <c r="R44" s="710">
        <v>50000</v>
      </c>
      <c r="S44" s="647" t="s">
        <v>640</v>
      </c>
      <c r="T44" s="647" t="s">
        <v>641</v>
      </c>
    </row>
    <row r="45" spans="1:20" ht="92.25" customHeight="1" x14ac:dyDescent="0.25">
      <c r="A45" s="825"/>
      <c r="B45" s="826"/>
      <c r="C45" s="687"/>
      <c r="D45" s="687"/>
      <c r="E45" s="827"/>
      <c r="F45" s="687"/>
      <c r="G45" s="673"/>
      <c r="H45" s="824"/>
      <c r="I45" s="654"/>
      <c r="J45" s="116" t="s">
        <v>469</v>
      </c>
      <c r="K45" s="118" t="s">
        <v>683</v>
      </c>
      <c r="L45" s="673"/>
      <c r="M45" s="687"/>
      <c r="N45" s="687"/>
      <c r="O45" s="711"/>
      <c r="P45" s="711"/>
      <c r="Q45" s="711"/>
      <c r="R45" s="711"/>
      <c r="S45" s="673"/>
      <c r="T45" s="673"/>
    </row>
    <row r="46" spans="1:20" ht="92.25" customHeight="1" x14ac:dyDescent="0.25">
      <c r="A46" s="825"/>
      <c r="B46" s="826"/>
      <c r="C46" s="687"/>
      <c r="D46" s="687"/>
      <c r="E46" s="827"/>
      <c r="F46" s="687"/>
      <c r="G46" s="673"/>
      <c r="H46" s="824"/>
      <c r="I46" s="653" t="s">
        <v>57</v>
      </c>
      <c r="J46" s="119" t="s">
        <v>388</v>
      </c>
      <c r="K46" s="120" t="s">
        <v>645</v>
      </c>
      <c r="L46" s="673"/>
      <c r="M46" s="687"/>
      <c r="N46" s="687"/>
      <c r="O46" s="711"/>
      <c r="P46" s="711"/>
      <c r="Q46" s="711"/>
      <c r="R46" s="711"/>
      <c r="S46" s="673"/>
      <c r="T46" s="673"/>
    </row>
    <row r="47" spans="1:20" ht="84.75" customHeight="1" x14ac:dyDescent="0.25">
      <c r="A47" s="817"/>
      <c r="B47" s="819"/>
      <c r="C47" s="654"/>
      <c r="D47" s="654"/>
      <c r="E47" s="821"/>
      <c r="F47" s="654"/>
      <c r="G47" s="648"/>
      <c r="H47" s="823"/>
      <c r="I47" s="654"/>
      <c r="J47" s="119" t="s">
        <v>160</v>
      </c>
      <c r="K47" s="120" t="s">
        <v>642</v>
      </c>
      <c r="L47" s="648"/>
      <c r="M47" s="654"/>
      <c r="N47" s="654"/>
      <c r="O47" s="712"/>
      <c r="P47" s="712"/>
      <c r="Q47" s="712"/>
      <c r="R47" s="712"/>
      <c r="S47" s="648"/>
      <c r="T47" s="648"/>
    </row>
    <row r="48" spans="1:20" ht="124.5" customHeight="1" x14ac:dyDescent="0.25">
      <c r="A48" s="816">
        <v>10</v>
      </c>
      <c r="B48" s="818" t="s">
        <v>40</v>
      </c>
      <c r="C48" s="653">
        <v>10</v>
      </c>
      <c r="D48" s="653" t="s">
        <v>40</v>
      </c>
      <c r="E48" s="820" t="s">
        <v>684</v>
      </c>
      <c r="F48" s="653">
        <v>3</v>
      </c>
      <c r="G48" s="647" t="s">
        <v>685</v>
      </c>
      <c r="H48" s="822" t="s">
        <v>686</v>
      </c>
      <c r="I48" s="653" t="s">
        <v>57</v>
      </c>
      <c r="J48" s="119" t="s">
        <v>388</v>
      </c>
      <c r="K48" s="120" t="s">
        <v>645</v>
      </c>
      <c r="L48" s="647" t="s">
        <v>687</v>
      </c>
      <c r="M48" s="653"/>
      <c r="N48" s="653" t="s">
        <v>34</v>
      </c>
      <c r="O48" s="710"/>
      <c r="P48" s="710">
        <v>30000</v>
      </c>
      <c r="Q48" s="710"/>
      <c r="R48" s="710">
        <v>30000</v>
      </c>
      <c r="S48" s="647" t="s">
        <v>640</v>
      </c>
      <c r="T48" s="647" t="s">
        <v>641</v>
      </c>
    </row>
    <row r="49" spans="1:20" ht="105" customHeight="1" x14ac:dyDescent="0.25">
      <c r="A49" s="817"/>
      <c r="B49" s="819"/>
      <c r="C49" s="654"/>
      <c r="D49" s="654"/>
      <c r="E49" s="821"/>
      <c r="F49" s="654"/>
      <c r="G49" s="648"/>
      <c r="H49" s="823"/>
      <c r="I49" s="654"/>
      <c r="J49" s="119" t="s">
        <v>160</v>
      </c>
      <c r="K49" s="120" t="s">
        <v>642</v>
      </c>
      <c r="L49" s="648"/>
      <c r="M49" s="654"/>
      <c r="N49" s="654"/>
      <c r="O49" s="712"/>
      <c r="P49" s="712"/>
      <c r="Q49" s="712"/>
      <c r="R49" s="712"/>
      <c r="S49" s="648"/>
      <c r="T49" s="648"/>
    </row>
    <row r="51" spans="1:20" x14ac:dyDescent="0.25">
      <c r="O51" s="716"/>
      <c r="P51" s="719" t="s">
        <v>35</v>
      </c>
      <c r="Q51" s="719"/>
      <c r="R51" s="719"/>
    </row>
    <row r="52" spans="1:20" x14ac:dyDescent="0.25">
      <c r="O52" s="717"/>
      <c r="P52" s="719" t="s">
        <v>36</v>
      </c>
      <c r="Q52" s="719" t="s">
        <v>37</v>
      </c>
      <c r="R52" s="719"/>
    </row>
    <row r="53" spans="1:20" x14ac:dyDescent="0.25">
      <c r="H53" s="93"/>
      <c r="O53" s="718"/>
      <c r="P53" s="719"/>
      <c r="Q53" s="43">
        <v>2020</v>
      </c>
      <c r="R53" s="43">
        <v>2021</v>
      </c>
    </row>
    <row r="54" spans="1:20" x14ac:dyDescent="0.25">
      <c r="O54" s="43" t="s">
        <v>887</v>
      </c>
      <c r="P54" s="42">
        <v>10</v>
      </c>
      <c r="Q54" s="19">
        <f>Q7+Q16+Q22+Q29</f>
        <v>343000</v>
      </c>
      <c r="R54" s="22">
        <f>R48+R44+R40+R37+R31+R33</f>
        <v>269000</v>
      </c>
      <c r="S54" s="106"/>
    </row>
  </sheetData>
  <mergeCells count="210">
    <mergeCell ref="R40:R43"/>
    <mergeCell ref="S4:S5"/>
    <mergeCell ref="A16:A21"/>
    <mergeCell ref="B16:B21"/>
    <mergeCell ref="E16:E21"/>
    <mergeCell ref="F16:F21"/>
    <mergeCell ref="G16:G21"/>
    <mergeCell ref="H16:H21"/>
    <mergeCell ref="O16:O21"/>
    <mergeCell ref="P16:P21"/>
    <mergeCell ref="Q16:Q21"/>
    <mergeCell ref="R16:R21"/>
    <mergeCell ref="S16:S21"/>
    <mergeCell ref="C16:C21"/>
    <mergeCell ref="D16:D21"/>
    <mergeCell ref="A22:A28"/>
    <mergeCell ref="B22:B28"/>
    <mergeCell ref="D4:D5"/>
    <mergeCell ref="D22:D28"/>
    <mergeCell ref="C22:C28"/>
    <mergeCell ref="C29:C30"/>
    <mergeCell ref="D29:D30"/>
    <mergeCell ref="D31:D32"/>
    <mergeCell ref="C31:C32"/>
    <mergeCell ref="T4:T5"/>
    <mergeCell ref="L4:L5"/>
    <mergeCell ref="M4:N4"/>
    <mergeCell ref="O4:P4"/>
    <mergeCell ref="Q4:R4"/>
    <mergeCell ref="A4:A5"/>
    <mergeCell ref="B4:B5"/>
    <mergeCell ref="E4:E5"/>
    <mergeCell ref="F4:F5"/>
    <mergeCell ref="G4:G5"/>
    <mergeCell ref="H4:H5"/>
    <mergeCell ref="I4:I5"/>
    <mergeCell ref="J4:K4"/>
    <mergeCell ref="T7:T15"/>
    <mergeCell ref="K7:K14"/>
    <mergeCell ref="L7:L15"/>
    <mergeCell ref="M7:M15"/>
    <mergeCell ref="N7:N15"/>
    <mergeCell ref="O7:O15"/>
    <mergeCell ref="P7:P15"/>
    <mergeCell ref="A7:A15"/>
    <mergeCell ref="B7:B15"/>
    <mergeCell ref="Q7:Q15"/>
    <mergeCell ref="R7:R15"/>
    <mergeCell ref="E7:E15"/>
    <mergeCell ref="F7:F15"/>
    <mergeCell ref="G7:G15"/>
    <mergeCell ref="H7:H15"/>
    <mergeCell ref="I7:I15"/>
    <mergeCell ref="J7:J14"/>
    <mergeCell ref="S7:S15"/>
    <mergeCell ref="C7:C15"/>
    <mergeCell ref="D7:D15"/>
    <mergeCell ref="T16:T21"/>
    <mergeCell ref="I16:I21"/>
    <mergeCell ref="J16:J20"/>
    <mergeCell ref="K16:K20"/>
    <mergeCell ref="L16:L21"/>
    <mergeCell ref="M16:M21"/>
    <mergeCell ref="N16:N21"/>
    <mergeCell ref="G29:G30"/>
    <mergeCell ref="H29:H30"/>
    <mergeCell ref="N22:N28"/>
    <mergeCell ref="O22:O28"/>
    <mergeCell ref="P22:P28"/>
    <mergeCell ref="Q29:Q30"/>
    <mergeCell ref="R29:R30"/>
    <mergeCell ref="S29:S30"/>
    <mergeCell ref="T29:T30"/>
    <mergeCell ref="N29:N30"/>
    <mergeCell ref="O29:O30"/>
    <mergeCell ref="P29:P30"/>
    <mergeCell ref="E22:E28"/>
    <mergeCell ref="F22:F28"/>
    <mergeCell ref="G22:G28"/>
    <mergeCell ref="H22:H28"/>
    <mergeCell ref="I22:I24"/>
    <mergeCell ref="L22:L28"/>
    <mergeCell ref="M22:M28"/>
    <mergeCell ref="T22:T28"/>
    <mergeCell ref="I25:I28"/>
    <mergeCell ref="J25:J28"/>
    <mergeCell ref="K25:K28"/>
    <mergeCell ref="Q22:Q28"/>
    <mergeCell ref="R22:R28"/>
    <mergeCell ref="S22:S28"/>
    <mergeCell ref="Q31:Q32"/>
    <mergeCell ref="R31:R32"/>
    <mergeCell ref="S31:S32"/>
    <mergeCell ref="T31:T32"/>
    <mergeCell ref="A29:A30"/>
    <mergeCell ref="B29:B30"/>
    <mergeCell ref="E29:E30"/>
    <mergeCell ref="F29:F30"/>
    <mergeCell ref="I31:I32"/>
    <mergeCell ref="L31:L32"/>
    <mergeCell ref="M31:M32"/>
    <mergeCell ref="N31:N32"/>
    <mergeCell ref="O31:O32"/>
    <mergeCell ref="P31:P32"/>
    <mergeCell ref="A31:A32"/>
    <mergeCell ref="B31:B32"/>
    <mergeCell ref="E31:E32"/>
    <mergeCell ref="F31:F32"/>
    <mergeCell ref="G31:G32"/>
    <mergeCell ref="H31:H32"/>
    <mergeCell ref="I29:I30"/>
    <mergeCell ref="L29:L30"/>
    <mergeCell ref="M29:M30"/>
    <mergeCell ref="R37:R39"/>
    <mergeCell ref="T33:T36"/>
    <mergeCell ref="N33:N36"/>
    <mergeCell ref="O33:O36"/>
    <mergeCell ref="P33:P36"/>
    <mergeCell ref="Q33:Q36"/>
    <mergeCell ref="R33:R36"/>
    <mergeCell ref="S33:S36"/>
    <mergeCell ref="A33:A36"/>
    <mergeCell ref="B33:B36"/>
    <mergeCell ref="M33:M36"/>
    <mergeCell ref="I33:I36"/>
    <mergeCell ref="J33:J35"/>
    <mergeCell ref="K33:K35"/>
    <mergeCell ref="L33:L36"/>
    <mergeCell ref="E33:E36"/>
    <mergeCell ref="F33:F36"/>
    <mergeCell ref="G33:G36"/>
    <mergeCell ref="H33:H36"/>
    <mergeCell ref="D33:D36"/>
    <mergeCell ref="C33:C36"/>
    <mergeCell ref="S40:S43"/>
    <mergeCell ref="T40:T43"/>
    <mergeCell ref="I42:I43"/>
    <mergeCell ref="A37:A39"/>
    <mergeCell ref="B37:B39"/>
    <mergeCell ref="E37:E39"/>
    <mergeCell ref="F37:F39"/>
    <mergeCell ref="G37:G39"/>
    <mergeCell ref="H37:H39"/>
    <mergeCell ref="I37:I39"/>
    <mergeCell ref="L37:L39"/>
    <mergeCell ref="D40:D43"/>
    <mergeCell ref="C40:C43"/>
    <mergeCell ref="P40:P43"/>
    <mergeCell ref="Q40:Q43"/>
    <mergeCell ref="S37:S39"/>
    <mergeCell ref="T37:T39"/>
    <mergeCell ref="D37:D39"/>
    <mergeCell ref="C37:C39"/>
    <mergeCell ref="M37:M39"/>
    <mergeCell ref="N37:N39"/>
    <mergeCell ref="O37:O39"/>
    <mergeCell ref="P37:P39"/>
    <mergeCell ref="Q37:Q39"/>
    <mergeCell ref="A44:A47"/>
    <mergeCell ref="B44:B47"/>
    <mergeCell ref="E44:E47"/>
    <mergeCell ref="F44:F47"/>
    <mergeCell ref="G44:G47"/>
    <mergeCell ref="L40:L43"/>
    <mergeCell ref="M40:M43"/>
    <mergeCell ref="N40:N43"/>
    <mergeCell ref="O40:O43"/>
    <mergeCell ref="A40:A43"/>
    <mergeCell ref="B40:B43"/>
    <mergeCell ref="E40:E43"/>
    <mergeCell ref="F40:F43"/>
    <mergeCell ref="G40:G43"/>
    <mergeCell ref="H40:H43"/>
    <mergeCell ref="I40:I41"/>
    <mergeCell ref="D44:D47"/>
    <mergeCell ref="C44:C47"/>
    <mergeCell ref="P44:P47"/>
    <mergeCell ref="Q44:Q47"/>
    <mergeCell ref="R44:R47"/>
    <mergeCell ref="S44:S47"/>
    <mergeCell ref="T44:T47"/>
    <mergeCell ref="I46:I47"/>
    <mergeCell ref="H44:H47"/>
    <mergeCell ref="I44:I45"/>
    <mergeCell ref="L44:L47"/>
    <mergeCell ref="M44:M47"/>
    <mergeCell ref="N44:N47"/>
    <mergeCell ref="O44:O47"/>
    <mergeCell ref="A48:A49"/>
    <mergeCell ref="B48:B49"/>
    <mergeCell ref="E48:E49"/>
    <mergeCell ref="F48:F49"/>
    <mergeCell ref="G48:G49"/>
    <mergeCell ref="H48:H49"/>
    <mergeCell ref="I48:I49"/>
    <mergeCell ref="L48:L49"/>
    <mergeCell ref="M48:M49"/>
    <mergeCell ref="D48:D49"/>
    <mergeCell ref="C48:C49"/>
    <mergeCell ref="T48:T49"/>
    <mergeCell ref="O51:O53"/>
    <mergeCell ref="P51:R51"/>
    <mergeCell ref="P52:P53"/>
    <mergeCell ref="Q52:R52"/>
    <mergeCell ref="N48:N49"/>
    <mergeCell ref="O48:O49"/>
    <mergeCell ref="P48:P49"/>
    <mergeCell ref="Q48:Q49"/>
    <mergeCell ref="R48:R49"/>
    <mergeCell ref="S48:S4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5"/>
  <sheetViews>
    <sheetView zoomScale="80" zoomScaleNormal="80" workbookViewId="0">
      <selection activeCell="G20" sqref="G20"/>
    </sheetView>
  </sheetViews>
  <sheetFormatPr defaultRowHeight="15" x14ac:dyDescent="0.25"/>
  <cols>
    <col min="1" max="1" width="4.7109375" style="30" customWidth="1"/>
    <col min="2" max="2" width="8.85546875" style="30" customWidth="1"/>
    <col min="3" max="3" width="11.42578125" style="30" customWidth="1"/>
    <col min="4" max="4" width="11.8554687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20.710937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ht="18.75" x14ac:dyDescent="0.25">
      <c r="A2" s="94" t="s">
        <v>2975</v>
      </c>
      <c r="B2" s="95"/>
      <c r="C2" s="95"/>
      <c r="D2" s="95"/>
      <c r="E2" s="95"/>
      <c r="F2" s="95"/>
    </row>
    <row r="3" spans="1:19" x14ac:dyDescent="0.25">
      <c r="M3" s="2"/>
      <c r="N3" s="2"/>
      <c r="O3" s="2"/>
      <c r="P3" s="2"/>
    </row>
    <row r="4" spans="1:19" s="4" customFormat="1" ht="48.7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19" s="4" customFormat="1" x14ac:dyDescent="0.2">
      <c r="A5" s="644"/>
      <c r="B5" s="646"/>
      <c r="C5" s="646"/>
      <c r="D5" s="646"/>
      <c r="E5" s="644"/>
      <c r="F5" s="644"/>
      <c r="G5" s="644"/>
      <c r="H5" s="44" t="s">
        <v>14</v>
      </c>
      <c r="I5" s="44" t="s">
        <v>15</v>
      </c>
      <c r="J5" s="644"/>
      <c r="K5" s="46">
        <v>2020</v>
      </c>
      <c r="L5" s="46">
        <v>2021</v>
      </c>
      <c r="M5" s="5">
        <v>2020</v>
      </c>
      <c r="N5" s="5">
        <v>2021</v>
      </c>
      <c r="O5" s="5">
        <v>2020</v>
      </c>
      <c r="P5" s="5">
        <v>2021</v>
      </c>
      <c r="Q5" s="644"/>
      <c r="R5" s="646"/>
      <c r="S5" s="3"/>
    </row>
    <row r="6" spans="1:19" s="4" customFormat="1" x14ac:dyDescent="0.2">
      <c r="A6" s="45" t="s">
        <v>16</v>
      </c>
      <c r="B6" s="44" t="s">
        <v>17</v>
      </c>
      <c r="C6" s="44" t="s">
        <v>18</v>
      </c>
      <c r="D6" s="44" t="s">
        <v>19</v>
      </c>
      <c r="E6" s="45" t="s">
        <v>20</v>
      </c>
      <c r="F6" s="45" t="s">
        <v>21</v>
      </c>
      <c r="G6" s="45" t="s">
        <v>22</v>
      </c>
      <c r="H6" s="44" t="s">
        <v>23</v>
      </c>
      <c r="I6" s="44" t="s">
        <v>24</v>
      </c>
      <c r="J6" s="45" t="s">
        <v>25</v>
      </c>
      <c r="K6" s="46" t="s">
        <v>26</v>
      </c>
      <c r="L6" s="46" t="s">
        <v>27</v>
      </c>
      <c r="M6" s="47" t="s">
        <v>28</v>
      </c>
      <c r="N6" s="47" t="s">
        <v>29</v>
      </c>
      <c r="O6" s="47" t="s">
        <v>30</v>
      </c>
      <c r="P6" s="47" t="s">
        <v>31</v>
      </c>
      <c r="Q6" s="45" t="s">
        <v>32</v>
      </c>
      <c r="R6" s="44" t="s">
        <v>33</v>
      </c>
      <c r="S6" s="3"/>
    </row>
    <row r="7" spans="1:19" ht="105" x14ac:dyDescent="0.25">
      <c r="A7" s="120">
        <v>1</v>
      </c>
      <c r="B7" s="119" t="s">
        <v>47</v>
      </c>
      <c r="C7" s="119" t="s">
        <v>688</v>
      </c>
      <c r="D7" s="119">
        <v>13</v>
      </c>
      <c r="E7" s="119" t="s">
        <v>689</v>
      </c>
      <c r="F7" s="119" t="s">
        <v>1130</v>
      </c>
      <c r="G7" s="119" t="s">
        <v>690</v>
      </c>
      <c r="H7" s="119" t="s">
        <v>691</v>
      </c>
      <c r="I7" s="119" t="s">
        <v>692</v>
      </c>
      <c r="J7" s="119" t="s">
        <v>693</v>
      </c>
      <c r="K7" s="122"/>
      <c r="L7" s="122" t="s">
        <v>38</v>
      </c>
      <c r="M7" s="135"/>
      <c r="N7" s="135">
        <v>85000</v>
      </c>
      <c r="O7" s="135"/>
      <c r="P7" s="135">
        <v>85000</v>
      </c>
      <c r="Q7" s="122" t="s">
        <v>694</v>
      </c>
      <c r="R7" s="122" t="s">
        <v>695</v>
      </c>
    </row>
    <row r="8" spans="1:19" ht="75" x14ac:dyDescent="0.25">
      <c r="A8" s="112">
        <v>2</v>
      </c>
      <c r="B8" s="112" t="s">
        <v>91</v>
      </c>
      <c r="C8" s="112" t="s">
        <v>200</v>
      </c>
      <c r="D8" s="122">
        <v>3</v>
      </c>
      <c r="E8" s="122" t="s">
        <v>696</v>
      </c>
      <c r="F8" s="122" t="s">
        <v>697</v>
      </c>
      <c r="G8" s="122" t="s">
        <v>696</v>
      </c>
      <c r="H8" s="122" t="s">
        <v>1131</v>
      </c>
      <c r="I8" s="130" t="s">
        <v>698</v>
      </c>
      <c r="J8" s="122" t="s">
        <v>699</v>
      </c>
      <c r="K8" s="142"/>
      <c r="L8" s="122" t="s">
        <v>45</v>
      </c>
      <c r="M8" s="111"/>
      <c r="N8" s="170">
        <v>35000</v>
      </c>
      <c r="O8" s="111"/>
      <c r="P8" s="111">
        <v>35000</v>
      </c>
      <c r="Q8" s="122" t="s">
        <v>694</v>
      </c>
      <c r="R8" s="122" t="s">
        <v>695</v>
      </c>
    </row>
    <row r="9" spans="1:19" ht="75" x14ac:dyDescent="0.25">
      <c r="A9" s="112">
        <v>3</v>
      </c>
      <c r="B9" s="112" t="s">
        <v>91</v>
      </c>
      <c r="C9" s="112" t="s">
        <v>200</v>
      </c>
      <c r="D9" s="122">
        <v>3</v>
      </c>
      <c r="E9" s="122" t="s">
        <v>696</v>
      </c>
      <c r="F9" s="122" t="s">
        <v>697</v>
      </c>
      <c r="G9" s="122" t="s">
        <v>696</v>
      </c>
      <c r="H9" s="122" t="s">
        <v>1131</v>
      </c>
      <c r="I9" s="130" t="s">
        <v>698</v>
      </c>
      <c r="J9" s="122" t="s">
        <v>699</v>
      </c>
      <c r="K9" s="142"/>
      <c r="L9" s="122" t="s">
        <v>45</v>
      </c>
      <c r="M9" s="111"/>
      <c r="N9" s="170">
        <v>35000</v>
      </c>
      <c r="O9" s="111"/>
      <c r="P9" s="111">
        <v>35000</v>
      </c>
      <c r="Q9" s="122" t="s">
        <v>694</v>
      </c>
      <c r="R9" s="122" t="s">
        <v>695</v>
      </c>
    </row>
    <row r="10" spans="1:19" ht="60" x14ac:dyDescent="0.25">
      <c r="A10" s="171">
        <v>4</v>
      </c>
      <c r="B10" s="119" t="s">
        <v>91</v>
      </c>
      <c r="C10" s="119" t="s">
        <v>688</v>
      </c>
      <c r="D10" s="119">
        <v>13</v>
      </c>
      <c r="E10" s="122" t="s">
        <v>700</v>
      </c>
      <c r="F10" s="119" t="s">
        <v>1132</v>
      </c>
      <c r="G10" s="119" t="s">
        <v>701</v>
      </c>
      <c r="H10" s="119" t="s">
        <v>702</v>
      </c>
      <c r="I10" s="119">
        <v>1</v>
      </c>
      <c r="J10" s="119" t="s">
        <v>703</v>
      </c>
      <c r="K10" s="122"/>
      <c r="L10" s="122" t="s">
        <v>39</v>
      </c>
      <c r="M10" s="135"/>
      <c r="N10" s="135">
        <v>65000</v>
      </c>
      <c r="O10" s="135"/>
      <c r="P10" s="135">
        <v>65000</v>
      </c>
      <c r="Q10" s="122" t="s">
        <v>694</v>
      </c>
      <c r="R10" s="122" t="s">
        <v>695</v>
      </c>
    </row>
    <row r="12" spans="1:19" x14ac:dyDescent="0.25">
      <c r="M12" s="716"/>
      <c r="N12" s="719" t="s">
        <v>35</v>
      </c>
      <c r="O12" s="719"/>
      <c r="P12" s="719"/>
    </row>
    <row r="13" spans="1:19" x14ac:dyDescent="0.25">
      <c r="M13" s="717"/>
      <c r="N13" s="719" t="s">
        <v>36</v>
      </c>
      <c r="O13" s="719" t="s">
        <v>37</v>
      </c>
      <c r="P13" s="719"/>
    </row>
    <row r="14" spans="1:19" x14ac:dyDescent="0.25">
      <c r="M14" s="718"/>
      <c r="N14" s="719"/>
      <c r="O14" s="43">
        <v>2020</v>
      </c>
      <c r="P14" s="43">
        <v>2021</v>
      </c>
    </row>
    <row r="15" spans="1:19" x14ac:dyDescent="0.25">
      <c r="M15" s="43" t="s">
        <v>887</v>
      </c>
      <c r="N15" s="42">
        <v>4</v>
      </c>
      <c r="O15" s="19" t="s">
        <v>466</v>
      </c>
      <c r="P15" s="22">
        <f>P7+P8+P9+P10</f>
        <v>220000</v>
      </c>
    </row>
  </sheetData>
  <mergeCells count="18">
    <mergeCell ref="Q4:Q5"/>
    <mergeCell ref="R4:R5"/>
    <mergeCell ref="M4:N4"/>
    <mergeCell ref="A4:A5"/>
    <mergeCell ref="B4:B5"/>
    <mergeCell ref="C4:C5"/>
    <mergeCell ref="D4:D5"/>
    <mergeCell ref="E4:E5"/>
    <mergeCell ref="F4:F5"/>
    <mergeCell ref="G4:G5"/>
    <mergeCell ref="H4:I4"/>
    <mergeCell ref="J4:J5"/>
    <mergeCell ref="K4:L4"/>
    <mergeCell ref="N13:N14"/>
    <mergeCell ref="O13:P13"/>
    <mergeCell ref="M12:M14"/>
    <mergeCell ref="N12:P12"/>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5"/>
  <sheetViews>
    <sheetView zoomScale="70" zoomScaleNormal="70" workbookViewId="0">
      <selection activeCell="H49" sqref="H49"/>
    </sheetView>
  </sheetViews>
  <sheetFormatPr defaultRowHeight="15.75" x14ac:dyDescent="0.25"/>
  <cols>
    <col min="1" max="1" width="4.7109375" style="15" customWidth="1"/>
    <col min="2" max="2" width="10.42578125" style="15" customWidth="1"/>
    <col min="3" max="3" width="11.42578125" style="15" customWidth="1"/>
    <col min="4" max="4" width="10.7109375" style="15" customWidth="1"/>
    <col min="5" max="5" width="45.7109375" style="15" customWidth="1"/>
    <col min="6" max="6" width="57.85546875" style="15" customWidth="1"/>
    <col min="7" max="7" width="35.7109375" style="15" customWidth="1"/>
    <col min="8" max="8" width="19.28515625" style="15" customWidth="1"/>
    <col min="9" max="9" width="14.42578125" style="15" customWidth="1"/>
    <col min="10" max="10" width="29.7109375" style="15" customWidth="1"/>
    <col min="11" max="11" width="10.7109375" style="15" customWidth="1"/>
    <col min="12" max="12" width="12.7109375" style="15" customWidth="1"/>
    <col min="13" max="16" width="14.7109375" style="16" customWidth="1"/>
    <col min="17" max="17" width="18.140625" style="15" customWidth="1"/>
    <col min="18" max="18" width="18.42578125" style="15" customWidth="1"/>
    <col min="19" max="19" width="19.5703125" style="15" customWidth="1"/>
    <col min="20" max="258" width="9.140625" style="15"/>
    <col min="259" max="259" width="4.7109375" style="15" bestFit="1" customWidth="1"/>
    <col min="260" max="260" width="9.7109375" style="15" bestFit="1" customWidth="1"/>
    <col min="261" max="261" width="10" style="15" bestFit="1" customWidth="1"/>
    <col min="262" max="262" width="8.85546875" style="15" bestFit="1" customWidth="1"/>
    <col min="263" max="263" width="22.85546875" style="15" customWidth="1"/>
    <col min="264" max="264" width="59.7109375" style="15" bestFit="1" customWidth="1"/>
    <col min="265" max="265" width="57.85546875" style="15" bestFit="1" customWidth="1"/>
    <col min="266" max="266" width="35.28515625" style="15" bestFit="1" customWidth="1"/>
    <col min="267" max="267" width="28.140625" style="15" bestFit="1" customWidth="1"/>
    <col min="268" max="268" width="33.140625" style="15" bestFit="1" customWidth="1"/>
    <col min="269" max="269" width="26" style="15" bestFit="1" customWidth="1"/>
    <col min="270" max="270" width="19.140625" style="15" bestFit="1" customWidth="1"/>
    <col min="271" max="271" width="10.42578125" style="15" customWidth="1"/>
    <col min="272" max="272" width="11.85546875" style="15" customWidth="1"/>
    <col min="273" max="273" width="14.7109375" style="15" customWidth="1"/>
    <col min="274" max="274" width="9" style="15" bestFit="1" customWidth="1"/>
    <col min="275" max="514" width="9.140625" style="15"/>
    <col min="515" max="515" width="4.7109375" style="15" bestFit="1" customWidth="1"/>
    <col min="516" max="516" width="9.7109375" style="15" bestFit="1" customWidth="1"/>
    <col min="517" max="517" width="10" style="15" bestFit="1" customWidth="1"/>
    <col min="518" max="518" width="8.85546875" style="15" bestFit="1" customWidth="1"/>
    <col min="519" max="519" width="22.85546875" style="15" customWidth="1"/>
    <col min="520" max="520" width="59.7109375" style="15" bestFit="1" customWidth="1"/>
    <col min="521" max="521" width="57.85546875" style="15" bestFit="1" customWidth="1"/>
    <col min="522" max="522" width="35.28515625" style="15" bestFit="1" customWidth="1"/>
    <col min="523" max="523" width="28.140625" style="15" bestFit="1" customWidth="1"/>
    <col min="524" max="524" width="33.140625" style="15" bestFit="1" customWidth="1"/>
    <col min="525" max="525" width="26" style="15" bestFit="1" customWidth="1"/>
    <col min="526" max="526" width="19.140625" style="15" bestFit="1" customWidth="1"/>
    <col min="527" max="527" width="10.42578125" style="15" customWidth="1"/>
    <col min="528" max="528" width="11.85546875" style="15" customWidth="1"/>
    <col min="529" max="529" width="14.7109375" style="15" customWidth="1"/>
    <col min="530" max="530" width="9" style="15" bestFit="1" customWidth="1"/>
    <col min="531" max="770" width="9.140625" style="15"/>
    <col min="771" max="771" width="4.7109375" style="15" bestFit="1" customWidth="1"/>
    <col min="772" max="772" width="9.7109375" style="15" bestFit="1" customWidth="1"/>
    <col min="773" max="773" width="10" style="15" bestFit="1" customWidth="1"/>
    <col min="774" max="774" width="8.85546875" style="15" bestFit="1" customWidth="1"/>
    <col min="775" max="775" width="22.85546875" style="15" customWidth="1"/>
    <col min="776" max="776" width="59.7109375" style="15" bestFit="1" customWidth="1"/>
    <col min="777" max="777" width="57.85546875" style="15" bestFit="1" customWidth="1"/>
    <col min="778" max="778" width="35.28515625" style="15" bestFit="1" customWidth="1"/>
    <col min="779" max="779" width="28.140625" style="15" bestFit="1" customWidth="1"/>
    <col min="780" max="780" width="33.140625" style="15" bestFit="1" customWidth="1"/>
    <col min="781" max="781" width="26" style="15" bestFit="1" customWidth="1"/>
    <col min="782" max="782" width="19.140625" style="15" bestFit="1" customWidth="1"/>
    <col min="783" max="783" width="10.42578125" style="15" customWidth="1"/>
    <col min="784" max="784" width="11.85546875" style="15" customWidth="1"/>
    <col min="785" max="785" width="14.7109375" style="15" customWidth="1"/>
    <col min="786" max="786" width="9" style="15" bestFit="1" customWidth="1"/>
    <col min="787" max="1026" width="9.140625" style="15"/>
    <col min="1027" max="1027" width="4.7109375" style="15" bestFit="1" customWidth="1"/>
    <col min="1028" max="1028" width="9.7109375" style="15" bestFit="1" customWidth="1"/>
    <col min="1029" max="1029" width="10" style="15" bestFit="1" customWidth="1"/>
    <col min="1030" max="1030" width="8.85546875" style="15" bestFit="1" customWidth="1"/>
    <col min="1031" max="1031" width="22.85546875" style="15" customWidth="1"/>
    <col min="1032" max="1032" width="59.7109375" style="15" bestFit="1" customWidth="1"/>
    <col min="1033" max="1033" width="57.85546875" style="15" bestFit="1" customWidth="1"/>
    <col min="1034" max="1034" width="35.28515625" style="15" bestFit="1" customWidth="1"/>
    <col min="1035" max="1035" width="28.140625" style="15" bestFit="1" customWidth="1"/>
    <col min="1036" max="1036" width="33.140625" style="15" bestFit="1" customWidth="1"/>
    <col min="1037" max="1037" width="26" style="15" bestFit="1" customWidth="1"/>
    <col min="1038" max="1038" width="19.140625" style="15" bestFit="1" customWidth="1"/>
    <col min="1039" max="1039" width="10.42578125" style="15" customWidth="1"/>
    <col min="1040" max="1040" width="11.85546875" style="15" customWidth="1"/>
    <col min="1041" max="1041" width="14.7109375" style="15" customWidth="1"/>
    <col min="1042" max="1042" width="9" style="15" bestFit="1" customWidth="1"/>
    <col min="1043" max="1282" width="9.140625" style="15"/>
    <col min="1283" max="1283" width="4.7109375" style="15" bestFit="1" customWidth="1"/>
    <col min="1284" max="1284" width="9.7109375" style="15" bestFit="1" customWidth="1"/>
    <col min="1285" max="1285" width="10" style="15" bestFit="1" customWidth="1"/>
    <col min="1286" max="1286" width="8.85546875" style="15" bestFit="1" customWidth="1"/>
    <col min="1287" max="1287" width="22.85546875" style="15" customWidth="1"/>
    <col min="1288" max="1288" width="59.7109375" style="15" bestFit="1" customWidth="1"/>
    <col min="1289" max="1289" width="57.85546875" style="15" bestFit="1" customWidth="1"/>
    <col min="1290" max="1290" width="35.28515625" style="15" bestFit="1" customWidth="1"/>
    <col min="1291" max="1291" width="28.140625" style="15" bestFit="1" customWidth="1"/>
    <col min="1292" max="1292" width="33.140625" style="15" bestFit="1" customWidth="1"/>
    <col min="1293" max="1293" width="26" style="15" bestFit="1" customWidth="1"/>
    <col min="1294" max="1294" width="19.140625" style="15" bestFit="1" customWidth="1"/>
    <col min="1295" max="1295" width="10.42578125" style="15" customWidth="1"/>
    <col min="1296" max="1296" width="11.85546875" style="15" customWidth="1"/>
    <col min="1297" max="1297" width="14.7109375" style="15" customWidth="1"/>
    <col min="1298" max="1298" width="9" style="15" bestFit="1" customWidth="1"/>
    <col min="1299" max="1538" width="9.140625" style="15"/>
    <col min="1539" max="1539" width="4.7109375" style="15" bestFit="1" customWidth="1"/>
    <col min="1540" max="1540" width="9.7109375" style="15" bestFit="1" customWidth="1"/>
    <col min="1541" max="1541" width="10" style="15" bestFit="1" customWidth="1"/>
    <col min="1542" max="1542" width="8.85546875" style="15" bestFit="1" customWidth="1"/>
    <col min="1543" max="1543" width="22.85546875" style="15" customWidth="1"/>
    <col min="1544" max="1544" width="59.7109375" style="15" bestFit="1" customWidth="1"/>
    <col min="1545" max="1545" width="57.85546875" style="15" bestFit="1" customWidth="1"/>
    <col min="1546" max="1546" width="35.28515625" style="15" bestFit="1" customWidth="1"/>
    <col min="1547" max="1547" width="28.140625" style="15" bestFit="1" customWidth="1"/>
    <col min="1548" max="1548" width="33.140625" style="15" bestFit="1" customWidth="1"/>
    <col min="1549" max="1549" width="26" style="15" bestFit="1" customWidth="1"/>
    <col min="1550" max="1550" width="19.140625" style="15" bestFit="1" customWidth="1"/>
    <col min="1551" max="1551" width="10.42578125" style="15" customWidth="1"/>
    <col min="1552" max="1552" width="11.85546875" style="15" customWidth="1"/>
    <col min="1553" max="1553" width="14.7109375" style="15" customWidth="1"/>
    <col min="1554" max="1554" width="9" style="15" bestFit="1" customWidth="1"/>
    <col min="1555" max="1794" width="9.140625" style="15"/>
    <col min="1795" max="1795" width="4.7109375" style="15" bestFit="1" customWidth="1"/>
    <col min="1796" max="1796" width="9.7109375" style="15" bestFit="1" customWidth="1"/>
    <col min="1797" max="1797" width="10" style="15" bestFit="1" customWidth="1"/>
    <col min="1798" max="1798" width="8.85546875" style="15" bestFit="1" customWidth="1"/>
    <col min="1799" max="1799" width="22.85546875" style="15" customWidth="1"/>
    <col min="1800" max="1800" width="59.7109375" style="15" bestFit="1" customWidth="1"/>
    <col min="1801" max="1801" width="57.85546875" style="15" bestFit="1" customWidth="1"/>
    <col min="1802" max="1802" width="35.28515625" style="15" bestFit="1" customWidth="1"/>
    <col min="1803" max="1803" width="28.140625" style="15" bestFit="1" customWidth="1"/>
    <col min="1804" max="1804" width="33.140625" style="15" bestFit="1" customWidth="1"/>
    <col min="1805" max="1805" width="26" style="15" bestFit="1" customWidth="1"/>
    <col min="1806" max="1806" width="19.140625" style="15" bestFit="1" customWidth="1"/>
    <col min="1807" max="1807" width="10.42578125" style="15" customWidth="1"/>
    <col min="1808" max="1808" width="11.85546875" style="15" customWidth="1"/>
    <col min="1809" max="1809" width="14.7109375" style="15" customWidth="1"/>
    <col min="1810" max="1810" width="9" style="15" bestFit="1" customWidth="1"/>
    <col min="1811" max="2050" width="9.140625" style="15"/>
    <col min="2051" max="2051" width="4.7109375" style="15" bestFit="1" customWidth="1"/>
    <col min="2052" max="2052" width="9.7109375" style="15" bestFit="1" customWidth="1"/>
    <col min="2053" max="2053" width="10" style="15" bestFit="1" customWidth="1"/>
    <col min="2054" max="2054" width="8.85546875" style="15" bestFit="1" customWidth="1"/>
    <col min="2055" max="2055" width="22.85546875" style="15" customWidth="1"/>
    <col min="2056" max="2056" width="59.7109375" style="15" bestFit="1" customWidth="1"/>
    <col min="2057" max="2057" width="57.85546875" style="15" bestFit="1" customWidth="1"/>
    <col min="2058" max="2058" width="35.28515625" style="15" bestFit="1" customWidth="1"/>
    <col min="2059" max="2059" width="28.140625" style="15" bestFit="1" customWidth="1"/>
    <col min="2060" max="2060" width="33.140625" style="15" bestFit="1" customWidth="1"/>
    <col min="2061" max="2061" width="26" style="15" bestFit="1" customWidth="1"/>
    <col min="2062" max="2062" width="19.140625" style="15" bestFit="1" customWidth="1"/>
    <col min="2063" max="2063" width="10.42578125" style="15" customWidth="1"/>
    <col min="2064" max="2064" width="11.85546875" style="15" customWidth="1"/>
    <col min="2065" max="2065" width="14.7109375" style="15" customWidth="1"/>
    <col min="2066" max="2066" width="9" style="15" bestFit="1" customWidth="1"/>
    <col min="2067" max="2306" width="9.140625" style="15"/>
    <col min="2307" max="2307" width="4.7109375" style="15" bestFit="1" customWidth="1"/>
    <col min="2308" max="2308" width="9.7109375" style="15" bestFit="1" customWidth="1"/>
    <col min="2309" max="2309" width="10" style="15" bestFit="1" customWidth="1"/>
    <col min="2310" max="2310" width="8.85546875" style="15" bestFit="1" customWidth="1"/>
    <col min="2311" max="2311" width="22.85546875" style="15" customWidth="1"/>
    <col min="2312" max="2312" width="59.7109375" style="15" bestFit="1" customWidth="1"/>
    <col min="2313" max="2313" width="57.85546875" style="15" bestFit="1" customWidth="1"/>
    <col min="2314" max="2314" width="35.28515625" style="15" bestFit="1" customWidth="1"/>
    <col min="2315" max="2315" width="28.140625" style="15" bestFit="1" customWidth="1"/>
    <col min="2316" max="2316" width="33.140625" style="15" bestFit="1" customWidth="1"/>
    <col min="2317" max="2317" width="26" style="15" bestFit="1" customWidth="1"/>
    <col min="2318" max="2318" width="19.140625" style="15" bestFit="1" customWidth="1"/>
    <col min="2319" max="2319" width="10.42578125" style="15" customWidth="1"/>
    <col min="2320" max="2320" width="11.85546875" style="15" customWidth="1"/>
    <col min="2321" max="2321" width="14.7109375" style="15" customWidth="1"/>
    <col min="2322" max="2322" width="9" style="15" bestFit="1" customWidth="1"/>
    <col min="2323" max="2562" width="9.140625" style="15"/>
    <col min="2563" max="2563" width="4.7109375" style="15" bestFit="1" customWidth="1"/>
    <col min="2564" max="2564" width="9.7109375" style="15" bestFit="1" customWidth="1"/>
    <col min="2565" max="2565" width="10" style="15" bestFit="1" customWidth="1"/>
    <col min="2566" max="2566" width="8.85546875" style="15" bestFit="1" customWidth="1"/>
    <col min="2567" max="2567" width="22.85546875" style="15" customWidth="1"/>
    <col min="2568" max="2568" width="59.7109375" style="15" bestFit="1" customWidth="1"/>
    <col min="2569" max="2569" width="57.85546875" style="15" bestFit="1" customWidth="1"/>
    <col min="2570" max="2570" width="35.28515625" style="15" bestFit="1" customWidth="1"/>
    <col min="2571" max="2571" width="28.140625" style="15" bestFit="1" customWidth="1"/>
    <col min="2572" max="2572" width="33.140625" style="15" bestFit="1" customWidth="1"/>
    <col min="2573" max="2573" width="26" style="15" bestFit="1" customWidth="1"/>
    <col min="2574" max="2574" width="19.140625" style="15" bestFit="1" customWidth="1"/>
    <col min="2575" max="2575" width="10.42578125" style="15" customWidth="1"/>
    <col min="2576" max="2576" width="11.85546875" style="15" customWidth="1"/>
    <col min="2577" max="2577" width="14.7109375" style="15" customWidth="1"/>
    <col min="2578" max="2578" width="9" style="15" bestFit="1" customWidth="1"/>
    <col min="2579" max="2818" width="9.140625" style="15"/>
    <col min="2819" max="2819" width="4.7109375" style="15" bestFit="1" customWidth="1"/>
    <col min="2820" max="2820" width="9.7109375" style="15" bestFit="1" customWidth="1"/>
    <col min="2821" max="2821" width="10" style="15" bestFit="1" customWidth="1"/>
    <col min="2822" max="2822" width="8.85546875" style="15" bestFit="1" customWidth="1"/>
    <col min="2823" max="2823" width="22.85546875" style="15" customWidth="1"/>
    <col min="2824" max="2824" width="59.7109375" style="15" bestFit="1" customWidth="1"/>
    <col min="2825" max="2825" width="57.85546875" style="15" bestFit="1" customWidth="1"/>
    <col min="2826" max="2826" width="35.28515625" style="15" bestFit="1" customWidth="1"/>
    <col min="2827" max="2827" width="28.140625" style="15" bestFit="1" customWidth="1"/>
    <col min="2828" max="2828" width="33.140625" style="15" bestFit="1" customWidth="1"/>
    <col min="2829" max="2829" width="26" style="15" bestFit="1" customWidth="1"/>
    <col min="2830" max="2830" width="19.140625" style="15" bestFit="1" customWidth="1"/>
    <col min="2831" max="2831" width="10.42578125" style="15" customWidth="1"/>
    <col min="2832" max="2832" width="11.85546875" style="15" customWidth="1"/>
    <col min="2833" max="2833" width="14.7109375" style="15" customWidth="1"/>
    <col min="2834" max="2834" width="9" style="15" bestFit="1" customWidth="1"/>
    <col min="2835" max="3074" width="9.140625" style="15"/>
    <col min="3075" max="3075" width="4.7109375" style="15" bestFit="1" customWidth="1"/>
    <col min="3076" max="3076" width="9.7109375" style="15" bestFit="1" customWidth="1"/>
    <col min="3077" max="3077" width="10" style="15" bestFit="1" customWidth="1"/>
    <col min="3078" max="3078" width="8.85546875" style="15" bestFit="1" customWidth="1"/>
    <col min="3079" max="3079" width="22.85546875" style="15" customWidth="1"/>
    <col min="3080" max="3080" width="59.7109375" style="15" bestFit="1" customWidth="1"/>
    <col min="3081" max="3081" width="57.85546875" style="15" bestFit="1" customWidth="1"/>
    <col min="3082" max="3082" width="35.28515625" style="15" bestFit="1" customWidth="1"/>
    <col min="3083" max="3083" width="28.140625" style="15" bestFit="1" customWidth="1"/>
    <col min="3084" max="3084" width="33.140625" style="15" bestFit="1" customWidth="1"/>
    <col min="3085" max="3085" width="26" style="15" bestFit="1" customWidth="1"/>
    <col min="3086" max="3086" width="19.140625" style="15" bestFit="1" customWidth="1"/>
    <col min="3087" max="3087" width="10.42578125" style="15" customWidth="1"/>
    <col min="3088" max="3088" width="11.85546875" style="15" customWidth="1"/>
    <col min="3089" max="3089" width="14.7109375" style="15" customWidth="1"/>
    <col min="3090" max="3090" width="9" style="15" bestFit="1" customWidth="1"/>
    <col min="3091" max="3330" width="9.140625" style="15"/>
    <col min="3331" max="3331" width="4.7109375" style="15" bestFit="1" customWidth="1"/>
    <col min="3332" max="3332" width="9.7109375" style="15" bestFit="1" customWidth="1"/>
    <col min="3333" max="3333" width="10" style="15" bestFit="1" customWidth="1"/>
    <col min="3334" max="3334" width="8.85546875" style="15" bestFit="1" customWidth="1"/>
    <col min="3335" max="3335" width="22.85546875" style="15" customWidth="1"/>
    <col min="3336" max="3336" width="59.7109375" style="15" bestFit="1" customWidth="1"/>
    <col min="3337" max="3337" width="57.85546875" style="15" bestFit="1" customWidth="1"/>
    <col min="3338" max="3338" width="35.28515625" style="15" bestFit="1" customWidth="1"/>
    <col min="3339" max="3339" width="28.140625" style="15" bestFit="1" customWidth="1"/>
    <col min="3340" max="3340" width="33.140625" style="15" bestFit="1" customWidth="1"/>
    <col min="3341" max="3341" width="26" style="15" bestFit="1" customWidth="1"/>
    <col min="3342" max="3342" width="19.140625" style="15" bestFit="1" customWidth="1"/>
    <col min="3343" max="3343" width="10.42578125" style="15" customWidth="1"/>
    <col min="3344" max="3344" width="11.85546875" style="15" customWidth="1"/>
    <col min="3345" max="3345" width="14.7109375" style="15" customWidth="1"/>
    <col min="3346" max="3346" width="9" style="15" bestFit="1" customWidth="1"/>
    <col min="3347" max="3586" width="9.140625" style="15"/>
    <col min="3587" max="3587" width="4.7109375" style="15" bestFit="1" customWidth="1"/>
    <col min="3588" max="3588" width="9.7109375" style="15" bestFit="1" customWidth="1"/>
    <col min="3589" max="3589" width="10" style="15" bestFit="1" customWidth="1"/>
    <col min="3590" max="3590" width="8.85546875" style="15" bestFit="1" customWidth="1"/>
    <col min="3591" max="3591" width="22.85546875" style="15" customWidth="1"/>
    <col min="3592" max="3592" width="59.7109375" style="15" bestFit="1" customWidth="1"/>
    <col min="3593" max="3593" width="57.85546875" style="15" bestFit="1" customWidth="1"/>
    <col min="3594" max="3594" width="35.28515625" style="15" bestFit="1" customWidth="1"/>
    <col min="3595" max="3595" width="28.140625" style="15" bestFit="1" customWidth="1"/>
    <col min="3596" max="3596" width="33.140625" style="15" bestFit="1" customWidth="1"/>
    <col min="3597" max="3597" width="26" style="15" bestFit="1" customWidth="1"/>
    <col min="3598" max="3598" width="19.140625" style="15" bestFit="1" customWidth="1"/>
    <col min="3599" max="3599" width="10.42578125" style="15" customWidth="1"/>
    <col min="3600" max="3600" width="11.85546875" style="15" customWidth="1"/>
    <col min="3601" max="3601" width="14.7109375" style="15" customWidth="1"/>
    <col min="3602" max="3602" width="9" style="15" bestFit="1" customWidth="1"/>
    <col min="3603" max="3842" width="9.140625" style="15"/>
    <col min="3843" max="3843" width="4.7109375" style="15" bestFit="1" customWidth="1"/>
    <col min="3844" max="3844" width="9.7109375" style="15" bestFit="1" customWidth="1"/>
    <col min="3845" max="3845" width="10" style="15" bestFit="1" customWidth="1"/>
    <col min="3846" max="3846" width="8.85546875" style="15" bestFit="1" customWidth="1"/>
    <col min="3847" max="3847" width="22.85546875" style="15" customWidth="1"/>
    <col min="3848" max="3848" width="59.7109375" style="15" bestFit="1" customWidth="1"/>
    <col min="3849" max="3849" width="57.85546875" style="15" bestFit="1" customWidth="1"/>
    <col min="3850" max="3850" width="35.28515625" style="15" bestFit="1" customWidth="1"/>
    <col min="3851" max="3851" width="28.140625" style="15" bestFit="1" customWidth="1"/>
    <col min="3852" max="3852" width="33.140625" style="15" bestFit="1" customWidth="1"/>
    <col min="3853" max="3853" width="26" style="15" bestFit="1" customWidth="1"/>
    <col min="3854" max="3854" width="19.140625" style="15" bestFit="1" customWidth="1"/>
    <col min="3855" max="3855" width="10.42578125" style="15" customWidth="1"/>
    <col min="3856" max="3856" width="11.85546875" style="15" customWidth="1"/>
    <col min="3857" max="3857" width="14.7109375" style="15" customWidth="1"/>
    <col min="3858" max="3858" width="9" style="15" bestFit="1" customWidth="1"/>
    <col min="3859" max="4098" width="9.140625" style="15"/>
    <col min="4099" max="4099" width="4.7109375" style="15" bestFit="1" customWidth="1"/>
    <col min="4100" max="4100" width="9.7109375" style="15" bestFit="1" customWidth="1"/>
    <col min="4101" max="4101" width="10" style="15" bestFit="1" customWidth="1"/>
    <col min="4102" max="4102" width="8.85546875" style="15" bestFit="1" customWidth="1"/>
    <col min="4103" max="4103" width="22.85546875" style="15" customWidth="1"/>
    <col min="4104" max="4104" width="59.7109375" style="15" bestFit="1" customWidth="1"/>
    <col min="4105" max="4105" width="57.85546875" style="15" bestFit="1" customWidth="1"/>
    <col min="4106" max="4106" width="35.28515625" style="15" bestFit="1" customWidth="1"/>
    <col min="4107" max="4107" width="28.140625" style="15" bestFit="1" customWidth="1"/>
    <col min="4108" max="4108" width="33.140625" style="15" bestFit="1" customWidth="1"/>
    <col min="4109" max="4109" width="26" style="15" bestFit="1" customWidth="1"/>
    <col min="4110" max="4110" width="19.140625" style="15" bestFit="1" customWidth="1"/>
    <col min="4111" max="4111" width="10.42578125" style="15" customWidth="1"/>
    <col min="4112" max="4112" width="11.85546875" style="15" customWidth="1"/>
    <col min="4113" max="4113" width="14.7109375" style="15" customWidth="1"/>
    <col min="4114" max="4114" width="9" style="15" bestFit="1" customWidth="1"/>
    <col min="4115" max="4354" width="9.140625" style="15"/>
    <col min="4355" max="4355" width="4.7109375" style="15" bestFit="1" customWidth="1"/>
    <col min="4356" max="4356" width="9.7109375" style="15" bestFit="1" customWidth="1"/>
    <col min="4357" max="4357" width="10" style="15" bestFit="1" customWidth="1"/>
    <col min="4358" max="4358" width="8.85546875" style="15" bestFit="1" customWidth="1"/>
    <col min="4359" max="4359" width="22.85546875" style="15" customWidth="1"/>
    <col min="4360" max="4360" width="59.7109375" style="15" bestFit="1" customWidth="1"/>
    <col min="4361" max="4361" width="57.85546875" style="15" bestFit="1" customWidth="1"/>
    <col min="4362" max="4362" width="35.28515625" style="15" bestFit="1" customWidth="1"/>
    <col min="4363" max="4363" width="28.140625" style="15" bestFit="1" customWidth="1"/>
    <col min="4364" max="4364" width="33.140625" style="15" bestFit="1" customWidth="1"/>
    <col min="4365" max="4365" width="26" style="15" bestFit="1" customWidth="1"/>
    <col min="4366" max="4366" width="19.140625" style="15" bestFit="1" customWidth="1"/>
    <col min="4367" max="4367" width="10.42578125" style="15" customWidth="1"/>
    <col min="4368" max="4368" width="11.85546875" style="15" customWidth="1"/>
    <col min="4369" max="4369" width="14.7109375" style="15" customWidth="1"/>
    <col min="4370" max="4370" width="9" style="15" bestFit="1" customWidth="1"/>
    <col min="4371" max="4610" width="9.140625" style="15"/>
    <col min="4611" max="4611" width="4.7109375" style="15" bestFit="1" customWidth="1"/>
    <col min="4612" max="4612" width="9.7109375" style="15" bestFit="1" customWidth="1"/>
    <col min="4613" max="4613" width="10" style="15" bestFit="1" customWidth="1"/>
    <col min="4614" max="4614" width="8.85546875" style="15" bestFit="1" customWidth="1"/>
    <col min="4615" max="4615" width="22.85546875" style="15" customWidth="1"/>
    <col min="4616" max="4616" width="59.7109375" style="15" bestFit="1" customWidth="1"/>
    <col min="4617" max="4617" width="57.85546875" style="15" bestFit="1" customWidth="1"/>
    <col min="4618" max="4618" width="35.28515625" style="15" bestFit="1" customWidth="1"/>
    <col min="4619" max="4619" width="28.140625" style="15" bestFit="1" customWidth="1"/>
    <col min="4620" max="4620" width="33.140625" style="15" bestFit="1" customWidth="1"/>
    <col min="4621" max="4621" width="26" style="15" bestFit="1" customWidth="1"/>
    <col min="4622" max="4622" width="19.140625" style="15" bestFit="1" customWidth="1"/>
    <col min="4623" max="4623" width="10.42578125" style="15" customWidth="1"/>
    <col min="4624" max="4624" width="11.85546875" style="15" customWidth="1"/>
    <col min="4625" max="4625" width="14.7109375" style="15" customWidth="1"/>
    <col min="4626" max="4626" width="9" style="15" bestFit="1" customWidth="1"/>
    <col min="4627" max="4866" width="9.140625" style="15"/>
    <col min="4867" max="4867" width="4.7109375" style="15" bestFit="1" customWidth="1"/>
    <col min="4868" max="4868" width="9.7109375" style="15" bestFit="1" customWidth="1"/>
    <col min="4869" max="4869" width="10" style="15" bestFit="1" customWidth="1"/>
    <col min="4870" max="4870" width="8.85546875" style="15" bestFit="1" customWidth="1"/>
    <col min="4871" max="4871" width="22.85546875" style="15" customWidth="1"/>
    <col min="4872" max="4872" width="59.7109375" style="15" bestFit="1" customWidth="1"/>
    <col min="4873" max="4873" width="57.85546875" style="15" bestFit="1" customWidth="1"/>
    <col min="4874" max="4874" width="35.28515625" style="15" bestFit="1" customWidth="1"/>
    <col min="4875" max="4875" width="28.140625" style="15" bestFit="1" customWidth="1"/>
    <col min="4876" max="4876" width="33.140625" style="15" bestFit="1" customWidth="1"/>
    <col min="4877" max="4877" width="26" style="15" bestFit="1" customWidth="1"/>
    <col min="4878" max="4878" width="19.140625" style="15" bestFit="1" customWidth="1"/>
    <col min="4879" max="4879" width="10.42578125" style="15" customWidth="1"/>
    <col min="4880" max="4880" width="11.85546875" style="15" customWidth="1"/>
    <col min="4881" max="4881" width="14.7109375" style="15" customWidth="1"/>
    <col min="4882" max="4882" width="9" style="15" bestFit="1" customWidth="1"/>
    <col min="4883" max="5122" width="9.140625" style="15"/>
    <col min="5123" max="5123" width="4.7109375" style="15" bestFit="1" customWidth="1"/>
    <col min="5124" max="5124" width="9.7109375" style="15" bestFit="1" customWidth="1"/>
    <col min="5125" max="5125" width="10" style="15" bestFit="1" customWidth="1"/>
    <col min="5126" max="5126" width="8.85546875" style="15" bestFit="1" customWidth="1"/>
    <col min="5127" max="5127" width="22.85546875" style="15" customWidth="1"/>
    <col min="5128" max="5128" width="59.7109375" style="15" bestFit="1" customWidth="1"/>
    <col min="5129" max="5129" width="57.85546875" style="15" bestFit="1" customWidth="1"/>
    <col min="5130" max="5130" width="35.28515625" style="15" bestFit="1" customWidth="1"/>
    <col min="5131" max="5131" width="28.140625" style="15" bestFit="1" customWidth="1"/>
    <col min="5132" max="5132" width="33.140625" style="15" bestFit="1" customWidth="1"/>
    <col min="5133" max="5133" width="26" style="15" bestFit="1" customWidth="1"/>
    <col min="5134" max="5134" width="19.140625" style="15" bestFit="1" customWidth="1"/>
    <col min="5135" max="5135" width="10.42578125" style="15" customWidth="1"/>
    <col min="5136" max="5136" width="11.85546875" style="15" customWidth="1"/>
    <col min="5137" max="5137" width="14.7109375" style="15" customWidth="1"/>
    <col min="5138" max="5138" width="9" style="15" bestFit="1" customWidth="1"/>
    <col min="5139" max="5378" width="9.140625" style="15"/>
    <col min="5379" max="5379" width="4.7109375" style="15" bestFit="1" customWidth="1"/>
    <col min="5380" max="5380" width="9.7109375" style="15" bestFit="1" customWidth="1"/>
    <col min="5381" max="5381" width="10" style="15" bestFit="1" customWidth="1"/>
    <col min="5382" max="5382" width="8.85546875" style="15" bestFit="1" customWidth="1"/>
    <col min="5383" max="5383" width="22.85546875" style="15" customWidth="1"/>
    <col min="5384" max="5384" width="59.7109375" style="15" bestFit="1" customWidth="1"/>
    <col min="5385" max="5385" width="57.85546875" style="15" bestFit="1" customWidth="1"/>
    <col min="5386" max="5386" width="35.28515625" style="15" bestFit="1" customWidth="1"/>
    <col min="5387" max="5387" width="28.140625" style="15" bestFit="1" customWidth="1"/>
    <col min="5388" max="5388" width="33.140625" style="15" bestFit="1" customWidth="1"/>
    <col min="5389" max="5389" width="26" style="15" bestFit="1" customWidth="1"/>
    <col min="5390" max="5390" width="19.140625" style="15" bestFit="1" customWidth="1"/>
    <col min="5391" max="5391" width="10.42578125" style="15" customWidth="1"/>
    <col min="5392" max="5392" width="11.85546875" style="15" customWidth="1"/>
    <col min="5393" max="5393" width="14.7109375" style="15" customWidth="1"/>
    <col min="5394" max="5394" width="9" style="15" bestFit="1" customWidth="1"/>
    <col min="5395" max="5634" width="9.140625" style="15"/>
    <col min="5635" max="5635" width="4.7109375" style="15" bestFit="1" customWidth="1"/>
    <col min="5636" max="5636" width="9.7109375" style="15" bestFit="1" customWidth="1"/>
    <col min="5637" max="5637" width="10" style="15" bestFit="1" customWidth="1"/>
    <col min="5638" max="5638" width="8.85546875" style="15" bestFit="1" customWidth="1"/>
    <col min="5639" max="5639" width="22.85546875" style="15" customWidth="1"/>
    <col min="5640" max="5640" width="59.7109375" style="15" bestFit="1" customWidth="1"/>
    <col min="5641" max="5641" width="57.85546875" style="15" bestFit="1" customWidth="1"/>
    <col min="5642" max="5642" width="35.28515625" style="15" bestFit="1" customWidth="1"/>
    <col min="5643" max="5643" width="28.140625" style="15" bestFit="1" customWidth="1"/>
    <col min="5644" max="5644" width="33.140625" style="15" bestFit="1" customWidth="1"/>
    <col min="5645" max="5645" width="26" style="15" bestFit="1" customWidth="1"/>
    <col min="5646" max="5646" width="19.140625" style="15" bestFit="1" customWidth="1"/>
    <col min="5647" max="5647" width="10.42578125" style="15" customWidth="1"/>
    <col min="5648" max="5648" width="11.85546875" style="15" customWidth="1"/>
    <col min="5649" max="5649" width="14.7109375" style="15" customWidth="1"/>
    <col min="5650" max="5650" width="9" style="15" bestFit="1" customWidth="1"/>
    <col min="5651" max="5890" width="9.140625" style="15"/>
    <col min="5891" max="5891" width="4.7109375" style="15" bestFit="1" customWidth="1"/>
    <col min="5892" max="5892" width="9.7109375" style="15" bestFit="1" customWidth="1"/>
    <col min="5893" max="5893" width="10" style="15" bestFit="1" customWidth="1"/>
    <col min="5894" max="5894" width="8.85546875" style="15" bestFit="1" customWidth="1"/>
    <col min="5895" max="5895" width="22.85546875" style="15" customWidth="1"/>
    <col min="5896" max="5896" width="59.7109375" style="15" bestFit="1" customWidth="1"/>
    <col min="5897" max="5897" width="57.85546875" style="15" bestFit="1" customWidth="1"/>
    <col min="5898" max="5898" width="35.28515625" style="15" bestFit="1" customWidth="1"/>
    <col min="5899" max="5899" width="28.140625" style="15" bestFit="1" customWidth="1"/>
    <col min="5900" max="5900" width="33.140625" style="15" bestFit="1" customWidth="1"/>
    <col min="5901" max="5901" width="26" style="15" bestFit="1" customWidth="1"/>
    <col min="5902" max="5902" width="19.140625" style="15" bestFit="1" customWidth="1"/>
    <col min="5903" max="5903" width="10.42578125" style="15" customWidth="1"/>
    <col min="5904" max="5904" width="11.85546875" style="15" customWidth="1"/>
    <col min="5905" max="5905" width="14.7109375" style="15" customWidth="1"/>
    <col min="5906" max="5906" width="9" style="15" bestFit="1" customWidth="1"/>
    <col min="5907" max="6146" width="9.140625" style="15"/>
    <col min="6147" max="6147" width="4.7109375" style="15" bestFit="1" customWidth="1"/>
    <col min="6148" max="6148" width="9.7109375" style="15" bestFit="1" customWidth="1"/>
    <col min="6149" max="6149" width="10" style="15" bestFit="1" customWidth="1"/>
    <col min="6150" max="6150" width="8.85546875" style="15" bestFit="1" customWidth="1"/>
    <col min="6151" max="6151" width="22.85546875" style="15" customWidth="1"/>
    <col min="6152" max="6152" width="59.7109375" style="15" bestFit="1" customWidth="1"/>
    <col min="6153" max="6153" width="57.85546875" style="15" bestFit="1" customWidth="1"/>
    <col min="6154" max="6154" width="35.28515625" style="15" bestFit="1" customWidth="1"/>
    <col min="6155" max="6155" width="28.140625" style="15" bestFit="1" customWidth="1"/>
    <col min="6156" max="6156" width="33.140625" style="15" bestFit="1" customWidth="1"/>
    <col min="6157" max="6157" width="26" style="15" bestFit="1" customWidth="1"/>
    <col min="6158" max="6158" width="19.140625" style="15" bestFit="1" customWidth="1"/>
    <col min="6159" max="6159" width="10.42578125" style="15" customWidth="1"/>
    <col min="6160" max="6160" width="11.85546875" style="15" customWidth="1"/>
    <col min="6161" max="6161" width="14.7109375" style="15" customWidth="1"/>
    <col min="6162" max="6162" width="9" style="15" bestFit="1" customWidth="1"/>
    <col min="6163" max="6402" width="9.140625" style="15"/>
    <col min="6403" max="6403" width="4.7109375" style="15" bestFit="1" customWidth="1"/>
    <col min="6404" max="6404" width="9.7109375" style="15" bestFit="1" customWidth="1"/>
    <col min="6405" max="6405" width="10" style="15" bestFit="1" customWidth="1"/>
    <col min="6406" max="6406" width="8.85546875" style="15" bestFit="1" customWidth="1"/>
    <col min="6407" max="6407" width="22.85546875" style="15" customWidth="1"/>
    <col min="6408" max="6408" width="59.7109375" style="15" bestFit="1" customWidth="1"/>
    <col min="6409" max="6409" width="57.85546875" style="15" bestFit="1" customWidth="1"/>
    <col min="6410" max="6410" width="35.28515625" style="15" bestFit="1" customWidth="1"/>
    <col min="6411" max="6411" width="28.140625" style="15" bestFit="1" customWidth="1"/>
    <col min="6412" max="6412" width="33.140625" style="15" bestFit="1" customWidth="1"/>
    <col min="6413" max="6413" width="26" style="15" bestFit="1" customWidth="1"/>
    <col min="6414" max="6414" width="19.140625" style="15" bestFit="1" customWidth="1"/>
    <col min="6415" max="6415" width="10.42578125" style="15" customWidth="1"/>
    <col min="6416" max="6416" width="11.85546875" style="15" customWidth="1"/>
    <col min="6417" max="6417" width="14.7109375" style="15" customWidth="1"/>
    <col min="6418" max="6418" width="9" style="15" bestFit="1" customWidth="1"/>
    <col min="6419" max="6658" width="9.140625" style="15"/>
    <col min="6659" max="6659" width="4.7109375" style="15" bestFit="1" customWidth="1"/>
    <col min="6660" max="6660" width="9.7109375" style="15" bestFit="1" customWidth="1"/>
    <col min="6661" max="6661" width="10" style="15" bestFit="1" customWidth="1"/>
    <col min="6662" max="6662" width="8.85546875" style="15" bestFit="1" customWidth="1"/>
    <col min="6663" max="6663" width="22.85546875" style="15" customWidth="1"/>
    <col min="6664" max="6664" width="59.7109375" style="15" bestFit="1" customWidth="1"/>
    <col min="6665" max="6665" width="57.85546875" style="15" bestFit="1" customWidth="1"/>
    <col min="6666" max="6666" width="35.28515625" style="15" bestFit="1" customWidth="1"/>
    <col min="6667" max="6667" width="28.140625" style="15" bestFit="1" customWidth="1"/>
    <col min="6668" max="6668" width="33.140625" style="15" bestFit="1" customWidth="1"/>
    <col min="6669" max="6669" width="26" style="15" bestFit="1" customWidth="1"/>
    <col min="6670" max="6670" width="19.140625" style="15" bestFit="1" customWidth="1"/>
    <col min="6671" max="6671" width="10.42578125" style="15" customWidth="1"/>
    <col min="6672" max="6672" width="11.85546875" style="15" customWidth="1"/>
    <col min="6673" max="6673" width="14.7109375" style="15" customWidth="1"/>
    <col min="6674" max="6674" width="9" style="15" bestFit="1" customWidth="1"/>
    <col min="6675" max="6914" width="9.140625" style="15"/>
    <col min="6915" max="6915" width="4.7109375" style="15" bestFit="1" customWidth="1"/>
    <col min="6916" max="6916" width="9.7109375" style="15" bestFit="1" customWidth="1"/>
    <col min="6917" max="6917" width="10" style="15" bestFit="1" customWidth="1"/>
    <col min="6918" max="6918" width="8.85546875" style="15" bestFit="1" customWidth="1"/>
    <col min="6919" max="6919" width="22.85546875" style="15" customWidth="1"/>
    <col min="6920" max="6920" width="59.7109375" style="15" bestFit="1" customWidth="1"/>
    <col min="6921" max="6921" width="57.85546875" style="15" bestFit="1" customWidth="1"/>
    <col min="6922" max="6922" width="35.28515625" style="15" bestFit="1" customWidth="1"/>
    <col min="6923" max="6923" width="28.140625" style="15" bestFit="1" customWidth="1"/>
    <col min="6924" max="6924" width="33.140625" style="15" bestFit="1" customWidth="1"/>
    <col min="6925" max="6925" width="26" style="15" bestFit="1" customWidth="1"/>
    <col min="6926" max="6926" width="19.140625" style="15" bestFit="1" customWidth="1"/>
    <col min="6927" max="6927" width="10.42578125" style="15" customWidth="1"/>
    <col min="6928" max="6928" width="11.85546875" style="15" customWidth="1"/>
    <col min="6929" max="6929" width="14.7109375" style="15" customWidth="1"/>
    <col min="6930" max="6930" width="9" style="15" bestFit="1" customWidth="1"/>
    <col min="6931" max="7170" width="9.140625" style="15"/>
    <col min="7171" max="7171" width="4.7109375" style="15" bestFit="1" customWidth="1"/>
    <col min="7172" max="7172" width="9.7109375" style="15" bestFit="1" customWidth="1"/>
    <col min="7173" max="7173" width="10" style="15" bestFit="1" customWidth="1"/>
    <col min="7174" max="7174" width="8.85546875" style="15" bestFit="1" customWidth="1"/>
    <col min="7175" max="7175" width="22.85546875" style="15" customWidth="1"/>
    <col min="7176" max="7176" width="59.7109375" style="15" bestFit="1" customWidth="1"/>
    <col min="7177" max="7177" width="57.85546875" style="15" bestFit="1" customWidth="1"/>
    <col min="7178" max="7178" width="35.28515625" style="15" bestFit="1" customWidth="1"/>
    <col min="7179" max="7179" width="28.140625" style="15" bestFit="1" customWidth="1"/>
    <col min="7180" max="7180" width="33.140625" style="15" bestFit="1" customWidth="1"/>
    <col min="7181" max="7181" width="26" style="15" bestFit="1" customWidth="1"/>
    <col min="7182" max="7182" width="19.140625" style="15" bestFit="1" customWidth="1"/>
    <col min="7183" max="7183" width="10.42578125" style="15" customWidth="1"/>
    <col min="7184" max="7184" width="11.85546875" style="15" customWidth="1"/>
    <col min="7185" max="7185" width="14.7109375" style="15" customWidth="1"/>
    <col min="7186" max="7186" width="9" style="15" bestFit="1" customWidth="1"/>
    <col min="7187" max="7426" width="9.140625" style="15"/>
    <col min="7427" max="7427" width="4.7109375" style="15" bestFit="1" customWidth="1"/>
    <col min="7428" max="7428" width="9.7109375" style="15" bestFit="1" customWidth="1"/>
    <col min="7429" max="7429" width="10" style="15" bestFit="1" customWidth="1"/>
    <col min="7430" max="7430" width="8.85546875" style="15" bestFit="1" customWidth="1"/>
    <col min="7431" max="7431" width="22.85546875" style="15" customWidth="1"/>
    <col min="7432" max="7432" width="59.7109375" style="15" bestFit="1" customWidth="1"/>
    <col min="7433" max="7433" width="57.85546875" style="15" bestFit="1" customWidth="1"/>
    <col min="7434" max="7434" width="35.28515625" style="15" bestFit="1" customWidth="1"/>
    <col min="7435" max="7435" width="28.140625" style="15" bestFit="1" customWidth="1"/>
    <col min="7436" max="7436" width="33.140625" style="15" bestFit="1" customWidth="1"/>
    <col min="7437" max="7437" width="26" style="15" bestFit="1" customWidth="1"/>
    <col min="7438" max="7438" width="19.140625" style="15" bestFit="1" customWidth="1"/>
    <col min="7439" max="7439" width="10.42578125" style="15" customWidth="1"/>
    <col min="7440" max="7440" width="11.85546875" style="15" customWidth="1"/>
    <col min="7441" max="7441" width="14.7109375" style="15" customWidth="1"/>
    <col min="7442" max="7442" width="9" style="15" bestFit="1" customWidth="1"/>
    <col min="7443" max="7682" width="9.140625" style="15"/>
    <col min="7683" max="7683" width="4.7109375" style="15" bestFit="1" customWidth="1"/>
    <col min="7684" max="7684" width="9.7109375" style="15" bestFit="1" customWidth="1"/>
    <col min="7685" max="7685" width="10" style="15" bestFit="1" customWidth="1"/>
    <col min="7686" max="7686" width="8.85546875" style="15" bestFit="1" customWidth="1"/>
    <col min="7687" max="7687" width="22.85546875" style="15" customWidth="1"/>
    <col min="7688" max="7688" width="59.7109375" style="15" bestFit="1" customWidth="1"/>
    <col min="7689" max="7689" width="57.85546875" style="15" bestFit="1" customWidth="1"/>
    <col min="7690" max="7690" width="35.28515625" style="15" bestFit="1" customWidth="1"/>
    <col min="7691" max="7691" width="28.140625" style="15" bestFit="1" customWidth="1"/>
    <col min="7692" max="7692" width="33.140625" style="15" bestFit="1" customWidth="1"/>
    <col min="7693" max="7693" width="26" style="15" bestFit="1" customWidth="1"/>
    <col min="7694" max="7694" width="19.140625" style="15" bestFit="1" customWidth="1"/>
    <col min="7695" max="7695" width="10.42578125" style="15" customWidth="1"/>
    <col min="7696" max="7696" width="11.85546875" style="15" customWidth="1"/>
    <col min="7697" max="7697" width="14.7109375" style="15" customWidth="1"/>
    <col min="7698" max="7698" width="9" style="15" bestFit="1" customWidth="1"/>
    <col min="7699" max="7938" width="9.140625" style="15"/>
    <col min="7939" max="7939" width="4.7109375" style="15" bestFit="1" customWidth="1"/>
    <col min="7940" max="7940" width="9.7109375" style="15" bestFit="1" customWidth="1"/>
    <col min="7941" max="7941" width="10" style="15" bestFit="1" customWidth="1"/>
    <col min="7942" max="7942" width="8.85546875" style="15" bestFit="1" customWidth="1"/>
    <col min="7943" max="7943" width="22.85546875" style="15" customWidth="1"/>
    <col min="7944" max="7944" width="59.7109375" style="15" bestFit="1" customWidth="1"/>
    <col min="7945" max="7945" width="57.85546875" style="15" bestFit="1" customWidth="1"/>
    <col min="7946" max="7946" width="35.28515625" style="15" bestFit="1" customWidth="1"/>
    <col min="7947" max="7947" width="28.140625" style="15" bestFit="1" customWidth="1"/>
    <col min="7948" max="7948" width="33.140625" style="15" bestFit="1" customWidth="1"/>
    <col min="7949" max="7949" width="26" style="15" bestFit="1" customWidth="1"/>
    <col min="7950" max="7950" width="19.140625" style="15" bestFit="1" customWidth="1"/>
    <col min="7951" max="7951" width="10.42578125" style="15" customWidth="1"/>
    <col min="7952" max="7952" width="11.85546875" style="15" customWidth="1"/>
    <col min="7953" max="7953" width="14.7109375" style="15" customWidth="1"/>
    <col min="7954" max="7954" width="9" style="15" bestFit="1" customWidth="1"/>
    <col min="7955" max="8194" width="9.140625" style="15"/>
    <col min="8195" max="8195" width="4.7109375" style="15" bestFit="1" customWidth="1"/>
    <col min="8196" max="8196" width="9.7109375" style="15" bestFit="1" customWidth="1"/>
    <col min="8197" max="8197" width="10" style="15" bestFit="1" customWidth="1"/>
    <col min="8198" max="8198" width="8.85546875" style="15" bestFit="1" customWidth="1"/>
    <col min="8199" max="8199" width="22.85546875" style="15" customWidth="1"/>
    <col min="8200" max="8200" width="59.7109375" style="15" bestFit="1" customWidth="1"/>
    <col min="8201" max="8201" width="57.85546875" style="15" bestFit="1" customWidth="1"/>
    <col min="8202" max="8202" width="35.28515625" style="15" bestFit="1" customWidth="1"/>
    <col min="8203" max="8203" width="28.140625" style="15" bestFit="1" customWidth="1"/>
    <col min="8204" max="8204" width="33.140625" style="15" bestFit="1" customWidth="1"/>
    <col min="8205" max="8205" width="26" style="15" bestFit="1" customWidth="1"/>
    <col min="8206" max="8206" width="19.140625" style="15" bestFit="1" customWidth="1"/>
    <col min="8207" max="8207" width="10.42578125" style="15" customWidth="1"/>
    <col min="8208" max="8208" width="11.85546875" style="15" customWidth="1"/>
    <col min="8209" max="8209" width="14.7109375" style="15" customWidth="1"/>
    <col min="8210" max="8210" width="9" style="15" bestFit="1" customWidth="1"/>
    <col min="8211" max="8450" width="9.140625" style="15"/>
    <col min="8451" max="8451" width="4.7109375" style="15" bestFit="1" customWidth="1"/>
    <col min="8452" max="8452" width="9.7109375" style="15" bestFit="1" customWidth="1"/>
    <col min="8453" max="8453" width="10" style="15" bestFit="1" customWidth="1"/>
    <col min="8454" max="8454" width="8.85546875" style="15" bestFit="1" customWidth="1"/>
    <col min="8455" max="8455" width="22.85546875" style="15" customWidth="1"/>
    <col min="8456" max="8456" width="59.7109375" style="15" bestFit="1" customWidth="1"/>
    <col min="8457" max="8457" width="57.85546875" style="15" bestFit="1" customWidth="1"/>
    <col min="8458" max="8458" width="35.28515625" style="15" bestFit="1" customWidth="1"/>
    <col min="8459" max="8459" width="28.140625" style="15" bestFit="1" customWidth="1"/>
    <col min="8460" max="8460" width="33.140625" style="15" bestFit="1" customWidth="1"/>
    <col min="8461" max="8461" width="26" style="15" bestFit="1" customWidth="1"/>
    <col min="8462" max="8462" width="19.140625" style="15" bestFit="1" customWidth="1"/>
    <col min="8463" max="8463" width="10.42578125" style="15" customWidth="1"/>
    <col min="8464" max="8464" width="11.85546875" style="15" customWidth="1"/>
    <col min="8465" max="8465" width="14.7109375" style="15" customWidth="1"/>
    <col min="8466" max="8466" width="9" style="15" bestFit="1" customWidth="1"/>
    <col min="8467" max="8706" width="9.140625" style="15"/>
    <col min="8707" max="8707" width="4.7109375" style="15" bestFit="1" customWidth="1"/>
    <col min="8708" max="8708" width="9.7109375" style="15" bestFit="1" customWidth="1"/>
    <col min="8709" max="8709" width="10" style="15" bestFit="1" customWidth="1"/>
    <col min="8710" max="8710" width="8.85546875" style="15" bestFit="1" customWidth="1"/>
    <col min="8711" max="8711" width="22.85546875" style="15" customWidth="1"/>
    <col min="8712" max="8712" width="59.7109375" style="15" bestFit="1" customWidth="1"/>
    <col min="8713" max="8713" width="57.85546875" style="15" bestFit="1" customWidth="1"/>
    <col min="8714" max="8714" width="35.28515625" style="15" bestFit="1" customWidth="1"/>
    <col min="8715" max="8715" width="28.140625" style="15" bestFit="1" customWidth="1"/>
    <col min="8716" max="8716" width="33.140625" style="15" bestFit="1" customWidth="1"/>
    <col min="8717" max="8717" width="26" style="15" bestFit="1" customWidth="1"/>
    <col min="8718" max="8718" width="19.140625" style="15" bestFit="1" customWidth="1"/>
    <col min="8719" max="8719" width="10.42578125" style="15" customWidth="1"/>
    <col min="8720" max="8720" width="11.85546875" style="15" customWidth="1"/>
    <col min="8721" max="8721" width="14.7109375" style="15" customWidth="1"/>
    <col min="8722" max="8722" width="9" style="15" bestFit="1" customWidth="1"/>
    <col min="8723" max="8962" width="9.140625" style="15"/>
    <col min="8963" max="8963" width="4.7109375" style="15" bestFit="1" customWidth="1"/>
    <col min="8964" max="8964" width="9.7109375" style="15" bestFit="1" customWidth="1"/>
    <col min="8965" max="8965" width="10" style="15" bestFit="1" customWidth="1"/>
    <col min="8966" max="8966" width="8.85546875" style="15" bestFit="1" customWidth="1"/>
    <col min="8967" max="8967" width="22.85546875" style="15" customWidth="1"/>
    <col min="8968" max="8968" width="59.7109375" style="15" bestFit="1" customWidth="1"/>
    <col min="8969" max="8969" width="57.85546875" style="15" bestFit="1" customWidth="1"/>
    <col min="8970" max="8970" width="35.28515625" style="15" bestFit="1" customWidth="1"/>
    <col min="8971" max="8971" width="28.140625" style="15" bestFit="1" customWidth="1"/>
    <col min="8972" max="8972" width="33.140625" style="15" bestFit="1" customWidth="1"/>
    <col min="8973" max="8973" width="26" style="15" bestFit="1" customWidth="1"/>
    <col min="8974" max="8974" width="19.140625" style="15" bestFit="1" customWidth="1"/>
    <col min="8975" max="8975" width="10.42578125" style="15" customWidth="1"/>
    <col min="8976" max="8976" width="11.85546875" style="15" customWidth="1"/>
    <col min="8977" max="8977" width="14.7109375" style="15" customWidth="1"/>
    <col min="8978" max="8978" width="9" style="15" bestFit="1" customWidth="1"/>
    <col min="8979" max="9218" width="9.140625" style="15"/>
    <col min="9219" max="9219" width="4.7109375" style="15" bestFit="1" customWidth="1"/>
    <col min="9220" max="9220" width="9.7109375" style="15" bestFit="1" customWidth="1"/>
    <col min="9221" max="9221" width="10" style="15" bestFit="1" customWidth="1"/>
    <col min="9222" max="9222" width="8.85546875" style="15" bestFit="1" customWidth="1"/>
    <col min="9223" max="9223" width="22.85546875" style="15" customWidth="1"/>
    <col min="9224" max="9224" width="59.7109375" style="15" bestFit="1" customWidth="1"/>
    <col min="9225" max="9225" width="57.85546875" style="15" bestFit="1" customWidth="1"/>
    <col min="9226" max="9226" width="35.28515625" style="15" bestFit="1" customWidth="1"/>
    <col min="9227" max="9227" width="28.140625" style="15" bestFit="1" customWidth="1"/>
    <col min="9228" max="9228" width="33.140625" style="15" bestFit="1" customWidth="1"/>
    <col min="9229" max="9229" width="26" style="15" bestFit="1" customWidth="1"/>
    <col min="9230" max="9230" width="19.140625" style="15" bestFit="1" customWidth="1"/>
    <col min="9231" max="9231" width="10.42578125" style="15" customWidth="1"/>
    <col min="9232" max="9232" width="11.85546875" style="15" customWidth="1"/>
    <col min="9233" max="9233" width="14.7109375" style="15" customWidth="1"/>
    <col min="9234" max="9234" width="9" style="15" bestFit="1" customWidth="1"/>
    <col min="9235" max="9474" width="9.140625" style="15"/>
    <col min="9475" max="9475" width="4.7109375" style="15" bestFit="1" customWidth="1"/>
    <col min="9476" max="9476" width="9.7109375" style="15" bestFit="1" customWidth="1"/>
    <col min="9477" max="9477" width="10" style="15" bestFit="1" customWidth="1"/>
    <col min="9478" max="9478" width="8.85546875" style="15" bestFit="1" customWidth="1"/>
    <col min="9479" max="9479" width="22.85546875" style="15" customWidth="1"/>
    <col min="9480" max="9480" width="59.7109375" style="15" bestFit="1" customWidth="1"/>
    <col min="9481" max="9481" width="57.85546875" style="15" bestFit="1" customWidth="1"/>
    <col min="9482" max="9482" width="35.28515625" style="15" bestFit="1" customWidth="1"/>
    <col min="9483" max="9483" width="28.140625" style="15" bestFit="1" customWidth="1"/>
    <col min="9484" max="9484" width="33.140625" style="15" bestFit="1" customWidth="1"/>
    <col min="9485" max="9485" width="26" style="15" bestFit="1" customWidth="1"/>
    <col min="9486" max="9486" width="19.140625" style="15" bestFit="1" customWidth="1"/>
    <col min="9487" max="9487" width="10.42578125" style="15" customWidth="1"/>
    <col min="9488" max="9488" width="11.85546875" style="15" customWidth="1"/>
    <col min="9489" max="9489" width="14.7109375" style="15" customWidth="1"/>
    <col min="9490" max="9490" width="9" style="15" bestFit="1" customWidth="1"/>
    <col min="9491" max="9730" width="9.140625" style="15"/>
    <col min="9731" max="9731" width="4.7109375" style="15" bestFit="1" customWidth="1"/>
    <col min="9732" max="9732" width="9.7109375" style="15" bestFit="1" customWidth="1"/>
    <col min="9733" max="9733" width="10" style="15" bestFit="1" customWidth="1"/>
    <col min="9734" max="9734" width="8.85546875" style="15" bestFit="1" customWidth="1"/>
    <col min="9735" max="9735" width="22.85546875" style="15" customWidth="1"/>
    <col min="9736" max="9736" width="59.7109375" style="15" bestFit="1" customWidth="1"/>
    <col min="9737" max="9737" width="57.85546875" style="15" bestFit="1" customWidth="1"/>
    <col min="9738" max="9738" width="35.28515625" style="15" bestFit="1" customWidth="1"/>
    <col min="9739" max="9739" width="28.140625" style="15" bestFit="1" customWidth="1"/>
    <col min="9740" max="9740" width="33.140625" style="15" bestFit="1" customWidth="1"/>
    <col min="9741" max="9741" width="26" style="15" bestFit="1" customWidth="1"/>
    <col min="9742" max="9742" width="19.140625" style="15" bestFit="1" customWidth="1"/>
    <col min="9743" max="9743" width="10.42578125" style="15" customWidth="1"/>
    <col min="9744" max="9744" width="11.85546875" style="15" customWidth="1"/>
    <col min="9745" max="9745" width="14.7109375" style="15" customWidth="1"/>
    <col min="9746" max="9746" width="9" style="15" bestFit="1" customWidth="1"/>
    <col min="9747" max="9986" width="9.140625" style="15"/>
    <col min="9987" max="9987" width="4.7109375" style="15" bestFit="1" customWidth="1"/>
    <col min="9988" max="9988" width="9.7109375" style="15" bestFit="1" customWidth="1"/>
    <col min="9989" max="9989" width="10" style="15" bestFit="1" customWidth="1"/>
    <col min="9990" max="9990" width="8.85546875" style="15" bestFit="1" customWidth="1"/>
    <col min="9991" max="9991" width="22.85546875" style="15" customWidth="1"/>
    <col min="9992" max="9992" width="59.7109375" style="15" bestFit="1" customWidth="1"/>
    <col min="9993" max="9993" width="57.85546875" style="15" bestFit="1" customWidth="1"/>
    <col min="9994" max="9994" width="35.28515625" style="15" bestFit="1" customWidth="1"/>
    <col min="9995" max="9995" width="28.140625" style="15" bestFit="1" customWidth="1"/>
    <col min="9996" max="9996" width="33.140625" style="15" bestFit="1" customWidth="1"/>
    <col min="9997" max="9997" width="26" style="15" bestFit="1" customWidth="1"/>
    <col min="9998" max="9998" width="19.140625" style="15" bestFit="1" customWidth="1"/>
    <col min="9999" max="9999" width="10.42578125" style="15" customWidth="1"/>
    <col min="10000" max="10000" width="11.85546875" style="15" customWidth="1"/>
    <col min="10001" max="10001" width="14.7109375" style="15" customWidth="1"/>
    <col min="10002" max="10002" width="9" style="15" bestFit="1" customWidth="1"/>
    <col min="10003" max="10242" width="9.140625" style="15"/>
    <col min="10243" max="10243" width="4.7109375" style="15" bestFit="1" customWidth="1"/>
    <col min="10244" max="10244" width="9.7109375" style="15" bestFit="1" customWidth="1"/>
    <col min="10245" max="10245" width="10" style="15" bestFit="1" customWidth="1"/>
    <col min="10246" max="10246" width="8.85546875" style="15" bestFit="1" customWidth="1"/>
    <col min="10247" max="10247" width="22.85546875" style="15" customWidth="1"/>
    <col min="10248" max="10248" width="59.7109375" style="15" bestFit="1" customWidth="1"/>
    <col min="10249" max="10249" width="57.85546875" style="15" bestFit="1" customWidth="1"/>
    <col min="10250" max="10250" width="35.28515625" style="15" bestFit="1" customWidth="1"/>
    <col min="10251" max="10251" width="28.140625" style="15" bestFit="1" customWidth="1"/>
    <col min="10252" max="10252" width="33.140625" style="15" bestFit="1" customWidth="1"/>
    <col min="10253" max="10253" width="26" style="15" bestFit="1" customWidth="1"/>
    <col min="10254" max="10254" width="19.140625" style="15" bestFit="1" customWidth="1"/>
    <col min="10255" max="10255" width="10.42578125" style="15" customWidth="1"/>
    <col min="10256" max="10256" width="11.85546875" style="15" customWidth="1"/>
    <col min="10257" max="10257" width="14.7109375" style="15" customWidth="1"/>
    <col min="10258" max="10258" width="9" style="15" bestFit="1" customWidth="1"/>
    <col min="10259" max="10498" width="9.140625" style="15"/>
    <col min="10499" max="10499" width="4.7109375" style="15" bestFit="1" customWidth="1"/>
    <col min="10500" max="10500" width="9.7109375" style="15" bestFit="1" customWidth="1"/>
    <col min="10501" max="10501" width="10" style="15" bestFit="1" customWidth="1"/>
    <col min="10502" max="10502" width="8.85546875" style="15" bestFit="1" customWidth="1"/>
    <col min="10503" max="10503" width="22.85546875" style="15" customWidth="1"/>
    <col min="10504" max="10504" width="59.7109375" style="15" bestFit="1" customWidth="1"/>
    <col min="10505" max="10505" width="57.85546875" style="15" bestFit="1" customWidth="1"/>
    <col min="10506" max="10506" width="35.28515625" style="15" bestFit="1" customWidth="1"/>
    <col min="10507" max="10507" width="28.140625" style="15" bestFit="1" customWidth="1"/>
    <col min="10508" max="10508" width="33.140625" style="15" bestFit="1" customWidth="1"/>
    <col min="10509" max="10509" width="26" style="15" bestFit="1" customWidth="1"/>
    <col min="10510" max="10510" width="19.140625" style="15" bestFit="1" customWidth="1"/>
    <col min="10511" max="10511" width="10.42578125" style="15" customWidth="1"/>
    <col min="10512" max="10512" width="11.85546875" style="15" customWidth="1"/>
    <col min="10513" max="10513" width="14.7109375" style="15" customWidth="1"/>
    <col min="10514" max="10514" width="9" style="15" bestFit="1" customWidth="1"/>
    <col min="10515" max="10754" width="9.140625" style="15"/>
    <col min="10755" max="10755" width="4.7109375" style="15" bestFit="1" customWidth="1"/>
    <col min="10756" max="10756" width="9.7109375" style="15" bestFit="1" customWidth="1"/>
    <col min="10757" max="10757" width="10" style="15" bestFit="1" customWidth="1"/>
    <col min="10758" max="10758" width="8.85546875" style="15" bestFit="1" customWidth="1"/>
    <col min="10759" max="10759" width="22.85546875" style="15" customWidth="1"/>
    <col min="10760" max="10760" width="59.7109375" style="15" bestFit="1" customWidth="1"/>
    <col min="10761" max="10761" width="57.85546875" style="15" bestFit="1" customWidth="1"/>
    <col min="10762" max="10762" width="35.28515625" style="15" bestFit="1" customWidth="1"/>
    <col min="10763" max="10763" width="28.140625" style="15" bestFit="1" customWidth="1"/>
    <col min="10764" max="10764" width="33.140625" style="15" bestFit="1" customWidth="1"/>
    <col min="10765" max="10765" width="26" style="15" bestFit="1" customWidth="1"/>
    <col min="10766" max="10766" width="19.140625" style="15" bestFit="1" customWidth="1"/>
    <col min="10767" max="10767" width="10.42578125" style="15" customWidth="1"/>
    <col min="10768" max="10768" width="11.85546875" style="15" customWidth="1"/>
    <col min="10769" max="10769" width="14.7109375" style="15" customWidth="1"/>
    <col min="10770" max="10770" width="9" style="15" bestFit="1" customWidth="1"/>
    <col min="10771" max="11010" width="9.140625" style="15"/>
    <col min="11011" max="11011" width="4.7109375" style="15" bestFit="1" customWidth="1"/>
    <col min="11012" max="11012" width="9.7109375" style="15" bestFit="1" customWidth="1"/>
    <col min="11013" max="11013" width="10" style="15" bestFit="1" customWidth="1"/>
    <col min="11014" max="11014" width="8.85546875" style="15" bestFit="1" customWidth="1"/>
    <col min="11015" max="11015" width="22.85546875" style="15" customWidth="1"/>
    <col min="11016" max="11016" width="59.7109375" style="15" bestFit="1" customWidth="1"/>
    <col min="11017" max="11017" width="57.85546875" style="15" bestFit="1" customWidth="1"/>
    <col min="11018" max="11018" width="35.28515625" style="15" bestFit="1" customWidth="1"/>
    <col min="11019" max="11019" width="28.140625" style="15" bestFit="1" customWidth="1"/>
    <col min="11020" max="11020" width="33.140625" style="15" bestFit="1" customWidth="1"/>
    <col min="11021" max="11021" width="26" style="15" bestFit="1" customWidth="1"/>
    <col min="11022" max="11022" width="19.140625" style="15" bestFit="1" customWidth="1"/>
    <col min="11023" max="11023" width="10.42578125" style="15" customWidth="1"/>
    <col min="11024" max="11024" width="11.85546875" style="15" customWidth="1"/>
    <col min="11025" max="11025" width="14.7109375" style="15" customWidth="1"/>
    <col min="11026" max="11026" width="9" style="15" bestFit="1" customWidth="1"/>
    <col min="11027" max="11266" width="9.140625" style="15"/>
    <col min="11267" max="11267" width="4.7109375" style="15" bestFit="1" customWidth="1"/>
    <col min="11268" max="11268" width="9.7109375" style="15" bestFit="1" customWidth="1"/>
    <col min="11269" max="11269" width="10" style="15" bestFit="1" customWidth="1"/>
    <col min="11270" max="11270" width="8.85546875" style="15" bestFit="1" customWidth="1"/>
    <col min="11271" max="11271" width="22.85546875" style="15" customWidth="1"/>
    <col min="11272" max="11272" width="59.7109375" style="15" bestFit="1" customWidth="1"/>
    <col min="11273" max="11273" width="57.85546875" style="15" bestFit="1" customWidth="1"/>
    <col min="11274" max="11274" width="35.28515625" style="15" bestFit="1" customWidth="1"/>
    <col min="11275" max="11275" width="28.140625" style="15" bestFit="1" customWidth="1"/>
    <col min="11276" max="11276" width="33.140625" style="15" bestFit="1" customWidth="1"/>
    <col min="11277" max="11277" width="26" style="15" bestFit="1" customWidth="1"/>
    <col min="11278" max="11278" width="19.140625" style="15" bestFit="1" customWidth="1"/>
    <col min="11279" max="11279" width="10.42578125" style="15" customWidth="1"/>
    <col min="11280" max="11280" width="11.85546875" style="15" customWidth="1"/>
    <col min="11281" max="11281" width="14.7109375" style="15" customWidth="1"/>
    <col min="11282" max="11282" width="9" style="15" bestFit="1" customWidth="1"/>
    <col min="11283" max="11522" width="9.140625" style="15"/>
    <col min="11523" max="11523" width="4.7109375" style="15" bestFit="1" customWidth="1"/>
    <col min="11524" max="11524" width="9.7109375" style="15" bestFit="1" customWidth="1"/>
    <col min="11525" max="11525" width="10" style="15" bestFit="1" customWidth="1"/>
    <col min="11526" max="11526" width="8.85546875" style="15" bestFit="1" customWidth="1"/>
    <col min="11527" max="11527" width="22.85546875" style="15" customWidth="1"/>
    <col min="11528" max="11528" width="59.7109375" style="15" bestFit="1" customWidth="1"/>
    <col min="11529" max="11529" width="57.85546875" style="15" bestFit="1" customWidth="1"/>
    <col min="11530" max="11530" width="35.28515625" style="15" bestFit="1" customWidth="1"/>
    <col min="11531" max="11531" width="28.140625" style="15" bestFit="1" customWidth="1"/>
    <col min="11532" max="11532" width="33.140625" style="15" bestFit="1" customWidth="1"/>
    <col min="11533" max="11533" width="26" style="15" bestFit="1" customWidth="1"/>
    <col min="11534" max="11534" width="19.140625" style="15" bestFit="1" customWidth="1"/>
    <col min="11535" max="11535" width="10.42578125" style="15" customWidth="1"/>
    <col min="11536" max="11536" width="11.85546875" style="15" customWidth="1"/>
    <col min="11537" max="11537" width="14.7109375" style="15" customWidth="1"/>
    <col min="11538" max="11538" width="9" style="15" bestFit="1" customWidth="1"/>
    <col min="11539" max="11778" width="9.140625" style="15"/>
    <col min="11779" max="11779" width="4.7109375" style="15" bestFit="1" customWidth="1"/>
    <col min="11780" max="11780" width="9.7109375" style="15" bestFit="1" customWidth="1"/>
    <col min="11781" max="11781" width="10" style="15" bestFit="1" customWidth="1"/>
    <col min="11782" max="11782" width="8.85546875" style="15" bestFit="1" customWidth="1"/>
    <col min="11783" max="11783" width="22.85546875" style="15" customWidth="1"/>
    <col min="11784" max="11784" width="59.7109375" style="15" bestFit="1" customWidth="1"/>
    <col min="11785" max="11785" width="57.85546875" style="15" bestFit="1" customWidth="1"/>
    <col min="11786" max="11786" width="35.28515625" style="15" bestFit="1" customWidth="1"/>
    <col min="11787" max="11787" width="28.140625" style="15" bestFit="1" customWidth="1"/>
    <col min="11788" max="11788" width="33.140625" style="15" bestFit="1" customWidth="1"/>
    <col min="11789" max="11789" width="26" style="15" bestFit="1" customWidth="1"/>
    <col min="11790" max="11790" width="19.140625" style="15" bestFit="1" customWidth="1"/>
    <col min="11791" max="11791" width="10.42578125" style="15" customWidth="1"/>
    <col min="11792" max="11792" width="11.85546875" style="15" customWidth="1"/>
    <col min="11793" max="11793" width="14.7109375" style="15" customWidth="1"/>
    <col min="11794" max="11794" width="9" style="15" bestFit="1" customWidth="1"/>
    <col min="11795" max="12034" width="9.140625" style="15"/>
    <col min="12035" max="12035" width="4.7109375" style="15" bestFit="1" customWidth="1"/>
    <col min="12036" max="12036" width="9.7109375" style="15" bestFit="1" customWidth="1"/>
    <col min="12037" max="12037" width="10" style="15" bestFit="1" customWidth="1"/>
    <col min="12038" max="12038" width="8.85546875" style="15" bestFit="1" customWidth="1"/>
    <col min="12039" max="12039" width="22.85546875" style="15" customWidth="1"/>
    <col min="12040" max="12040" width="59.7109375" style="15" bestFit="1" customWidth="1"/>
    <col min="12041" max="12041" width="57.85546875" style="15" bestFit="1" customWidth="1"/>
    <col min="12042" max="12042" width="35.28515625" style="15" bestFit="1" customWidth="1"/>
    <col min="12043" max="12043" width="28.140625" style="15" bestFit="1" customWidth="1"/>
    <col min="12044" max="12044" width="33.140625" style="15" bestFit="1" customWidth="1"/>
    <col min="12045" max="12045" width="26" style="15" bestFit="1" customWidth="1"/>
    <col min="12046" max="12046" width="19.140625" style="15" bestFit="1" customWidth="1"/>
    <col min="12047" max="12047" width="10.42578125" style="15" customWidth="1"/>
    <col min="12048" max="12048" width="11.85546875" style="15" customWidth="1"/>
    <col min="12049" max="12049" width="14.7109375" style="15" customWidth="1"/>
    <col min="12050" max="12050" width="9" style="15" bestFit="1" customWidth="1"/>
    <col min="12051" max="12290" width="9.140625" style="15"/>
    <col min="12291" max="12291" width="4.7109375" style="15" bestFit="1" customWidth="1"/>
    <col min="12292" max="12292" width="9.7109375" style="15" bestFit="1" customWidth="1"/>
    <col min="12293" max="12293" width="10" style="15" bestFit="1" customWidth="1"/>
    <col min="12294" max="12294" width="8.85546875" style="15" bestFit="1" customWidth="1"/>
    <col min="12295" max="12295" width="22.85546875" style="15" customWidth="1"/>
    <col min="12296" max="12296" width="59.7109375" style="15" bestFit="1" customWidth="1"/>
    <col min="12297" max="12297" width="57.85546875" style="15" bestFit="1" customWidth="1"/>
    <col min="12298" max="12298" width="35.28515625" style="15" bestFit="1" customWidth="1"/>
    <col min="12299" max="12299" width="28.140625" style="15" bestFit="1" customWidth="1"/>
    <col min="12300" max="12300" width="33.140625" style="15" bestFit="1" customWidth="1"/>
    <col min="12301" max="12301" width="26" style="15" bestFit="1" customWidth="1"/>
    <col min="12302" max="12302" width="19.140625" style="15" bestFit="1" customWidth="1"/>
    <col min="12303" max="12303" width="10.42578125" style="15" customWidth="1"/>
    <col min="12304" max="12304" width="11.85546875" style="15" customWidth="1"/>
    <col min="12305" max="12305" width="14.7109375" style="15" customWidth="1"/>
    <col min="12306" max="12306" width="9" style="15" bestFit="1" customWidth="1"/>
    <col min="12307" max="12546" width="9.140625" style="15"/>
    <col min="12547" max="12547" width="4.7109375" style="15" bestFit="1" customWidth="1"/>
    <col min="12548" max="12548" width="9.7109375" style="15" bestFit="1" customWidth="1"/>
    <col min="12549" max="12549" width="10" style="15" bestFit="1" customWidth="1"/>
    <col min="12550" max="12550" width="8.85546875" style="15" bestFit="1" customWidth="1"/>
    <col min="12551" max="12551" width="22.85546875" style="15" customWidth="1"/>
    <col min="12552" max="12552" width="59.7109375" style="15" bestFit="1" customWidth="1"/>
    <col min="12553" max="12553" width="57.85546875" style="15" bestFit="1" customWidth="1"/>
    <col min="12554" max="12554" width="35.28515625" style="15" bestFit="1" customWidth="1"/>
    <col min="12555" max="12555" width="28.140625" style="15" bestFit="1" customWidth="1"/>
    <col min="12556" max="12556" width="33.140625" style="15" bestFit="1" customWidth="1"/>
    <col min="12557" max="12557" width="26" style="15" bestFit="1" customWidth="1"/>
    <col min="12558" max="12558" width="19.140625" style="15" bestFit="1" customWidth="1"/>
    <col min="12559" max="12559" width="10.42578125" style="15" customWidth="1"/>
    <col min="12560" max="12560" width="11.85546875" style="15" customWidth="1"/>
    <col min="12561" max="12561" width="14.7109375" style="15" customWidth="1"/>
    <col min="12562" max="12562" width="9" style="15" bestFit="1" customWidth="1"/>
    <col min="12563" max="12802" width="9.140625" style="15"/>
    <col min="12803" max="12803" width="4.7109375" style="15" bestFit="1" customWidth="1"/>
    <col min="12804" max="12804" width="9.7109375" style="15" bestFit="1" customWidth="1"/>
    <col min="12805" max="12805" width="10" style="15" bestFit="1" customWidth="1"/>
    <col min="12806" max="12806" width="8.85546875" style="15" bestFit="1" customWidth="1"/>
    <col min="12807" max="12807" width="22.85546875" style="15" customWidth="1"/>
    <col min="12808" max="12808" width="59.7109375" style="15" bestFit="1" customWidth="1"/>
    <col min="12809" max="12809" width="57.85546875" style="15" bestFit="1" customWidth="1"/>
    <col min="12810" max="12810" width="35.28515625" style="15" bestFit="1" customWidth="1"/>
    <col min="12811" max="12811" width="28.140625" style="15" bestFit="1" customWidth="1"/>
    <col min="12812" max="12812" width="33.140625" style="15" bestFit="1" customWidth="1"/>
    <col min="12813" max="12813" width="26" style="15" bestFit="1" customWidth="1"/>
    <col min="12814" max="12814" width="19.140625" style="15" bestFit="1" customWidth="1"/>
    <col min="12815" max="12815" width="10.42578125" style="15" customWidth="1"/>
    <col min="12816" max="12816" width="11.85546875" style="15" customWidth="1"/>
    <col min="12817" max="12817" width="14.7109375" style="15" customWidth="1"/>
    <col min="12818" max="12818" width="9" style="15" bestFit="1" customWidth="1"/>
    <col min="12819" max="13058" width="9.140625" style="15"/>
    <col min="13059" max="13059" width="4.7109375" style="15" bestFit="1" customWidth="1"/>
    <col min="13060" max="13060" width="9.7109375" style="15" bestFit="1" customWidth="1"/>
    <col min="13061" max="13061" width="10" style="15" bestFit="1" customWidth="1"/>
    <col min="13062" max="13062" width="8.85546875" style="15" bestFit="1" customWidth="1"/>
    <col min="13063" max="13063" width="22.85546875" style="15" customWidth="1"/>
    <col min="13064" max="13064" width="59.7109375" style="15" bestFit="1" customWidth="1"/>
    <col min="13065" max="13065" width="57.85546875" style="15" bestFit="1" customWidth="1"/>
    <col min="13066" max="13066" width="35.28515625" style="15" bestFit="1" customWidth="1"/>
    <col min="13067" max="13067" width="28.140625" style="15" bestFit="1" customWidth="1"/>
    <col min="13068" max="13068" width="33.140625" style="15" bestFit="1" customWidth="1"/>
    <col min="13069" max="13069" width="26" style="15" bestFit="1" customWidth="1"/>
    <col min="13070" max="13070" width="19.140625" style="15" bestFit="1" customWidth="1"/>
    <col min="13071" max="13071" width="10.42578125" style="15" customWidth="1"/>
    <col min="13072" max="13072" width="11.85546875" style="15" customWidth="1"/>
    <col min="13073" max="13073" width="14.7109375" style="15" customWidth="1"/>
    <col min="13074" max="13074" width="9" style="15" bestFit="1" customWidth="1"/>
    <col min="13075" max="13314" width="9.140625" style="15"/>
    <col min="13315" max="13315" width="4.7109375" style="15" bestFit="1" customWidth="1"/>
    <col min="13316" max="13316" width="9.7109375" style="15" bestFit="1" customWidth="1"/>
    <col min="13317" max="13317" width="10" style="15" bestFit="1" customWidth="1"/>
    <col min="13318" max="13318" width="8.85546875" style="15" bestFit="1" customWidth="1"/>
    <col min="13319" max="13319" width="22.85546875" style="15" customWidth="1"/>
    <col min="13320" max="13320" width="59.7109375" style="15" bestFit="1" customWidth="1"/>
    <col min="13321" max="13321" width="57.85546875" style="15" bestFit="1" customWidth="1"/>
    <col min="13322" max="13322" width="35.28515625" style="15" bestFit="1" customWidth="1"/>
    <col min="13323" max="13323" width="28.140625" style="15" bestFit="1" customWidth="1"/>
    <col min="13324" max="13324" width="33.140625" style="15" bestFit="1" customWidth="1"/>
    <col min="13325" max="13325" width="26" style="15" bestFit="1" customWidth="1"/>
    <col min="13326" max="13326" width="19.140625" style="15" bestFit="1" customWidth="1"/>
    <col min="13327" max="13327" width="10.42578125" style="15" customWidth="1"/>
    <col min="13328" max="13328" width="11.85546875" style="15" customWidth="1"/>
    <col min="13329" max="13329" width="14.7109375" style="15" customWidth="1"/>
    <col min="13330" max="13330" width="9" style="15" bestFit="1" customWidth="1"/>
    <col min="13331" max="13570" width="9.140625" style="15"/>
    <col min="13571" max="13571" width="4.7109375" style="15" bestFit="1" customWidth="1"/>
    <col min="13572" max="13572" width="9.7109375" style="15" bestFit="1" customWidth="1"/>
    <col min="13573" max="13573" width="10" style="15" bestFit="1" customWidth="1"/>
    <col min="13574" max="13574" width="8.85546875" style="15" bestFit="1" customWidth="1"/>
    <col min="13575" max="13575" width="22.85546875" style="15" customWidth="1"/>
    <col min="13576" max="13576" width="59.7109375" style="15" bestFit="1" customWidth="1"/>
    <col min="13577" max="13577" width="57.85546875" style="15" bestFit="1" customWidth="1"/>
    <col min="13578" max="13578" width="35.28515625" style="15" bestFit="1" customWidth="1"/>
    <col min="13579" max="13579" width="28.140625" style="15" bestFit="1" customWidth="1"/>
    <col min="13580" max="13580" width="33.140625" style="15" bestFit="1" customWidth="1"/>
    <col min="13581" max="13581" width="26" style="15" bestFit="1" customWidth="1"/>
    <col min="13582" max="13582" width="19.140625" style="15" bestFit="1" customWidth="1"/>
    <col min="13583" max="13583" width="10.42578125" style="15" customWidth="1"/>
    <col min="13584" max="13584" width="11.85546875" style="15" customWidth="1"/>
    <col min="13585" max="13585" width="14.7109375" style="15" customWidth="1"/>
    <col min="13586" max="13586" width="9" style="15" bestFit="1" customWidth="1"/>
    <col min="13587" max="13826" width="9.140625" style="15"/>
    <col min="13827" max="13827" width="4.7109375" style="15" bestFit="1" customWidth="1"/>
    <col min="13828" max="13828" width="9.7109375" style="15" bestFit="1" customWidth="1"/>
    <col min="13829" max="13829" width="10" style="15" bestFit="1" customWidth="1"/>
    <col min="13830" max="13830" width="8.85546875" style="15" bestFit="1" customWidth="1"/>
    <col min="13831" max="13831" width="22.85546875" style="15" customWidth="1"/>
    <col min="13832" max="13832" width="59.7109375" style="15" bestFit="1" customWidth="1"/>
    <col min="13833" max="13833" width="57.85546875" style="15" bestFit="1" customWidth="1"/>
    <col min="13834" max="13834" width="35.28515625" style="15" bestFit="1" customWidth="1"/>
    <col min="13835" max="13835" width="28.140625" style="15" bestFit="1" customWidth="1"/>
    <col min="13836" max="13836" width="33.140625" style="15" bestFit="1" customWidth="1"/>
    <col min="13837" max="13837" width="26" style="15" bestFit="1" customWidth="1"/>
    <col min="13838" max="13838" width="19.140625" style="15" bestFit="1" customWidth="1"/>
    <col min="13839" max="13839" width="10.42578125" style="15" customWidth="1"/>
    <col min="13840" max="13840" width="11.85546875" style="15" customWidth="1"/>
    <col min="13841" max="13841" width="14.7109375" style="15" customWidth="1"/>
    <col min="13842" max="13842" width="9" style="15" bestFit="1" customWidth="1"/>
    <col min="13843" max="14082" width="9.140625" style="15"/>
    <col min="14083" max="14083" width="4.7109375" style="15" bestFit="1" customWidth="1"/>
    <col min="14084" max="14084" width="9.7109375" style="15" bestFit="1" customWidth="1"/>
    <col min="14085" max="14085" width="10" style="15" bestFit="1" customWidth="1"/>
    <col min="14086" max="14086" width="8.85546875" style="15" bestFit="1" customWidth="1"/>
    <col min="14087" max="14087" width="22.85546875" style="15" customWidth="1"/>
    <col min="14088" max="14088" width="59.7109375" style="15" bestFit="1" customWidth="1"/>
    <col min="14089" max="14089" width="57.85546875" style="15" bestFit="1" customWidth="1"/>
    <col min="14090" max="14090" width="35.28515625" style="15" bestFit="1" customWidth="1"/>
    <col min="14091" max="14091" width="28.140625" style="15" bestFit="1" customWidth="1"/>
    <col min="14092" max="14092" width="33.140625" style="15" bestFit="1" customWidth="1"/>
    <col min="14093" max="14093" width="26" style="15" bestFit="1" customWidth="1"/>
    <col min="14094" max="14094" width="19.140625" style="15" bestFit="1" customWidth="1"/>
    <col min="14095" max="14095" width="10.42578125" style="15" customWidth="1"/>
    <col min="14096" max="14096" width="11.85546875" style="15" customWidth="1"/>
    <col min="14097" max="14097" width="14.7109375" style="15" customWidth="1"/>
    <col min="14098" max="14098" width="9" style="15" bestFit="1" customWidth="1"/>
    <col min="14099" max="14338" width="9.140625" style="15"/>
    <col min="14339" max="14339" width="4.7109375" style="15" bestFit="1" customWidth="1"/>
    <col min="14340" max="14340" width="9.7109375" style="15" bestFit="1" customWidth="1"/>
    <col min="14341" max="14341" width="10" style="15" bestFit="1" customWidth="1"/>
    <col min="14342" max="14342" width="8.85546875" style="15" bestFit="1" customWidth="1"/>
    <col min="14343" max="14343" width="22.85546875" style="15" customWidth="1"/>
    <col min="14344" max="14344" width="59.7109375" style="15" bestFit="1" customWidth="1"/>
    <col min="14345" max="14345" width="57.85546875" style="15" bestFit="1" customWidth="1"/>
    <col min="14346" max="14346" width="35.28515625" style="15" bestFit="1" customWidth="1"/>
    <col min="14347" max="14347" width="28.140625" style="15" bestFit="1" customWidth="1"/>
    <col min="14348" max="14348" width="33.140625" style="15" bestFit="1" customWidth="1"/>
    <col min="14349" max="14349" width="26" style="15" bestFit="1" customWidth="1"/>
    <col min="14350" max="14350" width="19.140625" style="15" bestFit="1" customWidth="1"/>
    <col min="14351" max="14351" width="10.42578125" style="15" customWidth="1"/>
    <col min="14352" max="14352" width="11.85546875" style="15" customWidth="1"/>
    <col min="14353" max="14353" width="14.7109375" style="15" customWidth="1"/>
    <col min="14354" max="14354" width="9" style="15" bestFit="1" customWidth="1"/>
    <col min="14355" max="14594" width="9.140625" style="15"/>
    <col min="14595" max="14595" width="4.7109375" style="15" bestFit="1" customWidth="1"/>
    <col min="14596" max="14596" width="9.7109375" style="15" bestFit="1" customWidth="1"/>
    <col min="14597" max="14597" width="10" style="15" bestFit="1" customWidth="1"/>
    <col min="14598" max="14598" width="8.85546875" style="15" bestFit="1" customWidth="1"/>
    <col min="14599" max="14599" width="22.85546875" style="15" customWidth="1"/>
    <col min="14600" max="14600" width="59.7109375" style="15" bestFit="1" customWidth="1"/>
    <col min="14601" max="14601" width="57.85546875" style="15" bestFit="1" customWidth="1"/>
    <col min="14602" max="14602" width="35.28515625" style="15" bestFit="1" customWidth="1"/>
    <col min="14603" max="14603" width="28.140625" style="15" bestFit="1" customWidth="1"/>
    <col min="14604" max="14604" width="33.140625" style="15" bestFit="1" customWidth="1"/>
    <col min="14605" max="14605" width="26" style="15" bestFit="1" customWidth="1"/>
    <col min="14606" max="14606" width="19.140625" style="15" bestFit="1" customWidth="1"/>
    <col min="14607" max="14607" width="10.42578125" style="15" customWidth="1"/>
    <col min="14608" max="14608" width="11.85546875" style="15" customWidth="1"/>
    <col min="14609" max="14609" width="14.7109375" style="15" customWidth="1"/>
    <col min="14610" max="14610" width="9" style="15" bestFit="1" customWidth="1"/>
    <col min="14611" max="14850" width="9.140625" style="15"/>
    <col min="14851" max="14851" width="4.7109375" style="15" bestFit="1" customWidth="1"/>
    <col min="14852" max="14852" width="9.7109375" style="15" bestFit="1" customWidth="1"/>
    <col min="14853" max="14853" width="10" style="15" bestFit="1" customWidth="1"/>
    <col min="14854" max="14854" width="8.85546875" style="15" bestFit="1" customWidth="1"/>
    <col min="14855" max="14855" width="22.85546875" style="15" customWidth="1"/>
    <col min="14856" max="14856" width="59.7109375" style="15" bestFit="1" customWidth="1"/>
    <col min="14857" max="14857" width="57.85546875" style="15" bestFit="1" customWidth="1"/>
    <col min="14858" max="14858" width="35.28515625" style="15" bestFit="1" customWidth="1"/>
    <col min="14859" max="14859" width="28.140625" style="15" bestFit="1" customWidth="1"/>
    <col min="14860" max="14860" width="33.140625" style="15" bestFit="1" customWidth="1"/>
    <col min="14861" max="14861" width="26" style="15" bestFit="1" customWidth="1"/>
    <col min="14862" max="14862" width="19.140625" style="15" bestFit="1" customWidth="1"/>
    <col min="14863" max="14863" width="10.42578125" style="15" customWidth="1"/>
    <col min="14864" max="14864" width="11.85546875" style="15" customWidth="1"/>
    <col min="14865" max="14865" width="14.7109375" style="15" customWidth="1"/>
    <col min="14866" max="14866" width="9" style="15" bestFit="1" customWidth="1"/>
    <col min="14867" max="15106" width="9.140625" style="15"/>
    <col min="15107" max="15107" width="4.7109375" style="15" bestFit="1" customWidth="1"/>
    <col min="15108" max="15108" width="9.7109375" style="15" bestFit="1" customWidth="1"/>
    <col min="15109" max="15109" width="10" style="15" bestFit="1" customWidth="1"/>
    <col min="15110" max="15110" width="8.85546875" style="15" bestFit="1" customWidth="1"/>
    <col min="15111" max="15111" width="22.85546875" style="15" customWidth="1"/>
    <col min="15112" max="15112" width="59.7109375" style="15" bestFit="1" customWidth="1"/>
    <col min="15113" max="15113" width="57.85546875" style="15" bestFit="1" customWidth="1"/>
    <col min="15114" max="15114" width="35.28515625" style="15" bestFit="1" customWidth="1"/>
    <col min="15115" max="15115" width="28.140625" style="15" bestFit="1" customWidth="1"/>
    <col min="15116" max="15116" width="33.140625" style="15" bestFit="1" customWidth="1"/>
    <col min="15117" max="15117" width="26" style="15" bestFit="1" customWidth="1"/>
    <col min="15118" max="15118" width="19.140625" style="15" bestFit="1" customWidth="1"/>
    <col min="15119" max="15119" width="10.42578125" style="15" customWidth="1"/>
    <col min="15120" max="15120" width="11.85546875" style="15" customWidth="1"/>
    <col min="15121" max="15121" width="14.7109375" style="15" customWidth="1"/>
    <col min="15122" max="15122" width="9" style="15" bestFit="1" customWidth="1"/>
    <col min="15123" max="15362" width="9.140625" style="15"/>
    <col min="15363" max="15363" width="4.7109375" style="15" bestFit="1" customWidth="1"/>
    <col min="15364" max="15364" width="9.7109375" style="15" bestFit="1" customWidth="1"/>
    <col min="15365" max="15365" width="10" style="15" bestFit="1" customWidth="1"/>
    <col min="15366" max="15366" width="8.85546875" style="15" bestFit="1" customWidth="1"/>
    <col min="15367" max="15367" width="22.85546875" style="15" customWidth="1"/>
    <col min="15368" max="15368" width="59.7109375" style="15" bestFit="1" customWidth="1"/>
    <col min="15369" max="15369" width="57.85546875" style="15" bestFit="1" customWidth="1"/>
    <col min="15370" max="15370" width="35.28515625" style="15" bestFit="1" customWidth="1"/>
    <col min="15371" max="15371" width="28.140625" style="15" bestFit="1" customWidth="1"/>
    <col min="15372" max="15372" width="33.140625" style="15" bestFit="1" customWidth="1"/>
    <col min="15373" max="15373" width="26" style="15" bestFit="1" customWidth="1"/>
    <col min="15374" max="15374" width="19.140625" style="15" bestFit="1" customWidth="1"/>
    <col min="15375" max="15375" width="10.42578125" style="15" customWidth="1"/>
    <col min="15376" max="15376" width="11.85546875" style="15" customWidth="1"/>
    <col min="15377" max="15377" width="14.7109375" style="15" customWidth="1"/>
    <col min="15378" max="15378" width="9" style="15" bestFit="1" customWidth="1"/>
    <col min="15379" max="15618" width="9.140625" style="15"/>
    <col min="15619" max="15619" width="4.7109375" style="15" bestFit="1" customWidth="1"/>
    <col min="15620" max="15620" width="9.7109375" style="15" bestFit="1" customWidth="1"/>
    <col min="15621" max="15621" width="10" style="15" bestFit="1" customWidth="1"/>
    <col min="15622" max="15622" width="8.85546875" style="15" bestFit="1" customWidth="1"/>
    <col min="15623" max="15623" width="22.85546875" style="15" customWidth="1"/>
    <col min="15624" max="15624" width="59.7109375" style="15" bestFit="1" customWidth="1"/>
    <col min="15625" max="15625" width="57.85546875" style="15" bestFit="1" customWidth="1"/>
    <col min="15626" max="15626" width="35.28515625" style="15" bestFit="1" customWidth="1"/>
    <col min="15627" max="15627" width="28.140625" style="15" bestFit="1" customWidth="1"/>
    <col min="15628" max="15628" width="33.140625" style="15" bestFit="1" customWidth="1"/>
    <col min="15629" max="15629" width="26" style="15" bestFit="1" customWidth="1"/>
    <col min="15630" max="15630" width="19.140625" style="15" bestFit="1" customWidth="1"/>
    <col min="15631" max="15631" width="10.42578125" style="15" customWidth="1"/>
    <col min="15632" max="15632" width="11.85546875" style="15" customWidth="1"/>
    <col min="15633" max="15633" width="14.7109375" style="15" customWidth="1"/>
    <col min="15634" max="15634" width="9" style="15" bestFit="1" customWidth="1"/>
    <col min="15635" max="15874" width="9.140625" style="15"/>
    <col min="15875" max="15875" width="4.7109375" style="15" bestFit="1" customWidth="1"/>
    <col min="15876" max="15876" width="9.7109375" style="15" bestFit="1" customWidth="1"/>
    <col min="15877" max="15877" width="10" style="15" bestFit="1" customWidth="1"/>
    <col min="15878" max="15878" width="8.85546875" style="15" bestFit="1" customWidth="1"/>
    <col min="15879" max="15879" width="22.85546875" style="15" customWidth="1"/>
    <col min="15880" max="15880" width="59.7109375" style="15" bestFit="1" customWidth="1"/>
    <col min="15881" max="15881" width="57.85546875" style="15" bestFit="1" customWidth="1"/>
    <col min="15882" max="15882" width="35.28515625" style="15" bestFit="1" customWidth="1"/>
    <col min="15883" max="15883" width="28.140625" style="15" bestFit="1" customWidth="1"/>
    <col min="15884" max="15884" width="33.140625" style="15" bestFit="1" customWidth="1"/>
    <col min="15885" max="15885" width="26" style="15" bestFit="1" customWidth="1"/>
    <col min="15886" max="15886" width="19.140625" style="15" bestFit="1" customWidth="1"/>
    <col min="15887" max="15887" width="10.42578125" style="15" customWidth="1"/>
    <col min="15888" max="15888" width="11.85546875" style="15" customWidth="1"/>
    <col min="15889" max="15889" width="14.7109375" style="15" customWidth="1"/>
    <col min="15890" max="15890" width="9" style="15" bestFit="1" customWidth="1"/>
    <col min="15891" max="16130" width="9.140625" style="15"/>
    <col min="16131" max="16131" width="4.7109375" style="15" bestFit="1" customWidth="1"/>
    <col min="16132" max="16132" width="9.7109375" style="15" bestFit="1" customWidth="1"/>
    <col min="16133" max="16133" width="10" style="15" bestFit="1" customWidth="1"/>
    <col min="16134" max="16134" width="8.85546875" style="15" bestFit="1" customWidth="1"/>
    <col min="16135" max="16135" width="22.85546875" style="15" customWidth="1"/>
    <col min="16136" max="16136" width="59.7109375" style="15" bestFit="1" customWidth="1"/>
    <col min="16137" max="16137" width="57.85546875" style="15" bestFit="1" customWidth="1"/>
    <col min="16138" max="16138" width="35.28515625" style="15" bestFit="1" customWidth="1"/>
    <col min="16139" max="16139" width="28.140625" style="15" bestFit="1" customWidth="1"/>
    <col min="16140" max="16140" width="33.140625" style="15" bestFit="1" customWidth="1"/>
    <col min="16141" max="16141" width="26" style="15" bestFit="1" customWidth="1"/>
    <col min="16142" max="16142" width="19.140625" style="15" bestFit="1" customWidth="1"/>
    <col min="16143" max="16143" width="10.42578125" style="15" customWidth="1"/>
    <col min="16144" max="16144" width="11.85546875" style="15" customWidth="1"/>
    <col min="16145" max="16145" width="14.7109375" style="15" customWidth="1"/>
    <col min="16146" max="16146" width="9" style="15" bestFit="1" customWidth="1"/>
    <col min="16147" max="16384" width="9.140625" style="15"/>
  </cols>
  <sheetData>
    <row r="2" spans="1:19" x14ac:dyDescent="0.25">
      <c r="A2" s="37" t="s">
        <v>2976</v>
      </c>
      <c r="B2" s="30"/>
      <c r="C2" s="30"/>
      <c r="D2" s="30"/>
      <c r="E2" s="30"/>
      <c r="F2" s="30"/>
    </row>
    <row r="4" spans="1:19" s="97" customFormat="1" ht="49.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96"/>
    </row>
    <row r="5" spans="1:19" s="97" customFormat="1" ht="15" x14ac:dyDescent="0.2">
      <c r="A5" s="644"/>
      <c r="B5" s="646"/>
      <c r="C5" s="646"/>
      <c r="D5" s="646"/>
      <c r="E5" s="644"/>
      <c r="F5" s="644"/>
      <c r="G5" s="644"/>
      <c r="H5" s="44" t="s">
        <v>14</v>
      </c>
      <c r="I5" s="44" t="s">
        <v>15</v>
      </c>
      <c r="J5" s="644"/>
      <c r="K5" s="46">
        <v>2020</v>
      </c>
      <c r="L5" s="46">
        <v>2021</v>
      </c>
      <c r="M5" s="5">
        <v>2020</v>
      </c>
      <c r="N5" s="5">
        <v>2021</v>
      </c>
      <c r="O5" s="5">
        <v>2020</v>
      </c>
      <c r="P5" s="5">
        <v>2021</v>
      </c>
      <c r="Q5" s="644"/>
      <c r="R5" s="646"/>
      <c r="S5" s="96"/>
    </row>
    <row r="6" spans="1:19" s="97" customFormat="1" ht="15" x14ac:dyDescent="0.2">
      <c r="A6" s="45" t="s">
        <v>16</v>
      </c>
      <c r="B6" s="44" t="s">
        <v>17</v>
      </c>
      <c r="C6" s="44" t="s">
        <v>18</v>
      </c>
      <c r="D6" s="44" t="s">
        <v>19</v>
      </c>
      <c r="E6" s="45" t="s">
        <v>20</v>
      </c>
      <c r="F6" s="45" t="s">
        <v>21</v>
      </c>
      <c r="G6" s="45" t="s">
        <v>22</v>
      </c>
      <c r="H6" s="44" t="s">
        <v>23</v>
      </c>
      <c r="I6" s="44" t="s">
        <v>24</v>
      </c>
      <c r="J6" s="45" t="s">
        <v>25</v>
      </c>
      <c r="K6" s="46" t="s">
        <v>26</v>
      </c>
      <c r="L6" s="46" t="s">
        <v>27</v>
      </c>
      <c r="M6" s="47" t="s">
        <v>28</v>
      </c>
      <c r="N6" s="47" t="s">
        <v>29</v>
      </c>
      <c r="O6" s="47" t="s">
        <v>30</v>
      </c>
      <c r="P6" s="47" t="s">
        <v>31</v>
      </c>
      <c r="Q6" s="45" t="s">
        <v>32</v>
      </c>
      <c r="R6" s="44" t="s">
        <v>33</v>
      </c>
      <c r="S6" s="96"/>
    </row>
    <row r="7" spans="1:19" s="103" customFormat="1" ht="157.5" x14ac:dyDescent="0.25">
      <c r="A7" s="98">
        <v>1</v>
      </c>
      <c r="B7" s="98">
        <v>3</v>
      </c>
      <c r="C7" s="98">
        <v>1</v>
      </c>
      <c r="D7" s="98">
        <v>13</v>
      </c>
      <c r="E7" s="99" t="s">
        <v>704</v>
      </c>
      <c r="F7" s="99" t="s">
        <v>705</v>
      </c>
      <c r="G7" s="98" t="s">
        <v>55</v>
      </c>
      <c r="H7" s="98" t="s">
        <v>706</v>
      </c>
      <c r="I7" s="98">
        <v>1000</v>
      </c>
      <c r="J7" s="99" t="s">
        <v>707</v>
      </c>
      <c r="K7" s="98" t="s">
        <v>708</v>
      </c>
      <c r="L7" s="98"/>
      <c r="M7" s="100">
        <v>14514</v>
      </c>
      <c r="N7" s="100"/>
      <c r="O7" s="100">
        <f t="shared" ref="O7" si="0">M7</f>
        <v>14514</v>
      </c>
      <c r="P7" s="101"/>
      <c r="Q7" s="99" t="s">
        <v>709</v>
      </c>
      <c r="R7" s="99" t="s">
        <v>710</v>
      </c>
      <c r="S7" s="102"/>
    </row>
    <row r="8" spans="1:19" s="103" customFormat="1" ht="141.75" x14ac:dyDescent="0.25">
      <c r="A8" s="98">
        <v>2</v>
      </c>
      <c r="B8" s="99">
        <v>1</v>
      </c>
      <c r="C8" s="98">
        <v>1</v>
      </c>
      <c r="D8" s="99">
        <v>3</v>
      </c>
      <c r="E8" s="99" t="s">
        <v>711</v>
      </c>
      <c r="F8" s="99" t="s">
        <v>712</v>
      </c>
      <c r="G8" s="99" t="s">
        <v>208</v>
      </c>
      <c r="H8" s="99" t="s">
        <v>209</v>
      </c>
      <c r="I8" s="183" t="s">
        <v>41</v>
      </c>
      <c r="J8" s="99" t="s">
        <v>713</v>
      </c>
      <c r="K8" s="184"/>
      <c r="L8" s="184" t="s">
        <v>45</v>
      </c>
      <c r="M8" s="100"/>
      <c r="N8" s="100">
        <v>47000</v>
      </c>
      <c r="O8" s="100"/>
      <c r="P8" s="100">
        <f>N8</f>
        <v>47000</v>
      </c>
      <c r="Q8" s="99" t="s">
        <v>709</v>
      </c>
      <c r="R8" s="99" t="s">
        <v>710</v>
      </c>
      <c r="S8" s="102"/>
    </row>
    <row r="9" spans="1:19" s="103" customFormat="1" ht="299.25" x14ac:dyDescent="0.25">
      <c r="A9" s="98">
        <v>3</v>
      </c>
      <c r="B9" s="99">
        <v>1</v>
      </c>
      <c r="C9" s="98">
        <v>1</v>
      </c>
      <c r="D9" s="99">
        <v>3</v>
      </c>
      <c r="E9" s="99" t="s">
        <v>714</v>
      </c>
      <c r="F9" s="99" t="s">
        <v>715</v>
      </c>
      <c r="G9" s="185" t="s">
        <v>716</v>
      </c>
      <c r="H9" s="98" t="s">
        <v>706</v>
      </c>
      <c r="I9" s="183" t="s">
        <v>717</v>
      </c>
      <c r="J9" s="99" t="s">
        <v>713</v>
      </c>
      <c r="K9" s="184"/>
      <c r="L9" s="184" t="s">
        <v>45</v>
      </c>
      <c r="M9" s="100"/>
      <c r="N9" s="100">
        <v>130000</v>
      </c>
      <c r="O9" s="100"/>
      <c r="P9" s="100">
        <f>N9</f>
        <v>130000</v>
      </c>
      <c r="Q9" s="99" t="s">
        <v>709</v>
      </c>
      <c r="R9" s="99" t="s">
        <v>710</v>
      </c>
      <c r="S9" s="102"/>
    </row>
    <row r="10" spans="1:19" s="103" customFormat="1" ht="173.25" x14ac:dyDescent="0.25">
      <c r="A10" s="98">
        <v>4</v>
      </c>
      <c r="B10" s="99">
        <v>1</v>
      </c>
      <c r="C10" s="98">
        <v>1</v>
      </c>
      <c r="D10" s="99">
        <v>3</v>
      </c>
      <c r="E10" s="99" t="s">
        <v>718</v>
      </c>
      <c r="F10" s="99" t="s">
        <v>719</v>
      </c>
      <c r="G10" s="99" t="s">
        <v>44</v>
      </c>
      <c r="H10" s="183" t="s">
        <v>720</v>
      </c>
      <c r="I10" s="183" t="s">
        <v>721</v>
      </c>
      <c r="J10" s="99" t="s">
        <v>722</v>
      </c>
      <c r="K10" s="184"/>
      <c r="L10" s="184" t="s">
        <v>38</v>
      </c>
      <c r="M10" s="100"/>
      <c r="N10" s="100">
        <v>43000</v>
      </c>
      <c r="O10" s="100"/>
      <c r="P10" s="100">
        <f>N10</f>
        <v>43000</v>
      </c>
      <c r="Q10" s="99" t="s">
        <v>723</v>
      </c>
      <c r="R10" s="99" t="s">
        <v>710</v>
      </c>
      <c r="S10" s="102"/>
    </row>
    <row r="12" spans="1:19" x14ac:dyDescent="0.25">
      <c r="L12" s="716"/>
      <c r="M12" s="720" t="s">
        <v>35</v>
      </c>
      <c r="N12" s="721"/>
      <c r="O12" s="722"/>
    </row>
    <row r="13" spans="1:19" x14ac:dyDescent="0.25">
      <c r="L13" s="717"/>
      <c r="M13" s="719" t="s">
        <v>36</v>
      </c>
      <c r="N13" s="720" t="s">
        <v>37</v>
      </c>
      <c r="O13" s="722"/>
    </row>
    <row r="14" spans="1:19" x14ac:dyDescent="0.25">
      <c r="L14" s="718"/>
      <c r="M14" s="719"/>
      <c r="N14" s="43">
        <v>2020</v>
      </c>
      <c r="O14" s="43">
        <v>2021</v>
      </c>
    </row>
    <row r="15" spans="1:19" x14ac:dyDescent="0.25">
      <c r="L15" s="43" t="s">
        <v>887</v>
      </c>
      <c r="M15" s="42">
        <v>4</v>
      </c>
      <c r="N15" s="19">
        <f>O7</f>
        <v>14514</v>
      </c>
      <c r="O15" s="22">
        <f>P10+P9+P8</f>
        <v>220000</v>
      </c>
    </row>
  </sheetData>
  <mergeCells count="18">
    <mergeCell ref="R4:R5"/>
    <mergeCell ref="G4:G5"/>
    <mergeCell ref="H4:I4"/>
    <mergeCell ref="J4:J5"/>
    <mergeCell ref="K4:L4"/>
    <mergeCell ref="M4:N4"/>
    <mergeCell ref="O4:P4"/>
    <mergeCell ref="Q4:Q5"/>
    <mergeCell ref="A4:A5"/>
    <mergeCell ref="B4:B5"/>
    <mergeCell ref="C4:C5"/>
    <mergeCell ref="D4:D5"/>
    <mergeCell ref="E4:E5"/>
    <mergeCell ref="F4:F5"/>
    <mergeCell ref="L12:L14"/>
    <mergeCell ref="M12:O12"/>
    <mergeCell ref="M13:M14"/>
    <mergeCell ref="N13:O13"/>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6"/>
  <sheetViews>
    <sheetView topLeftCell="H1" workbookViewId="0">
      <selection activeCell="K35" sqref="K35"/>
    </sheetView>
  </sheetViews>
  <sheetFormatPr defaultRowHeight="15" x14ac:dyDescent="0.25"/>
  <cols>
    <col min="1" max="1" width="4.7109375" style="205" customWidth="1"/>
    <col min="2" max="2" width="8.85546875" style="205" customWidth="1"/>
    <col min="3" max="3" width="11.42578125" style="205" customWidth="1"/>
    <col min="4" max="4" width="9.7109375" style="205" customWidth="1"/>
    <col min="5" max="5" width="45.7109375" style="205" customWidth="1"/>
    <col min="6" max="6" width="70.5703125" style="205" customWidth="1"/>
    <col min="7" max="7" width="35.7109375" style="205" customWidth="1"/>
    <col min="8" max="8" width="20.42578125" style="205" customWidth="1"/>
    <col min="9" max="9" width="12.140625" style="205" customWidth="1"/>
    <col min="10" max="10" width="53.5703125" style="205" customWidth="1"/>
    <col min="11" max="11" width="12.140625" style="205" customWidth="1"/>
    <col min="12" max="12" width="12.7109375" style="205" customWidth="1"/>
    <col min="13" max="13" width="17.85546875" style="205" customWidth="1"/>
    <col min="14" max="14" width="17.28515625" style="205" customWidth="1"/>
    <col min="15" max="16" width="18" style="205" customWidth="1"/>
    <col min="17" max="17" width="35.5703125" style="205" customWidth="1"/>
    <col min="18" max="18" width="23.85546875" style="205" customWidth="1"/>
    <col min="19" max="19" width="19.5703125" style="205" customWidth="1"/>
    <col min="20" max="258" width="9.140625" style="205"/>
    <col min="259" max="259" width="4.7109375" style="205" bestFit="1" customWidth="1"/>
    <col min="260" max="260" width="9.7109375" style="205" bestFit="1" customWidth="1"/>
    <col min="261" max="261" width="10" style="205" bestFit="1" customWidth="1"/>
    <col min="262" max="262" width="8.85546875" style="205" bestFit="1" customWidth="1"/>
    <col min="263" max="263" width="22.85546875" style="205" customWidth="1"/>
    <col min="264" max="264" width="59.7109375" style="205" bestFit="1" customWidth="1"/>
    <col min="265" max="265" width="57.85546875" style="205" bestFit="1" customWidth="1"/>
    <col min="266" max="266" width="35.28515625" style="205" bestFit="1" customWidth="1"/>
    <col min="267" max="267" width="28.140625" style="205" bestFit="1" customWidth="1"/>
    <col min="268" max="268" width="33.140625" style="205" bestFit="1" customWidth="1"/>
    <col min="269" max="269" width="26" style="205" bestFit="1" customWidth="1"/>
    <col min="270" max="270" width="19.140625" style="205" bestFit="1" customWidth="1"/>
    <col min="271" max="271" width="10.42578125" style="205" customWidth="1"/>
    <col min="272" max="272" width="11.85546875" style="205" customWidth="1"/>
    <col min="273" max="273" width="14.7109375" style="205" customWidth="1"/>
    <col min="274" max="274" width="9" style="205" bestFit="1" customWidth="1"/>
    <col min="275" max="514" width="9.140625" style="205"/>
    <col min="515" max="515" width="4.7109375" style="205" bestFit="1" customWidth="1"/>
    <col min="516" max="516" width="9.7109375" style="205" bestFit="1" customWidth="1"/>
    <col min="517" max="517" width="10" style="205" bestFit="1" customWidth="1"/>
    <col min="518" max="518" width="8.85546875" style="205" bestFit="1" customWidth="1"/>
    <col min="519" max="519" width="22.85546875" style="205" customWidth="1"/>
    <col min="520" max="520" width="59.7109375" style="205" bestFit="1" customWidth="1"/>
    <col min="521" max="521" width="57.85546875" style="205" bestFit="1" customWidth="1"/>
    <col min="522" max="522" width="35.28515625" style="205" bestFit="1" customWidth="1"/>
    <col min="523" max="523" width="28.140625" style="205" bestFit="1" customWidth="1"/>
    <col min="524" max="524" width="33.140625" style="205" bestFit="1" customWidth="1"/>
    <col min="525" max="525" width="26" style="205" bestFit="1" customWidth="1"/>
    <col min="526" max="526" width="19.140625" style="205" bestFit="1" customWidth="1"/>
    <col min="527" max="527" width="10.42578125" style="205" customWidth="1"/>
    <col min="528" max="528" width="11.85546875" style="205" customWidth="1"/>
    <col min="529" max="529" width="14.7109375" style="205" customWidth="1"/>
    <col min="530" max="530" width="9" style="205" bestFit="1" customWidth="1"/>
    <col min="531" max="770" width="9.140625" style="205"/>
    <col min="771" max="771" width="4.7109375" style="205" bestFit="1" customWidth="1"/>
    <col min="772" max="772" width="9.7109375" style="205" bestFit="1" customWidth="1"/>
    <col min="773" max="773" width="10" style="205" bestFit="1" customWidth="1"/>
    <col min="774" max="774" width="8.85546875" style="205" bestFit="1" customWidth="1"/>
    <col min="775" max="775" width="22.85546875" style="205" customWidth="1"/>
    <col min="776" max="776" width="59.7109375" style="205" bestFit="1" customWidth="1"/>
    <col min="777" max="777" width="57.85546875" style="205" bestFit="1" customWidth="1"/>
    <col min="778" max="778" width="35.28515625" style="205" bestFit="1" customWidth="1"/>
    <col min="779" max="779" width="28.140625" style="205" bestFit="1" customWidth="1"/>
    <col min="780" max="780" width="33.140625" style="205" bestFit="1" customWidth="1"/>
    <col min="781" max="781" width="26" style="205" bestFit="1" customWidth="1"/>
    <col min="782" max="782" width="19.140625" style="205" bestFit="1" customWidth="1"/>
    <col min="783" max="783" width="10.42578125" style="205" customWidth="1"/>
    <col min="784" max="784" width="11.85546875" style="205" customWidth="1"/>
    <col min="785" max="785" width="14.7109375" style="205" customWidth="1"/>
    <col min="786" max="786" width="9" style="205" bestFit="1" customWidth="1"/>
    <col min="787" max="1026" width="9.140625" style="205"/>
    <col min="1027" max="1027" width="4.7109375" style="205" bestFit="1" customWidth="1"/>
    <col min="1028" max="1028" width="9.7109375" style="205" bestFit="1" customWidth="1"/>
    <col min="1029" max="1029" width="10" style="205" bestFit="1" customWidth="1"/>
    <col min="1030" max="1030" width="8.85546875" style="205" bestFit="1" customWidth="1"/>
    <col min="1031" max="1031" width="22.85546875" style="205" customWidth="1"/>
    <col min="1032" max="1032" width="59.7109375" style="205" bestFit="1" customWidth="1"/>
    <col min="1033" max="1033" width="57.85546875" style="205" bestFit="1" customWidth="1"/>
    <col min="1034" max="1034" width="35.28515625" style="205" bestFit="1" customWidth="1"/>
    <col min="1035" max="1035" width="28.140625" style="205" bestFit="1" customWidth="1"/>
    <col min="1036" max="1036" width="33.140625" style="205" bestFit="1" customWidth="1"/>
    <col min="1037" max="1037" width="26" style="205" bestFit="1" customWidth="1"/>
    <col min="1038" max="1038" width="19.140625" style="205" bestFit="1" customWidth="1"/>
    <col min="1039" max="1039" width="10.42578125" style="205" customWidth="1"/>
    <col min="1040" max="1040" width="11.85546875" style="205" customWidth="1"/>
    <col min="1041" max="1041" width="14.7109375" style="205" customWidth="1"/>
    <col min="1042" max="1042" width="9" style="205" bestFit="1" customWidth="1"/>
    <col min="1043" max="1282" width="9.140625" style="205"/>
    <col min="1283" max="1283" width="4.7109375" style="205" bestFit="1" customWidth="1"/>
    <col min="1284" max="1284" width="9.7109375" style="205" bestFit="1" customWidth="1"/>
    <col min="1285" max="1285" width="10" style="205" bestFit="1" customWidth="1"/>
    <col min="1286" max="1286" width="8.85546875" style="205" bestFit="1" customWidth="1"/>
    <col min="1287" max="1287" width="22.85546875" style="205" customWidth="1"/>
    <col min="1288" max="1288" width="59.7109375" style="205" bestFit="1" customWidth="1"/>
    <col min="1289" max="1289" width="57.85546875" style="205" bestFit="1" customWidth="1"/>
    <col min="1290" max="1290" width="35.28515625" style="205" bestFit="1" customWidth="1"/>
    <col min="1291" max="1291" width="28.140625" style="205" bestFit="1" customWidth="1"/>
    <col min="1292" max="1292" width="33.140625" style="205" bestFit="1" customWidth="1"/>
    <col min="1293" max="1293" width="26" style="205" bestFit="1" customWidth="1"/>
    <col min="1294" max="1294" width="19.140625" style="205" bestFit="1" customWidth="1"/>
    <col min="1295" max="1295" width="10.42578125" style="205" customWidth="1"/>
    <col min="1296" max="1296" width="11.85546875" style="205" customWidth="1"/>
    <col min="1297" max="1297" width="14.7109375" style="205" customWidth="1"/>
    <col min="1298" max="1298" width="9" style="205" bestFit="1" customWidth="1"/>
    <col min="1299" max="1538" width="9.140625" style="205"/>
    <col min="1539" max="1539" width="4.7109375" style="205" bestFit="1" customWidth="1"/>
    <col min="1540" max="1540" width="9.7109375" style="205" bestFit="1" customWidth="1"/>
    <col min="1541" max="1541" width="10" style="205" bestFit="1" customWidth="1"/>
    <col min="1542" max="1542" width="8.85546875" style="205" bestFit="1" customWidth="1"/>
    <col min="1543" max="1543" width="22.85546875" style="205" customWidth="1"/>
    <col min="1544" max="1544" width="59.7109375" style="205" bestFit="1" customWidth="1"/>
    <col min="1545" max="1545" width="57.85546875" style="205" bestFit="1" customWidth="1"/>
    <col min="1546" max="1546" width="35.28515625" style="205" bestFit="1" customWidth="1"/>
    <col min="1547" max="1547" width="28.140625" style="205" bestFit="1" customWidth="1"/>
    <col min="1548" max="1548" width="33.140625" style="205" bestFit="1" customWidth="1"/>
    <col min="1549" max="1549" width="26" style="205" bestFit="1" customWidth="1"/>
    <col min="1550" max="1550" width="19.140625" style="205" bestFit="1" customWidth="1"/>
    <col min="1551" max="1551" width="10.42578125" style="205" customWidth="1"/>
    <col min="1552" max="1552" width="11.85546875" style="205" customWidth="1"/>
    <col min="1553" max="1553" width="14.7109375" style="205" customWidth="1"/>
    <col min="1554" max="1554" width="9" style="205" bestFit="1" customWidth="1"/>
    <col min="1555" max="1794" width="9.140625" style="205"/>
    <col min="1795" max="1795" width="4.7109375" style="205" bestFit="1" customWidth="1"/>
    <col min="1796" max="1796" width="9.7109375" style="205" bestFit="1" customWidth="1"/>
    <col min="1797" max="1797" width="10" style="205" bestFit="1" customWidth="1"/>
    <col min="1798" max="1798" width="8.85546875" style="205" bestFit="1" customWidth="1"/>
    <col min="1799" max="1799" width="22.85546875" style="205" customWidth="1"/>
    <col min="1800" max="1800" width="59.7109375" style="205" bestFit="1" customWidth="1"/>
    <col min="1801" max="1801" width="57.85546875" style="205" bestFit="1" customWidth="1"/>
    <col min="1802" max="1802" width="35.28515625" style="205" bestFit="1" customWidth="1"/>
    <col min="1803" max="1803" width="28.140625" style="205" bestFit="1" customWidth="1"/>
    <col min="1804" max="1804" width="33.140625" style="205" bestFit="1" customWidth="1"/>
    <col min="1805" max="1805" width="26" style="205" bestFit="1" customWidth="1"/>
    <col min="1806" max="1806" width="19.140625" style="205" bestFit="1" customWidth="1"/>
    <col min="1807" max="1807" width="10.42578125" style="205" customWidth="1"/>
    <col min="1808" max="1808" width="11.85546875" style="205" customWidth="1"/>
    <col min="1809" max="1809" width="14.7109375" style="205" customWidth="1"/>
    <col min="1810" max="1810" width="9" style="205" bestFit="1" customWidth="1"/>
    <col min="1811" max="2050" width="9.140625" style="205"/>
    <col min="2051" max="2051" width="4.7109375" style="205" bestFit="1" customWidth="1"/>
    <col min="2052" max="2052" width="9.7109375" style="205" bestFit="1" customWidth="1"/>
    <col min="2053" max="2053" width="10" style="205" bestFit="1" customWidth="1"/>
    <col min="2054" max="2054" width="8.85546875" style="205" bestFit="1" customWidth="1"/>
    <col min="2055" max="2055" width="22.85546875" style="205" customWidth="1"/>
    <col min="2056" max="2056" width="59.7109375" style="205" bestFit="1" customWidth="1"/>
    <col min="2057" max="2057" width="57.85546875" style="205" bestFit="1" customWidth="1"/>
    <col min="2058" max="2058" width="35.28515625" style="205" bestFit="1" customWidth="1"/>
    <col min="2059" max="2059" width="28.140625" style="205" bestFit="1" customWidth="1"/>
    <col min="2060" max="2060" width="33.140625" style="205" bestFit="1" customWidth="1"/>
    <col min="2061" max="2061" width="26" style="205" bestFit="1" customWidth="1"/>
    <col min="2062" max="2062" width="19.140625" style="205" bestFit="1" customWidth="1"/>
    <col min="2063" max="2063" width="10.42578125" style="205" customWidth="1"/>
    <col min="2064" max="2064" width="11.85546875" style="205" customWidth="1"/>
    <col min="2065" max="2065" width="14.7109375" style="205" customWidth="1"/>
    <col min="2066" max="2066" width="9" style="205" bestFit="1" customWidth="1"/>
    <col min="2067" max="2306" width="9.140625" style="205"/>
    <col min="2307" max="2307" width="4.7109375" style="205" bestFit="1" customWidth="1"/>
    <col min="2308" max="2308" width="9.7109375" style="205" bestFit="1" customWidth="1"/>
    <col min="2309" max="2309" width="10" style="205" bestFit="1" customWidth="1"/>
    <col min="2310" max="2310" width="8.85546875" style="205" bestFit="1" customWidth="1"/>
    <col min="2311" max="2311" width="22.85546875" style="205" customWidth="1"/>
    <col min="2312" max="2312" width="59.7109375" style="205" bestFit="1" customWidth="1"/>
    <col min="2313" max="2313" width="57.85546875" style="205" bestFit="1" customWidth="1"/>
    <col min="2314" max="2314" width="35.28515625" style="205" bestFit="1" customWidth="1"/>
    <col min="2315" max="2315" width="28.140625" style="205" bestFit="1" customWidth="1"/>
    <col min="2316" max="2316" width="33.140625" style="205" bestFit="1" customWidth="1"/>
    <col min="2317" max="2317" width="26" style="205" bestFit="1" customWidth="1"/>
    <col min="2318" max="2318" width="19.140625" style="205" bestFit="1" customWidth="1"/>
    <col min="2319" max="2319" width="10.42578125" style="205" customWidth="1"/>
    <col min="2320" max="2320" width="11.85546875" style="205" customWidth="1"/>
    <col min="2321" max="2321" width="14.7109375" style="205" customWidth="1"/>
    <col min="2322" max="2322" width="9" style="205" bestFit="1" customWidth="1"/>
    <col min="2323" max="2562" width="9.140625" style="205"/>
    <col min="2563" max="2563" width="4.7109375" style="205" bestFit="1" customWidth="1"/>
    <col min="2564" max="2564" width="9.7109375" style="205" bestFit="1" customWidth="1"/>
    <col min="2565" max="2565" width="10" style="205" bestFit="1" customWidth="1"/>
    <col min="2566" max="2566" width="8.85546875" style="205" bestFit="1" customWidth="1"/>
    <col min="2567" max="2567" width="22.85546875" style="205" customWidth="1"/>
    <col min="2568" max="2568" width="59.7109375" style="205" bestFit="1" customWidth="1"/>
    <col min="2569" max="2569" width="57.85546875" style="205" bestFit="1" customWidth="1"/>
    <col min="2570" max="2570" width="35.28515625" style="205" bestFit="1" customWidth="1"/>
    <col min="2571" max="2571" width="28.140625" style="205" bestFit="1" customWidth="1"/>
    <col min="2572" max="2572" width="33.140625" style="205" bestFit="1" customWidth="1"/>
    <col min="2573" max="2573" width="26" style="205" bestFit="1" customWidth="1"/>
    <col min="2574" max="2574" width="19.140625" style="205" bestFit="1" customWidth="1"/>
    <col min="2575" max="2575" width="10.42578125" style="205" customWidth="1"/>
    <col min="2576" max="2576" width="11.85546875" style="205" customWidth="1"/>
    <col min="2577" max="2577" width="14.7109375" style="205" customWidth="1"/>
    <col min="2578" max="2578" width="9" style="205" bestFit="1" customWidth="1"/>
    <col min="2579" max="2818" width="9.140625" style="205"/>
    <col min="2819" max="2819" width="4.7109375" style="205" bestFit="1" customWidth="1"/>
    <col min="2820" max="2820" width="9.7109375" style="205" bestFit="1" customWidth="1"/>
    <col min="2821" max="2821" width="10" style="205" bestFit="1" customWidth="1"/>
    <col min="2822" max="2822" width="8.85546875" style="205" bestFit="1" customWidth="1"/>
    <col min="2823" max="2823" width="22.85546875" style="205" customWidth="1"/>
    <col min="2824" max="2824" width="59.7109375" style="205" bestFit="1" customWidth="1"/>
    <col min="2825" max="2825" width="57.85546875" style="205" bestFit="1" customWidth="1"/>
    <col min="2826" max="2826" width="35.28515625" style="205" bestFit="1" customWidth="1"/>
    <col min="2827" max="2827" width="28.140625" style="205" bestFit="1" customWidth="1"/>
    <col min="2828" max="2828" width="33.140625" style="205" bestFit="1" customWidth="1"/>
    <col min="2829" max="2829" width="26" style="205" bestFit="1" customWidth="1"/>
    <col min="2830" max="2830" width="19.140625" style="205" bestFit="1" customWidth="1"/>
    <col min="2831" max="2831" width="10.42578125" style="205" customWidth="1"/>
    <col min="2832" max="2832" width="11.85546875" style="205" customWidth="1"/>
    <col min="2833" max="2833" width="14.7109375" style="205" customWidth="1"/>
    <col min="2834" max="2834" width="9" style="205" bestFit="1" customWidth="1"/>
    <col min="2835" max="3074" width="9.140625" style="205"/>
    <col min="3075" max="3075" width="4.7109375" style="205" bestFit="1" customWidth="1"/>
    <col min="3076" max="3076" width="9.7109375" style="205" bestFit="1" customWidth="1"/>
    <col min="3077" max="3077" width="10" style="205" bestFit="1" customWidth="1"/>
    <col min="3078" max="3078" width="8.85546875" style="205" bestFit="1" customWidth="1"/>
    <col min="3079" max="3079" width="22.85546875" style="205" customWidth="1"/>
    <col min="3080" max="3080" width="59.7109375" style="205" bestFit="1" customWidth="1"/>
    <col min="3081" max="3081" width="57.85546875" style="205" bestFit="1" customWidth="1"/>
    <col min="3082" max="3082" width="35.28515625" style="205" bestFit="1" customWidth="1"/>
    <col min="3083" max="3083" width="28.140625" style="205" bestFit="1" customWidth="1"/>
    <col min="3084" max="3084" width="33.140625" style="205" bestFit="1" customWidth="1"/>
    <col min="3085" max="3085" width="26" style="205" bestFit="1" customWidth="1"/>
    <col min="3086" max="3086" width="19.140625" style="205" bestFit="1" customWidth="1"/>
    <col min="3087" max="3087" width="10.42578125" style="205" customWidth="1"/>
    <col min="3088" max="3088" width="11.85546875" style="205" customWidth="1"/>
    <col min="3089" max="3089" width="14.7109375" style="205" customWidth="1"/>
    <col min="3090" max="3090" width="9" style="205" bestFit="1" customWidth="1"/>
    <col min="3091" max="3330" width="9.140625" style="205"/>
    <col min="3331" max="3331" width="4.7109375" style="205" bestFit="1" customWidth="1"/>
    <col min="3332" max="3332" width="9.7109375" style="205" bestFit="1" customWidth="1"/>
    <col min="3333" max="3333" width="10" style="205" bestFit="1" customWidth="1"/>
    <col min="3334" max="3334" width="8.85546875" style="205" bestFit="1" customWidth="1"/>
    <col min="3335" max="3335" width="22.85546875" style="205" customWidth="1"/>
    <col min="3336" max="3336" width="59.7109375" style="205" bestFit="1" customWidth="1"/>
    <col min="3337" max="3337" width="57.85546875" style="205" bestFit="1" customWidth="1"/>
    <col min="3338" max="3338" width="35.28515625" style="205" bestFit="1" customWidth="1"/>
    <col min="3339" max="3339" width="28.140625" style="205" bestFit="1" customWidth="1"/>
    <col min="3340" max="3340" width="33.140625" style="205" bestFit="1" customWidth="1"/>
    <col min="3341" max="3341" width="26" style="205" bestFit="1" customWidth="1"/>
    <col min="3342" max="3342" width="19.140625" style="205" bestFit="1" customWidth="1"/>
    <col min="3343" max="3343" width="10.42578125" style="205" customWidth="1"/>
    <col min="3344" max="3344" width="11.85546875" style="205" customWidth="1"/>
    <col min="3345" max="3345" width="14.7109375" style="205" customWidth="1"/>
    <col min="3346" max="3346" width="9" style="205" bestFit="1" customWidth="1"/>
    <col min="3347" max="3586" width="9.140625" style="205"/>
    <col min="3587" max="3587" width="4.7109375" style="205" bestFit="1" customWidth="1"/>
    <col min="3588" max="3588" width="9.7109375" style="205" bestFit="1" customWidth="1"/>
    <col min="3589" max="3589" width="10" style="205" bestFit="1" customWidth="1"/>
    <col min="3590" max="3590" width="8.85546875" style="205" bestFit="1" customWidth="1"/>
    <col min="3591" max="3591" width="22.85546875" style="205" customWidth="1"/>
    <col min="3592" max="3592" width="59.7109375" style="205" bestFit="1" customWidth="1"/>
    <col min="3593" max="3593" width="57.85546875" style="205" bestFit="1" customWidth="1"/>
    <col min="3594" max="3594" width="35.28515625" style="205" bestFit="1" customWidth="1"/>
    <col min="3595" max="3595" width="28.140625" style="205" bestFit="1" customWidth="1"/>
    <col min="3596" max="3596" width="33.140625" style="205" bestFit="1" customWidth="1"/>
    <col min="3597" max="3597" width="26" style="205" bestFit="1" customWidth="1"/>
    <col min="3598" max="3598" width="19.140625" style="205" bestFit="1" customWidth="1"/>
    <col min="3599" max="3599" width="10.42578125" style="205" customWidth="1"/>
    <col min="3600" max="3600" width="11.85546875" style="205" customWidth="1"/>
    <col min="3601" max="3601" width="14.7109375" style="205" customWidth="1"/>
    <col min="3602" max="3602" width="9" style="205" bestFit="1" customWidth="1"/>
    <col min="3603" max="3842" width="9.140625" style="205"/>
    <col min="3843" max="3843" width="4.7109375" style="205" bestFit="1" customWidth="1"/>
    <col min="3844" max="3844" width="9.7109375" style="205" bestFit="1" customWidth="1"/>
    <col min="3845" max="3845" width="10" style="205" bestFit="1" customWidth="1"/>
    <col min="3846" max="3846" width="8.85546875" style="205" bestFit="1" customWidth="1"/>
    <col min="3847" max="3847" width="22.85546875" style="205" customWidth="1"/>
    <col min="3848" max="3848" width="59.7109375" style="205" bestFit="1" customWidth="1"/>
    <col min="3849" max="3849" width="57.85546875" style="205" bestFit="1" customWidth="1"/>
    <col min="3850" max="3850" width="35.28515625" style="205" bestFit="1" customWidth="1"/>
    <col min="3851" max="3851" width="28.140625" style="205" bestFit="1" customWidth="1"/>
    <col min="3852" max="3852" width="33.140625" style="205" bestFit="1" customWidth="1"/>
    <col min="3853" max="3853" width="26" style="205" bestFit="1" customWidth="1"/>
    <col min="3854" max="3854" width="19.140625" style="205" bestFit="1" customWidth="1"/>
    <col min="3855" max="3855" width="10.42578125" style="205" customWidth="1"/>
    <col min="3856" max="3856" width="11.85546875" style="205" customWidth="1"/>
    <col min="3857" max="3857" width="14.7109375" style="205" customWidth="1"/>
    <col min="3858" max="3858" width="9" style="205" bestFit="1" customWidth="1"/>
    <col min="3859" max="4098" width="9.140625" style="205"/>
    <col min="4099" max="4099" width="4.7109375" style="205" bestFit="1" customWidth="1"/>
    <col min="4100" max="4100" width="9.7109375" style="205" bestFit="1" customWidth="1"/>
    <col min="4101" max="4101" width="10" style="205" bestFit="1" customWidth="1"/>
    <col min="4102" max="4102" width="8.85546875" style="205" bestFit="1" customWidth="1"/>
    <col min="4103" max="4103" width="22.85546875" style="205" customWidth="1"/>
    <col min="4104" max="4104" width="59.7109375" style="205" bestFit="1" customWidth="1"/>
    <col min="4105" max="4105" width="57.85546875" style="205" bestFit="1" customWidth="1"/>
    <col min="4106" max="4106" width="35.28515625" style="205" bestFit="1" customWidth="1"/>
    <col min="4107" max="4107" width="28.140625" style="205" bestFit="1" customWidth="1"/>
    <col min="4108" max="4108" width="33.140625" style="205" bestFit="1" customWidth="1"/>
    <col min="4109" max="4109" width="26" style="205" bestFit="1" customWidth="1"/>
    <col min="4110" max="4110" width="19.140625" style="205" bestFit="1" customWidth="1"/>
    <col min="4111" max="4111" width="10.42578125" style="205" customWidth="1"/>
    <col min="4112" max="4112" width="11.85546875" style="205" customWidth="1"/>
    <col min="4113" max="4113" width="14.7109375" style="205" customWidth="1"/>
    <col min="4114" max="4114" width="9" style="205" bestFit="1" customWidth="1"/>
    <col min="4115" max="4354" width="9.140625" style="205"/>
    <col min="4355" max="4355" width="4.7109375" style="205" bestFit="1" customWidth="1"/>
    <col min="4356" max="4356" width="9.7109375" style="205" bestFit="1" customWidth="1"/>
    <col min="4357" max="4357" width="10" style="205" bestFit="1" customWidth="1"/>
    <col min="4358" max="4358" width="8.85546875" style="205" bestFit="1" customWidth="1"/>
    <col min="4359" max="4359" width="22.85546875" style="205" customWidth="1"/>
    <col min="4360" max="4360" width="59.7109375" style="205" bestFit="1" customWidth="1"/>
    <col min="4361" max="4361" width="57.85546875" style="205" bestFit="1" customWidth="1"/>
    <col min="4362" max="4362" width="35.28515625" style="205" bestFit="1" customWidth="1"/>
    <col min="4363" max="4363" width="28.140625" style="205" bestFit="1" customWidth="1"/>
    <col min="4364" max="4364" width="33.140625" style="205" bestFit="1" customWidth="1"/>
    <col min="4365" max="4365" width="26" style="205" bestFit="1" customWidth="1"/>
    <col min="4366" max="4366" width="19.140625" style="205" bestFit="1" customWidth="1"/>
    <col min="4367" max="4367" width="10.42578125" style="205" customWidth="1"/>
    <col min="4368" max="4368" width="11.85546875" style="205" customWidth="1"/>
    <col min="4369" max="4369" width="14.7109375" style="205" customWidth="1"/>
    <col min="4370" max="4370" width="9" style="205" bestFit="1" customWidth="1"/>
    <col min="4371" max="4610" width="9.140625" style="205"/>
    <col min="4611" max="4611" width="4.7109375" style="205" bestFit="1" customWidth="1"/>
    <col min="4612" max="4612" width="9.7109375" style="205" bestFit="1" customWidth="1"/>
    <col min="4613" max="4613" width="10" style="205" bestFit="1" customWidth="1"/>
    <col min="4614" max="4614" width="8.85546875" style="205" bestFit="1" customWidth="1"/>
    <col min="4615" max="4615" width="22.85546875" style="205" customWidth="1"/>
    <col min="4616" max="4616" width="59.7109375" style="205" bestFit="1" customWidth="1"/>
    <col min="4617" max="4617" width="57.85546875" style="205" bestFit="1" customWidth="1"/>
    <col min="4618" max="4618" width="35.28515625" style="205" bestFit="1" customWidth="1"/>
    <col min="4619" max="4619" width="28.140625" style="205" bestFit="1" customWidth="1"/>
    <col min="4620" max="4620" width="33.140625" style="205" bestFit="1" customWidth="1"/>
    <col min="4621" max="4621" width="26" style="205" bestFit="1" customWidth="1"/>
    <col min="4622" max="4622" width="19.140625" style="205" bestFit="1" customWidth="1"/>
    <col min="4623" max="4623" width="10.42578125" style="205" customWidth="1"/>
    <col min="4624" max="4624" width="11.85546875" style="205" customWidth="1"/>
    <col min="4625" max="4625" width="14.7109375" style="205" customWidth="1"/>
    <col min="4626" max="4626" width="9" style="205" bestFit="1" customWidth="1"/>
    <col min="4627" max="4866" width="9.140625" style="205"/>
    <col min="4867" max="4867" width="4.7109375" style="205" bestFit="1" customWidth="1"/>
    <col min="4868" max="4868" width="9.7109375" style="205" bestFit="1" customWidth="1"/>
    <col min="4869" max="4869" width="10" style="205" bestFit="1" customWidth="1"/>
    <col min="4870" max="4870" width="8.85546875" style="205" bestFit="1" customWidth="1"/>
    <col min="4871" max="4871" width="22.85546875" style="205" customWidth="1"/>
    <col min="4872" max="4872" width="59.7109375" style="205" bestFit="1" customWidth="1"/>
    <col min="4873" max="4873" width="57.85546875" style="205" bestFit="1" customWidth="1"/>
    <col min="4874" max="4874" width="35.28515625" style="205" bestFit="1" customWidth="1"/>
    <col min="4875" max="4875" width="28.140625" style="205" bestFit="1" customWidth="1"/>
    <col min="4876" max="4876" width="33.140625" style="205" bestFit="1" customWidth="1"/>
    <col min="4877" max="4877" width="26" style="205" bestFit="1" customWidth="1"/>
    <col min="4878" max="4878" width="19.140625" style="205" bestFit="1" customWidth="1"/>
    <col min="4879" max="4879" width="10.42578125" style="205" customWidth="1"/>
    <col min="4880" max="4880" width="11.85546875" style="205" customWidth="1"/>
    <col min="4881" max="4881" width="14.7109375" style="205" customWidth="1"/>
    <col min="4882" max="4882" width="9" style="205" bestFit="1" customWidth="1"/>
    <col min="4883" max="5122" width="9.140625" style="205"/>
    <col min="5123" max="5123" width="4.7109375" style="205" bestFit="1" customWidth="1"/>
    <col min="5124" max="5124" width="9.7109375" style="205" bestFit="1" customWidth="1"/>
    <col min="5125" max="5125" width="10" style="205" bestFit="1" customWidth="1"/>
    <col min="5126" max="5126" width="8.85546875" style="205" bestFit="1" customWidth="1"/>
    <col min="5127" max="5127" width="22.85546875" style="205" customWidth="1"/>
    <col min="5128" max="5128" width="59.7109375" style="205" bestFit="1" customWidth="1"/>
    <col min="5129" max="5129" width="57.85546875" style="205" bestFit="1" customWidth="1"/>
    <col min="5130" max="5130" width="35.28515625" style="205" bestFit="1" customWidth="1"/>
    <col min="5131" max="5131" width="28.140625" style="205" bestFit="1" customWidth="1"/>
    <col min="5132" max="5132" width="33.140625" style="205" bestFit="1" customWidth="1"/>
    <col min="5133" max="5133" width="26" style="205" bestFit="1" customWidth="1"/>
    <col min="5134" max="5134" width="19.140625" style="205" bestFit="1" customWidth="1"/>
    <col min="5135" max="5135" width="10.42578125" style="205" customWidth="1"/>
    <col min="5136" max="5136" width="11.85546875" style="205" customWidth="1"/>
    <col min="5137" max="5137" width="14.7109375" style="205" customWidth="1"/>
    <col min="5138" max="5138" width="9" style="205" bestFit="1" customWidth="1"/>
    <col min="5139" max="5378" width="9.140625" style="205"/>
    <col min="5379" max="5379" width="4.7109375" style="205" bestFit="1" customWidth="1"/>
    <col min="5380" max="5380" width="9.7109375" style="205" bestFit="1" customWidth="1"/>
    <col min="5381" max="5381" width="10" style="205" bestFit="1" customWidth="1"/>
    <col min="5382" max="5382" width="8.85546875" style="205" bestFit="1" customWidth="1"/>
    <col min="5383" max="5383" width="22.85546875" style="205" customWidth="1"/>
    <col min="5384" max="5384" width="59.7109375" style="205" bestFit="1" customWidth="1"/>
    <col min="5385" max="5385" width="57.85546875" style="205" bestFit="1" customWidth="1"/>
    <col min="5386" max="5386" width="35.28515625" style="205" bestFit="1" customWidth="1"/>
    <col min="5387" max="5387" width="28.140625" style="205" bestFit="1" customWidth="1"/>
    <col min="5388" max="5388" width="33.140625" style="205" bestFit="1" customWidth="1"/>
    <col min="5389" max="5389" width="26" style="205" bestFit="1" customWidth="1"/>
    <col min="5390" max="5390" width="19.140625" style="205" bestFit="1" customWidth="1"/>
    <col min="5391" max="5391" width="10.42578125" style="205" customWidth="1"/>
    <col min="5392" max="5392" width="11.85546875" style="205" customWidth="1"/>
    <col min="5393" max="5393" width="14.7109375" style="205" customWidth="1"/>
    <col min="5394" max="5394" width="9" style="205" bestFit="1" customWidth="1"/>
    <col min="5395" max="5634" width="9.140625" style="205"/>
    <col min="5635" max="5635" width="4.7109375" style="205" bestFit="1" customWidth="1"/>
    <col min="5636" max="5636" width="9.7109375" style="205" bestFit="1" customWidth="1"/>
    <col min="5637" max="5637" width="10" style="205" bestFit="1" customWidth="1"/>
    <col min="5638" max="5638" width="8.85546875" style="205" bestFit="1" customWidth="1"/>
    <col min="5639" max="5639" width="22.85546875" style="205" customWidth="1"/>
    <col min="5640" max="5640" width="59.7109375" style="205" bestFit="1" customWidth="1"/>
    <col min="5641" max="5641" width="57.85546875" style="205" bestFit="1" customWidth="1"/>
    <col min="5642" max="5642" width="35.28515625" style="205" bestFit="1" customWidth="1"/>
    <col min="5643" max="5643" width="28.140625" style="205" bestFit="1" customWidth="1"/>
    <col min="5644" max="5644" width="33.140625" style="205" bestFit="1" customWidth="1"/>
    <col min="5645" max="5645" width="26" style="205" bestFit="1" customWidth="1"/>
    <col min="5646" max="5646" width="19.140625" style="205" bestFit="1" customWidth="1"/>
    <col min="5647" max="5647" width="10.42578125" style="205" customWidth="1"/>
    <col min="5648" max="5648" width="11.85546875" style="205" customWidth="1"/>
    <col min="5649" max="5649" width="14.7109375" style="205" customWidth="1"/>
    <col min="5650" max="5650" width="9" style="205" bestFit="1" customWidth="1"/>
    <col min="5651" max="5890" width="9.140625" style="205"/>
    <col min="5891" max="5891" width="4.7109375" style="205" bestFit="1" customWidth="1"/>
    <col min="5892" max="5892" width="9.7109375" style="205" bestFit="1" customWidth="1"/>
    <col min="5893" max="5893" width="10" style="205" bestFit="1" customWidth="1"/>
    <col min="5894" max="5894" width="8.85546875" style="205" bestFit="1" customWidth="1"/>
    <col min="5895" max="5895" width="22.85546875" style="205" customWidth="1"/>
    <col min="5896" max="5896" width="59.7109375" style="205" bestFit="1" customWidth="1"/>
    <col min="5897" max="5897" width="57.85546875" style="205" bestFit="1" customWidth="1"/>
    <col min="5898" max="5898" width="35.28515625" style="205" bestFit="1" customWidth="1"/>
    <col min="5899" max="5899" width="28.140625" style="205" bestFit="1" customWidth="1"/>
    <col min="5900" max="5900" width="33.140625" style="205" bestFit="1" customWidth="1"/>
    <col min="5901" max="5901" width="26" style="205" bestFit="1" customWidth="1"/>
    <col min="5902" max="5902" width="19.140625" style="205" bestFit="1" customWidth="1"/>
    <col min="5903" max="5903" width="10.42578125" style="205" customWidth="1"/>
    <col min="5904" max="5904" width="11.85546875" style="205" customWidth="1"/>
    <col min="5905" max="5905" width="14.7109375" style="205" customWidth="1"/>
    <col min="5906" max="5906" width="9" style="205" bestFit="1" customWidth="1"/>
    <col min="5907" max="6146" width="9.140625" style="205"/>
    <col min="6147" max="6147" width="4.7109375" style="205" bestFit="1" customWidth="1"/>
    <col min="6148" max="6148" width="9.7109375" style="205" bestFit="1" customWidth="1"/>
    <col min="6149" max="6149" width="10" style="205" bestFit="1" customWidth="1"/>
    <col min="6150" max="6150" width="8.85546875" style="205" bestFit="1" customWidth="1"/>
    <col min="6151" max="6151" width="22.85546875" style="205" customWidth="1"/>
    <col min="6152" max="6152" width="59.7109375" style="205" bestFit="1" customWidth="1"/>
    <col min="6153" max="6153" width="57.85546875" style="205" bestFit="1" customWidth="1"/>
    <col min="6154" max="6154" width="35.28515625" style="205" bestFit="1" customWidth="1"/>
    <col min="6155" max="6155" width="28.140625" style="205" bestFit="1" customWidth="1"/>
    <col min="6156" max="6156" width="33.140625" style="205" bestFit="1" customWidth="1"/>
    <col min="6157" max="6157" width="26" style="205" bestFit="1" customWidth="1"/>
    <col min="6158" max="6158" width="19.140625" style="205" bestFit="1" customWidth="1"/>
    <col min="6159" max="6159" width="10.42578125" style="205" customWidth="1"/>
    <col min="6160" max="6160" width="11.85546875" style="205" customWidth="1"/>
    <col min="6161" max="6161" width="14.7109375" style="205" customWidth="1"/>
    <col min="6162" max="6162" width="9" style="205" bestFit="1" customWidth="1"/>
    <col min="6163" max="6402" width="9.140625" style="205"/>
    <col min="6403" max="6403" width="4.7109375" style="205" bestFit="1" customWidth="1"/>
    <col min="6404" max="6404" width="9.7109375" style="205" bestFit="1" customWidth="1"/>
    <col min="6405" max="6405" width="10" style="205" bestFit="1" customWidth="1"/>
    <col min="6406" max="6406" width="8.85546875" style="205" bestFit="1" customWidth="1"/>
    <col min="6407" max="6407" width="22.85546875" style="205" customWidth="1"/>
    <col min="6408" max="6408" width="59.7109375" style="205" bestFit="1" customWidth="1"/>
    <col min="6409" max="6409" width="57.85546875" style="205" bestFit="1" customWidth="1"/>
    <col min="6410" max="6410" width="35.28515625" style="205" bestFit="1" customWidth="1"/>
    <col min="6411" max="6411" width="28.140625" style="205" bestFit="1" customWidth="1"/>
    <col min="6412" max="6412" width="33.140625" style="205" bestFit="1" customWidth="1"/>
    <col min="6413" max="6413" width="26" style="205" bestFit="1" customWidth="1"/>
    <col min="6414" max="6414" width="19.140625" style="205" bestFit="1" customWidth="1"/>
    <col min="6415" max="6415" width="10.42578125" style="205" customWidth="1"/>
    <col min="6416" max="6416" width="11.85546875" style="205" customWidth="1"/>
    <col min="6417" max="6417" width="14.7109375" style="205" customWidth="1"/>
    <col min="6418" max="6418" width="9" style="205" bestFit="1" customWidth="1"/>
    <col min="6419" max="6658" width="9.140625" style="205"/>
    <col min="6659" max="6659" width="4.7109375" style="205" bestFit="1" customWidth="1"/>
    <col min="6660" max="6660" width="9.7109375" style="205" bestFit="1" customWidth="1"/>
    <col min="6661" max="6661" width="10" style="205" bestFit="1" customWidth="1"/>
    <col min="6662" max="6662" width="8.85546875" style="205" bestFit="1" customWidth="1"/>
    <col min="6663" max="6663" width="22.85546875" style="205" customWidth="1"/>
    <col min="6664" max="6664" width="59.7109375" style="205" bestFit="1" customWidth="1"/>
    <col min="6665" max="6665" width="57.85546875" style="205" bestFit="1" customWidth="1"/>
    <col min="6666" max="6666" width="35.28515625" style="205" bestFit="1" customWidth="1"/>
    <col min="6667" max="6667" width="28.140625" style="205" bestFit="1" customWidth="1"/>
    <col min="6668" max="6668" width="33.140625" style="205" bestFit="1" customWidth="1"/>
    <col min="6669" max="6669" width="26" style="205" bestFit="1" customWidth="1"/>
    <col min="6670" max="6670" width="19.140625" style="205" bestFit="1" customWidth="1"/>
    <col min="6671" max="6671" width="10.42578125" style="205" customWidth="1"/>
    <col min="6672" max="6672" width="11.85546875" style="205" customWidth="1"/>
    <col min="6673" max="6673" width="14.7109375" style="205" customWidth="1"/>
    <col min="6674" max="6674" width="9" style="205" bestFit="1" customWidth="1"/>
    <col min="6675" max="6914" width="9.140625" style="205"/>
    <col min="6915" max="6915" width="4.7109375" style="205" bestFit="1" customWidth="1"/>
    <col min="6916" max="6916" width="9.7109375" style="205" bestFit="1" customWidth="1"/>
    <col min="6917" max="6917" width="10" style="205" bestFit="1" customWidth="1"/>
    <col min="6918" max="6918" width="8.85546875" style="205" bestFit="1" customWidth="1"/>
    <col min="6919" max="6919" width="22.85546875" style="205" customWidth="1"/>
    <col min="6920" max="6920" width="59.7109375" style="205" bestFit="1" customWidth="1"/>
    <col min="6921" max="6921" width="57.85546875" style="205" bestFit="1" customWidth="1"/>
    <col min="6922" max="6922" width="35.28515625" style="205" bestFit="1" customWidth="1"/>
    <col min="6923" max="6923" width="28.140625" style="205" bestFit="1" customWidth="1"/>
    <col min="6924" max="6924" width="33.140625" style="205" bestFit="1" customWidth="1"/>
    <col min="6925" max="6925" width="26" style="205" bestFit="1" customWidth="1"/>
    <col min="6926" max="6926" width="19.140625" style="205" bestFit="1" customWidth="1"/>
    <col min="6927" max="6927" width="10.42578125" style="205" customWidth="1"/>
    <col min="6928" max="6928" width="11.85546875" style="205" customWidth="1"/>
    <col min="6929" max="6929" width="14.7109375" style="205" customWidth="1"/>
    <col min="6930" max="6930" width="9" style="205" bestFit="1" customWidth="1"/>
    <col min="6931" max="7170" width="9.140625" style="205"/>
    <col min="7171" max="7171" width="4.7109375" style="205" bestFit="1" customWidth="1"/>
    <col min="7172" max="7172" width="9.7109375" style="205" bestFit="1" customWidth="1"/>
    <col min="7173" max="7173" width="10" style="205" bestFit="1" customWidth="1"/>
    <col min="7174" max="7174" width="8.85546875" style="205" bestFit="1" customWidth="1"/>
    <col min="7175" max="7175" width="22.85546875" style="205" customWidth="1"/>
    <col min="7176" max="7176" width="59.7109375" style="205" bestFit="1" customWidth="1"/>
    <col min="7177" max="7177" width="57.85546875" style="205" bestFit="1" customWidth="1"/>
    <col min="7178" max="7178" width="35.28515625" style="205" bestFit="1" customWidth="1"/>
    <col min="7179" max="7179" width="28.140625" style="205" bestFit="1" customWidth="1"/>
    <col min="7180" max="7180" width="33.140625" style="205" bestFit="1" customWidth="1"/>
    <col min="7181" max="7181" width="26" style="205" bestFit="1" customWidth="1"/>
    <col min="7182" max="7182" width="19.140625" style="205" bestFit="1" customWidth="1"/>
    <col min="7183" max="7183" width="10.42578125" style="205" customWidth="1"/>
    <col min="7184" max="7184" width="11.85546875" style="205" customWidth="1"/>
    <col min="7185" max="7185" width="14.7109375" style="205" customWidth="1"/>
    <col min="7186" max="7186" width="9" style="205" bestFit="1" customWidth="1"/>
    <col min="7187" max="7426" width="9.140625" style="205"/>
    <col min="7427" max="7427" width="4.7109375" style="205" bestFit="1" customWidth="1"/>
    <col min="7428" max="7428" width="9.7109375" style="205" bestFit="1" customWidth="1"/>
    <col min="7429" max="7429" width="10" style="205" bestFit="1" customWidth="1"/>
    <col min="7430" max="7430" width="8.85546875" style="205" bestFit="1" customWidth="1"/>
    <col min="7431" max="7431" width="22.85546875" style="205" customWidth="1"/>
    <col min="7432" max="7432" width="59.7109375" style="205" bestFit="1" customWidth="1"/>
    <col min="7433" max="7433" width="57.85546875" style="205" bestFit="1" customWidth="1"/>
    <col min="7434" max="7434" width="35.28515625" style="205" bestFit="1" customWidth="1"/>
    <col min="7435" max="7435" width="28.140625" style="205" bestFit="1" customWidth="1"/>
    <col min="7436" max="7436" width="33.140625" style="205" bestFit="1" customWidth="1"/>
    <col min="7437" max="7437" width="26" style="205" bestFit="1" customWidth="1"/>
    <col min="7438" max="7438" width="19.140625" style="205" bestFit="1" customWidth="1"/>
    <col min="7439" max="7439" width="10.42578125" style="205" customWidth="1"/>
    <col min="7440" max="7440" width="11.85546875" style="205" customWidth="1"/>
    <col min="7441" max="7441" width="14.7109375" style="205" customWidth="1"/>
    <col min="7442" max="7442" width="9" style="205" bestFit="1" customWidth="1"/>
    <col min="7443" max="7682" width="9.140625" style="205"/>
    <col min="7683" max="7683" width="4.7109375" style="205" bestFit="1" customWidth="1"/>
    <col min="7684" max="7684" width="9.7109375" style="205" bestFit="1" customWidth="1"/>
    <col min="7685" max="7685" width="10" style="205" bestFit="1" customWidth="1"/>
    <col min="7686" max="7686" width="8.85546875" style="205" bestFit="1" customWidth="1"/>
    <col min="7687" max="7687" width="22.85546875" style="205" customWidth="1"/>
    <col min="7688" max="7688" width="59.7109375" style="205" bestFit="1" customWidth="1"/>
    <col min="7689" max="7689" width="57.85546875" style="205" bestFit="1" customWidth="1"/>
    <col min="7690" max="7690" width="35.28515625" style="205" bestFit="1" customWidth="1"/>
    <col min="7691" max="7691" width="28.140625" style="205" bestFit="1" customWidth="1"/>
    <col min="7692" max="7692" width="33.140625" style="205" bestFit="1" customWidth="1"/>
    <col min="7693" max="7693" width="26" style="205" bestFit="1" customWidth="1"/>
    <col min="7694" max="7694" width="19.140625" style="205" bestFit="1" customWidth="1"/>
    <col min="7695" max="7695" width="10.42578125" style="205" customWidth="1"/>
    <col min="7696" max="7696" width="11.85546875" style="205" customWidth="1"/>
    <col min="7697" max="7697" width="14.7109375" style="205" customWidth="1"/>
    <col min="7698" max="7698" width="9" style="205" bestFit="1" customWidth="1"/>
    <col min="7699" max="7938" width="9.140625" style="205"/>
    <col min="7939" max="7939" width="4.7109375" style="205" bestFit="1" customWidth="1"/>
    <col min="7940" max="7940" width="9.7109375" style="205" bestFit="1" customWidth="1"/>
    <col min="7941" max="7941" width="10" style="205" bestFit="1" customWidth="1"/>
    <col min="7942" max="7942" width="8.85546875" style="205" bestFit="1" customWidth="1"/>
    <col min="7943" max="7943" width="22.85546875" style="205" customWidth="1"/>
    <col min="7944" max="7944" width="59.7109375" style="205" bestFit="1" customWidth="1"/>
    <col min="7945" max="7945" width="57.85546875" style="205" bestFit="1" customWidth="1"/>
    <col min="7946" max="7946" width="35.28515625" style="205" bestFit="1" customWidth="1"/>
    <col min="7947" max="7947" width="28.140625" style="205" bestFit="1" customWidth="1"/>
    <col min="7948" max="7948" width="33.140625" style="205" bestFit="1" customWidth="1"/>
    <col min="7949" max="7949" width="26" style="205" bestFit="1" customWidth="1"/>
    <col min="7950" max="7950" width="19.140625" style="205" bestFit="1" customWidth="1"/>
    <col min="7951" max="7951" width="10.42578125" style="205" customWidth="1"/>
    <col min="7952" max="7952" width="11.85546875" style="205" customWidth="1"/>
    <col min="7953" max="7953" width="14.7109375" style="205" customWidth="1"/>
    <col min="7954" max="7954" width="9" style="205" bestFit="1" customWidth="1"/>
    <col min="7955" max="8194" width="9.140625" style="205"/>
    <col min="8195" max="8195" width="4.7109375" style="205" bestFit="1" customWidth="1"/>
    <col min="8196" max="8196" width="9.7109375" style="205" bestFit="1" customWidth="1"/>
    <col min="8197" max="8197" width="10" style="205" bestFit="1" customWidth="1"/>
    <col min="8198" max="8198" width="8.85546875" style="205" bestFit="1" customWidth="1"/>
    <col min="8199" max="8199" width="22.85546875" style="205" customWidth="1"/>
    <col min="8200" max="8200" width="59.7109375" style="205" bestFit="1" customWidth="1"/>
    <col min="8201" max="8201" width="57.85546875" style="205" bestFit="1" customWidth="1"/>
    <col min="8202" max="8202" width="35.28515625" style="205" bestFit="1" customWidth="1"/>
    <col min="8203" max="8203" width="28.140625" style="205" bestFit="1" customWidth="1"/>
    <col min="8204" max="8204" width="33.140625" style="205" bestFit="1" customWidth="1"/>
    <col min="8205" max="8205" width="26" style="205" bestFit="1" customWidth="1"/>
    <col min="8206" max="8206" width="19.140625" style="205" bestFit="1" customWidth="1"/>
    <col min="8207" max="8207" width="10.42578125" style="205" customWidth="1"/>
    <col min="8208" max="8208" width="11.85546875" style="205" customWidth="1"/>
    <col min="8209" max="8209" width="14.7109375" style="205" customWidth="1"/>
    <col min="8210" max="8210" width="9" style="205" bestFit="1" customWidth="1"/>
    <col min="8211" max="8450" width="9.140625" style="205"/>
    <col min="8451" max="8451" width="4.7109375" style="205" bestFit="1" customWidth="1"/>
    <col min="8452" max="8452" width="9.7109375" style="205" bestFit="1" customWidth="1"/>
    <col min="8453" max="8453" width="10" style="205" bestFit="1" customWidth="1"/>
    <col min="8454" max="8454" width="8.85546875" style="205" bestFit="1" customWidth="1"/>
    <col min="8455" max="8455" width="22.85546875" style="205" customWidth="1"/>
    <col min="8456" max="8456" width="59.7109375" style="205" bestFit="1" customWidth="1"/>
    <col min="8457" max="8457" width="57.85546875" style="205" bestFit="1" customWidth="1"/>
    <col min="8458" max="8458" width="35.28515625" style="205" bestFit="1" customWidth="1"/>
    <col min="8459" max="8459" width="28.140625" style="205" bestFit="1" customWidth="1"/>
    <col min="8460" max="8460" width="33.140625" style="205" bestFit="1" customWidth="1"/>
    <col min="8461" max="8461" width="26" style="205" bestFit="1" customWidth="1"/>
    <col min="8462" max="8462" width="19.140625" style="205" bestFit="1" customWidth="1"/>
    <col min="8463" max="8463" width="10.42578125" style="205" customWidth="1"/>
    <col min="8464" max="8464" width="11.85546875" style="205" customWidth="1"/>
    <col min="8465" max="8465" width="14.7109375" style="205" customWidth="1"/>
    <col min="8466" max="8466" width="9" style="205" bestFit="1" customWidth="1"/>
    <col min="8467" max="8706" width="9.140625" style="205"/>
    <col min="8707" max="8707" width="4.7109375" style="205" bestFit="1" customWidth="1"/>
    <col min="8708" max="8708" width="9.7109375" style="205" bestFit="1" customWidth="1"/>
    <col min="8709" max="8709" width="10" style="205" bestFit="1" customWidth="1"/>
    <col min="8710" max="8710" width="8.85546875" style="205" bestFit="1" customWidth="1"/>
    <col min="8711" max="8711" width="22.85546875" style="205" customWidth="1"/>
    <col min="8712" max="8712" width="59.7109375" style="205" bestFit="1" customWidth="1"/>
    <col min="8713" max="8713" width="57.85546875" style="205" bestFit="1" customWidth="1"/>
    <col min="8714" max="8714" width="35.28515625" style="205" bestFit="1" customWidth="1"/>
    <col min="8715" max="8715" width="28.140625" style="205" bestFit="1" customWidth="1"/>
    <col min="8716" max="8716" width="33.140625" style="205" bestFit="1" customWidth="1"/>
    <col min="8717" max="8717" width="26" style="205" bestFit="1" customWidth="1"/>
    <col min="8718" max="8718" width="19.140625" style="205" bestFit="1" customWidth="1"/>
    <col min="8719" max="8719" width="10.42578125" style="205" customWidth="1"/>
    <col min="8720" max="8720" width="11.85546875" style="205" customWidth="1"/>
    <col min="8721" max="8721" width="14.7109375" style="205" customWidth="1"/>
    <col min="8722" max="8722" width="9" style="205" bestFit="1" customWidth="1"/>
    <col min="8723" max="8962" width="9.140625" style="205"/>
    <col min="8963" max="8963" width="4.7109375" style="205" bestFit="1" customWidth="1"/>
    <col min="8964" max="8964" width="9.7109375" style="205" bestFit="1" customWidth="1"/>
    <col min="8965" max="8965" width="10" style="205" bestFit="1" customWidth="1"/>
    <col min="8966" max="8966" width="8.85546875" style="205" bestFit="1" customWidth="1"/>
    <col min="8967" max="8967" width="22.85546875" style="205" customWidth="1"/>
    <col min="8968" max="8968" width="59.7109375" style="205" bestFit="1" customWidth="1"/>
    <col min="8969" max="8969" width="57.85546875" style="205" bestFit="1" customWidth="1"/>
    <col min="8970" max="8970" width="35.28515625" style="205" bestFit="1" customWidth="1"/>
    <col min="8971" max="8971" width="28.140625" style="205" bestFit="1" customWidth="1"/>
    <col min="8972" max="8972" width="33.140625" style="205" bestFit="1" customWidth="1"/>
    <col min="8973" max="8973" width="26" style="205" bestFit="1" customWidth="1"/>
    <col min="8974" max="8974" width="19.140625" style="205" bestFit="1" customWidth="1"/>
    <col min="8975" max="8975" width="10.42578125" style="205" customWidth="1"/>
    <col min="8976" max="8976" width="11.85546875" style="205" customWidth="1"/>
    <col min="8977" max="8977" width="14.7109375" style="205" customWidth="1"/>
    <col min="8978" max="8978" width="9" style="205" bestFit="1" customWidth="1"/>
    <col min="8979" max="9218" width="9.140625" style="205"/>
    <col min="9219" max="9219" width="4.7109375" style="205" bestFit="1" customWidth="1"/>
    <col min="9220" max="9220" width="9.7109375" style="205" bestFit="1" customWidth="1"/>
    <col min="9221" max="9221" width="10" style="205" bestFit="1" customWidth="1"/>
    <col min="9222" max="9222" width="8.85546875" style="205" bestFit="1" customWidth="1"/>
    <col min="9223" max="9223" width="22.85546875" style="205" customWidth="1"/>
    <col min="9224" max="9224" width="59.7109375" style="205" bestFit="1" customWidth="1"/>
    <col min="9225" max="9225" width="57.85546875" style="205" bestFit="1" customWidth="1"/>
    <col min="9226" max="9226" width="35.28515625" style="205" bestFit="1" customWidth="1"/>
    <col min="9227" max="9227" width="28.140625" style="205" bestFit="1" customWidth="1"/>
    <col min="9228" max="9228" width="33.140625" style="205" bestFit="1" customWidth="1"/>
    <col min="9229" max="9229" width="26" style="205" bestFit="1" customWidth="1"/>
    <col min="9230" max="9230" width="19.140625" style="205" bestFit="1" customWidth="1"/>
    <col min="9231" max="9231" width="10.42578125" style="205" customWidth="1"/>
    <col min="9232" max="9232" width="11.85546875" style="205" customWidth="1"/>
    <col min="9233" max="9233" width="14.7109375" style="205" customWidth="1"/>
    <col min="9234" max="9234" width="9" style="205" bestFit="1" customWidth="1"/>
    <col min="9235" max="9474" width="9.140625" style="205"/>
    <col min="9475" max="9475" width="4.7109375" style="205" bestFit="1" customWidth="1"/>
    <col min="9476" max="9476" width="9.7109375" style="205" bestFit="1" customWidth="1"/>
    <col min="9477" max="9477" width="10" style="205" bestFit="1" customWidth="1"/>
    <col min="9478" max="9478" width="8.85546875" style="205" bestFit="1" customWidth="1"/>
    <col min="9479" max="9479" width="22.85546875" style="205" customWidth="1"/>
    <col min="9480" max="9480" width="59.7109375" style="205" bestFit="1" customWidth="1"/>
    <col min="9481" max="9481" width="57.85546875" style="205" bestFit="1" customWidth="1"/>
    <col min="9482" max="9482" width="35.28515625" style="205" bestFit="1" customWidth="1"/>
    <col min="9483" max="9483" width="28.140625" style="205" bestFit="1" customWidth="1"/>
    <col min="9484" max="9484" width="33.140625" style="205" bestFit="1" customWidth="1"/>
    <col min="9485" max="9485" width="26" style="205" bestFit="1" customWidth="1"/>
    <col min="9486" max="9486" width="19.140625" style="205" bestFit="1" customWidth="1"/>
    <col min="9487" max="9487" width="10.42578125" style="205" customWidth="1"/>
    <col min="9488" max="9488" width="11.85546875" style="205" customWidth="1"/>
    <col min="9489" max="9489" width="14.7109375" style="205" customWidth="1"/>
    <col min="9490" max="9490" width="9" style="205" bestFit="1" customWidth="1"/>
    <col min="9491" max="9730" width="9.140625" style="205"/>
    <col min="9731" max="9731" width="4.7109375" style="205" bestFit="1" customWidth="1"/>
    <col min="9732" max="9732" width="9.7109375" style="205" bestFit="1" customWidth="1"/>
    <col min="9733" max="9733" width="10" style="205" bestFit="1" customWidth="1"/>
    <col min="9734" max="9734" width="8.85546875" style="205" bestFit="1" customWidth="1"/>
    <col min="9735" max="9735" width="22.85546875" style="205" customWidth="1"/>
    <col min="9736" max="9736" width="59.7109375" style="205" bestFit="1" customWidth="1"/>
    <col min="9737" max="9737" width="57.85546875" style="205" bestFit="1" customWidth="1"/>
    <col min="9738" max="9738" width="35.28515625" style="205" bestFit="1" customWidth="1"/>
    <col min="9739" max="9739" width="28.140625" style="205" bestFit="1" customWidth="1"/>
    <col min="9740" max="9740" width="33.140625" style="205" bestFit="1" customWidth="1"/>
    <col min="9741" max="9741" width="26" style="205" bestFit="1" customWidth="1"/>
    <col min="9742" max="9742" width="19.140625" style="205" bestFit="1" customWidth="1"/>
    <col min="9743" max="9743" width="10.42578125" style="205" customWidth="1"/>
    <col min="9744" max="9744" width="11.85546875" style="205" customWidth="1"/>
    <col min="9745" max="9745" width="14.7109375" style="205" customWidth="1"/>
    <col min="9746" max="9746" width="9" style="205" bestFit="1" customWidth="1"/>
    <col min="9747" max="9986" width="9.140625" style="205"/>
    <col min="9987" max="9987" width="4.7109375" style="205" bestFit="1" customWidth="1"/>
    <col min="9988" max="9988" width="9.7109375" style="205" bestFit="1" customWidth="1"/>
    <col min="9989" max="9989" width="10" style="205" bestFit="1" customWidth="1"/>
    <col min="9990" max="9990" width="8.85546875" style="205" bestFit="1" customWidth="1"/>
    <col min="9991" max="9991" width="22.85546875" style="205" customWidth="1"/>
    <col min="9992" max="9992" width="59.7109375" style="205" bestFit="1" customWidth="1"/>
    <col min="9993" max="9993" width="57.85546875" style="205" bestFit="1" customWidth="1"/>
    <col min="9994" max="9994" width="35.28515625" style="205" bestFit="1" customWidth="1"/>
    <col min="9995" max="9995" width="28.140625" style="205" bestFit="1" customWidth="1"/>
    <col min="9996" max="9996" width="33.140625" style="205" bestFit="1" customWidth="1"/>
    <col min="9997" max="9997" width="26" style="205" bestFit="1" customWidth="1"/>
    <col min="9998" max="9998" width="19.140625" style="205" bestFit="1" customWidth="1"/>
    <col min="9999" max="9999" width="10.42578125" style="205" customWidth="1"/>
    <col min="10000" max="10000" width="11.85546875" style="205" customWidth="1"/>
    <col min="10001" max="10001" width="14.7109375" style="205" customWidth="1"/>
    <col min="10002" max="10002" width="9" style="205" bestFit="1" customWidth="1"/>
    <col min="10003" max="10242" width="9.140625" style="205"/>
    <col min="10243" max="10243" width="4.7109375" style="205" bestFit="1" customWidth="1"/>
    <col min="10244" max="10244" width="9.7109375" style="205" bestFit="1" customWidth="1"/>
    <col min="10245" max="10245" width="10" style="205" bestFit="1" customWidth="1"/>
    <col min="10246" max="10246" width="8.85546875" style="205" bestFit="1" customWidth="1"/>
    <col min="10247" max="10247" width="22.85546875" style="205" customWidth="1"/>
    <col min="10248" max="10248" width="59.7109375" style="205" bestFit="1" customWidth="1"/>
    <col min="10249" max="10249" width="57.85546875" style="205" bestFit="1" customWidth="1"/>
    <col min="10250" max="10250" width="35.28515625" style="205" bestFit="1" customWidth="1"/>
    <col min="10251" max="10251" width="28.140625" style="205" bestFit="1" customWidth="1"/>
    <col min="10252" max="10252" width="33.140625" style="205" bestFit="1" customWidth="1"/>
    <col min="10253" max="10253" width="26" style="205" bestFit="1" customWidth="1"/>
    <col min="10254" max="10254" width="19.140625" style="205" bestFit="1" customWidth="1"/>
    <col min="10255" max="10255" width="10.42578125" style="205" customWidth="1"/>
    <col min="10256" max="10256" width="11.85546875" style="205" customWidth="1"/>
    <col min="10257" max="10257" width="14.7109375" style="205" customWidth="1"/>
    <col min="10258" max="10258" width="9" style="205" bestFit="1" customWidth="1"/>
    <col min="10259" max="10498" width="9.140625" style="205"/>
    <col min="10499" max="10499" width="4.7109375" style="205" bestFit="1" customWidth="1"/>
    <col min="10500" max="10500" width="9.7109375" style="205" bestFit="1" customWidth="1"/>
    <col min="10501" max="10501" width="10" style="205" bestFit="1" customWidth="1"/>
    <col min="10502" max="10502" width="8.85546875" style="205" bestFit="1" customWidth="1"/>
    <col min="10503" max="10503" width="22.85546875" style="205" customWidth="1"/>
    <col min="10504" max="10504" width="59.7109375" style="205" bestFit="1" customWidth="1"/>
    <col min="10505" max="10505" width="57.85546875" style="205" bestFit="1" customWidth="1"/>
    <col min="10506" max="10506" width="35.28515625" style="205" bestFit="1" customWidth="1"/>
    <col min="10507" max="10507" width="28.140625" style="205" bestFit="1" customWidth="1"/>
    <col min="10508" max="10508" width="33.140625" style="205" bestFit="1" customWidth="1"/>
    <col min="10509" max="10509" width="26" style="205" bestFit="1" customWidth="1"/>
    <col min="10510" max="10510" width="19.140625" style="205" bestFit="1" customWidth="1"/>
    <col min="10511" max="10511" width="10.42578125" style="205" customWidth="1"/>
    <col min="10512" max="10512" width="11.85546875" style="205" customWidth="1"/>
    <col min="10513" max="10513" width="14.7109375" style="205" customWidth="1"/>
    <col min="10514" max="10514" width="9" style="205" bestFit="1" customWidth="1"/>
    <col min="10515" max="10754" width="9.140625" style="205"/>
    <col min="10755" max="10755" width="4.7109375" style="205" bestFit="1" customWidth="1"/>
    <col min="10756" max="10756" width="9.7109375" style="205" bestFit="1" customWidth="1"/>
    <col min="10757" max="10757" width="10" style="205" bestFit="1" customWidth="1"/>
    <col min="10758" max="10758" width="8.85546875" style="205" bestFit="1" customWidth="1"/>
    <col min="10759" max="10759" width="22.85546875" style="205" customWidth="1"/>
    <col min="10760" max="10760" width="59.7109375" style="205" bestFit="1" customWidth="1"/>
    <col min="10761" max="10761" width="57.85546875" style="205" bestFit="1" customWidth="1"/>
    <col min="10762" max="10762" width="35.28515625" style="205" bestFit="1" customWidth="1"/>
    <col min="10763" max="10763" width="28.140625" style="205" bestFit="1" customWidth="1"/>
    <col min="10764" max="10764" width="33.140625" style="205" bestFit="1" customWidth="1"/>
    <col min="10765" max="10765" width="26" style="205" bestFit="1" customWidth="1"/>
    <col min="10766" max="10766" width="19.140625" style="205" bestFit="1" customWidth="1"/>
    <col min="10767" max="10767" width="10.42578125" style="205" customWidth="1"/>
    <col min="10768" max="10768" width="11.85546875" style="205" customWidth="1"/>
    <col min="10769" max="10769" width="14.7109375" style="205" customWidth="1"/>
    <col min="10770" max="10770" width="9" style="205" bestFit="1" customWidth="1"/>
    <col min="10771" max="11010" width="9.140625" style="205"/>
    <col min="11011" max="11011" width="4.7109375" style="205" bestFit="1" customWidth="1"/>
    <col min="11012" max="11012" width="9.7109375" style="205" bestFit="1" customWidth="1"/>
    <col min="11013" max="11013" width="10" style="205" bestFit="1" customWidth="1"/>
    <col min="11014" max="11014" width="8.85546875" style="205" bestFit="1" customWidth="1"/>
    <col min="11015" max="11015" width="22.85546875" style="205" customWidth="1"/>
    <col min="11016" max="11016" width="59.7109375" style="205" bestFit="1" customWidth="1"/>
    <col min="11017" max="11017" width="57.85546875" style="205" bestFit="1" customWidth="1"/>
    <col min="11018" max="11018" width="35.28515625" style="205" bestFit="1" customWidth="1"/>
    <col min="11019" max="11019" width="28.140625" style="205" bestFit="1" customWidth="1"/>
    <col min="11020" max="11020" width="33.140625" style="205" bestFit="1" customWidth="1"/>
    <col min="11021" max="11021" width="26" style="205" bestFit="1" customWidth="1"/>
    <col min="11022" max="11022" width="19.140625" style="205" bestFit="1" customWidth="1"/>
    <col min="11023" max="11023" width="10.42578125" style="205" customWidth="1"/>
    <col min="11024" max="11024" width="11.85546875" style="205" customWidth="1"/>
    <col min="11025" max="11025" width="14.7109375" style="205" customWidth="1"/>
    <col min="11026" max="11026" width="9" style="205" bestFit="1" customWidth="1"/>
    <col min="11027" max="11266" width="9.140625" style="205"/>
    <col min="11267" max="11267" width="4.7109375" style="205" bestFit="1" customWidth="1"/>
    <col min="11268" max="11268" width="9.7109375" style="205" bestFit="1" customWidth="1"/>
    <col min="11269" max="11269" width="10" style="205" bestFit="1" customWidth="1"/>
    <col min="11270" max="11270" width="8.85546875" style="205" bestFit="1" customWidth="1"/>
    <col min="11271" max="11271" width="22.85546875" style="205" customWidth="1"/>
    <col min="11272" max="11272" width="59.7109375" style="205" bestFit="1" customWidth="1"/>
    <col min="11273" max="11273" width="57.85546875" style="205" bestFit="1" customWidth="1"/>
    <col min="11274" max="11274" width="35.28515625" style="205" bestFit="1" customWidth="1"/>
    <col min="11275" max="11275" width="28.140625" style="205" bestFit="1" customWidth="1"/>
    <col min="11276" max="11276" width="33.140625" style="205" bestFit="1" customWidth="1"/>
    <col min="11277" max="11277" width="26" style="205" bestFit="1" customWidth="1"/>
    <col min="11278" max="11278" width="19.140625" style="205" bestFit="1" customWidth="1"/>
    <col min="11279" max="11279" width="10.42578125" style="205" customWidth="1"/>
    <col min="11280" max="11280" width="11.85546875" style="205" customWidth="1"/>
    <col min="11281" max="11281" width="14.7109375" style="205" customWidth="1"/>
    <col min="11282" max="11282" width="9" style="205" bestFit="1" customWidth="1"/>
    <col min="11283" max="11522" width="9.140625" style="205"/>
    <col min="11523" max="11523" width="4.7109375" style="205" bestFit="1" customWidth="1"/>
    <col min="11524" max="11524" width="9.7109375" style="205" bestFit="1" customWidth="1"/>
    <col min="11525" max="11525" width="10" style="205" bestFit="1" customWidth="1"/>
    <col min="11526" max="11526" width="8.85546875" style="205" bestFit="1" customWidth="1"/>
    <col min="11527" max="11527" width="22.85546875" style="205" customWidth="1"/>
    <col min="11528" max="11528" width="59.7109375" style="205" bestFit="1" customWidth="1"/>
    <col min="11529" max="11529" width="57.85546875" style="205" bestFit="1" customWidth="1"/>
    <col min="11530" max="11530" width="35.28515625" style="205" bestFit="1" customWidth="1"/>
    <col min="11531" max="11531" width="28.140625" style="205" bestFit="1" customWidth="1"/>
    <col min="11532" max="11532" width="33.140625" style="205" bestFit="1" customWidth="1"/>
    <col min="11533" max="11533" width="26" style="205" bestFit="1" customWidth="1"/>
    <col min="11534" max="11534" width="19.140625" style="205" bestFit="1" customWidth="1"/>
    <col min="11535" max="11535" width="10.42578125" style="205" customWidth="1"/>
    <col min="11536" max="11536" width="11.85546875" style="205" customWidth="1"/>
    <col min="11537" max="11537" width="14.7109375" style="205" customWidth="1"/>
    <col min="11538" max="11538" width="9" style="205" bestFit="1" customWidth="1"/>
    <col min="11539" max="11778" width="9.140625" style="205"/>
    <col min="11779" max="11779" width="4.7109375" style="205" bestFit="1" customWidth="1"/>
    <col min="11780" max="11780" width="9.7109375" style="205" bestFit="1" customWidth="1"/>
    <col min="11781" max="11781" width="10" style="205" bestFit="1" customWidth="1"/>
    <col min="11782" max="11782" width="8.85546875" style="205" bestFit="1" customWidth="1"/>
    <col min="11783" max="11783" width="22.85546875" style="205" customWidth="1"/>
    <col min="11784" max="11784" width="59.7109375" style="205" bestFit="1" customWidth="1"/>
    <col min="11785" max="11785" width="57.85546875" style="205" bestFit="1" customWidth="1"/>
    <col min="11786" max="11786" width="35.28515625" style="205" bestFit="1" customWidth="1"/>
    <col min="11787" max="11787" width="28.140625" style="205" bestFit="1" customWidth="1"/>
    <col min="11788" max="11788" width="33.140625" style="205" bestFit="1" customWidth="1"/>
    <col min="11789" max="11789" width="26" style="205" bestFit="1" customWidth="1"/>
    <col min="11790" max="11790" width="19.140625" style="205" bestFit="1" customWidth="1"/>
    <col min="11791" max="11791" width="10.42578125" style="205" customWidth="1"/>
    <col min="11792" max="11792" width="11.85546875" style="205" customWidth="1"/>
    <col min="11793" max="11793" width="14.7109375" style="205" customWidth="1"/>
    <col min="11794" max="11794" width="9" style="205" bestFit="1" customWidth="1"/>
    <col min="11795" max="12034" width="9.140625" style="205"/>
    <col min="12035" max="12035" width="4.7109375" style="205" bestFit="1" customWidth="1"/>
    <col min="12036" max="12036" width="9.7109375" style="205" bestFit="1" customWidth="1"/>
    <col min="12037" max="12037" width="10" style="205" bestFit="1" customWidth="1"/>
    <col min="12038" max="12038" width="8.85546875" style="205" bestFit="1" customWidth="1"/>
    <col min="12039" max="12039" width="22.85546875" style="205" customWidth="1"/>
    <col min="12040" max="12040" width="59.7109375" style="205" bestFit="1" customWidth="1"/>
    <col min="12041" max="12041" width="57.85546875" style="205" bestFit="1" customWidth="1"/>
    <col min="12042" max="12042" width="35.28515625" style="205" bestFit="1" customWidth="1"/>
    <col min="12043" max="12043" width="28.140625" style="205" bestFit="1" customWidth="1"/>
    <col min="12044" max="12044" width="33.140625" style="205" bestFit="1" customWidth="1"/>
    <col min="12045" max="12045" width="26" style="205" bestFit="1" customWidth="1"/>
    <col min="12046" max="12046" width="19.140625" style="205" bestFit="1" customWidth="1"/>
    <col min="12047" max="12047" width="10.42578125" style="205" customWidth="1"/>
    <col min="12048" max="12048" width="11.85546875" style="205" customWidth="1"/>
    <col min="12049" max="12049" width="14.7109375" style="205" customWidth="1"/>
    <col min="12050" max="12050" width="9" style="205" bestFit="1" customWidth="1"/>
    <col min="12051" max="12290" width="9.140625" style="205"/>
    <col min="12291" max="12291" width="4.7109375" style="205" bestFit="1" customWidth="1"/>
    <col min="12292" max="12292" width="9.7109375" style="205" bestFit="1" customWidth="1"/>
    <col min="12293" max="12293" width="10" style="205" bestFit="1" customWidth="1"/>
    <col min="12294" max="12294" width="8.85546875" style="205" bestFit="1" customWidth="1"/>
    <col min="12295" max="12295" width="22.85546875" style="205" customWidth="1"/>
    <col min="12296" max="12296" width="59.7109375" style="205" bestFit="1" customWidth="1"/>
    <col min="12297" max="12297" width="57.85546875" style="205" bestFit="1" customWidth="1"/>
    <col min="12298" max="12298" width="35.28515625" style="205" bestFit="1" customWidth="1"/>
    <col min="12299" max="12299" width="28.140625" style="205" bestFit="1" customWidth="1"/>
    <col min="12300" max="12300" width="33.140625" style="205" bestFit="1" customWidth="1"/>
    <col min="12301" max="12301" width="26" style="205" bestFit="1" customWidth="1"/>
    <col min="12302" max="12302" width="19.140625" style="205" bestFit="1" customWidth="1"/>
    <col min="12303" max="12303" width="10.42578125" style="205" customWidth="1"/>
    <col min="12304" max="12304" width="11.85546875" style="205" customWidth="1"/>
    <col min="12305" max="12305" width="14.7109375" style="205" customWidth="1"/>
    <col min="12306" max="12306" width="9" style="205" bestFit="1" customWidth="1"/>
    <col min="12307" max="12546" width="9.140625" style="205"/>
    <col min="12547" max="12547" width="4.7109375" style="205" bestFit="1" customWidth="1"/>
    <col min="12548" max="12548" width="9.7109375" style="205" bestFit="1" customWidth="1"/>
    <col min="12549" max="12549" width="10" style="205" bestFit="1" customWidth="1"/>
    <col min="12550" max="12550" width="8.85546875" style="205" bestFit="1" customWidth="1"/>
    <col min="12551" max="12551" width="22.85546875" style="205" customWidth="1"/>
    <col min="12552" max="12552" width="59.7109375" style="205" bestFit="1" customWidth="1"/>
    <col min="12553" max="12553" width="57.85546875" style="205" bestFit="1" customWidth="1"/>
    <col min="12554" max="12554" width="35.28515625" style="205" bestFit="1" customWidth="1"/>
    <col min="12555" max="12555" width="28.140625" style="205" bestFit="1" customWidth="1"/>
    <col min="12556" max="12556" width="33.140625" style="205" bestFit="1" customWidth="1"/>
    <col min="12557" max="12557" width="26" style="205" bestFit="1" customWidth="1"/>
    <col min="12558" max="12558" width="19.140625" style="205" bestFit="1" customWidth="1"/>
    <col min="12559" max="12559" width="10.42578125" style="205" customWidth="1"/>
    <col min="12560" max="12560" width="11.85546875" style="205" customWidth="1"/>
    <col min="12561" max="12561" width="14.7109375" style="205" customWidth="1"/>
    <col min="12562" max="12562" width="9" style="205" bestFit="1" customWidth="1"/>
    <col min="12563" max="12802" width="9.140625" style="205"/>
    <col min="12803" max="12803" width="4.7109375" style="205" bestFit="1" customWidth="1"/>
    <col min="12804" max="12804" width="9.7109375" style="205" bestFit="1" customWidth="1"/>
    <col min="12805" max="12805" width="10" style="205" bestFit="1" customWidth="1"/>
    <col min="12806" max="12806" width="8.85546875" style="205" bestFit="1" customWidth="1"/>
    <col min="12807" max="12807" width="22.85546875" style="205" customWidth="1"/>
    <col min="12808" max="12808" width="59.7109375" style="205" bestFit="1" customWidth="1"/>
    <col min="12809" max="12809" width="57.85546875" style="205" bestFit="1" customWidth="1"/>
    <col min="12810" max="12810" width="35.28515625" style="205" bestFit="1" customWidth="1"/>
    <col min="12811" max="12811" width="28.140625" style="205" bestFit="1" customWidth="1"/>
    <col min="12812" max="12812" width="33.140625" style="205" bestFit="1" customWidth="1"/>
    <col min="12813" max="12813" width="26" style="205" bestFit="1" customWidth="1"/>
    <col min="12814" max="12814" width="19.140625" style="205" bestFit="1" customWidth="1"/>
    <col min="12815" max="12815" width="10.42578125" style="205" customWidth="1"/>
    <col min="12816" max="12816" width="11.85546875" style="205" customWidth="1"/>
    <col min="12817" max="12817" width="14.7109375" style="205" customWidth="1"/>
    <col min="12818" max="12818" width="9" style="205" bestFit="1" customWidth="1"/>
    <col min="12819" max="13058" width="9.140625" style="205"/>
    <col min="13059" max="13059" width="4.7109375" style="205" bestFit="1" customWidth="1"/>
    <col min="13060" max="13060" width="9.7109375" style="205" bestFit="1" customWidth="1"/>
    <col min="13061" max="13061" width="10" style="205" bestFit="1" customWidth="1"/>
    <col min="13062" max="13062" width="8.85546875" style="205" bestFit="1" customWidth="1"/>
    <col min="13063" max="13063" width="22.85546875" style="205" customWidth="1"/>
    <col min="13064" max="13064" width="59.7109375" style="205" bestFit="1" customWidth="1"/>
    <col min="13065" max="13065" width="57.85546875" style="205" bestFit="1" customWidth="1"/>
    <col min="13066" max="13066" width="35.28515625" style="205" bestFit="1" customWidth="1"/>
    <col min="13067" max="13067" width="28.140625" style="205" bestFit="1" customWidth="1"/>
    <col min="13068" max="13068" width="33.140625" style="205" bestFit="1" customWidth="1"/>
    <col min="13069" max="13069" width="26" style="205" bestFit="1" customWidth="1"/>
    <col min="13070" max="13070" width="19.140625" style="205" bestFit="1" customWidth="1"/>
    <col min="13071" max="13071" width="10.42578125" style="205" customWidth="1"/>
    <col min="13072" max="13072" width="11.85546875" style="205" customWidth="1"/>
    <col min="13073" max="13073" width="14.7109375" style="205" customWidth="1"/>
    <col min="13074" max="13074" width="9" style="205" bestFit="1" customWidth="1"/>
    <col min="13075" max="13314" width="9.140625" style="205"/>
    <col min="13315" max="13315" width="4.7109375" style="205" bestFit="1" customWidth="1"/>
    <col min="13316" max="13316" width="9.7109375" style="205" bestFit="1" customWidth="1"/>
    <col min="13317" max="13317" width="10" style="205" bestFit="1" customWidth="1"/>
    <col min="13318" max="13318" width="8.85546875" style="205" bestFit="1" customWidth="1"/>
    <col min="13319" max="13319" width="22.85546875" style="205" customWidth="1"/>
    <col min="13320" max="13320" width="59.7109375" style="205" bestFit="1" customWidth="1"/>
    <col min="13321" max="13321" width="57.85546875" style="205" bestFit="1" customWidth="1"/>
    <col min="13322" max="13322" width="35.28515625" style="205" bestFit="1" customWidth="1"/>
    <col min="13323" max="13323" width="28.140625" style="205" bestFit="1" customWidth="1"/>
    <col min="13324" max="13324" width="33.140625" style="205" bestFit="1" customWidth="1"/>
    <col min="13325" max="13325" width="26" style="205" bestFit="1" customWidth="1"/>
    <col min="13326" max="13326" width="19.140625" style="205" bestFit="1" customWidth="1"/>
    <col min="13327" max="13327" width="10.42578125" style="205" customWidth="1"/>
    <col min="13328" max="13328" width="11.85546875" style="205" customWidth="1"/>
    <col min="13329" max="13329" width="14.7109375" style="205" customWidth="1"/>
    <col min="13330" max="13330" width="9" style="205" bestFit="1" customWidth="1"/>
    <col min="13331" max="13570" width="9.140625" style="205"/>
    <col min="13571" max="13571" width="4.7109375" style="205" bestFit="1" customWidth="1"/>
    <col min="13572" max="13572" width="9.7109375" style="205" bestFit="1" customWidth="1"/>
    <col min="13573" max="13573" width="10" style="205" bestFit="1" customWidth="1"/>
    <col min="13574" max="13574" width="8.85546875" style="205" bestFit="1" customWidth="1"/>
    <col min="13575" max="13575" width="22.85546875" style="205" customWidth="1"/>
    <col min="13576" max="13576" width="59.7109375" style="205" bestFit="1" customWidth="1"/>
    <col min="13577" max="13577" width="57.85546875" style="205" bestFit="1" customWidth="1"/>
    <col min="13578" max="13578" width="35.28515625" style="205" bestFit="1" customWidth="1"/>
    <col min="13579" max="13579" width="28.140625" style="205" bestFit="1" customWidth="1"/>
    <col min="13580" max="13580" width="33.140625" style="205" bestFit="1" customWidth="1"/>
    <col min="13581" max="13581" width="26" style="205" bestFit="1" customWidth="1"/>
    <col min="13582" max="13582" width="19.140625" style="205" bestFit="1" customWidth="1"/>
    <col min="13583" max="13583" width="10.42578125" style="205" customWidth="1"/>
    <col min="13584" max="13584" width="11.85546875" style="205" customWidth="1"/>
    <col min="13585" max="13585" width="14.7109375" style="205" customWidth="1"/>
    <col min="13586" max="13586" width="9" style="205" bestFit="1" customWidth="1"/>
    <col min="13587" max="13826" width="9.140625" style="205"/>
    <col min="13827" max="13827" width="4.7109375" style="205" bestFit="1" customWidth="1"/>
    <col min="13828" max="13828" width="9.7109375" style="205" bestFit="1" customWidth="1"/>
    <col min="13829" max="13829" width="10" style="205" bestFit="1" customWidth="1"/>
    <col min="13830" max="13830" width="8.85546875" style="205" bestFit="1" customWidth="1"/>
    <col min="13831" max="13831" width="22.85546875" style="205" customWidth="1"/>
    <col min="13832" max="13832" width="59.7109375" style="205" bestFit="1" customWidth="1"/>
    <col min="13833" max="13833" width="57.85546875" style="205" bestFit="1" customWidth="1"/>
    <col min="13834" max="13834" width="35.28515625" style="205" bestFit="1" customWidth="1"/>
    <col min="13835" max="13835" width="28.140625" style="205" bestFit="1" customWidth="1"/>
    <col min="13836" max="13836" width="33.140625" style="205" bestFit="1" customWidth="1"/>
    <col min="13837" max="13837" width="26" style="205" bestFit="1" customWidth="1"/>
    <col min="13838" max="13838" width="19.140625" style="205" bestFit="1" customWidth="1"/>
    <col min="13839" max="13839" width="10.42578125" style="205" customWidth="1"/>
    <col min="13840" max="13840" width="11.85546875" style="205" customWidth="1"/>
    <col min="13841" max="13841" width="14.7109375" style="205" customWidth="1"/>
    <col min="13842" max="13842" width="9" style="205" bestFit="1" customWidth="1"/>
    <col min="13843" max="14082" width="9.140625" style="205"/>
    <col min="14083" max="14083" width="4.7109375" style="205" bestFit="1" customWidth="1"/>
    <col min="14084" max="14084" width="9.7109375" style="205" bestFit="1" customWidth="1"/>
    <col min="14085" max="14085" width="10" style="205" bestFit="1" customWidth="1"/>
    <col min="14086" max="14086" width="8.85546875" style="205" bestFit="1" customWidth="1"/>
    <col min="14087" max="14087" width="22.85546875" style="205" customWidth="1"/>
    <col min="14088" max="14088" width="59.7109375" style="205" bestFit="1" customWidth="1"/>
    <col min="14089" max="14089" width="57.85546875" style="205" bestFit="1" customWidth="1"/>
    <col min="14090" max="14090" width="35.28515625" style="205" bestFit="1" customWidth="1"/>
    <col min="14091" max="14091" width="28.140625" style="205" bestFit="1" customWidth="1"/>
    <col min="14092" max="14092" width="33.140625" style="205" bestFit="1" customWidth="1"/>
    <col min="14093" max="14093" width="26" style="205" bestFit="1" customWidth="1"/>
    <col min="14094" max="14094" width="19.140625" style="205" bestFit="1" customWidth="1"/>
    <col min="14095" max="14095" width="10.42578125" style="205" customWidth="1"/>
    <col min="14096" max="14096" width="11.85546875" style="205" customWidth="1"/>
    <col min="14097" max="14097" width="14.7109375" style="205" customWidth="1"/>
    <col min="14098" max="14098" width="9" style="205" bestFit="1" customWidth="1"/>
    <col min="14099" max="14338" width="9.140625" style="205"/>
    <col min="14339" max="14339" width="4.7109375" style="205" bestFit="1" customWidth="1"/>
    <col min="14340" max="14340" width="9.7109375" style="205" bestFit="1" customWidth="1"/>
    <col min="14341" max="14341" width="10" style="205" bestFit="1" customWidth="1"/>
    <col min="14342" max="14342" width="8.85546875" style="205" bestFit="1" customWidth="1"/>
    <col min="14343" max="14343" width="22.85546875" style="205" customWidth="1"/>
    <col min="14344" max="14344" width="59.7109375" style="205" bestFit="1" customWidth="1"/>
    <col min="14345" max="14345" width="57.85546875" style="205" bestFit="1" customWidth="1"/>
    <col min="14346" max="14346" width="35.28515625" style="205" bestFit="1" customWidth="1"/>
    <col min="14347" max="14347" width="28.140625" style="205" bestFit="1" customWidth="1"/>
    <col min="14348" max="14348" width="33.140625" style="205" bestFit="1" customWidth="1"/>
    <col min="14349" max="14349" width="26" style="205" bestFit="1" customWidth="1"/>
    <col min="14350" max="14350" width="19.140625" style="205" bestFit="1" customWidth="1"/>
    <col min="14351" max="14351" width="10.42578125" style="205" customWidth="1"/>
    <col min="14352" max="14352" width="11.85546875" style="205" customWidth="1"/>
    <col min="14353" max="14353" width="14.7109375" style="205" customWidth="1"/>
    <col min="14354" max="14354" width="9" style="205" bestFit="1" customWidth="1"/>
    <col min="14355" max="14594" width="9.140625" style="205"/>
    <col min="14595" max="14595" width="4.7109375" style="205" bestFit="1" customWidth="1"/>
    <col min="14596" max="14596" width="9.7109375" style="205" bestFit="1" customWidth="1"/>
    <col min="14597" max="14597" width="10" style="205" bestFit="1" customWidth="1"/>
    <col min="14598" max="14598" width="8.85546875" style="205" bestFit="1" customWidth="1"/>
    <col min="14599" max="14599" width="22.85546875" style="205" customWidth="1"/>
    <col min="14600" max="14600" width="59.7109375" style="205" bestFit="1" customWidth="1"/>
    <col min="14601" max="14601" width="57.85546875" style="205" bestFit="1" customWidth="1"/>
    <col min="14602" max="14602" width="35.28515625" style="205" bestFit="1" customWidth="1"/>
    <col min="14603" max="14603" width="28.140625" style="205" bestFit="1" customWidth="1"/>
    <col min="14604" max="14604" width="33.140625" style="205" bestFit="1" customWidth="1"/>
    <col min="14605" max="14605" width="26" style="205" bestFit="1" customWidth="1"/>
    <col min="14606" max="14606" width="19.140625" style="205" bestFit="1" customWidth="1"/>
    <col min="14607" max="14607" width="10.42578125" style="205" customWidth="1"/>
    <col min="14608" max="14608" width="11.85546875" style="205" customWidth="1"/>
    <col min="14609" max="14609" width="14.7109375" style="205" customWidth="1"/>
    <col min="14610" max="14610" width="9" style="205" bestFit="1" customWidth="1"/>
    <col min="14611" max="14850" width="9.140625" style="205"/>
    <col min="14851" max="14851" width="4.7109375" style="205" bestFit="1" customWidth="1"/>
    <col min="14852" max="14852" width="9.7109375" style="205" bestFit="1" customWidth="1"/>
    <col min="14853" max="14853" width="10" style="205" bestFit="1" customWidth="1"/>
    <col min="14854" max="14854" width="8.85546875" style="205" bestFit="1" customWidth="1"/>
    <col min="14855" max="14855" width="22.85546875" style="205" customWidth="1"/>
    <col min="14856" max="14856" width="59.7109375" style="205" bestFit="1" customWidth="1"/>
    <col min="14857" max="14857" width="57.85546875" style="205" bestFit="1" customWidth="1"/>
    <col min="14858" max="14858" width="35.28515625" style="205" bestFit="1" customWidth="1"/>
    <col min="14859" max="14859" width="28.140625" style="205" bestFit="1" customWidth="1"/>
    <col min="14860" max="14860" width="33.140625" style="205" bestFit="1" customWidth="1"/>
    <col min="14861" max="14861" width="26" style="205" bestFit="1" customWidth="1"/>
    <col min="14862" max="14862" width="19.140625" style="205" bestFit="1" customWidth="1"/>
    <col min="14863" max="14863" width="10.42578125" style="205" customWidth="1"/>
    <col min="14864" max="14864" width="11.85546875" style="205" customWidth="1"/>
    <col min="14865" max="14865" width="14.7109375" style="205" customWidth="1"/>
    <col min="14866" max="14866" width="9" style="205" bestFit="1" customWidth="1"/>
    <col min="14867" max="15106" width="9.140625" style="205"/>
    <col min="15107" max="15107" width="4.7109375" style="205" bestFit="1" customWidth="1"/>
    <col min="15108" max="15108" width="9.7109375" style="205" bestFit="1" customWidth="1"/>
    <col min="15109" max="15109" width="10" style="205" bestFit="1" customWidth="1"/>
    <col min="15110" max="15110" width="8.85546875" style="205" bestFit="1" customWidth="1"/>
    <col min="15111" max="15111" width="22.85546875" style="205" customWidth="1"/>
    <col min="15112" max="15112" width="59.7109375" style="205" bestFit="1" customWidth="1"/>
    <col min="15113" max="15113" width="57.85546875" style="205" bestFit="1" customWidth="1"/>
    <col min="15114" max="15114" width="35.28515625" style="205" bestFit="1" customWidth="1"/>
    <col min="15115" max="15115" width="28.140625" style="205" bestFit="1" customWidth="1"/>
    <col min="15116" max="15116" width="33.140625" style="205" bestFit="1" customWidth="1"/>
    <col min="15117" max="15117" width="26" style="205" bestFit="1" customWidth="1"/>
    <col min="15118" max="15118" width="19.140625" style="205" bestFit="1" customWidth="1"/>
    <col min="15119" max="15119" width="10.42578125" style="205" customWidth="1"/>
    <col min="15120" max="15120" width="11.85546875" style="205" customWidth="1"/>
    <col min="15121" max="15121" width="14.7109375" style="205" customWidth="1"/>
    <col min="15122" max="15122" width="9" style="205" bestFit="1" customWidth="1"/>
    <col min="15123" max="15362" width="9.140625" style="205"/>
    <col min="15363" max="15363" width="4.7109375" style="205" bestFit="1" customWidth="1"/>
    <col min="15364" max="15364" width="9.7109375" style="205" bestFit="1" customWidth="1"/>
    <col min="15365" max="15365" width="10" style="205" bestFit="1" customWidth="1"/>
    <col min="15366" max="15366" width="8.85546875" style="205" bestFit="1" customWidth="1"/>
    <col min="15367" max="15367" width="22.85546875" style="205" customWidth="1"/>
    <col min="15368" max="15368" width="59.7109375" style="205" bestFit="1" customWidth="1"/>
    <col min="15369" max="15369" width="57.85546875" style="205" bestFit="1" customWidth="1"/>
    <col min="15370" max="15370" width="35.28515625" style="205" bestFit="1" customWidth="1"/>
    <col min="15371" max="15371" width="28.140625" style="205" bestFit="1" customWidth="1"/>
    <col min="15372" max="15372" width="33.140625" style="205" bestFit="1" customWidth="1"/>
    <col min="15373" max="15373" width="26" style="205" bestFit="1" customWidth="1"/>
    <col min="15374" max="15374" width="19.140625" style="205" bestFit="1" customWidth="1"/>
    <col min="15375" max="15375" width="10.42578125" style="205" customWidth="1"/>
    <col min="15376" max="15376" width="11.85546875" style="205" customWidth="1"/>
    <col min="15377" max="15377" width="14.7109375" style="205" customWidth="1"/>
    <col min="15378" max="15378" width="9" style="205" bestFit="1" customWidth="1"/>
    <col min="15379" max="15618" width="9.140625" style="205"/>
    <col min="15619" max="15619" width="4.7109375" style="205" bestFit="1" customWidth="1"/>
    <col min="15620" max="15620" width="9.7109375" style="205" bestFit="1" customWidth="1"/>
    <col min="15621" max="15621" width="10" style="205" bestFit="1" customWidth="1"/>
    <col min="15622" max="15622" width="8.85546875" style="205" bestFit="1" customWidth="1"/>
    <col min="15623" max="15623" width="22.85546875" style="205" customWidth="1"/>
    <col min="15624" max="15624" width="59.7109375" style="205" bestFit="1" customWidth="1"/>
    <col min="15625" max="15625" width="57.85546875" style="205" bestFit="1" customWidth="1"/>
    <col min="15626" max="15626" width="35.28515625" style="205" bestFit="1" customWidth="1"/>
    <col min="15627" max="15627" width="28.140625" style="205" bestFit="1" customWidth="1"/>
    <col min="15628" max="15628" width="33.140625" style="205" bestFit="1" customWidth="1"/>
    <col min="15629" max="15629" width="26" style="205" bestFit="1" customWidth="1"/>
    <col min="15630" max="15630" width="19.140625" style="205" bestFit="1" customWidth="1"/>
    <col min="15631" max="15631" width="10.42578125" style="205" customWidth="1"/>
    <col min="15632" max="15632" width="11.85546875" style="205" customWidth="1"/>
    <col min="15633" max="15633" width="14.7109375" style="205" customWidth="1"/>
    <col min="15634" max="15634" width="9" style="205" bestFit="1" customWidth="1"/>
    <col min="15635" max="15874" width="9.140625" style="205"/>
    <col min="15875" max="15875" width="4.7109375" style="205" bestFit="1" customWidth="1"/>
    <col min="15876" max="15876" width="9.7109375" style="205" bestFit="1" customWidth="1"/>
    <col min="15877" max="15877" width="10" style="205" bestFit="1" customWidth="1"/>
    <col min="15878" max="15878" width="8.85546875" style="205" bestFit="1" customWidth="1"/>
    <col min="15879" max="15879" width="22.85546875" style="205" customWidth="1"/>
    <col min="15880" max="15880" width="59.7109375" style="205" bestFit="1" customWidth="1"/>
    <col min="15881" max="15881" width="57.85546875" style="205" bestFit="1" customWidth="1"/>
    <col min="15882" max="15882" width="35.28515625" style="205" bestFit="1" customWidth="1"/>
    <col min="15883" max="15883" width="28.140625" style="205" bestFit="1" customWidth="1"/>
    <col min="15884" max="15884" width="33.140625" style="205" bestFit="1" customWidth="1"/>
    <col min="15885" max="15885" width="26" style="205" bestFit="1" customWidth="1"/>
    <col min="15886" max="15886" width="19.140625" style="205" bestFit="1" customWidth="1"/>
    <col min="15887" max="15887" width="10.42578125" style="205" customWidth="1"/>
    <col min="15888" max="15888" width="11.85546875" style="205" customWidth="1"/>
    <col min="15889" max="15889" width="14.7109375" style="205" customWidth="1"/>
    <col min="15890" max="15890" width="9" style="205" bestFit="1" customWidth="1"/>
    <col min="15891" max="16130" width="9.140625" style="205"/>
    <col min="16131" max="16131" width="4.7109375" style="205" bestFit="1" customWidth="1"/>
    <col min="16132" max="16132" width="9.7109375" style="205" bestFit="1" customWidth="1"/>
    <col min="16133" max="16133" width="10" style="205" bestFit="1" customWidth="1"/>
    <col min="16134" max="16134" width="8.85546875" style="205" bestFit="1" customWidth="1"/>
    <col min="16135" max="16135" width="22.85546875" style="205" customWidth="1"/>
    <col min="16136" max="16136" width="59.7109375" style="205" bestFit="1" customWidth="1"/>
    <col min="16137" max="16137" width="57.85546875" style="205" bestFit="1" customWidth="1"/>
    <col min="16138" max="16138" width="35.28515625" style="205" bestFit="1" customWidth="1"/>
    <col min="16139" max="16139" width="28.140625" style="205" bestFit="1" customWidth="1"/>
    <col min="16140" max="16140" width="33.140625" style="205" bestFit="1" customWidth="1"/>
    <col min="16141" max="16141" width="26" style="205" bestFit="1" customWidth="1"/>
    <col min="16142" max="16142" width="19.140625" style="205" bestFit="1" customWidth="1"/>
    <col min="16143" max="16143" width="10.42578125" style="205" customWidth="1"/>
    <col min="16144" max="16144" width="11.85546875" style="205" customWidth="1"/>
    <col min="16145" max="16145" width="14.7109375" style="205" customWidth="1"/>
    <col min="16146" max="16146" width="9" style="205" bestFit="1" customWidth="1"/>
    <col min="16147" max="16384" width="9.140625" style="205"/>
  </cols>
  <sheetData>
    <row r="2" spans="1:19" ht="18.75" x14ac:dyDescent="0.25">
      <c r="A2" s="104" t="s">
        <v>2977</v>
      </c>
    </row>
    <row r="3" spans="1:19" x14ac:dyDescent="0.25">
      <c r="M3" s="2"/>
      <c r="N3" s="2"/>
      <c r="O3" s="2"/>
      <c r="P3" s="2"/>
    </row>
    <row r="4" spans="1:19" s="207" customFormat="1" ht="5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x14ac:dyDescent="0.2">
      <c r="A5" s="644"/>
      <c r="B5" s="646"/>
      <c r="C5" s="646"/>
      <c r="D5" s="646"/>
      <c r="E5" s="644"/>
      <c r="F5" s="644"/>
      <c r="G5" s="644"/>
      <c r="H5" s="194" t="s">
        <v>14</v>
      </c>
      <c r="I5" s="194" t="s">
        <v>15</v>
      </c>
      <c r="J5" s="644"/>
      <c r="K5" s="196">
        <v>2020</v>
      </c>
      <c r="L5" s="196">
        <v>2021</v>
      </c>
      <c r="M5" s="5">
        <v>2020</v>
      </c>
      <c r="N5" s="5">
        <v>2021</v>
      </c>
      <c r="O5" s="5">
        <v>2020</v>
      </c>
      <c r="P5" s="5">
        <v>2021</v>
      </c>
      <c r="Q5" s="644"/>
      <c r="R5" s="646"/>
      <c r="S5" s="206"/>
    </row>
    <row r="6" spans="1:19" s="207" customFormat="1" x14ac:dyDescent="0.2">
      <c r="A6" s="195" t="s">
        <v>16</v>
      </c>
      <c r="B6" s="194" t="s">
        <v>17</v>
      </c>
      <c r="C6" s="194" t="s">
        <v>18</v>
      </c>
      <c r="D6" s="194" t="s">
        <v>19</v>
      </c>
      <c r="E6" s="195" t="s">
        <v>20</v>
      </c>
      <c r="F6" s="195" t="s">
        <v>21</v>
      </c>
      <c r="G6" s="195" t="s">
        <v>22</v>
      </c>
      <c r="H6" s="194" t="s">
        <v>23</v>
      </c>
      <c r="I6" s="194" t="s">
        <v>24</v>
      </c>
      <c r="J6" s="195" t="s">
        <v>25</v>
      </c>
      <c r="K6" s="196" t="s">
        <v>26</v>
      </c>
      <c r="L6" s="196" t="s">
        <v>27</v>
      </c>
      <c r="M6" s="197" t="s">
        <v>28</v>
      </c>
      <c r="N6" s="197" t="s">
        <v>29</v>
      </c>
      <c r="O6" s="197" t="s">
        <v>30</v>
      </c>
      <c r="P6" s="197" t="s">
        <v>31</v>
      </c>
      <c r="Q6" s="195" t="s">
        <v>32</v>
      </c>
      <c r="R6" s="194" t="s">
        <v>33</v>
      </c>
      <c r="S6" s="206"/>
    </row>
    <row r="7" spans="1:19" s="110" customFormat="1" ht="54.75" customHeight="1" x14ac:dyDescent="0.25">
      <c r="A7" s="532">
        <v>1</v>
      </c>
      <c r="B7" s="532">
        <v>6</v>
      </c>
      <c r="C7" s="532">
        <v>1</v>
      </c>
      <c r="D7" s="532">
        <v>3</v>
      </c>
      <c r="E7" s="532" t="s">
        <v>729</v>
      </c>
      <c r="F7" s="532" t="s">
        <v>730</v>
      </c>
      <c r="G7" s="532" t="s">
        <v>731</v>
      </c>
      <c r="H7" s="532" t="s">
        <v>731</v>
      </c>
      <c r="I7" s="532">
        <v>2000</v>
      </c>
      <c r="J7" s="532" t="s">
        <v>732</v>
      </c>
      <c r="K7" s="532" t="s">
        <v>34</v>
      </c>
      <c r="L7" s="548"/>
      <c r="M7" s="536">
        <v>100000</v>
      </c>
      <c r="N7" s="548"/>
      <c r="O7" s="536">
        <v>100000</v>
      </c>
      <c r="P7" s="548"/>
      <c r="Q7" s="532" t="s">
        <v>724</v>
      </c>
      <c r="R7" s="532" t="s">
        <v>725</v>
      </c>
    </row>
    <row r="8" spans="1:19" ht="65.25" customHeight="1" x14ac:dyDescent="0.25">
      <c r="A8" s="533">
        <v>2</v>
      </c>
      <c r="B8" s="533">
        <v>6</v>
      </c>
      <c r="C8" s="533">
        <v>1</v>
      </c>
      <c r="D8" s="532">
        <v>3</v>
      </c>
      <c r="E8" s="532" t="s">
        <v>734</v>
      </c>
      <c r="F8" s="532" t="s">
        <v>735</v>
      </c>
      <c r="G8" s="532" t="s">
        <v>736</v>
      </c>
      <c r="H8" s="532" t="s">
        <v>736</v>
      </c>
      <c r="I8" s="596" t="s">
        <v>737</v>
      </c>
      <c r="J8" s="532" t="s">
        <v>518</v>
      </c>
      <c r="K8" s="550" t="s">
        <v>34</v>
      </c>
      <c r="L8" s="550"/>
      <c r="M8" s="535">
        <v>5000</v>
      </c>
      <c r="N8" s="533"/>
      <c r="O8" s="535">
        <v>5000</v>
      </c>
      <c r="P8" s="535"/>
      <c r="Q8" s="532" t="s">
        <v>733</v>
      </c>
      <c r="R8" s="532" t="s">
        <v>725</v>
      </c>
      <c r="S8" s="13"/>
    </row>
    <row r="9" spans="1:19" ht="65.25" customHeight="1" x14ac:dyDescent="0.25">
      <c r="A9" s="532">
        <v>3</v>
      </c>
      <c r="B9" s="532">
        <v>6</v>
      </c>
      <c r="C9" s="532">
        <v>1</v>
      </c>
      <c r="D9" s="532">
        <v>13</v>
      </c>
      <c r="E9" s="532" t="s">
        <v>738</v>
      </c>
      <c r="F9" s="532" t="s">
        <v>739</v>
      </c>
      <c r="G9" s="532" t="s">
        <v>736</v>
      </c>
      <c r="H9" s="532" t="s">
        <v>736</v>
      </c>
      <c r="I9" s="533">
        <v>1000</v>
      </c>
      <c r="J9" s="532" t="s">
        <v>518</v>
      </c>
      <c r="K9" s="533" t="s">
        <v>34</v>
      </c>
      <c r="L9" s="550"/>
      <c r="M9" s="536">
        <v>15000</v>
      </c>
      <c r="N9" s="140"/>
      <c r="O9" s="536">
        <v>15000</v>
      </c>
      <c r="P9" s="140"/>
      <c r="Q9" s="532" t="s">
        <v>733</v>
      </c>
      <c r="R9" s="532" t="s">
        <v>725</v>
      </c>
      <c r="S9" s="13"/>
    </row>
    <row r="10" spans="1:19" ht="90" x14ac:dyDescent="0.25">
      <c r="A10" s="533">
        <v>4</v>
      </c>
      <c r="B10" s="533">
        <v>6</v>
      </c>
      <c r="C10" s="533">
        <v>1</v>
      </c>
      <c r="D10" s="532">
        <v>13</v>
      </c>
      <c r="E10" s="532" t="s">
        <v>740</v>
      </c>
      <c r="F10" s="532" t="s">
        <v>741</v>
      </c>
      <c r="G10" s="532" t="s">
        <v>736</v>
      </c>
      <c r="H10" s="532" t="s">
        <v>736</v>
      </c>
      <c r="I10" s="596" t="s">
        <v>737</v>
      </c>
      <c r="J10" s="532" t="s">
        <v>518</v>
      </c>
      <c r="K10" s="550"/>
      <c r="L10" s="550" t="s">
        <v>34</v>
      </c>
      <c r="M10" s="535"/>
      <c r="N10" s="535">
        <v>15000</v>
      </c>
      <c r="O10" s="535"/>
      <c r="P10" s="535">
        <v>15000</v>
      </c>
      <c r="Q10" s="532" t="s">
        <v>733</v>
      </c>
      <c r="R10" s="532" t="s">
        <v>725</v>
      </c>
    </row>
    <row r="11" spans="1:19" ht="90" customHeight="1" x14ac:dyDescent="0.25">
      <c r="A11" s="532">
        <v>5</v>
      </c>
      <c r="B11" s="532">
        <v>6</v>
      </c>
      <c r="C11" s="532">
        <v>5</v>
      </c>
      <c r="D11" s="532">
        <v>11</v>
      </c>
      <c r="E11" s="532" t="s">
        <v>745</v>
      </c>
      <c r="F11" s="532" t="s">
        <v>1133</v>
      </c>
      <c r="G11" s="532" t="s">
        <v>57</v>
      </c>
      <c r="H11" s="532" t="s">
        <v>57</v>
      </c>
      <c r="I11" s="533">
        <v>1</v>
      </c>
      <c r="J11" s="532" t="s">
        <v>728</v>
      </c>
      <c r="K11" s="533"/>
      <c r="L11" s="533" t="s">
        <v>38</v>
      </c>
      <c r="M11" s="536"/>
      <c r="N11" s="535">
        <v>20000</v>
      </c>
      <c r="O11" s="536"/>
      <c r="P11" s="535">
        <v>20000</v>
      </c>
      <c r="Q11" s="532" t="s">
        <v>733</v>
      </c>
      <c r="R11" s="532" t="s">
        <v>725</v>
      </c>
    </row>
    <row r="12" spans="1:19" ht="90" customHeight="1" x14ac:dyDescent="0.25">
      <c r="A12" s="533">
        <v>6</v>
      </c>
      <c r="B12" s="533">
        <v>6</v>
      </c>
      <c r="C12" s="533">
        <v>5</v>
      </c>
      <c r="D12" s="532">
        <v>11</v>
      </c>
      <c r="E12" s="532" t="s">
        <v>746</v>
      </c>
      <c r="F12" s="532" t="s">
        <v>747</v>
      </c>
      <c r="G12" s="532" t="s">
        <v>57</v>
      </c>
      <c r="H12" s="532" t="s">
        <v>57</v>
      </c>
      <c r="I12" s="596" t="s">
        <v>41</v>
      </c>
      <c r="J12" s="532" t="s">
        <v>748</v>
      </c>
      <c r="K12" s="550"/>
      <c r="L12" s="533" t="s">
        <v>38</v>
      </c>
      <c r="M12" s="535"/>
      <c r="N12" s="535">
        <v>30000</v>
      </c>
      <c r="O12" s="535"/>
      <c r="P12" s="535">
        <v>30000</v>
      </c>
      <c r="Q12" s="532" t="s">
        <v>733</v>
      </c>
      <c r="R12" s="532" t="s">
        <v>725</v>
      </c>
    </row>
    <row r="13" spans="1:19" ht="71.25" customHeight="1" x14ac:dyDescent="0.25">
      <c r="A13" s="532">
        <v>7</v>
      </c>
      <c r="B13" s="532">
        <v>6</v>
      </c>
      <c r="C13" s="532">
        <v>1</v>
      </c>
      <c r="D13" s="532">
        <v>13</v>
      </c>
      <c r="E13" s="532" t="s">
        <v>749</v>
      </c>
      <c r="F13" s="532" t="s">
        <v>750</v>
      </c>
      <c r="G13" s="532" t="s">
        <v>196</v>
      </c>
      <c r="H13" s="532" t="s">
        <v>196</v>
      </c>
      <c r="I13" s="533">
        <v>1</v>
      </c>
      <c r="J13" s="532" t="s">
        <v>751</v>
      </c>
      <c r="K13" s="533"/>
      <c r="L13" s="533" t="s">
        <v>38</v>
      </c>
      <c r="M13" s="536"/>
      <c r="N13" s="535">
        <v>30000</v>
      </c>
      <c r="O13" s="536"/>
      <c r="P13" s="535">
        <v>30000</v>
      </c>
      <c r="Q13" s="532" t="s">
        <v>733</v>
      </c>
      <c r="R13" s="532" t="s">
        <v>725</v>
      </c>
    </row>
    <row r="14" spans="1:19" ht="45" x14ac:dyDescent="0.25">
      <c r="A14" s="533">
        <v>8</v>
      </c>
      <c r="B14" s="533">
        <v>6</v>
      </c>
      <c r="C14" s="533">
        <v>1</v>
      </c>
      <c r="D14" s="532">
        <v>13</v>
      </c>
      <c r="E14" s="532" t="s">
        <v>752</v>
      </c>
      <c r="F14" s="532" t="s">
        <v>753</v>
      </c>
      <c r="G14" s="532" t="s">
        <v>754</v>
      </c>
      <c r="H14" s="532" t="s">
        <v>755</v>
      </c>
      <c r="I14" s="596" t="s">
        <v>756</v>
      </c>
      <c r="J14" s="532" t="s">
        <v>757</v>
      </c>
      <c r="K14" s="550"/>
      <c r="L14" s="533" t="s">
        <v>38</v>
      </c>
      <c r="M14" s="535"/>
      <c r="N14" s="535">
        <v>70000</v>
      </c>
      <c r="O14" s="535"/>
      <c r="P14" s="535">
        <v>70000</v>
      </c>
      <c r="Q14" s="532" t="s">
        <v>733</v>
      </c>
      <c r="R14" s="532" t="s">
        <v>725</v>
      </c>
    </row>
    <row r="15" spans="1:19" ht="60" x14ac:dyDescent="0.25">
      <c r="A15" s="532">
        <v>9</v>
      </c>
      <c r="B15" s="532">
        <v>6</v>
      </c>
      <c r="C15" s="532">
        <v>1</v>
      </c>
      <c r="D15" s="532">
        <v>13</v>
      </c>
      <c r="E15" s="532" t="s">
        <v>758</v>
      </c>
      <c r="F15" s="532" t="s">
        <v>759</v>
      </c>
      <c r="G15" s="532" t="s">
        <v>57</v>
      </c>
      <c r="H15" s="532" t="s">
        <v>57</v>
      </c>
      <c r="I15" s="533">
        <v>1</v>
      </c>
      <c r="J15" s="532" t="s">
        <v>760</v>
      </c>
      <c r="K15" s="533"/>
      <c r="L15" s="533" t="s">
        <v>34</v>
      </c>
      <c r="M15" s="536"/>
      <c r="N15" s="535">
        <v>37000</v>
      </c>
      <c r="O15" s="536"/>
      <c r="P15" s="535">
        <v>37000</v>
      </c>
      <c r="Q15" s="532" t="s">
        <v>733</v>
      </c>
      <c r="R15" s="532" t="s">
        <v>725</v>
      </c>
    </row>
    <row r="16" spans="1:19" ht="81" customHeight="1" x14ac:dyDescent="0.25">
      <c r="A16" s="533">
        <v>10</v>
      </c>
      <c r="B16" s="533">
        <v>3</v>
      </c>
      <c r="C16" s="533">
        <v>3</v>
      </c>
      <c r="D16" s="532">
        <v>10</v>
      </c>
      <c r="E16" s="532" t="s">
        <v>726</v>
      </c>
      <c r="F16" s="532" t="s">
        <v>727</v>
      </c>
      <c r="G16" s="532" t="s">
        <v>652</v>
      </c>
      <c r="H16" s="532" t="s">
        <v>652</v>
      </c>
      <c r="I16" s="596" t="s">
        <v>41</v>
      </c>
      <c r="J16" s="532" t="s">
        <v>761</v>
      </c>
      <c r="K16" s="550"/>
      <c r="L16" s="533" t="s">
        <v>34</v>
      </c>
      <c r="M16" s="535"/>
      <c r="N16" s="535">
        <v>50000</v>
      </c>
      <c r="O16" s="535"/>
      <c r="P16" s="535">
        <v>50000</v>
      </c>
      <c r="Q16" s="532" t="s">
        <v>733</v>
      </c>
      <c r="R16" s="532" t="s">
        <v>725</v>
      </c>
    </row>
    <row r="17" spans="1:18" ht="105" x14ac:dyDescent="0.25">
      <c r="A17" s="532">
        <v>11</v>
      </c>
      <c r="B17" s="532">
        <v>1</v>
      </c>
      <c r="C17" s="532">
        <v>1</v>
      </c>
      <c r="D17" s="532">
        <v>6</v>
      </c>
      <c r="E17" s="532" t="s">
        <v>762</v>
      </c>
      <c r="F17" s="532" t="s">
        <v>763</v>
      </c>
      <c r="G17" s="532" t="s">
        <v>764</v>
      </c>
      <c r="H17" s="532" t="s">
        <v>764</v>
      </c>
      <c r="I17" s="533">
        <v>1</v>
      </c>
      <c r="J17" s="532" t="s">
        <v>765</v>
      </c>
      <c r="K17" s="533"/>
      <c r="L17" s="533" t="s">
        <v>34</v>
      </c>
      <c r="M17" s="536"/>
      <c r="N17" s="535">
        <v>90000</v>
      </c>
      <c r="O17" s="536"/>
      <c r="P17" s="535">
        <v>90000</v>
      </c>
      <c r="Q17" s="532" t="s">
        <v>733</v>
      </c>
      <c r="R17" s="532" t="s">
        <v>725</v>
      </c>
    </row>
    <row r="18" spans="1:18" ht="71.25" customHeight="1" x14ac:dyDescent="0.25">
      <c r="A18" s="533">
        <v>12</v>
      </c>
      <c r="B18" s="532">
        <v>6</v>
      </c>
      <c r="C18" s="532">
        <v>1</v>
      </c>
      <c r="D18" s="532">
        <v>13</v>
      </c>
      <c r="E18" s="532" t="s">
        <v>766</v>
      </c>
      <c r="F18" s="532" t="s">
        <v>767</v>
      </c>
      <c r="G18" s="532" t="s">
        <v>736</v>
      </c>
      <c r="H18" s="532" t="s">
        <v>736</v>
      </c>
      <c r="I18" s="532">
        <v>1000</v>
      </c>
      <c r="J18" s="532" t="s">
        <v>768</v>
      </c>
      <c r="K18" s="532"/>
      <c r="L18" s="532" t="s">
        <v>34</v>
      </c>
      <c r="M18" s="536"/>
      <c r="N18" s="536">
        <v>10000</v>
      </c>
      <c r="O18" s="536"/>
      <c r="P18" s="536">
        <v>10000</v>
      </c>
      <c r="Q18" s="532" t="s">
        <v>733</v>
      </c>
      <c r="R18" s="532" t="s">
        <v>725</v>
      </c>
    </row>
    <row r="19" spans="1:18" ht="78.75" customHeight="1" x14ac:dyDescent="0.25">
      <c r="A19" s="532">
        <v>13</v>
      </c>
      <c r="B19" s="532">
        <v>6</v>
      </c>
      <c r="C19" s="532">
        <v>1</v>
      </c>
      <c r="D19" s="532">
        <v>13</v>
      </c>
      <c r="E19" s="532" t="s">
        <v>769</v>
      </c>
      <c r="F19" s="532" t="s">
        <v>767</v>
      </c>
      <c r="G19" s="532" t="s">
        <v>736</v>
      </c>
      <c r="H19" s="532" t="s">
        <v>736</v>
      </c>
      <c r="I19" s="532">
        <v>1000</v>
      </c>
      <c r="J19" s="532" t="s">
        <v>768</v>
      </c>
      <c r="K19" s="532"/>
      <c r="L19" s="532" t="s">
        <v>34</v>
      </c>
      <c r="M19" s="536"/>
      <c r="N19" s="536">
        <v>10000</v>
      </c>
      <c r="O19" s="536"/>
      <c r="P19" s="536">
        <v>10000</v>
      </c>
      <c r="Q19" s="532" t="s">
        <v>733</v>
      </c>
      <c r="R19" s="532" t="s">
        <v>725</v>
      </c>
    </row>
    <row r="20" spans="1:18" ht="46.5" customHeight="1" x14ac:dyDescent="0.25">
      <c r="A20" s="532">
        <v>14</v>
      </c>
      <c r="B20" s="533">
        <v>6</v>
      </c>
      <c r="C20" s="533">
        <v>1</v>
      </c>
      <c r="D20" s="532">
        <v>13</v>
      </c>
      <c r="E20" s="532" t="s">
        <v>742</v>
      </c>
      <c r="F20" s="532" t="s">
        <v>743</v>
      </c>
      <c r="G20" s="532" t="s">
        <v>57</v>
      </c>
      <c r="H20" s="532" t="s">
        <v>57</v>
      </c>
      <c r="I20" s="596" t="s">
        <v>41</v>
      </c>
      <c r="J20" s="532" t="s">
        <v>744</v>
      </c>
      <c r="K20" s="550"/>
      <c r="L20" s="550" t="s">
        <v>34</v>
      </c>
      <c r="M20" s="535"/>
      <c r="N20" s="535">
        <v>30000</v>
      </c>
      <c r="O20" s="535"/>
      <c r="P20" s="535">
        <v>30000</v>
      </c>
      <c r="Q20" s="532" t="s">
        <v>733</v>
      </c>
      <c r="R20" s="532" t="s">
        <v>725</v>
      </c>
    </row>
    <row r="21" spans="1:18" ht="75" x14ac:dyDescent="0.25">
      <c r="A21" s="533">
        <v>15</v>
      </c>
      <c r="B21" s="532">
        <v>6</v>
      </c>
      <c r="C21" s="532">
        <v>1</v>
      </c>
      <c r="D21" s="532">
        <v>3</v>
      </c>
      <c r="E21" s="548" t="s">
        <v>921</v>
      </c>
      <c r="F21" s="548" t="s">
        <v>922</v>
      </c>
      <c r="G21" s="532" t="s">
        <v>923</v>
      </c>
      <c r="H21" s="532" t="s">
        <v>923</v>
      </c>
      <c r="I21" s="596" t="s">
        <v>41</v>
      </c>
      <c r="J21" s="532" t="s">
        <v>924</v>
      </c>
      <c r="K21" s="550"/>
      <c r="L21" s="550" t="s">
        <v>38</v>
      </c>
      <c r="M21" s="536"/>
      <c r="N21" s="536">
        <v>40000</v>
      </c>
      <c r="O21" s="536"/>
      <c r="P21" s="536">
        <v>40000</v>
      </c>
      <c r="Q21" s="532" t="s">
        <v>724</v>
      </c>
      <c r="R21" s="532" t="s">
        <v>725</v>
      </c>
    </row>
    <row r="23" spans="1:18" x14ac:dyDescent="0.25">
      <c r="M23" s="852"/>
      <c r="N23" s="719" t="s">
        <v>35</v>
      </c>
      <c r="O23" s="719"/>
      <c r="P23" s="719"/>
    </row>
    <row r="24" spans="1:18" x14ac:dyDescent="0.25">
      <c r="M24" s="852"/>
      <c r="N24" s="719" t="s">
        <v>36</v>
      </c>
      <c r="O24" s="719" t="s">
        <v>37</v>
      </c>
      <c r="P24" s="719"/>
    </row>
    <row r="25" spans="1:18" x14ac:dyDescent="0.25">
      <c r="M25" s="852"/>
      <c r="N25" s="719"/>
      <c r="O25" s="244">
        <v>2020</v>
      </c>
      <c r="P25" s="244">
        <v>2021</v>
      </c>
    </row>
    <row r="26" spans="1:18" x14ac:dyDescent="0.25">
      <c r="F26" s="67"/>
      <c r="M26" s="229" t="s">
        <v>887</v>
      </c>
      <c r="N26" s="200">
        <v>15</v>
      </c>
      <c r="O26" s="198">
        <f>O7+O8+O9</f>
        <v>120000</v>
      </c>
      <c r="P26" s="22">
        <f>P21+P20+P19+P18+P17+P16+P13+P14+P15+P12+P11+P10</f>
        <v>432000</v>
      </c>
    </row>
  </sheetData>
  <mergeCells count="18">
    <mergeCell ref="A4:A5"/>
    <mergeCell ref="B4:B5"/>
    <mergeCell ref="C4:C5"/>
    <mergeCell ref="Q4:Q5"/>
    <mergeCell ref="R4:R5"/>
    <mergeCell ref="M23:M25"/>
    <mergeCell ref="N23:P23"/>
    <mergeCell ref="N24:N25"/>
    <mergeCell ref="O24:P24"/>
    <mergeCell ref="D4:D5"/>
    <mergeCell ref="E4:E5"/>
    <mergeCell ref="F4:F5"/>
    <mergeCell ref="G4:G5"/>
    <mergeCell ref="H4:I4"/>
    <mergeCell ref="J4:J5"/>
    <mergeCell ref="K4:L4"/>
    <mergeCell ref="M4:N4"/>
    <mergeCell ref="O4:P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W26"/>
  <sheetViews>
    <sheetView zoomScale="70" zoomScaleNormal="70" workbookViewId="0">
      <selection activeCell="H50" sqref="H50"/>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21.14062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x14ac:dyDescent="0.25">
      <c r="A2" s="37" t="s">
        <v>2978</v>
      </c>
    </row>
    <row r="3" spans="1:19" x14ac:dyDescent="0.25">
      <c r="M3" s="2"/>
      <c r="N3" s="2"/>
      <c r="O3" s="2"/>
      <c r="P3" s="2"/>
    </row>
    <row r="4" spans="1:19" s="4" customFormat="1" ht="50.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19" s="4" customFormat="1" x14ac:dyDescent="0.2">
      <c r="A5" s="644"/>
      <c r="B5" s="646"/>
      <c r="C5" s="646"/>
      <c r="D5" s="646"/>
      <c r="E5" s="644"/>
      <c r="F5" s="644"/>
      <c r="G5" s="644"/>
      <c r="H5" s="44" t="s">
        <v>14</v>
      </c>
      <c r="I5" s="44" t="s">
        <v>15</v>
      </c>
      <c r="J5" s="644"/>
      <c r="K5" s="46">
        <v>2020</v>
      </c>
      <c r="L5" s="46">
        <v>2021</v>
      </c>
      <c r="M5" s="5">
        <v>2020</v>
      </c>
      <c r="N5" s="5">
        <v>2021</v>
      </c>
      <c r="O5" s="5">
        <v>2020</v>
      </c>
      <c r="P5" s="5">
        <v>2021</v>
      </c>
      <c r="Q5" s="644"/>
      <c r="R5" s="646"/>
      <c r="S5" s="3"/>
    </row>
    <row r="6" spans="1:19" s="4" customFormat="1" x14ac:dyDescent="0.2">
      <c r="A6" s="45" t="s">
        <v>16</v>
      </c>
      <c r="B6" s="44" t="s">
        <v>17</v>
      </c>
      <c r="C6" s="44" t="s">
        <v>18</v>
      </c>
      <c r="D6" s="44" t="s">
        <v>19</v>
      </c>
      <c r="E6" s="45" t="s">
        <v>20</v>
      </c>
      <c r="F6" s="45" t="s">
        <v>21</v>
      </c>
      <c r="G6" s="45" t="s">
        <v>22</v>
      </c>
      <c r="H6" s="44" t="s">
        <v>23</v>
      </c>
      <c r="I6" s="44" t="s">
        <v>24</v>
      </c>
      <c r="J6" s="45" t="s">
        <v>25</v>
      </c>
      <c r="K6" s="46" t="s">
        <v>26</v>
      </c>
      <c r="L6" s="46" t="s">
        <v>27</v>
      </c>
      <c r="M6" s="47" t="s">
        <v>28</v>
      </c>
      <c r="N6" s="47" t="s">
        <v>29</v>
      </c>
      <c r="O6" s="47" t="s">
        <v>30</v>
      </c>
      <c r="P6" s="47" t="s">
        <v>31</v>
      </c>
      <c r="Q6" s="45" t="s">
        <v>32</v>
      </c>
      <c r="R6" s="44" t="s">
        <v>33</v>
      </c>
      <c r="S6" s="3"/>
    </row>
    <row r="7" spans="1:19" s="174" customFormat="1" ht="75" x14ac:dyDescent="0.2">
      <c r="A7" s="119">
        <v>1</v>
      </c>
      <c r="B7" s="119" t="s">
        <v>91</v>
      </c>
      <c r="C7" s="119" t="s">
        <v>200</v>
      </c>
      <c r="D7" s="119">
        <v>3</v>
      </c>
      <c r="E7" s="119" t="s">
        <v>770</v>
      </c>
      <c r="F7" s="119" t="s">
        <v>771</v>
      </c>
      <c r="G7" s="120" t="s">
        <v>192</v>
      </c>
      <c r="H7" s="119" t="s">
        <v>772</v>
      </c>
      <c r="I7" s="119" t="s">
        <v>773</v>
      </c>
      <c r="J7" s="119" t="s">
        <v>774</v>
      </c>
      <c r="K7" s="135" t="s">
        <v>34</v>
      </c>
      <c r="L7" s="135"/>
      <c r="M7" s="135">
        <v>30000</v>
      </c>
      <c r="N7" s="135"/>
      <c r="O7" s="135">
        <v>30000</v>
      </c>
      <c r="P7" s="135"/>
      <c r="Q7" s="119" t="s">
        <v>775</v>
      </c>
      <c r="R7" s="119" t="s">
        <v>776</v>
      </c>
      <c r="S7" s="173"/>
    </row>
    <row r="8" spans="1:19" s="174" customFormat="1" ht="75" x14ac:dyDescent="0.2">
      <c r="A8" s="119">
        <v>2</v>
      </c>
      <c r="B8" s="119" t="s">
        <v>91</v>
      </c>
      <c r="C8" s="119" t="s">
        <v>200</v>
      </c>
      <c r="D8" s="119">
        <v>3</v>
      </c>
      <c r="E8" s="119" t="s">
        <v>777</v>
      </c>
      <c r="F8" s="119" t="s">
        <v>771</v>
      </c>
      <c r="G8" s="119" t="s">
        <v>778</v>
      </c>
      <c r="H8" s="119" t="s">
        <v>779</v>
      </c>
      <c r="I8" s="119">
        <v>11</v>
      </c>
      <c r="J8" s="119" t="s">
        <v>774</v>
      </c>
      <c r="K8" s="135" t="s">
        <v>34</v>
      </c>
      <c r="L8" s="135"/>
      <c r="M8" s="135">
        <v>30000</v>
      </c>
      <c r="N8" s="135"/>
      <c r="O8" s="135">
        <v>30000</v>
      </c>
      <c r="P8" s="135"/>
      <c r="Q8" s="119" t="s">
        <v>775</v>
      </c>
      <c r="R8" s="119" t="s">
        <v>780</v>
      </c>
      <c r="S8" s="173"/>
    </row>
    <row r="9" spans="1:19" s="174" customFormat="1" ht="90" x14ac:dyDescent="0.25">
      <c r="A9" s="119">
        <v>3</v>
      </c>
      <c r="B9" s="119" t="s">
        <v>91</v>
      </c>
      <c r="C9" s="119">
        <v>1</v>
      </c>
      <c r="D9" s="119">
        <v>9</v>
      </c>
      <c r="E9" s="119" t="s">
        <v>781</v>
      </c>
      <c r="F9" s="135" t="s">
        <v>782</v>
      </c>
      <c r="G9" s="119" t="s">
        <v>783</v>
      </c>
      <c r="H9" s="119" t="s">
        <v>784</v>
      </c>
      <c r="I9" s="63" t="s">
        <v>41</v>
      </c>
      <c r="J9" s="119" t="s">
        <v>785</v>
      </c>
      <c r="K9" s="119" t="s">
        <v>40</v>
      </c>
      <c r="L9" s="133"/>
      <c r="M9" s="135">
        <v>65000</v>
      </c>
      <c r="N9" s="133"/>
      <c r="O9" s="135">
        <v>50000</v>
      </c>
      <c r="P9" s="133"/>
      <c r="Q9" s="119" t="s">
        <v>775</v>
      </c>
      <c r="R9" s="119" t="s">
        <v>776</v>
      </c>
      <c r="S9" s="173"/>
    </row>
    <row r="10" spans="1:19" s="174" customFormat="1" ht="135" x14ac:dyDescent="0.2">
      <c r="A10" s="119">
        <v>4</v>
      </c>
      <c r="B10" s="119" t="s">
        <v>91</v>
      </c>
      <c r="C10" s="119">
        <v>1</v>
      </c>
      <c r="D10" s="119">
        <v>3</v>
      </c>
      <c r="E10" s="119" t="s">
        <v>786</v>
      </c>
      <c r="F10" s="119" t="s">
        <v>787</v>
      </c>
      <c r="G10" s="120" t="s">
        <v>57</v>
      </c>
      <c r="H10" s="119" t="s">
        <v>788</v>
      </c>
      <c r="I10" s="119" t="s">
        <v>789</v>
      </c>
      <c r="J10" s="119" t="s">
        <v>790</v>
      </c>
      <c r="K10" s="135" t="s">
        <v>162</v>
      </c>
      <c r="L10" s="135"/>
      <c r="M10" s="135">
        <v>50000</v>
      </c>
      <c r="N10" s="135"/>
      <c r="O10" s="135">
        <v>50000</v>
      </c>
      <c r="P10" s="135"/>
      <c r="Q10" s="119" t="s">
        <v>775</v>
      </c>
      <c r="R10" s="119" t="s">
        <v>776</v>
      </c>
      <c r="S10" s="173"/>
    </row>
    <row r="11" spans="1:19" s="174" customFormat="1" ht="105" x14ac:dyDescent="0.2">
      <c r="A11" s="120">
        <v>5</v>
      </c>
      <c r="B11" s="120" t="s">
        <v>91</v>
      </c>
      <c r="C11" s="120">
        <v>3</v>
      </c>
      <c r="D11" s="120">
        <v>13</v>
      </c>
      <c r="E11" s="119" t="s">
        <v>791</v>
      </c>
      <c r="F11" s="119" t="s">
        <v>792</v>
      </c>
      <c r="G11" s="120" t="s">
        <v>793</v>
      </c>
      <c r="H11" s="120" t="s">
        <v>199</v>
      </c>
      <c r="I11" s="120">
        <v>5</v>
      </c>
      <c r="J11" s="119" t="s">
        <v>790</v>
      </c>
      <c r="K11" s="120" t="s">
        <v>162</v>
      </c>
      <c r="L11" s="120"/>
      <c r="M11" s="62">
        <v>30000</v>
      </c>
      <c r="N11" s="134"/>
      <c r="O11" s="140">
        <v>30000</v>
      </c>
      <c r="P11" s="134"/>
      <c r="Q11" s="119" t="s">
        <v>775</v>
      </c>
      <c r="R11" s="119" t="s">
        <v>776</v>
      </c>
      <c r="S11" s="173"/>
    </row>
    <row r="12" spans="1:19" s="174" customFormat="1" ht="90" customHeight="1" x14ac:dyDescent="0.2">
      <c r="A12" s="147">
        <v>6</v>
      </c>
      <c r="B12" s="119" t="s">
        <v>91</v>
      </c>
      <c r="C12" s="119" t="s">
        <v>200</v>
      </c>
      <c r="D12" s="119">
        <v>3</v>
      </c>
      <c r="E12" s="119" t="s">
        <v>770</v>
      </c>
      <c r="F12" s="119" t="s">
        <v>771</v>
      </c>
      <c r="G12" s="120" t="s">
        <v>192</v>
      </c>
      <c r="H12" s="119" t="s">
        <v>772</v>
      </c>
      <c r="I12" s="119" t="s">
        <v>773</v>
      </c>
      <c r="J12" s="119" t="s">
        <v>774</v>
      </c>
      <c r="K12" s="175"/>
      <c r="L12" s="135" t="s">
        <v>34</v>
      </c>
      <c r="M12" s="175"/>
      <c r="N12" s="135">
        <v>30000</v>
      </c>
      <c r="O12" s="175"/>
      <c r="P12" s="135">
        <v>30000</v>
      </c>
      <c r="Q12" s="119" t="s">
        <v>775</v>
      </c>
      <c r="R12" s="119" t="s">
        <v>776</v>
      </c>
      <c r="S12" s="173"/>
    </row>
    <row r="13" spans="1:19" s="174" customFormat="1" ht="85.5" customHeight="1" x14ac:dyDescent="0.2">
      <c r="A13" s="122">
        <v>7</v>
      </c>
      <c r="B13" s="119" t="s">
        <v>91</v>
      </c>
      <c r="C13" s="119" t="s">
        <v>200</v>
      </c>
      <c r="D13" s="119">
        <v>3</v>
      </c>
      <c r="E13" s="119" t="s">
        <v>777</v>
      </c>
      <c r="F13" s="119" t="s">
        <v>771</v>
      </c>
      <c r="G13" s="119" t="s">
        <v>778</v>
      </c>
      <c r="H13" s="119" t="s">
        <v>779</v>
      </c>
      <c r="I13" s="122">
        <v>11</v>
      </c>
      <c r="J13" s="122" t="s">
        <v>774</v>
      </c>
      <c r="K13" s="175"/>
      <c r="L13" s="172" t="s">
        <v>34</v>
      </c>
      <c r="M13" s="175"/>
      <c r="N13" s="172">
        <v>30000</v>
      </c>
      <c r="O13" s="172"/>
      <c r="P13" s="172">
        <v>30000</v>
      </c>
      <c r="Q13" s="119" t="s">
        <v>775</v>
      </c>
      <c r="R13" s="119" t="s">
        <v>780</v>
      </c>
      <c r="S13" s="173"/>
    </row>
    <row r="14" spans="1:19" s="174" customFormat="1" ht="105" x14ac:dyDescent="0.25">
      <c r="A14" s="119">
        <v>8</v>
      </c>
      <c r="B14" s="119" t="s">
        <v>91</v>
      </c>
      <c r="C14" s="119">
        <v>5</v>
      </c>
      <c r="D14" s="119">
        <v>4</v>
      </c>
      <c r="E14" s="119" t="s">
        <v>794</v>
      </c>
      <c r="F14" s="135" t="s">
        <v>2940</v>
      </c>
      <c r="G14" s="119" t="s">
        <v>795</v>
      </c>
      <c r="H14" s="119" t="s">
        <v>796</v>
      </c>
      <c r="I14" s="119" t="s">
        <v>797</v>
      </c>
      <c r="J14" s="119" t="s">
        <v>798</v>
      </c>
      <c r="K14" s="176"/>
      <c r="L14" s="119" t="s">
        <v>43</v>
      </c>
      <c r="M14" s="176"/>
      <c r="N14" s="135">
        <v>70000</v>
      </c>
      <c r="O14" s="176"/>
      <c r="P14" s="135">
        <v>70000</v>
      </c>
      <c r="Q14" s="119" t="s">
        <v>775</v>
      </c>
      <c r="R14" s="119" t="s">
        <v>776</v>
      </c>
      <c r="S14" s="173"/>
    </row>
    <row r="15" spans="1:19" s="114" customFormat="1" ht="90" x14ac:dyDescent="0.25">
      <c r="A15" s="122">
        <v>9</v>
      </c>
      <c r="B15" s="122" t="s">
        <v>91</v>
      </c>
      <c r="C15" s="122">
        <v>5</v>
      </c>
      <c r="D15" s="122">
        <v>4</v>
      </c>
      <c r="E15" s="119" t="s">
        <v>799</v>
      </c>
      <c r="F15" s="135" t="s">
        <v>800</v>
      </c>
      <c r="G15" s="119" t="s">
        <v>801</v>
      </c>
      <c r="H15" s="119" t="s">
        <v>802</v>
      </c>
      <c r="I15" s="122">
        <v>1</v>
      </c>
      <c r="J15" s="122" t="s">
        <v>222</v>
      </c>
      <c r="K15" s="174"/>
      <c r="L15" s="122" t="s">
        <v>53</v>
      </c>
      <c r="M15" s="174"/>
      <c r="N15" s="172">
        <v>15000</v>
      </c>
      <c r="O15" s="172"/>
      <c r="P15" s="172">
        <v>15000</v>
      </c>
      <c r="Q15" s="119" t="s">
        <v>775</v>
      </c>
      <c r="R15" s="119" t="s">
        <v>776</v>
      </c>
      <c r="S15" s="177"/>
    </row>
    <row r="16" spans="1:19" s="27" customFormat="1" ht="135" x14ac:dyDescent="0.25">
      <c r="A16" s="122">
        <v>10</v>
      </c>
      <c r="B16" s="122" t="s">
        <v>91</v>
      </c>
      <c r="C16" s="122">
        <v>1</v>
      </c>
      <c r="D16" s="122">
        <v>6</v>
      </c>
      <c r="E16" s="122" t="s">
        <v>803</v>
      </c>
      <c r="F16" s="122" t="s">
        <v>804</v>
      </c>
      <c r="G16" s="122" t="s">
        <v>801</v>
      </c>
      <c r="H16" s="122" t="s">
        <v>802</v>
      </c>
      <c r="I16" s="122">
        <v>1</v>
      </c>
      <c r="J16" s="122" t="s">
        <v>805</v>
      </c>
      <c r="K16" s="176"/>
      <c r="L16" s="122" t="s">
        <v>34</v>
      </c>
      <c r="M16" s="176"/>
      <c r="N16" s="172">
        <v>40000</v>
      </c>
      <c r="O16" s="176"/>
      <c r="P16" s="172">
        <v>40000</v>
      </c>
      <c r="Q16" s="119" t="s">
        <v>775</v>
      </c>
      <c r="R16" s="119" t="s">
        <v>776</v>
      </c>
      <c r="S16" s="65"/>
    </row>
    <row r="17" spans="1:23" s="27" customFormat="1" ht="90" x14ac:dyDescent="0.25">
      <c r="A17" s="119">
        <v>11</v>
      </c>
      <c r="B17" s="119" t="s">
        <v>91</v>
      </c>
      <c r="C17" s="122">
        <v>2</v>
      </c>
      <c r="D17" s="122">
        <v>12</v>
      </c>
      <c r="E17" s="119" t="s">
        <v>806</v>
      </c>
      <c r="F17" s="119" t="s">
        <v>807</v>
      </c>
      <c r="G17" s="120" t="s">
        <v>57</v>
      </c>
      <c r="H17" s="119" t="s">
        <v>58</v>
      </c>
      <c r="I17" s="119">
        <v>1</v>
      </c>
      <c r="J17" s="119" t="s">
        <v>808</v>
      </c>
      <c r="K17" s="135"/>
      <c r="L17" s="135" t="s">
        <v>225</v>
      </c>
      <c r="M17" s="135"/>
      <c r="N17" s="135">
        <v>311500</v>
      </c>
      <c r="O17" s="135"/>
      <c r="P17" s="135">
        <v>40000</v>
      </c>
      <c r="Q17" s="119" t="s">
        <v>775</v>
      </c>
      <c r="R17" s="119" t="s">
        <v>776</v>
      </c>
    </row>
    <row r="18" spans="1:23" s="114" customFormat="1" ht="105" x14ac:dyDescent="0.25">
      <c r="A18" s="120">
        <v>12</v>
      </c>
      <c r="B18" s="119" t="s">
        <v>91</v>
      </c>
      <c r="C18" s="119">
        <v>1</v>
      </c>
      <c r="D18" s="119">
        <v>6</v>
      </c>
      <c r="E18" s="119" t="s">
        <v>809</v>
      </c>
      <c r="F18" s="119" t="s">
        <v>810</v>
      </c>
      <c r="G18" s="119" t="s">
        <v>652</v>
      </c>
      <c r="H18" s="119" t="s">
        <v>784</v>
      </c>
      <c r="I18" s="119">
        <v>1</v>
      </c>
      <c r="J18" s="119" t="s">
        <v>811</v>
      </c>
      <c r="K18" s="135"/>
      <c r="L18" s="135" t="s">
        <v>43</v>
      </c>
      <c r="M18" s="135"/>
      <c r="N18" s="135">
        <v>35000</v>
      </c>
      <c r="O18" s="135"/>
      <c r="P18" s="135">
        <v>35000</v>
      </c>
      <c r="Q18" s="119" t="s">
        <v>775</v>
      </c>
      <c r="R18" s="119" t="s">
        <v>780</v>
      </c>
      <c r="S18" s="177"/>
    </row>
    <row r="19" spans="1:23" s="114" customFormat="1" ht="90" x14ac:dyDescent="0.25">
      <c r="A19" s="119">
        <v>13</v>
      </c>
      <c r="B19" s="119" t="s">
        <v>91</v>
      </c>
      <c r="C19" s="122">
        <v>2</v>
      </c>
      <c r="D19" s="119">
        <v>12</v>
      </c>
      <c r="E19" s="119" t="s">
        <v>812</v>
      </c>
      <c r="F19" s="122" t="s">
        <v>813</v>
      </c>
      <c r="G19" s="119" t="s">
        <v>57</v>
      </c>
      <c r="H19" s="119" t="s">
        <v>58</v>
      </c>
      <c r="I19" s="63" t="s">
        <v>41</v>
      </c>
      <c r="J19" s="119" t="s">
        <v>790</v>
      </c>
      <c r="K19" s="119"/>
      <c r="L19" s="120" t="s">
        <v>162</v>
      </c>
      <c r="M19" s="135"/>
      <c r="N19" s="62">
        <v>30000</v>
      </c>
      <c r="O19" s="135"/>
      <c r="P19" s="62">
        <v>30000</v>
      </c>
      <c r="Q19" s="119" t="s">
        <v>775</v>
      </c>
      <c r="R19" s="119" t="s">
        <v>776</v>
      </c>
      <c r="S19" s="853"/>
      <c r="T19" s="853"/>
      <c r="U19" s="853"/>
      <c r="V19" s="853"/>
      <c r="W19" s="853"/>
    </row>
    <row r="20" spans="1:23" s="27" customFormat="1" ht="105" x14ac:dyDescent="0.25">
      <c r="A20" s="120">
        <v>14</v>
      </c>
      <c r="B20" s="119" t="s">
        <v>53</v>
      </c>
      <c r="C20" s="122">
        <v>5</v>
      </c>
      <c r="D20" s="119">
        <v>11</v>
      </c>
      <c r="E20" s="119" t="s">
        <v>814</v>
      </c>
      <c r="F20" s="119" t="s">
        <v>815</v>
      </c>
      <c r="G20" s="119" t="s">
        <v>816</v>
      </c>
      <c r="H20" s="119" t="s">
        <v>331</v>
      </c>
      <c r="I20" s="119">
        <v>3</v>
      </c>
      <c r="J20" s="119" t="s">
        <v>817</v>
      </c>
      <c r="K20" s="135"/>
      <c r="L20" s="135" t="s">
        <v>162</v>
      </c>
      <c r="M20" s="135"/>
      <c r="N20" s="135">
        <v>30000</v>
      </c>
      <c r="O20" s="135"/>
      <c r="P20" s="135">
        <v>30000</v>
      </c>
      <c r="Q20" s="119" t="s">
        <v>775</v>
      </c>
      <c r="R20" s="119" t="s">
        <v>776</v>
      </c>
    </row>
    <row r="21" spans="1:23" s="27" customFormat="1" ht="150" x14ac:dyDescent="0.25">
      <c r="A21" s="117">
        <v>15</v>
      </c>
      <c r="B21" s="120" t="s">
        <v>40</v>
      </c>
      <c r="C21" s="120">
        <v>1</v>
      </c>
      <c r="D21" s="120">
        <v>6</v>
      </c>
      <c r="E21" s="119" t="s">
        <v>818</v>
      </c>
      <c r="F21" s="119" t="s">
        <v>819</v>
      </c>
      <c r="G21" s="120" t="s">
        <v>820</v>
      </c>
      <c r="H21" s="120" t="s">
        <v>821</v>
      </c>
      <c r="I21" s="120">
        <v>1</v>
      </c>
      <c r="J21" s="119" t="s">
        <v>822</v>
      </c>
      <c r="K21" s="120"/>
      <c r="L21" s="120" t="s">
        <v>823</v>
      </c>
      <c r="M21" s="178"/>
      <c r="N21" s="62">
        <v>94500</v>
      </c>
      <c r="O21" s="140"/>
      <c r="P21" s="62">
        <v>80000</v>
      </c>
      <c r="Q21" s="119" t="s">
        <v>775</v>
      </c>
      <c r="R21" s="119" t="s">
        <v>776</v>
      </c>
    </row>
    <row r="23" spans="1:23" x14ac:dyDescent="0.25">
      <c r="M23" s="716"/>
      <c r="N23" s="720" t="s">
        <v>35</v>
      </c>
      <c r="O23" s="721"/>
      <c r="P23" s="722"/>
    </row>
    <row r="24" spans="1:23" x14ac:dyDescent="0.25">
      <c r="M24" s="717"/>
      <c r="N24" s="719" t="s">
        <v>36</v>
      </c>
      <c r="O24" s="720" t="s">
        <v>37</v>
      </c>
      <c r="P24" s="722"/>
    </row>
    <row r="25" spans="1:23" x14ac:dyDescent="0.25">
      <c r="M25" s="718"/>
      <c r="N25" s="719"/>
      <c r="O25" s="43">
        <v>2020</v>
      </c>
      <c r="P25" s="43">
        <v>2021</v>
      </c>
    </row>
    <row r="26" spans="1:23" x14ac:dyDescent="0.25">
      <c r="M26" s="43" t="s">
        <v>887</v>
      </c>
      <c r="N26" s="42">
        <v>15</v>
      </c>
      <c r="O26" s="19">
        <f>O7+O8+O9+O10+O11</f>
        <v>190000</v>
      </c>
      <c r="P26" s="22">
        <f>P12+P13+P14+P15+P16+P17+P18+P19+P20+P21</f>
        <v>400000</v>
      </c>
      <c r="Q26" s="106"/>
    </row>
  </sheetData>
  <mergeCells count="19">
    <mergeCell ref="F4:F5"/>
    <mergeCell ref="A4:A5"/>
    <mergeCell ref="B4:B5"/>
    <mergeCell ref="C4:C5"/>
    <mergeCell ref="D4:D5"/>
    <mergeCell ref="E4:E5"/>
    <mergeCell ref="Q4:Q5"/>
    <mergeCell ref="R4:R5"/>
    <mergeCell ref="G4:G5"/>
    <mergeCell ref="H4:I4"/>
    <mergeCell ref="J4:J5"/>
    <mergeCell ref="K4:L4"/>
    <mergeCell ref="M4:N4"/>
    <mergeCell ref="O4:P4"/>
    <mergeCell ref="S19:W19"/>
    <mergeCell ref="M23:M25"/>
    <mergeCell ref="N23:P23"/>
    <mergeCell ref="N24:N25"/>
    <mergeCell ref="O24:P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37"/>
  <sheetViews>
    <sheetView zoomScale="80" zoomScaleNormal="80" workbookViewId="0">
      <selection activeCell="J43" sqref="J43"/>
    </sheetView>
  </sheetViews>
  <sheetFormatPr defaultRowHeight="15" x14ac:dyDescent="0.25"/>
  <cols>
    <col min="1" max="1" width="4.7109375" style="30" customWidth="1"/>
    <col min="2" max="2" width="8.85546875" style="30" customWidth="1"/>
    <col min="3" max="3" width="7.85546875" style="30" customWidth="1"/>
    <col min="4" max="4" width="12.5703125" style="30" customWidth="1"/>
    <col min="5" max="5" width="37.7109375" style="30" customWidth="1"/>
    <col min="6" max="6" width="57.7109375" style="30" customWidth="1"/>
    <col min="7" max="7" width="27.140625" style="30" customWidth="1"/>
    <col min="8" max="8" width="20.42578125" style="30" customWidth="1"/>
    <col min="9" max="9" width="10.42578125" style="30" customWidth="1"/>
    <col min="10" max="10" width="28.7109375" style="30" customWidth="1"/>
    <col min="11" max="11" width="10.7109375" style="30" customWidth="1"/>
    <col min="12" max="12" width="14.5703125" style="30" customWidth="1"/>
    <col min="13" max="13" width="14.7109375" style="30" customWidth="1"/>
    <col min="14" max="14" width="21.42578125" style="30" customWidth="1"/>
    <col min="15" max="15" width="14.7109375" style="30" customWidth="1"/>
    <col min="16" max="16" width="14.140625" style="30" customWidth="1"/>
    <col min="17" max="17" width="21.85546875" style="30" customWidth="1"/>
    <col min="18" max="18" width="15.710937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x14ac:dyDescent="0.25">
      <c r="A2" s="37" t="s">
        <v>2979</v>
      </c>
    </row>
    <row r="4" spans="1:19" s="4" customFormat="1" ht="51.75" customHeight="1" x14ac:dyDescent="0.25">
      <c r="A4" s="724" t="s">
        <v>0</v>
      </c>
      <c r="B4" s="726" t="s">
        <v>1</v>
      </c>
      <c r="C4" s="726" t="s">
        <v>2</v>
      </c>
      <c r="D4" s="726" t="s">
        <v>3</v>
      </c>
      <c r="E4" s="724" t="s">
        <v>4</v>
      </c>
      <c r="F4" s="724" t="s">
        <v>5</v>
      </c>
      <c r="G4" s="724" t="s">
        <v>6</v>
      </c>
      <c r="H4" s="729" t="s">
        <v>7</v>
      </c>
      <c r="I4" s="729"/>
      <c r="J4" s="724" t="s">
        <v>8</v>
      </c>
      <c r="K4" s="730" t="s">
        <v>9</v>
      </c>
      <c r="L4" s="722"/>
      <c r="M4" s="728" t="s">
        <v>10</v>
      </c>
      <c r="N4" s="728"/>
      <c r="O4" s="728" t="s">
        <v>11</v>
      </c>
      <c r="P4" s="728"/>
      <c r="Q4" s="724" t="s">
        <v>12</v>
      </c>
      <c r="R4" s="726" t="s">
        <v>13</v>
      </c>
      <c r="S4" s="3"/>
    </row>
    <row r="5" spans="1:19" s="4" customFormat="1" x14ac:dyDescent="0.2">
      <c r="A5" s="725"/>
      <c r="B5" s="727"/>
      <c r="C5" s="727"/>
      <c r="D5" s="727"/>
      <c r="E5" s="725"/>
      <c r="F5" s="725"/>
      <c r="G5" s="725"/>
      <c r="H5" s="52" t="s">
        <v>14</v>
      </c>
      <c r="I5" s="52" t="s">
        <v>15</v>
      </c>
      <c r="J5" s="725"/>
      <c r="K5" s="54">
        <v>2020</v>
      </c>
      <c r="L5" s="54">
        <v>2021</v>
      </c>
      <c r="M5" s="105">
        <v>2020</v>
      </c>
      <c r="N5" s="105">
        <v>2021</v>
      </c>
      <c r="O5" s="105">
        <v>2020</v>
      </c>
      <c r="P5" s="105">
        <v>2021</v>
      </c>
      <c r="Q5" s="725"/>
      <c r="R5" s="727"/>
      <c r="S5" s="3"/>
    </row>
    <row r="6" spans="1:19" s="4" customFormat="1" x14ac:dyDescent="0.2">
      <c r="A6" s="51" t="s">
        <v>16</v>
      </c>
      <c r="B6" s="52" t="s">
        <v>17</v>
      </c>
      <c r="C6" s="52" t="s">
        <v>18</v>
      </c>
      <c r="D6" s="52" t="s">
        <v>19</v>
      </c>
      <c r="E6" s="51" t="s">
        <v>20</v>
      </c>
      <c r="F6" s="51" t="s">
        <v>21</v>
      </c>
      <c r="G6" s="51" t="s">
        <v>22</v>
      </c>
      <c r="H6" s="52" t="s">
        <v>23</v>
      </c>
      <c r="I6" s="52" t="s">
        <v>24</v>
      </c>
      <c r="J6" s="51" t="s">
        <v>25</v>
      </c>
      <c r="K6" s="54" t="s">
        <v>26</v>
      </c>
      <c r="L6" s="54" t="s">
        <v>27</v>
      </c>
      <c r="M6" s="55" t="s">
        <v>28</v>
      </c>
      <c r="N6" s="55" t="s">
        <v>29</v>
      </c>
      <c r="O6" s="55" t="s">
        <v>30</v>
      </c>
      <c r="P6" s="55" t="s">
        <v>31</v>
      </c>
      <c r="Q6" s="51" t="s">
        <v>32</v>
      </c>
      <c r="R6" s="52" t="s">
        <v>33</v>
      </c>
      <c r="S6" s="3"/>
    </row>
    <row r="7" spans="1:19" s="8" customFormat="1" ht="69.75" customHeight="1" x14ac:dyDescent="0.25">
      <c r="A7" s="655">
        <v>1</v>
      </c>
      <c r="B7" s="655" t="s">
        <v>43</v>
      </c>
      <c r="C7" s="767">
        <v>3</v>
      </c>
      <c r="D7" s="833">
        <v>10</v>
      </c>
      <c r="E7" s="658" t="s">
        <v>824</v>
      </c>
      <c r="F7" s="833" t="s">
        <v>825</v>
      </c>
      <c r="G7" s="833" t="s">
        <v>826</v>
      </c>
      <c r="H7" s="24" t="s">
        <v>827</v>
      </c>
      <c r="I7" s="53">
        <v>1</v>
      </c>
      <c r="J7" s="833" t="s">
        <v>828</v>
      </c>
      <c r="K7" s="860" t="s">
        <v>39</v>
      </c>
      <c r="L7" s="655"/>
      <c r="M7" s="861">
        <v>26895</v>
      </c>
      <c r="N7" s="861"/>
      <c r="O7" s="861">
        <v>26895</v>
      </c>
      <c r="P7" s="861"/>
      <c r="Q7" s="833" t="s">
        <v>829</v>
      </c>
      <c r="R7" s="833" t="s">
        <v>830</v>
      </c>
      <c r="S7" s="12"/>
    </row>
    <row r="8" spans="1:19" s="8" customFormat="1" ht="69" customHeight="1" x14ac:dyDescent="0.25">
      <c r="A8" s="657"/>
      <c r="B8" s="657"/>
      <c r="C8" s="859"/>
      <c r="D8" s="859"/>
      <c r="E8" s="660"/>
      <c r="F8" s="859"/>
      <c r="G8" s="859"/>
      <c r="H8" s="24" t="s">
        <v>831</v>
      </c>
      <c r="I8" s="20" t="s">
        <v>832</v>
      </c>
      <c r="J8" s="859"/>
      <c r="K8" s="859"/>
      <c r="L8" s="657"/>
      <c r="M8" s="859"/>
      <c r="N8" s="861"/>
      <c r="O8" s="861"/>
      <c r="P8" s="861"/>
      <c r="Q8" s="859"/>
      <c r="R8" s="859"/>
      <c r="S8" s="12"/>
    </row>
    <row r="9" spans="1:19" s="8" customFormat="1" ht="53.25" customHeight="1" x14ac:dyDescent="0.25">
      <c r="A9" s="653">
        <v>2</v>
      </c>
      <c r="B9" s="740" t="s">
        <v>91</v>
      </c>
      <c r="C9" s="740">
        <v>1</v>
      </c>
      <c r="D9" s="739">
        <v>6</v>
      </c>
      <c r="E9" s="739" t="s">
        <v>833</v>
      </c>
      <c r="F9" s="739" t="s">
        <v>834</v>
      </c>
      <c r="G9" s="739" t="s">
        <v>835</v>
      </c>
      <c r="H9" s="127" t="s">
        <v>836</v>
      </c>
      <c r="I9" s="120">
        <v>4</v>
      </c>
      <c r="J9" s="739" t="s">
        <v>837</v>
      </c>
      <c r="K9" s="114"/>
      <c r="L9" s="855" t="s">
        <v>38</v>
      </c>
      <c r="M9" s="758"/>
      <c r="N9" s="758">
        <v>100000</v>
      </c>
      <c r="O9" s="758"/>
      <c r="P9" s="758">
        <v>100000</v>
      </c>
      <c r="Q9" s="739" t="s">
        <v>829</v>
      </c>
      <c r="R9" s="739" t="s">
        <v>830</v>
      </c>
      <c r="S9" s="12"/>
    </row>
    <row r="10" spans="1:19" ht="64.5" customHeight="1" x14ac:dyDescent="0.25">
      <c r="A10" s="687"/>
      <c r="B10" s="854"/>
      <c r="C10" s="854"/>
      <c r="D10" s="854"/>
      <c r="E10" s="854"/>
      <c r="F10" s="854"/>
      <c r="G10" s="854"/>
      <c r="H10" s="119" t="s">
        <v>838</v>
      </c>
      <c r="I10" s="63" t="s">
        <v>839</v>
      </c>
      <c r="J10" s="854"/>
      <c r="K10" s="27"/>
      <c r="L10" s="854"/>
      <c r="M10" s="854"/>
      <c r="N10" s="758"/>
      <c r="O10" s="758"/>
      <c r="P10" s="758"/>
      <c r="Q10" s="854"/>
      <c r="R10" s="854"/>
    </row>
    <row r="11" spans="1:19" ht="71.25" customHeight="1" x14ac:dyDescent="0.25">
      <c r="A11" s="653">
        <v>3</v>
      </c>
      <c r="B11" s="740" t="s">
        <v>91</v>
      </c>
      <c r="C11" s="740">
        <v>1</v>
      </c>
      <c r="D11" s="739">
        <v>6</v>
      </c>
      <c r="E11" s="739" t="s">
        <v>840</v>
      </c>
      <c r="F11" s="739" t="s">
        <v>841</v>
      </c>
      <c r="G11" s="739" t="s">
        <v>842</v>
      </c>
      <c r="H11" s="127" t="s">
        <v>843</v>
      </c>
      <c r="I11" s="179" t="s">
        <v>844</v>
      </c>
      <c r="J11" s="739" t="s">
        <v>845</v>
      </c>
      <c r="K11" s="855"/>
      <c r="L11" s="855" t="s">
        <v>45</v>
      </c>
      <c r="M11" s="758"/>
      <c r="N11" s="758">
        <v>25000</v>
      </c>
      <c r="O11" s="758"/>
      <c r="P11" s="758">
        <v>25000</v>
      </c>
      <c r="Q11" s="739" t="s">
        <v>829</v>
      </c>
      <c r="R11" s="739" t="s">
        <v>830</v>
      </c>
    </row>
    <row r="12" spans="1:19" ht="51" customHeight="1" x14ac:dyDescent="0.25">
      <c r="A12" s="654"/>
      <c r="B12" s="854"/>
      <c r="C12" s="854"/>
      <c r="D12" s="854"/>
      <c r="E12" s="854"/>
      <c r="F12" s="854"/>
      <c r="G12" s="854"/>
      <c r="H12" s="119" t="s">
        <v>846</v>
      </c>
      <c r="I12" s="63" t="s">
        <v>847</v>
      </c>
      <c r="J12" s="854"/>
      <c r="K12" s="854"/>
      <c r="L12" s="854"/>
      <c r="M12" s="854"/>
      <c r="N12" s="758"/>
      <c r="O12" s="758"/>
      <c r="P12" s="758"/>
      <c r="Q12" s="854"/>
      <c r="R12" s="854"/>
    </row>
    <row r="13" spans="1:19" ht="48" customHeight="1" x14ac:dyDescent="0.25">
      <c r="A13" s="180">
        <v>4</v>
      </c>
      <c r="B13" s="740" t="s">
        <v>43</v>
      </c>
      <c r="C13" s="740">
        <v>1</v>
      </c>
      <c r="D13" s="739">
        <v>9</v>
      </c>
      <c r="E13" s="739" t="s">
        <v>848</v>
      </c>
      <c r="F13" s="647" t="s">
        <v>849</v>
      </c>
      <c r="G13" s="647" t="s">
        <v>826</v>
      </c>
      <c r="H13" s="127" t="s">
        <v>850</v>
      </c>
      <c r="I13" s="120">
        <v>1</v>
      </c>
      <c r="J13" s="739" t="s">
        <v>851</v>
      </c>
      <c r="K13" s="855"/>
      <c r="L13" s="855" t="s">
        <v>43</v>
      </c>
      <c r="M13" s="758"/>
      <c r="N13" s="758">
        <v>80000</v>
      </c>
      <c r="O13" s="758"/>
      <c r="P13" s="758">
        <v>80000</v>
      </c>
      <c r="Q13" s="739" t="s">
        <v>829</v>
      </c>
      <c r="R13" s="739" t="s">
        <v>830</v>
      </c>
    </row>
    <row r="14" spans="1:19" ht="34.5" customHeight="1" x14ac:dyDescent="0.25">
      <c r="A14" s="181"/>
      <c r="B14" s="854"/>
      <c r="C14" s="854"/>
      <c r="D14" s="854"/>
      <c r="E14" s="854"/>
      <c r="F14" s="648"/>
      <c r="G14" s="648"/>
      <c r="H14" s="119" t="s">
        <v>852</v>
      </c>
      <c r="I14" s="63" t="s">
        <v>290</v>
      </c>
      <c r="J14" s="854"/>
      <c r="K14" s="854"/>
      <c r="L14" s="854"/>
      <c r="M14" s="854"/>
      <c r="N14" s="758"/>
      <c r="O14" s="758"/>
      <c r="P14" s="758"/>
      <c r="Q14" s="854"/>
      <c r="R14" s="854"/>
    </row>
    <row r="15" spans="1:19" ht="48" customHeight="1" x14ac:dyDescent="0.25">
      <c r="A15" s="653">
        <v>5</v>
      </c>
      <c r="B15" s="740" t="s">
        <v>43</v>
      </c>
      <c r="C15" s="740" t="s">
        <v>853</v>
      </c>
      <c r="D15" s="739">
        <v>10</v>
      </c>
      <c r="E15" s="739" t="s">
        <v>672</v>
      </c>
      <c r="F15" s="739" t="s">
        <v>825</v>
      </c>
      <c r="G15" s="739" t="s">
        <v>826</v>
      </c>
      <c r="H15" s="127" t="s">
        <v>827</v>
      </c>
      <c r="I15" s="120">
        <v>1</v>
      </c>
      <c r="J15" s="739" t="s">
        <v>828</v>
      </c>
      <c r="K15" s="855"/>
      <c r="L15" s="855" t="s">
        <v>43</v>
      </c>
      <c r="M15" s="758"/>
      <c r="N15" s="758">
        <v>10000</v>
      </c>
      <c r="O15" s="758"/>
      <c r="P15" s="758">
        <v>10000</v>
      </c>
      <c r="Q15" s="739" t="s">
        <v>829</v>
      </c>
      <c r="R15" s="857" t="s">
        <v>830</v>
      </c>
    </row>
    <row r="16" spans="1:19" ht="77.25" customHeight="1" x14ac:dyDescent="0.25">
      <c r="A16" s="687"/>
      <c r="B16" s="854"/>
      <c r="C16" s="854"/>
      <c r="D16" s="854"/>
      <c r="E16" s="854"/>
      <c r="F16" s="854"/>
      <c r="G16" s="854"/>
      <c r="H16" s="119" t="s">
        <v>831</v>
      </c>
      <c r="I16" s="63" t="s">
        <v>201</v>
      </c>
      <c r="J16" s="854"/>
      <c r="K16" s="854"/>
      <c r="L16" s="854"/>
      <c r="M16" s="854"/>
      <c r="N16" s="758"/>
      <c r="O16" s="758"/>
      <c r="P16" s="758"/>
      <c r="Q16" s="854"/>
      <c r="R16" s="858"/>
    </row>
    <row r="17" spans="1:18" ht="80.25" customHeight="1" x14ac:dyDescent="0.25">
      <c r="A17" s="653">
        <v>6</v>
      </c>
      <c r="B17" s="740" t="s">
        <v>43</v>
      </c>
      <c r="C17" s="740" t="s">
        <v>853</v>
      </c>
      <c r="D17" s="739">
        <v>10</v>
      </c>
      <c r="E17" s="739" t="s">
        <v>854</v>
      </c>
      <c r="F17" s="739" t="s">
        <v>825</v>
      </c>
      <c r="G17" s="739" t="s">
        <v>826</v>
      </c>
      <c r="H17" s="127" t="s">
        <v>827</v>
      </c>
      <c r="I17" s="120">
        <v>1</v>
      </c>
      <c r="J17" s="739" t="s">
        <v>828</v>
      </c>
      <c r="K17" s="855"/>
      <c r="L17" s="855" t="s">
        <v>43</v>
      </c>
      <c r="M17" s="758"/>
      <c r="N17" s="758">
        <v>13000</v>
      </c>
      <c r="O17" s="758"/>
      <c r="P17" s="758">
        <v>13000</v>
      </c>
      <c r="Q17" s="739" t="s">
        <v>829</v>
      </c>
      <c r="R17" s="857" t="s">
        <v>830</v>
      </c>
    </row>
    <row r="18" spans="1:18" ht="49.5" customHeight="1" x14ac:dyDescent="0.25">
      <c r="A18" s="687"/>
      <c r="B18" s="854"/>
      <c r="C18" s="854"/>
      <c r="D18" s="854"/>
      <c r="E18" s="854"/>
      <c r="F18" s="854"/>
      <c r="G18" s="854"/>
      <c r="H18" s="119" t="s">
        <v>831</v>
      </c>
      <c r="I18" s="63" t="s">
        <v>201</v>
      </c>
      <c r="J18" s="854"/>
      <c r="K18" s="854"/>
      <c r="L18" s="854"/>
      <c r="M18" s="854"/>
      <c r="N18" s="758"/>
      <c r="O18" s="758"/>
      <c r="P18" s="758"/>
      <c r="Q18" s="854"/>
      <c r="R18" s="858"/>
    </row>
    <row r="19" spans="1:18" ht="64.5" customHeight="1" x14ac:dyDescent="0.25">
      <c r="A19" s="653">
        <v>7</v>
      </c>
      <c r="B19" s="740" t="s">
        <v>43</v>
      </c>
      <c r="C19" s="740" t="s">
        <v>688</v>
      </c>
      <c r="D19" s="739">
        <v>13</v>
      </c>
      <c r="E19" s="739" t="s">
        <v>824</v>
      </c>
      <c r="F19" s="739" t="s">
        <v>825</v>
      </c>
      <c r="G19" s="739" t="s">
        <v>826</v>
      </c>
      <c r="H19" s="119" t="s">
        <v>827</v>
      </c>
      <c r="I19" s="120">
        <v>1</v>
      </c>
      <c r="J19" s="739" t="s">
        <v>828</v>
      </c>
      <c r="K19" s="855"/>
      <c r="L19" s="653" t="s">
        <v>39</v>
      </c>
      <c r="M19" s="758"/>
      <c r="N19" s="758">
        <v>28000</v>
      </c>
      <c r="O19" s="758"/>
      <c r="P19" s="758">
        <v>28000</v>
      </c>
      <c r="Q19" s="739" t="s">
        <v>829</v>
      </c>
      <c r="R19" s="739" t="s">
        <v>830</v>
      </c>
    </row>
    <row r="20" spans="1:18" ht="69" customHeight="1" x14ac:dyDescent="0.25">
      <c r="A20" s="654"/>
      <c r="B20" s="854"/>
      <c r="C20" s="854"/>
      <c r="D20" s="854"/>
      <c r="E20" s="854"/>
      <c r="F20" s="854"/>
      <c r="G20" s="854"/>
      <c r="H20" s="119" t="s">
        <v>831</v>
      </c>
      <c r="I20" s="63" t="s">
        <v>855</v>
      </c>
      <c r="J20" s="854"/>
      <c r="K20" s="854"/>
      <c r="L20" s="654"/>
      <c r="M20" s="854"/>
      <c r="N20" s="758"/>
      <c r="O20" s="758"/>
      <c r="P20" s="758"/>
      <c r="Q20" s="854"/>
      <c r="R20" s="854"/>
    </row>
    <row r="21" spans="1:18" ht="89.25" customHeight="1" x14ac:dyDescent="0.25">
      <c r="A21" s="653">
        <v>8</v>
      </c>
      <c r="B21" s="740" t="s">
        <v>43</v>
      </c>
      <c r="C21" s="740" t="s">
        <v>688</v>
      </c>
      <c r="D21" s="739">
        <v>13</v>
      </c>
      <c r="E21" s="739" t="s">
        <v>856</v>
      </c>
      <c r="F21" s="739" t="s">
        <v>857</v>
      </c>
      <c r="G21" s="739" t="s">
        <v>826</v>
      </c>
      <c r="H21" s="127" t="s">
        <v>827</v>
      </c>
      <c r="I21" s="120">
        <v>1</v>
      </c>
      <c r="J21" s="739" t="s">
        <v>858</v>
      </c>
      <c r="K21" s="855"/>
      <c r="L21" s="855" t="s">
        <v>39</v>
      </c>
      <c r="M21" s="758"/>
      <c r="N21" s="758">
        <v>30000</v>
      </c>
      <c r="O21" s="758"/>
      <c r="P21" s="758">
        <v>30000</v>
      </c>
      <c r="Q21" s="739" t="s">
        <v>829</v>
      </c>
      <c r="R21" s="857" t="s">
        <v>830</v>
      </c>
    </row>
    <row r="22" spans="1:18" ht="75" customHeight="1" x14ac:dyDescent="0.25">
      <c r="A22" s="687"/>
      <c r="B22" s="854"/>
      <c r="C22" s="854"/>
      <c r="D22" s="854"/>
      <c r="E22" s="854"/>
      <c r="F22" s="854"/>
      <c r="G22" s="854"/>
      <c r="H22" s="119" t="s">
        <v>831</v>
      </c>
      <c r="I22" s="63" t="s">
        <v>201</v>
      </c>
      <c r="J22" s="854"/>
      <c r="K22" s="854"/>
      <c r="L22" s="854"/>
      <c r="M22" s="854"/>
      <c r="N22" s="758"/>
      <c r="O22" s="758"/>
      <c r="P22" s="758"/>
      <c r="Q22" s="854"/>
      <c r="R22" s="858"/>
    </row>
    <row r="23" spans="1:18" ht="64.5" customHeight="1" x14ac:dyDescent="0.25">
      <c r="A23" s="653">
        <v>9</v>
      </c>
      <c r="B23" s="740" t="s">
        <v>43</v>
      </c>
      <c r="C23" s="740">
        <v>3</v>
      </c>
      <c r="D23" s="739">
        <v>10</v>
      </c>
      <c r="E23" s="739" t="s">
        <v>859</v>
      </c>
      <c r="F23" s="739" t="s">
        <v>825</v>
      </c>
      <c r="G23" s="739" t="s">
        <v>826</v>
      </c>
      <c r="H23" s="127" t="s">
        <v>827</v>
      </c>
      <c r="I23" s="120">
        <v>1</v>
      </c>
      <c r="J23" s="739" t="s">
        <v>828</v>
      </c>
      <c r="K23" s="855"/>
      <c r="L23" s="855" t="s">
        <v>43</v>
      </c>
      <c r="M23" s="758"/>
      <c r="N23" s="758">
        <v>12000</v>
      </c>
      <c r="O23" s="758"/>
      <c r="P23" s="758">
        <v>12000</v>
      </c>
      <c r="Q23" s="739" t="s">
        <v>829</v>
      </c>
      <c r="R23" s="739" t="s">
        <v>830</v>
      </c>
    </row>
    <row r="24" spans="1:18" ht="81.75" customHeight="1" x14ac:dyDescent="0.25">
      <c r="A24" s="654"/>
      <c r="B24" s="854"/>
      <c r="C24" s="854"/>
      <c r="D24" s="854"/>
      <c r="E24" s="854"/>
      <c r="F24" s="854"/>
      <c r="G24" s="854"/>
      <c r="H24" s="119" t="s">
        <v>831</v>
      </c>
      <c r="I24" s="63" t="s">
        <v>855</v>
      </c>
      <c r="J24" s="854"/>
      <c r="K24" s="854"/>
      <c r="L24" s="854"/>
      <c r="M24" s="854"/>
      <c r="N24" s="758"/>
      <c r="O24" s="758"/>
      <c r="P24" s="758"/>
      <c r="Q24" s="854"/>
      <c r="R24" s="854"/>
    </row>
    <row r="25" spans="1:18" ht="45" x14ac:dyDescent="0.25">
      <c r="A25" s="653">
        <v>10</v>
      </c>
      <c r="B25" s="740" t="s">
        <v>43</v>
      </c>
      <c r="C25" s="653">
        <v>1.3</v>
      </c>
      <c r="D25" s="647">
        <v>13</v>
      </c>
      <c r="E25" s="647" t="s">
        <v>860</v>
      </c>
      <c r="F25" s="739" t="s">
        <v>861</v>
      </c>
      <c r="G25" s="844" t="s">
        <v>312</v>
      </c>
      <c r="H25" s="119" t="s">
        <v>862</v>
      </c>
      <c r="I25" s="179" t="s">
        <v>863</v>
      </c>
      <c r="J25" s="739" t="s">
        <v>864</v>
      </c>
      <c r="K25" s="855"/>
      <c r="L25" s="653" t="s">
        <v>39</v>
      </c>
      <c r="M25" s="758"/>
      <c r="N25" s="758">
        <v>10000</v>
      </c>
      <c r="O25" s="758"/>
      <c r="P25" s="758">
        <v>10000</v>
      </c>
      <c r="Q25" s="739" t="s">
        <v>829</v>
      </c>
      <c r="R25" s="739" t="s">
        <v>830</v>
      </c>
    </row>
    <row r="26" spans="1:18" ht="75" x14ac:dyDescent="0.25">
      <c r="A26" s="687"/>
      <c r="B26" s="854"/>
      <c r="C26" s="654"/>
      <c r="D26" s="648"/>
      <c r="E26" s="648"/>
      <c r="F26" s="854"/>
      <c r="G26" s="856"/>
      <c r="H26" s="119" t="s">
        <v>865</v>
      </c>
      <c r="I26" s="63" t="s">
        <v>866</v>
      </c>
      <c r="J26" s="854"/>
      <c r="K26" s="854"/>
      <c r="L26" s="654"/>
      <c r="M26" s="854"/>
      <c r="N26" s="758"/>
      <c r="O26" s="758"/>
      <c r="P26" s="758"/>
      <c r="Q26" s="854"/>
      <c r="R26" s="854"/>
    </row>
    <row r="27" spans="1:18" ht="60" x14ac:dyDescent="0.25">
      <c r="A27" s="653">
        <v>11</v>
      </c>
      <c r="B27" s="740" t="s">
        <v>43</v>
      </c>
      <c r="C27" s="740">
        <v>1.3</v>
      </c>
      <c r="D27" s="739">
        <v>13</v>
      </c>
      <c r="E27" s="739" t="s">
        <v>867</v>
      </c>
      <c r="F27" s="739" t="s">
        <v>868</v>
      </c>
      <c r="G27" s="739" t="s">
        <v>869</v>
      </c>
      <c r="H27" s="127" t="s">
        <v>870</v>
      </c>
      <c r="I27" s="120">
        <v>1</v>
      </c>
      <c r="J27" s="739" t="s">
        <v>871</v>
      </c>
      <c r="K27" s="855"/>
      <c r="L27" s="653" t="s">
        <v>43</v>
      </c>
      <c r="M27" s="758"/>
      <c r="N27" s="758">
        <v>7000</v>
      </c>
      <c r="O27" s="758"/>
      <c r="P27" s="758">
        <v>7000</v>
      </c>
      <c r="Q27" s="739" t="s">
        <v>829</v>
      </c>
      <c r="R27" s="739" t="s">
        <v>830</v>
      </c>
    </row>
    <row r="28" spans="1:18" ht="90" x14ac:dyDescent="0.25">
      <c r="A28" s="654"/>
      <c r="B28" s="854"/>
      <c r="C28" s="854"/>
      <c r="D28" s="854"/>
      <c r="E28" s="854"/>
      <c r="F28" s="854"/>
      <c r="G28" s="854"/>
      <c r="H28" s="119" t="s">
        <v>872</v>
      </c>
      <c r="I28" s="63" t="s">
        <v>290</v>
      </c>
      <c r="J28" s="854"/>
      <c r="K28" s="854"/>
      <c r="L28" s="654"/>
      <c r="M28" s="854"/>
      <c r="N28" s="758"/>
      <c r="O28" s="758"/>
      <c r="P28" s="758"/>
      <c r="Q28" s="854"/>
      <c r="R28" s="854"/>
    </row>
    <row r="29" spans="1:18" ht="62.25" customHeight="1" x14ac:dyDescent="0.25">
      <c r="A29" s="653">
        <v>12</v>
      </c>
      <c r="B29" s="740" t="s">
        <v>43</v>
      </c>
      <c r="C29" s="740">
        <v>1.3</v>
      </c>
      <c r="D29" s="739">
        <v>13</v>
      </c>
      <c r="E29" s="739" t="s">
        <v>873</v>
      </c>
      <c r="F29" s="739" t="s">
        <v>825</v>
      </c>
      <c r="G29" s="739" t="s">
        <v>826</v>
      </c>
      <c r="H29" s="119" t="s">
        <v>827</v>
      </c>
      <c r="I29" s="120">
        <v>1</v>
      </c>
      <c r="J29" s="739" t="s">
        <v>874</v>
      </c>
      <c r="K29" s="855"/>
      <c r="L29" s="653" t="s">
        <v>43</v>
      </c>
      <c r="M29" s="758"/>
      <c r="N29" s="710">
        <v>10000</v>
      </c>
      <c r="O29" s="710"/>
      <c r="P29" s="710">
        <v>10000</v>
      </c>
      <c r="Q29" s="739" t="s">
        <v>829</v>
      </c>
      <c r="R29" s="739" t="s">
        <v>830</v>
      </c>
    </row>
    <row r="30" spans="1:18" ht="45" customHeight="1" x14ac:dyDescent="0.25">
      <c r="A30" s="687"/>
      <c r="B30" s="854"/>
      <c r="C30" s="854"/>
      <c r="D30" s="854"/>
      <c r="E30" s="854"/>
      <c r="F30" s="854"/>
      <c r="G30" s="854"/>
      <c r="H30" s="119" t="s">
        <v>831</v>
      </c>
      <c r="I30" s="182" t="s">
        <v>201</v>
      </c>
      <c r="J30" s="854"/>
      <c r="K30" s="854"/>
      <c r="L30" s="654"/>
      <c r="M30" s="854"/>
      <c r="N30" s="712"/>
      <c r="O30" s="712"/>
      <c r="P30" s="712"/>
      <c r="Q30" s="854"/>
      <c r="R30" s="854"/>
    </row>
    <row r="31" spans="1:18" ht="43.5" customHeight="1" x14ac:dyDescent="0.25">
      <c r="A31" s="740">
        <v>13</v>
      </c>
      <c r="B31" s="740" t="s">
        <v>43</v>
      </c>
      <c r="C31" s="740">
        <v>1.3</v>
      </c>
      <c r="D31" s="739">
        <v>13</v>
      </c>
      <c r="E31" s="739" t="s">
        <v>875</v>
      </c>
      <c r="F31" s="739" t="s">
        <v>876</v>
      </c>
      <c r="G31" s="739" t="s">
        <v>227</v>
      </c>
      <c r="H31" s="119" t="s">
        <v>877</v>
      </c>
      <c r="I31" s="120">
        <v>5</v>
      </c>
      <c r="J31" s="739" t="s">
        <v>878</v>
      </c>
      <c r="K31" s="855"/>
      <c r="L31" s="653" t="s">
        <v>45</v>
      </c>
      <c r="M31" s="758"/>
      <c r="N31" s="710">
        <v>25000</v>
      </c>
      <c r="O31" s="710"/>
      <c r="P31" s="710">
        <v>25000</v>
      </c>
      <c r="Q31" s="739" t="s">
        <v>829</v>
      </c>
      <c r="R31" s="739" t="s">
        <v>830</v>
      </c>
    </row>
    <row r="32" spans="1:18" ht="51.75" customHeight="1" x14ac:dyDescent="0.25">
      <c r="A32" s="740"/>
      <c r="B32" s="854"/>
      <c r="C32" s="854"/>
      <c r="D32" s="854"/>
      <c r="E32" s="854"/>
      <c r="F32" s="854"/>
      <c r="G32" s="854"/>
      <c r="H32" s="119" t="s">
        <v>879</v>
      </c>
      <c r="I32" s="182" t="s">
        <v>880</v>
      </c>
      <c r="J32" s="854"/>
      <c r="K32" s="854"/>
      <c r="L32" s="654"/>
      <c r="M32" s="854"/>
      <c r="N32" s="712"/>
      <c r="O32" s="712"/>
      <c r="P32" s="712"/>
      <c r="Q32" s="854"/>
      <c r="R32" s="854"/>
    </row>
    <row r="34" spans="14:18" x14ac:dyDescent="0.25">
      <c r="N34" s="716"/>
      <c r="O34" s="720" t="s">
        <v>35</v>
      </c>
      <c r="P34" s="721"/>
      <c r="Q34" s="722"/>
    </row>
    <row r="35" spans="14:18" x14ac:dyDescent="0.25">
      <c r="N35" s="717"/>
      <c r="O35" s="719" t="s">
        <v>36</v>
      </c>
      <c r="P35" s="720" t="s">
        <v>37</v>
      </c>
      <c r="Q35" s="722"/>
    </row>
    <row r="36" spans="14:18" x14ac:dyDescent="0.25">
      <c r="N36" s="718"/>
      <c r="O36" s="719"/>
      <c r="P36" s="43">
        <v>2020</v>
      </c>
      <c r="Q36" s="43">
        <v>2021</v>
      </c>
    </row>
    <row r="37" spans="14:18" x14ac:dyDescent="0.25">
      <c r="N37" s="43" t="s">
        <v>887</v>
      </c>
      <c r="O37" s="42">
        <v>13</v>
      </c>
      <c r="P37" s="19">
        <f>O7</f>
        <v>26895</v>
      </c>
      <c r="Q37" s="22">
        <f>P31+P29+P27+P25+P23+P21+P19+P17+P15+P13+P11+P9</f>
        <v>350000</v>
      </c>
      <c r="R37" s="106"/>
    </row>
  </sheetData>
  <mergeCells count="224">
    <mergeCell ref="A15:A16"/>
    <mergeCell ref="A17:A18"/>
    <mergeCell ref="A21:A22"/>
    <mergeCell ref="A23:A24"/>
    <mergeCell ref="A25:A26"/>
    <mergeCell ref="A29:A30"/>
    <mergeCell ref="A31:A32"/>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G9:G10"/>
    <mergeCell ref="J9:J10"/>
    <mergeCell ref="K7:K8"/>
    <mergeCell ref="Q4:Q5"/>
    <mergeCell ref="L7:L8"/>
    <mergeCell ref="M7:M8"/>
    <mergeCell ref="N7:N8"/>
    <mergeCell ref="O7:O8"/>
    <mergeCell ref="P7:P8"/>
    <mergeCell ref="R9:R10"/>
    <mergeCell ref="M9:M10"/>
    <mergeCell ref="N9:N10"/>
    <mergeCell ref="O9:O10"/>
    <mergeCell ref="P9:P10"/>
    <mergeCell ref="Q9:Q10"/>
    <mergeCell ref="A11:A12"/>
    <mergeCell ref="B11:B12"/>
    <mergeCell ref="C11:C12"/>
    <mergeCell ref="D11:D12"/>
    <mergeCell ref="E11:E12"/>
    <mergeCell ref="F11:F12"/>
    <mergeCell ref="G11:G12"/>
    <mergeCell ref="J11:J12"/>
    <mergeCell ref="L9:L10"/>
    <mergeCell ref="A9:A10"/>
    <mergeCell ref="Q11:Q12"/>
    <mergeCell ref="R11:R12"/>
    <mergeCell ref="B9:B10"/>
    <mergeCell ref="C9:C10"/>
    <mergeCell ref="D9:D10"/>
    <mergeCell ref="E9:E10"/>
    <mergeCell ref="F9:F10"/>
    <mergeCell ref="B13:B14"/>
    <mergeCell ref="C13:C14"/>
    <mergeCell ref="D13:D14"/>
    <mergeCell ref="E13:E14"/>
    <mergeCell ref="F13:F14"/>
    <mergeCell ref="G13:G14"/>
    <mergeCell ref="K11:K12"/>
    <mergeCell ref="L11:L12"/>
    <mergeCell ref="M11:M12"/>
    <mergeCell ref="N11:N12"/>
    <mergeCell ref="O11:O12"/>
    <mergeCell ref="P11:P12"/>
    <mergeCell ref="P13:P14"/>
    <mergeCell ref="Q13:Q14"/>
    <mergeCell ref="R13:R14"/>
    <mergeCell ref="M13:M14"/>
    <mergeCell ref="N13:N14"/>
    <mergeCell ref="O13:O14"/>
    <mergeCell ref="B15:B16"/>
    <mergeCell ref="C15:C16"/>
    <mergeCell ref="D15:D16"/>
    <mergeCell ref="E15:E16"/>
    <mergeCell ref="F15:F16"/>
    <mergeCell ref="J13:J14"/>
    <mergeCell ref="K13:K14"/>
    <mergeCell ref="L13:L14"/>
    <mergeCell ref="O15:O16"/>
    <mergeCell ref="B17:B18"/>
    <mergeCell ref="C17:C18"/>
    <mergeCell ref="D17:D18"/>
    <mergeCell ref="E17:E18"/>
    <mergeCell ref="G15:G16"/>
    <mergeCell ref="J15:J16"/>
    <mergeCell ref="K15:K16"/>
    <mergeCell ref="L15:L16"/>
    <mergeCell ref="M15:M16"/>
    <mergeCell ref="F17:F18"/>
    <mergeCell ref="G17:G18"/>
    <mergeCell ref="J17:J18"/>
    <mergeCell ref="K17:K18"/>
    <mergeCell ref="L17:L18"/>
    <mergeCell ref="M17:M18"/>
    <mergeCell ref="D21:D22"/>
    <mergeCell ref="E21:E22"/>
    <mergeCell ref="G19:G20"/>
    <mergeCell ref="J19:J20"/>
    <mergeCell ref="K19:K20"/>
    <mergeCell ref="L19:L20"/>
    <mergeCell ref="Q21:Q22"/>
    <mergeCell ref="R21:R22"/>
    <mergeCell ref="P15:P16"/>
    <mergeCell ref="Q15:Q16"/>
    <mergeCell ref="R15:R16"/>
    <mergeCell ref="N15:N16"/>
    <mergeCell ref="N17:N18"/>
    <mergeCell ref="O17:O18"/>
    <mergeCell ref="P17:P18"/>
    <mergeCell ref="Q17:Q18"/>
    <mergeCell ref="R17:R18"/>
    <mergeCell ref="R25:R26"/>
    <mergeCell ref="A19:A20"/>
    <mergeCell ref="B19:B20"/>
    <mergeCell ref="C19:C20"/>
    <mergeCell ref="D19:D20"/>
    <mergeCell ref="E19:E20"/>
    <mergeCell ref="F19:F20"/>
    <mergeCell ref="N21:N22"/>
    <mergeCell ref="O21:O22"/>
    <mergeCell ref="P21:P22"/>
    <mergeCell ref="F21:F22"/>
    <mergeCell ref="G21:G22"/>
    <mergeCell ref="J21:J22"/>
    <mergeCell ref="K21:K22"/>
    <mergeCell ref="L21:L22"/>
    <mergeCell ref="M21:M22"/>
    <mergeCell ref="O19:O20"/>
    <mergeCell ref="P19:P20"/>
    <mergeCell ref="Q19:Q20"/>
    <mergeCell ref="R19:R20"/>
    <mergeCell ref="M19:M20"/>
    <mergeCell ref="N19:N20"/>
    <mergeCell ref="B21:B22"/>
    <mergeCell ref="C21:C22"/>
    <mergeCell ref="Q27:Q28"/>
    <mergeCell ref="O23:O24"/>
    <mergeCell ref="P23:P24"/>
    <mergeCell ref="Q23:Q24"/>
    <mergeCell ref="R23:R24"/>
    <mergeCell ref="B25:B26"/>
    <mergeCell ref="C25:C26"/>
    <mergeCell ref="D25:D26"/>
    <mergeCell ref="E25:E26"/>
    <mergeCell ref="G23:G24"/>
    <mergeCell ref="J23:J24"/>
    <mergeCell ref="K23:K24"/>
    <mergeCell ref="L23:L24"/>
    <mergeCell ref="M23:M24"/>
    <mergeCell ref="N23:N24"/>
    <mergeCell ref="B23:B24"/>
    <mergeCell ref="C23:C24"/>
    <mergeCell ref="D23:D24"/>
    <mergeCell ref="E23:E24"/>
    <mergeCell ref="F23:F24"/>
    <mergeCell ref="N25:N26"/>
    <mergeCell ref="O25:O26"/>
    <mergeCell ref="P25:P26"/>
    <mergeCell ref="Q25:Q26"/>
    <mergeCell ref="N27:N28"/>
    <mergeCell ref="F25:F26"/>
    <mergeCell ref="G25:G26"/>
    <mergeCell ref="J25:J26"/>
    <mergeCell ref="K25:K26"/>
    <mergeCell ref="L25:L26"/>
    <mergeCell ref="M25:M26"/>
    <mergeCell ref="O27:O28"/>
    <mergeCell ref="P27:P28"/>
    <mergeCell ref="A27:A28"/>
    <mergeCell ref="B27:B28"/>
    <mergeCell ref="C27:C28"/>
    <mergeCell ref="D27:D28"/>
    <mergeCell ref="E27:E28"/>
    <mergeCell ref="F27:F28"/>
    <mergeCell ref="Q29:Q30"/>
    <mergeCell ref="R29:R30"/>
    <mergeCell ref="F29:F30"/>
    <mergeCell ref="G29:G30"/>
    <mergeCell ref="J29:J30"/>
    <mergeCell ref="K29:K30"/>
    <mergeCell ref="L29:L30"/>
    <mergeCell ref="M29:M30"/>
    <mergeCell ref="R27:R28"/>
    <mergeCell ref="B29:B30"/>
    <mergeCell ref="C29:C30"/>
    <mergeCell ref="D29:D30"/>
    <mergeCell ref="E29:E30"/>
    <mergeCell ref="G27:G28"/>
    <mergeCell ref="J27:J28"/>
    <mergeCell ref="K27:K28"/>
    <mergeCell ref="L27:L28"/>
    <mergeCell ref="M27:M28"/>
    <mergeCell ref="B31:B32"/>
    <mergeCell ref="C31:C32"/>
    <mergeCell ref="D31:D32"/>
    <mergeCell ref="E31:E32"/>
    <mergeCell ref="F31:F32"/>
    <mergeCell ref="N29:N30"/>
    <mergeCell ref="O29:O30"/>
    <mergeCell ref="P29:P30"/>
    <mergeCell ref="O31:O32"/>
    <mergeCell ref="P31:P32"/>
    <mergeCell ref="Q31:Q32"/>
    <mergeCell ref="R31:R32"/>
    <mergeCell ref="N34:N36"/>
    <mergeCell ref="O34:Q34"/>
    <mergeCell ref="O35:O36"/>
    <mergeCell ref="P35:Q35"/>
    <mergeCell ref="G31:G32"/>
    <mergeCell ref="J31:J32"/>
    <mergeCell ref="K31:K32"/>
    <mergeCell ref="L31:L32"/>
    <mergeCell ref="M31:M32"/>
    <mergeCell ref="N31:N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6"/>
  <sheetViews>
    <sheetView zoomScale="70" zoomScaleNormal="70" workbookViewId="0">
      <selection activeCell="E45" sqref="E45"/>
    </sheetView>
  </sheetViews>
  <sheetFormatPr defaultRowHeight="15.75" x14ac:dyDescent="0.25"/>
  <cols>
    <col min="1" max="1" width="10.7109375" style="481" customWidth="1"/>
    <col min="2" max="2" width="22" style="481" customWidth="1"/>
    <col min="3" max="3" width="11.42578125" style="481" customWidth="1"/>
    <col min="4" max="4" width="11.5703125" style="481" customWidth="1"/>
    <col min="5" max="5" width="64.85546875" style="406" bestFit="1" customWidth="1"/>
    <col min="6" max="6" width="91.85546875" style="481" customWidth="1"/>
    <col min="7" max="7" width="33.140625" style="481" customWidth="1"/>
    <col min="8" max="8" width="23.85546875" style="481" customWidth="1"/>
    <col min="9" max="9" width="45.42578125" style="481" customWidth="1"/>
    <col min="10" max="10" width="73.140625" style="481" bestFit="1" customWidth="1"/>
    <col min="11" max="11" width="11.140625" style="482" customWidth="1"/>
    <col min="12" max="12" width="11.85546875" style="408" customWidth="1"/>
    <col min="13" max="13" width="18.42578125" style="481" customWidth="1"/>
    <col min="14" max="14" width="25.85546875" style="481" customWidth="1"/>
    <col min="15" max="16" width="19.28515625" style="481" customWidth="1"/>
    <col min="17" max="17" width="39.5703125" style="481" customWidth="1"/>
    <col min="18" max="18" width="21.7109375" style="481" customWidth="1"/>
    <col min="19" max="249" width="9.140625" style="481"/>
    <col min="250" max="250" width="4.7109375" style="481" bestFit="1" customWidth="1"/>
    <col min="251" max="251" width="9.7109375" style="481" bestFit="1" customWidth="1"/>
    <col min="252" max="252" width="10" style="481" bestFit="1" customWidth="1"/>
    <col min="253" max="253" width="8.85546875" style="481" bestFit="1" customWidth="1"/>
    <col min="254" max="254" width="22.85546875" style="481" customWidth="1"/>
    <col min="255" max="255" width="59.7109375" style="481" bestFit="1" customWidth="1"/>
    <col min="256" max="256" width="57.85546875" style="481" bestFit="1" customWidth="1"/>
    <col min="257" max="257" width="35.28515625" style="481" bestFit="1" customWidth="1"/>
    <col min="258" max="258" width="28.140625" style="481" bestFit="1" customWidth="1"/>
    <col min="259" max="259" width="33.140625" style="481" bestFit="1" customWidth="1"/>
    <col min="260" max="260" width="26" style="481" bestFit="1" customWidth="1"/>
    <col min="261" max="261" width="19.140625" style="481" bestFit="1" customWidth="1"/>
    <col min="262" max="262" width="10.42578125" style="481" customWidth="1"/>
    <col min="263" max="263" width="11.85546875" style="481" customWidth="1"/>
    <col min="264" max="264" width="14.7109375" style="481" customWidth="1"/>
    <col min="265" max="265" width="9" style="481" bestFit="1" customWidth="1"/>
    <col min="266" max="505" width="9.140625" style="481"/>
    <col min="506" max="506" width="4.7109375" style="481" bestFit="1" customWidth="1"/>
    <col min="507" max="507" width="9.7109375" style="481" bestFit="1" customWidth="1"/>
    <col min="508" max="508" width="10" style="481" bestFit="1" customWidth="1"/>
    <col min="509" max="509" width="8.85546875" style="481" bestFit="1" customWidth="1"/>
    <col min="510" max="510" width="22.85546875" style="481" customWidth="1"/>
    <col min="511" max="511" width="59.7109375" style="481" bestFit="1" customWidth="1"/>
    <col min="512" max="512" width="57.85546875" style="481" bestFit="1" customWidth="1"/>
    <col min="513" max="513" width="35.28515625" style="481" bestFit="1" customWidth="1"/>
    <col min="514" max="514" width="28.140625" style="481" bestFit="1" customWidth="1"/>
    <col min="515" max="515" width="33.140625" style="481" bestFit="1" customWidth="1"/>
    <col min="516" max="516" width="26" style="481" bestFit="1" customWidth="1"/>
    <col min="517" max="517" width="19.140625" style="481" bestFit="1" customWidth="1"/>
    <col min="518" max="518" width="10.42578125" style="481" customWidth="1"/>
    <col min="519" max="519" width="11.85546875" style="481" customWidth="1"/>
    <col min="520" max="520" width="14.7109375" style="481" customWidth="1"/>
    <col min="521" max="521" width="9" style="481" bestFit="1" customWidth="1"/>
    <col min="522" max="761" width="9.140625" style="481"/>
    <col min="762" max="762" width="4.7109375" style="481" bestFit="1" customWidth="1"/>
    <col min="763" max="763" width="9.7109375" style="481" bestFit="1" customWidth="1"/>
    <col min="764" max="764" width="10" style="481" bestFit="1" customWidth="1"/>
    <col min="765" max="765" width="8.85546875" style="481" bestFit="1" customWidth="1"/>
    <col min="766" max="766" width="22.85546875" style="481" customWidth="1"/>
    <col min="767" max="767" width="59.7109375" style="481" bestFit="1" customWidth="1"/>
    <col min="768" max="768" width="57.85546875" style="481" bestFit="1" customWidth="1"/>
    <col min="769" max="769" width="35.28515625" style="481" bestFit="1" customWidth="1"/>
    <col min="770" max="770" width="28.140625" style="481" bestFit="1" customWidth="1"/>
    <col min="771" max="771" width="33.140625" style="481" bestFit="1" customWidth="1"/>
    <col min="772" max="772" width="26" style="481" bestFit="1" customWidth="1"/>
    <col min="773" max="773" width="19.140625" style="481" bestFit="1" customWidth="1"/>
    <col min="774" max="774" width="10.42578125" style="481" customWidth="1"/>
    <col min="775" max="775" width="11.85546875" style="481" customWidth="1"/>
    <col min="776" max="776" width="14.7109375" style="481" customWidth="1"/>
    <col min="777" max="777" width="9" style="481" bestFit="1" customWidth="1"/>
    <col min="778" max="1017" width="9.140625" style="481"/>
    <col min="1018" max="1018" width="4.7109375" style="481" bestFit="1" customWidth="1"/>
    <col min="1019" max="1019" width="9.7109375" style="481" bestFit="1" customWidth="1"/>
    <col min="1020" max="1020" width="10" style="481" bestFit="1" customWidth="1"/>
    <col min="1021" max="1021" width="8.85546875" style="481" bestFit="1" customWidth="1"/>
    <col min="1022" max="1022" width="22.85546875" style="481" customWidth="1"/>
    <col min="1023" max="1023" width="59.7109375" style="481" bestFit="1" customWidth="1"/>
    <col min="1024" max="1024" width="57.85546875" style="481" bestFit="1" customWidth="1"/>
    <col min="1025" max="1025" width="35.28515625" style="481" bestFit="1" customWidth="1"/>
    <col min="1026" max="1026" width="28.140625" style="481" bestFit="1" customWidth="1"/>
    <col min="1027" max="1027" width="33.140625" style="481" bestFit="1" customWidth="1"/>
    <col min="1028" max="1028" width="26" style="481" bestFit="1" customWidth="1"/>
    <col min="1029" max="1029" width="19.140625" style="481" bestFit="1" customWidth="1"/>
    <col min="1030" max="1030" width="10.42578125" style="481" customWidth="1"/>
    <col min="1031" max="1031" width="11.85546875" style="481" customWidth="1"/>
    <col min="1032" max="1032" width="14.7109375" style="481" customWidth="1"/>
    <col min="1033" max="1033" width="9" style="481" bestFit="1" customWidth="1"/>
    <col min="1034" max="1273" width="9.140625" style="481"/>
    <col min="1274" max="1274" width="4.7109375" style="481" bestFit="1" customWidth="1"/>
    <col min="1275" max="1275" width="9.7109375" style="481" bestFit="1" customWidth="1"/>
    <col min="1276" max="1276" width="10" style="481" bestFit="1" customWidth="1"/>
    <col min="1277" max="1277" width="8.85546875" style="481" bestFit="1" customWidth="1"/>
    <col min="1278" max="1278" width="22.85546875" style="481" customWidth="1"/>
    <col min="1279" max="1279" width="59.7109375" style="481" bestFit="1" customWidth="1"/>
    <col min="1280" max="1280" width="57.85546875" style="481" bestFit="1" customWidth="1"/>
    <col min="1281" max="1281" width="35.28515625" style="481" bestFit="1" customWidth="1"/>
    <col min="1282" max="1282" width="28.140625" style="481" bestFit="1" customWidth="1"/>
    <col min="1283" max="1283" width="33.140625" style="481" bestFit="1" customWidth="1"/>
    <col min="1284" max="1284" width="26" style="481" bestFit="1" customWidth="1"/>
    <col min="1285" max="1285" width="19.140625" style="481" bestFit="1" customWidth="1"/>
    <col min="1286" max="1286" width="10.42578125" style="481" customWidth="1"/>
    <col min="1287" max="1287" width="11.85546875" style="481" customWidth="1"/>
    <col min="1288" max="1288" width="14.7109375" style="481" customWidth="1"/>
    <col min="1289" max="1289" width="9" style="481" bestFit="1" customWidth="1"/>
    <col min="1290" max="1529" width="9.140625" style="481"/>
    <col min="1530" max="1530" width="4.7109375" style="481" bestFit="1" customWidth="1"/>
    <col min="1531" max="1531" width="9.7109375" style="481" bestFit="1" customWidth="1"/>
    <col min="1532" max="1532" width="10" style="481" bestFit="1" customWidth="1"/>
    <col min="1533" max="1533" width="8.85546875" style="481" bestFit="1" customWidth="1"/>
    <col min="1534" max="1534" width="22.85546875" style="481" customWidth="1"/>
    <col min="1535" max="1535" width="59.7109375" style="481" bestFit="1" customWidth="1"/>
    <col min="1536" max="1536" width="57.85546875" style="481" bestFit="1" customWidth="1"/>
    <col min="1537" max="1537" width="35.28515625" style="481" bestFit="1" customWidth="1"/>
    <col min="1538" max="1538" width="28.140625" style="481" bestFit="1" customWidth="1"/>
    <col min="1539" max="1539" width="33.140625" style="481" bestFit="1" customWidth="1"/>
    <col min="1540" max="1540" width="26" style="481" bestFit="1" customWidth="1"/>
    <col min="1541" max="1541" width="19.140625" style="481" bestFit="1" customWidth="1"/>
    <col min="1542" max="1542" width="10.42578125" style="481" customWidth="1"/>
    <col min="1543" max="1543" width="11.85546875" style="481" customWidth="1"/>
    <col min="1544" max="1544" width="14.7109375" style="481" customWidth="1"/>
    <col min="1545" max="1545" width="9" style="481" bestFit="1" customWidth="1"/>
    <col min="1546" max="1785" width="9.140625" style="481"/>
    <col min="1786" max="1786" width="4.7109375" style="481" bestFit="1" customWidth="1"/>
    <col min="1787" max="1787" width="9.7109375" style="481" bestFit="1" customWidth="1"/>
    <col min="1788" max="1788" width="10" style="481" bestFit="1" customWidth="1"/>
    <col min="1789" max="1789" width="8.85546875" style="481" bestFit="1" customWidth="1"/>
    <col min="1790" max="1790" width="22.85546875" style="481" customWidth="1"/>
    <col min="1791" max="1791" width="59.7109375" style="481" bestFit="1" customWidth="1"/>
    <col min="1792" max="1792" width="57.85546875" style="481" bestFit="1" customWidth="1"/>
    <col min="1793" max="1793" width="35.28515625" style="481" bestFit="1" customWidth="1"/>
    <col min="1794" max="1794" width="28.140625" style="481" bestFit="1" customWidth="1"/>
    <col min="1795" max="1795" width="33.140625" style="481" bestFit="1" customWidth="1"/>
    <col min="1796" max="1796" width="26" style="481" bestFit="1" customWidth="1"/>
    <col min="1797" max="1797" width="19.140625" style="481" bestFit="1" customWidth="1"/>
    <col min="1798" max="1798" width="10.42578125" style="481" customWidth="1"/>
    <col min="1799" max="1799" width="11.85546875" style="481" customWidth="1"/>
    <col min="1800" max="1800" width="14.7109375" style="481" customWidth="1"/>
    <col min="1801" max="1801" width="9" style="481" bestFit="1" customWidth="1"/>
    <col min="1802" max="2041" width="9.140625" style="481"/>
    <col min="2042" max="2042" width="4.7109375" style="481" bestFit="1" customWidth="1"/>
    <col min="2043" max="2043" width="9.7109375" style="481" bestFit="1" customWidth="1"/>
    <col min="2044" max="2044" width="10" style="481" bestFit="1" customWidth="1"/>
    <col min="2045" max="2045" width="8.85546875" style="481" bestFit="1" customWidth="1"/>
    <col min="2046" max="2046" width="22.85546875" style="481" customWidth="1"/>
    <col min="2047" max="2047" width="59.7109375" style="481" bestFit="1" customWidth="1"/>
    <col min="2048" max="2048" width="57.85546875" style="481" bestFit="1" customWidth="1"/>
    <col min="2049" max="2049" width="35.28515625" style="481" bestFit="1" customWidth="1"/>
    <col min="2050" max="2050" width="28.140625" style="481" bestFit="1" customWidth="1"/>
    <col min="2051" max="2051" width="33.140625" style="481" bestFit="1" customWidth="1"/>
    <col min="2052" max="2052" width="26" style="481" bestFit="1" customWidth="1"/>
    <col min="2053" max="2053" width="19.140625" style="481" bestFit="1" customWidth="1"/>
    <col min="2054" max="2054" width="10.42578125" style="481" customWidth="1"/>
    <col min="2055" max="2055" width="11.85546875" style="481" customWidth="1"/>
    <col min="2056" max="2056" width="14.7109375" style="481" customWidth="1"/>
    <col min="2057" max="2057" width="9" style="481" bestFit="1" customWidth="1"/>
    <col min="2058" max="2297" width="9.140625" style="481"/>
    <col min="2298" max="2298" width="4.7109375" style="481" bestFit="1" customWidth="1"/>
    <col min="2299" max="2299" width="9.7109375" style="481" bestFit="1" customWidth="1"/>
    <col min="2300" max="2300" width="10" style="481" bestFit="1" customWidth="1"/>
    <col min="2301" max="2301" width="8.85546875" style="481" bestFit="1" customWidth="1"/>
    <col min="2302" max="2302" width="22.85546875" style="481" customWidth="1"/>
    <col min="2303" max="2303" width="59.7109375" style="481" bestFit="1" customWidth="1"/>
    <col min="2304" max="2304" width="57.85546875" style="481" bestFit="1" customWidth="1"/>
    <col min="2305" max="2305" width="35.28515625" style="481" bestFit="1" customWidth="1"/>
    <col min="2306" max="2306" width="28.140625" style="481" bestFit="1" customWidth="1"/>
    <col min="2307" max="2307" width="33.140625" style="481" bestFit="1" customWidth="1"/>
    <col min="2308" max="2308" width="26" style="481" bestFit="1" customWidth="1"/>
    <col min="2309" max="2309" width="19.140625" style="481" bestFit="1" customWidth="1"/>
    <col min="2310" max="2310" width="10.42578125" style="481" customWidth="1"/>
    <col min="2311" max="2311" width="11.85546875" style="481" customWidth="1"/>
    <col min="2312" max="2312" width="14.7109375" style="481" customWidth="1"/>
    <col min="2313" max="2313" width="9" style="481" bestFit="1" customWidth="1"/>
    <col min="2314" max="2553" width="9.140625" style="481"/>
    <col min="2554" max="2554" width="4.7109375" style="481" bestFit="1" customWidth="1"/>
    <col min="2555" max="2555" width="9.7109375" style="481" bestFit="1" customWidth="1"/>
    <col min="2556" max="2556" width="10" style="481" bestFit="1" customWidth="1"/>
    <col min="2557" max="2557" width="8.85546875" style="481" bestFit="1" customWidth="1"/>
    <col min="2558" max="2558" width="22.85546875" style="481" customWidth="1"/>
    <col min="2559" max="2559" width="59.7109375" style="481" bestFit="1" customWidth="1"/>
    <col min="2560" max="2560" width="57.85546875" style="481" bestFit="1" customWidth="1"/>
    <col min="2561" max="2561" width="35.28515625" style="481" bestFit="1" customWidth="1"/>
    <col min="2562" max="2562" width="28.140625" style="481" bestFit="1" customWidth="1"/>
    <col min="2563" max="2563" width="33.140625" style="481" bestFit="1" customWidth="1"/>
    <col min="2564" max="2564" width="26" style="481" bestFit="1" customWidth="1"/>
    <col min="2565" max="2565" width="19.140625" style="481" bestFit="1" customWidth="1"/>
    <col min="2566" max="2566" width="10.42578125" style="481" customWidth="1"/>
    <col min="2567" max="2567" width="11.85546875" style="481" customWidth="1"/>
    <col min="2568" max="2568" width="14.7109375" style="481" customWidth="1"/>
    <col min="2569" max="2569" width="9" style="481" bestFit="1" customWidth="1"/>
    <col min="2570" max="2809" width="9.140625" style="481"/>
    <col min="2810" max="2810" width="4.7109375" style="481" bestFit="1" customWidth="1"/>
    <col min="2811" max="2811" width="9.7109375" style="481" bestFit="1" customWidth="1"/>
    <col min="2812" max="2812" width="10" style="481" bestFit="1" customWidth="1"/>
    <col min="2813" max="2813" width="8.85546875" style="481" bestFit="1" customWidth="1"/>
    <col min="2814" max="2814" width="22.85546875" style="481" customWidth="1"/>
    <col min="2815" max="2815" width="59.7109375" style="481" bestFit="1" customWidth="1"/>
    <col min="2816" max="2816" width="57.85546875" style="481" bestFit="1" customWidth="1"/>
    <col min="2817" max="2817" width="35.28515625" style="481" bestFit="1" customWidth="1"/>
    <col min="2818" max="2818" width="28.140625" style="481" bestFit="1" customWidth="1"/>
    <col min="2819" max="2819" width="33.140625" style="481" bestFit="1" customWidth="1"/>
    <col min="2820" max="2820" width="26" style="481" bestFit="1" customWidth="1"/>
    <col min="2821" max="2821" width="19.140625" style="481" bestFit="1" customWidth="1"/>
    <col min="2822" max="2822" width="10.42578125" style="481" customWidth="1"/>
    <col min="2823" max="2823" width="11.85546875" style="481" customWidth="1"/>
    <col min="2824" max="2824" width="14.7109375" style="481" customWidth="1"/>
    <col min="2825" max="2825" width="9" style="481" bestFit="1" customWidth="1"/>
    <col min="2826" max="3065" width="9.140625" style="481"/>
    <col min="3066" max="3066" width="4.7109375" style="481" bestFit="1" customWidth="1"/>
    <col min="3067" max="3067" width="9.7109375" style="481" bestFit="1" customWidth="1"/>
    <col min="3068" max="3068" width="10" style="481" bestFit="1" customWidth="1"/>
    <col min="3069" max="3069" width="8.85546875" style="481" bestFit="1" customWidth="1"/>
    <col min="3070" max="3070" width="22.85546875" style="481" customWidth="1"/>
    <col min="3071" max="3071" width="59.7109375" style="481" bestFit="1" customWidth="1"/>
    <col min="3072" max="3072" width="57.85546875" style="481" bestFit="1" customWidth="1"/>
    <col min="3073" max="3073" width="35.28515625" style="481" bestFit="1" customWidth="1"/>
    <col min="3074" max="3074" width="28.140625" style="481" bestFit="1" customWidth="1"/>
    <col min="3075" max="3075" width="33.140625" style="481" bestFit="1" customWidth="1"/>
    <col min="3076" max="3076" width="26" style="481" bestFit="1" customWidth="1"/>
    <col min="3077" max="3077" width="19.140625" style="481" bestFit="1" customWidth="1"/>
    <col min="3078" max="3078" width="10.42578125" style="481" customWidth="1"/>
    <col min="3079" max="3079" width="11.85546875" style="481" customWidth="1"/>
    <col min="3080" max="3080" width="14.7109375" style="481" customWidth="1"/>
    <col min="3081" max="3081" width="9" style="481" bestFit="1" customWidth="1"/>
    <col min="3082" max="3321" width="9.140625" style="481"/>
    <col min="3322" max="3322" width="4.7109375" style="481" bestFit="1" customWidth="1"/>
    <col min="3323" max="3323" width="9.7109375" style="481" bestFit="1" customWidth="1"/>
    <col min="3324" max="3324" width="10" style="481" bestFit="1" customWidth="1"/>
    <col min="3325" max="3325" width="8.85546875" style="481" bestFit="1" customWidth="1"/>
    <col min="3326" max="3326" width="22.85546875" style="481" customWidth="1"/>
    <col min="3327" max="3327" width="59.7109375" style="481" bestFit="1" customWidth="1"/>
    <col min="3328" max="3328" width="57.85546875" style="481" bestFit="1" customWidth="1"/>
    <col min="3329" max="3329" width="35.28515625" style="481" bestFit="1" customWidth="1"/>
    <col min="3330" max="3330" width="28.140625" style="481" bestFit="1" customWidth="1"/>
    <col min="3331" max="3331" width="33.140625" style="481" bestFit="1" customWidth="1"/>
    <col min="3332" max="3332" width="26" style="481" bestFit="1" customWidth="1"/>
    <col min="3333" max="3333" width="19.140625" style="481" bestFit="1" customWidth="1"/>
    <col min="3334" max="3334" width="10.42578125" style="481" customWidth="1"/>
    <col min="3335" max="3335" width="11.85546875" style="481" customWidth="1"/>
    <col min="3336" max="3336" width="14.7109375" style="481" customWidth="1"/>
    <col min="3337" max="3337" width="9" style="481" bestFit="1" customWidth="1"/>
    <col min="3338" max="3577" width="9.140625" style="481"/>
    <col min="3578" max="3578" width="4.7109375" style="481" bestFit="1" customWidth="1"/>
    <col min="3579" max="3579" width="9.7109375" style="481" bestFit="1" customWidth="1"/>
    <col min="3580" max="3580" width="10" style="481" bestFit="1" customWidth="1"/>
    <col min="3581" max="3581" width="8.85546875" style="481" bestFit="1" customWidth="1"/>
    <col min="3582" max="3582" width="22.85546875" style="481" customWidth="1"/>
    <col min="3583" max="3583" width="59.7109375" style="481" bestFit="1" customWidth="1"/>
    <col min="3584" max="3584" width="57.85546875" style="481" bestFit="1" customWidth="1"/>
    <col min="3585" max="3585" width="35.28515625" style="481" bestFit="1" customWidth="1"/>
    <col min="3586" max="3586" width="28.140625" style="481" bestFit="1" customWidth="1"/>
    <col min="3587" max="3587" width="33.140625" style="481" bestFit="1" customWidth="1"/>
    <col min="3588" max="3588" width="26" style="481" bestFit="1" customWidth="1"/>
    <col min="3589" max="3589" width="19.140625" style="481" bestFit="1" customWidth="1"/>
    <col min="3590" max="3590" width="10.42578125" style="481" customWidth="1"/>
    <col min="3591" max="3591" width="11.85546875" style="481" customWidth="1"/>
    <col min="3592" max="3592" width="14.7109375" style="481" customWidth="1"/>
    <col min="3593" max="3593" width="9" style="481" bestFit="1" customWidth="1"/>
    <col min="3594" max="3833" width="9.140625" style="481"/>
    <col min="3834" max="3834" width="4.7109375" style="481" bestFit="1" customWidth="1"/>
    <col min="3835" max="3835" width="9.7109375" style="481" bestFit="1" customWidth="1"/>
    <col min="3836" max="3836" width="10" style="481" bestFit="1" customWidth="1"/>
    <col min="3837" max="3837" width="8.85546875" style="481" bestFit="1" customWidth="1"/>
    <col min="3838" max="3838" width="22.85546875" style="481" customWidth="1"/>
    <col min="3839" max="3839" width="59.7109375" style="481" bestFit="1" customWidth="1"/>
    <col min="3840" max="3840" width="57.85546875" style="481" bestFit="1" customWidth="1"/>
    <col min="3841" max="3841" width="35.28515625" style="481" bestFit="1" customWidth="1"/>
    <col min="3842" max="3842" width="28.140625" style="481" bestFit="1" customWidth="1"/>
    <col min="3843" max="3843" width="33.140625" style="481" bestFit="1" customWidth="1"/>
    <col min="3844" max="3844" width="26" style="481" bestFit="1" customWidth="1"/>
    <col min="3845" max="3845" width="19.140625" style="481" bestFit="1" customWidth="1"/>
    <col min="3846" max="3846" width="10.42578125" style="481" customWidth="1"/>
    <col min="3847" max="3847" width="11.85546875" style="481" customWidth="1"/>
    <col min="3848" max="3848" width="14.7109375" style="481" customWidth="1"/>
    <col min="3849" max="3849" width="9" style="481" bestFit="1" customWidth="1"/>
    <col min="3850" max="4089" width="9.140625" style="481"/>
    <col min="4090" max="4090" width="4.7109375" style="481" bestFit="1" customWidth="1"/>
    <col min="4091" max="4091" width="9.7109375" style="481" bestFit="1" customWidth="1"/>
    <col min="4092" max="4092" width="10" style="481" bestFit="1" customWidth="1"/>
    <col min="4093" max="4093" width="8.85546875" style="481" bestFit="1" customWidth="1"/>
    <col min="4094" max="4094" width="22.85546875" style="481" customWidth="1"/>
    <col min="4095" max="4095" width="59.7109375" style="481" bestFit="1" customWidth="1"/>
    <col min="4096" max="4096" width="57.85546875" style="481" bestFit="1" customWidth="1"/>
    <col min="4097" max="4097" width="35.28515625" style="481" bestFit="1" customWidth="1"/>
    <col min="4098" max="4098" width="28.140625" style="481" bestFit="1" customWidth="1"/>
    <col min="4099" max="4099" width="33.140625" style="481" bestFit="1" customWidth="1"/>
    <col min="4100" max="4100" width="26" style="481" bestFit="1" customWidth="1"/>
    <col min="4101" max="4101" width="19.140625" style="481" bestFit="1" customWidth="1"/>
    <col min="4102" max="4102" width="10.42578125" style="481" customWidth="1"/>
    <col min="4103" max="4103" width="11.85546875" style="481" customWidth="1"/>
    <col min="4104" max="4104" width="14.7109375" style="481" customWidth="1"/>
    <col min="4105" max="4105" width="9" style="481" bestFit="1" customWidth="1"/>
    <col min="4106" max="4345" width="9.140625" style="481"/>
    <col min="4346" max="4346" width="4.7109375" style="481" bestFit="1" customWidth="1"/>
    <col min="4347" max="4347" width="9.7109375" style="481" bestFit="1" customWidth="1"/>
    <col min="4348" max="4348" width="10" style="481" bestFit="1" customWidth="1"/>
    <col min="4349" max="4349" width="8.85546875" style="481" bestFit="1" customWidth="1"/>
    <col min="4350" max="4350" width="22.85546875" style="481" customWidth="1"/>
    <col min="4351" max="4351" width="59.7109375" style="481" bestFit="1" customWidth="1"/>
    <col min="4352" max="4352" width="57.85546875" style="481" bestFit="1" customWidth="1"/>
    <col min="4353" max="4353" width="35.28515625" style="481" bestFit="1" customWidth="1"/>
    <col min="4354" max="4354" width="28.140625" style="481" bestFit="1" customWidth="1"/>
    <col min="4355" max="4355" width="33.140625" style="481" bestFit="1" customWidth="1"/>
    <col min="4356" max="4356" width="26" style="481" bestFit="1" customWidth="1"/>
    <col min="4357" max="4357" width="19.140625" style="481" bestFit="1" customWidth="1"/>
    <col min="4358" max="4358" width="10.42578125" style="481" customWidth="1"/>
    <col min="4359" max="4359" width="11.85546875" style="481" customWidth="1"/>
    <col min="4360" max="4360" width="14.7109375" style="481" customWidth="1"/>
    <col min="4361" max="4361" width="9" style="481" bestFit="1" customWidth="1"/>
    <col min="4362" max="4601" width="9.140625" style="481"/>
    <col min="4602" max="4602" width="4.7109375" style="481" bestFit="1" customWidth="1"/>
    <col min="4603" max="4603" width="9.7109375" style="481" bestFit="1" customWidth="1"/>
    <col min="4604" max="4604" width="10" style="481" bestFit="1" customWidth="1"/>
    <col min="4605" max="4605" width="8.85546875" style="481" bestFit="1" customWidth="1"/>
    <col min="4606" max="4606" width="22.85546875" style="481" customWidth="1"/>
    <col min="4607" max="4607" width="59.7109375" style="481" bestFit="1" customWidth="1"/>
    <col min="4608" max="4608" width="57.85546875" style="481" bestFit="1" customWidth="1"/>
    <col min="4609" max="4609" width="35.28515625" style="481" bestFit="1" customWidth="1"/>
    <col min="4610" max="4610" width="28.140625" style="481" bestFit="1" customWidth="1"/>
    <col min="4611" max="4611" width="33.140625" style="481" bestFit="1" customWidth="1"/>
    <col min="4612" max="4612" width="26" style="481" bestFit="1" customWidth="1"/>
    <col min="4613" max="4613" width="19.140625" style="481" bestFit="1" customWidth="1"/>
    <col min="4614" max="4614" width="10.42578125" style="481" customWidth="1"/>
    <col min="4615" max="4615" width="11.85546875" style="481" customWidth="1"/>
    <col min="4616" max="4616" width="14.7109375" style="481" customWidth="1"/>
    <col min="4617" max="4617" width="9" style="481" bestFit="1" customWidth="1"/>
    <col min="4618" max="4857" width="9.140625" style="481"/>
    <col min="4858" max="4858" width="4.7109375" style="481" bestFit="1" customWidth="1"/>
    <col min="4859" max="4859" width="9.7109375" style="481" bestFit="1" customWidth="1"/>
    <col min="4860" max="4860" width="10" style="481" bestFit="1" customWidth="1"/>
    <col min="4861" max="4861" width="8.85546875" style="481" bestFit="1" customWidth="1"/>
    <col min="4862" max="4862" width="22.85546875" style="481" customWidth="1"/>
    <col min="4863" max="4863" width="59.7109375" style="481" bestFit="1" customWidth="1"/>
    <col min="4864" max="4864" width="57.85546875" style="481" bestFit="1" customWidth="1"/>
    <col min="4865" max="4865" width="35.28515625" style="481" bestFit="1" customWidth="1"/>
    <col min="4866" max="4866" width="28.140625" style="481" bestFit="1" customWidth="1"/>
    <col min="4867" max="4867" width="33.140625" style="481" bestFit="1" customWidth="1"/>
    <col min="4868" max="4868" width="26" style="481" bestFit="1" customWidth="1"/>
    <col min="4869" max="4869" width="19.140625" style="481" bestFit="1" customWidth="1"/>
    <col min="4870" max="4870" width="10.42578125" style="481" customWidth="1"/>
    <col min="4871" max="4871" width="11.85546875" style="481" customWidth="1"/>
    <col min="4872" max="4872" width="14.7109375" style="481" customWidth="1"/>
    <col min="4873" max="4873" width="9" style="481" bestFit="1" customWidth="1"/>
    <col min="4874" max="5113" width="9.140625" style="481"/>
    <col min="5114" max="5114" width="4.7109375" style="481" bestFit="1" customWidth="1"/>
    <col min="5115" max="5115" width="9.7109375" style="481" bestFit="1" customWidth="1"/>
    <col min="5116" max="5116" width="10" style="481" bestFit="1" customWidth="1"/>
    <col min="5117" max="5117" width="8.85546875" style="481" bestFit="1" customWidth="1"/>
    <col min="5118" max="5118" width="22.85546875" style="481" customWidth="1"/>
    <col min="5119" max="5119" width="59.7109375" style="481" bestFit="1" customWidth="1"/>
    <col min="5120" max="5120" width="57.85546875" style="481" bestFit="1" customWidth="1"/>
    <col min="5121" max="5121" width="35.28515625" style="481" bestFit="1" customWidth="1"/>
    <col min="5122" max="5122" width="28.140625" style="481" bestFit="1" customWidth="1"/>
    <col min="5123" max="5123" width="33.140625" style="481" bestFit="1" customWidth="1"/>
    <col min="5124" max="5124" width="26" style="481" bestFit="1" customWidth="1"/>
    <col min="5125" max="5125" width="19.140625" style="481" bestFit="1" customWidth="1"/>
    <col min="5126" max="5126" width="10.42578125" style="481" customWidth="1"/>
    <col min="5127" max="5127" width="11.85546875" style="481" customWidth="1"/>
    <col min="5128" max="5128" width="14.7109375" style="481" customWidth="1"/>
    <col min="5129" max="5129" width="9" style="481" bestFit="1" customWidth="1"/>
    <col min="5130" max="5369" width="9.140625" style="481"/>
    <col min="5370" max="5370" width="4.7109375" style="481" bestFit="1" customWidth="1"/>
    <col min="5371" max="5371" width="9.7109375" style="481" bestFit="1" customWidth="1"/>
    <col min="5372" max="5372" width="10" style="481" bestFit="1" customWidth="1"/>
    <col min="5373" max="5373" width="8.85546875" style="481" bestFit="1" customWidth="1"/>
    <col min="5374" max="5374" width="22.85546875" style="481" customWidth="1"/>
    <col min="5375" max="5375" width="59.7109375" style="481" bestFit="1" customWidth="1"/>
    <col min="5376" max="5376" width="57.85546875" style="481" bestFit="1" customWidth="1"/>
    <col min="5377" max="5377" width="35.28515625" style="481" bestFit="1" customWidth="1"/>
    <col min="5378" max="5378" width="28.140625" style="481" bestFit="1" customWidth="1"/>
    <col min="5379" max="5379" width="33.140625" style="481" bestFit="1" customWidth="1"/>
    <col min="5380" max="5380" width="26" style="481" bestFit="1" customWidth="1"/>
    <col min="5381" max="5381" width="19.140625" style="481" bestFit="1" customWidth="1"/>
    <col min="5382" max="5382" width="10.42578125" style="481" customWidth="1"/>
    <col min="5383" max="5383" width="11.85546875" style="481" customWidth="1"/>
    <col min="5384" max="5384" width="14.7109375" style="481" customWidth="1"/>
    <col min="5385" max="5385" width="9" style="481" bestFit="1" customWidth="1"/>
    <col min="5386" max="5625" width="9.140625" style="481"/>
    <col min="5626" max="5626" width="4.7109375" style="481" bestFit="1" customWidth="1"/>
    <col min="5627" max="5627" width="9.7109375" style="481" bestFit="1" customWidth="1"/>
    <col min="5628" max="5628" width="10" style="481" bestFit="1" customWidth="1"/>
    <col min="5629" max="5629" width="8.85546875" style="481" bestFit="1" customWidth="1"/>
    <col min="5630" max="5630" width="22.85546875" style="481" customWidth="1"/>
    <col min="5631" max="5631" width="59.7109375" style="481" bestFit="1" customWidth="1"/>
    <col min="5632" max="5632" width="57.85546875" style="481" bestFit="1" customWidth="1"/>
    <col min="5633" max="5633" width="35.28515625" style="481" bestFit="1" customWidth="1"/>
    <col min="5634" max="5634" width="28.140625" style="481" bestFit="1" customWidth="1"/>
    <col min="5635" max="5635" width="33.140625" style="481" bestFit="1" customWidth="1"/>
    <col min="5636" max="5636" width="26" style="481" bestFit="1" customWidth="1"/>
    <col min="5637" max="5637" width="19.140625" style="481" bestFit="1" customWidth="1"/>
    <col min="5638" max="5638" width="10.42578125" style="481" customWidth="1"/>
    <col min="5639" max="5639" width="11.85546875" style="481" customWidth="1"/>
    <col min="5640" max="5640" width="14.7109375" style="481" customWidth="1"/>
    <col min="5641" max="5641" width="9" style="481" bestFit="1" customWidth="1"/>
    <col min="5642" max="5881" width="9.140625" style="481"/>
    <col min="5882" max="5882" width="4.7109375" style="481" bestFit="1" customWidth="1"/>
    <col min="5883" max="5883" width="9.7109375" style="481" bestFit="1" customWidth="1"/>
    <col min="5884" max="5884" width="10" style="481" bestFit="1" customWidth="1"/>
    <col min="5885" max="5885" width="8.85546875" style="481" bestFit="1" customWidth="1"/>
    <col min="5886" max="5886" width="22.85546875" style="481" customWidth="1"/>
    <col min="5887" max="5887" width="59.7109375" style="481" bestFit="1" customWidth="1"/>
    <col min="5888" max="5888" width="57.85546875" style="481" bestFit="1" customWidth="1"/>
    <col min="5889" max="5889" width="35.28515625" style="481" bestFit="1" customWidth="1"/>
    <col min="5890" max="5890" width="28.140625" style="481" bestFit="1" customWidth="1"/>
    <col min="5891" max="5891" width="33.140625" style="481" bestFit="1" customWidth="1"/>
    <col min="5892" max="5892" width="26" style="481" bestFit="1" customWidth="1"/>
    <col min="5893" max="5893" width="19.140625" style="481" bestFit="1" customWidth="1"/>
    <col min="5894" max="5894" width="10.42578125" style="481" customWidth="1"/>
    <col min="5895" max="5895" width="11.85546875" style="481" customWidth="1"/>
    <col min="5896" max="5896" width="14.7109375" style="481" customWidth="1"/>
    <col min="5897" max="5897" width="9" style="481" bestFit="1" customWidth="1"/>
    <col min="5898" max="6137" width="9.140625" style="481"/>
    <col min="6138" max="6138" width="4.7109375" style="481" bestFit="1" customWidth="1"/>
    <col min="6139" max="6139" width="9.7109375" style="481" bestFit="1" customWidth="1"/>
    <col min="6140" max="6140" width="10" style="481" bestFit="1" customWidth="1"/>
    <col min="6141" max="6141" width="8.85546875" style="481" bestFit="1" customWidth="1"/>
    <col min="6142" max="6142" width="22.85546875" style="481" customWidth="1"/>
    <col min="6143" max="6143" width="59.7109375" style="481" bestFit="1" customWidth="1"/>
    <col min="6144" max="6144" width="57.85546875" style="481" bestFit="1" customWidth="1"/>
    <col min="6145" max="6145" width="35.28515625" style="481" bestFit="1" customWidth="1"/>
    <col min="6146" max="6146" width="28.140625" style="481" bestFit="1" customWidth="1"/>
    <col min="6147" max="6147" width="33.140625" style="481" bestFit="1" customWidth="1"/>
    <col min="6148" max="6148" width="26" style="481" bestFit="1" customWidth="1"/>
    <col min="6149" max="6149" width="19.140625" style="481" bestFit="1" customWidth="1"/>
    <col min="6150" max="6150" width="10.42578125" style="481" customWidth="1"/>
    <col min="6151" max="6151" width="11.85546875" style="481" customWidth="1"/>
    <col min="6152" max="6152" width="14.7109375" style="481" customWidth="1"/>
    <col min="6153" max="6153" width="9" style="481" bestFit="1" customWidth="1"/>
    <col min="6154" max="6393" width="9.140625" style="481"/>
    <col min="6394" max="6394" width="4.7109375" style="481" bestFit="1" customWidth="1"/>
    <col min="6395" max="6395" width="9.7109375" style="481" bestFit="1" customWidth="1"/>
    <col min="6396" max="6396" width="10" style="481" bestFit="1" customWidth="1"/>
    <col min="6397" max="6397" width="8.85546875" style="481" bestFit="1" customWidth="1"/>
    <col min="6398" max="6398" width="22.85546875" style="481" customWidth="1"/>
    <col min="6399" max="6399" width="59.7109375" style="481" bestFit="1" customWidth="1"/>
    <col min="6400" max="6400" width="57.85546875" style="481" bestFit="1" customWidth="1"/>
    <col min="6401" max="6401" width="35.28515625" style="481" bestFit="1" customWidth="1"/>
    <col min="6402" max="6402" width="28.140625" style="481" bestFit="1" customWidth="1"/>
    <col min="6403" max="6403" width="33.140625" style="481" bestFit="1" customWidth="1"/>
    <col min="6404" max="6404" width="26" style="481" bestFit="1" customWidth="1"/>
    <col min="6405" max="6405" width="19.140625" style="481" bestFit="1" customWidth="1"/>
    <col min="6406" max="6406" width="10.42578125" style="481" customWidth="1"/>
    <col min="6407" max="6407" width="11.85546875" style="481" customWidth="1"/>
    <col min="6408" max="6408" width="14.7109375" style="481" customWidth="1"/>
    <col min="6409" max="6409" width="9" style="481" bestFit="1" customWidth="1"/>
    <col min="6410" max="6649" width="9.140625" style="481"/>
    <col min="6650" max="6650" width="4.7109375" style="481" bestFit="1" customWidth="1"/>
    <col min="6651" max="6651" width="9.7109375" style="481" bestFit="1" customWidth="1"/>
    <col min="6652" max="6652" width="10" style="481" bestFit="1" customWidth="1"/>
    <col min="6653" max="6653" width="8.85546875" style="481" bestFit="1" customWidth="1"/>
    <col min="6654" max="6654" width="22.85546875" style="481" customWidth="1"/>
    <col min="6655" max="6655" width="59.7109375" style="481" bestFit="1" customWidth="1"/>
    <col min="6656" max="6656" width="57.85546875" style="481" bestFit="1" customWidth="1"/>
    <col min="6657" max="6657" width="35.28515625" style="481" bestFit="1" customWidth="1"/>
    <col min="6658" max="6658" width="28.140625" style="481" bestFit="1" customWidth="1"/>
    <col min="6659" max="6659" width="33.140625" style="481" bestFit="1" customWidth="1"/>
    <col min="6660" max="6660" width="26" style="481" bestFit="1" customWidth="1"/>
    <col min="6661" max="6661" width="19.140625" style="481" bestFit="1" customWidth="1"/>
    <col min="6662" max="6662" width="10.42578125" style="481" customWidth="1"/>
    <col min="6663" max="6663" width="11.85546875" style="481" customWidth="1"/>
    <col min="6664" max="6664" width="14.7109375" style="481" customWidth="1"/>
    <col min="6665" max="6665" width="9" style="481" bestFit="1" customWidth="1"/>
    <col min="6666" max="6905" width="9.140625" style="481"/>
    <col min="6906" max="6906" width="4.7109375" style="481" bestFit="1" customWidth="1"/>
    <col min="6907" max="6907" width="9.7109375" style="481" bestFit="1" customWidth="1"/>
    <col min="6908" max="6908" width="10" style="481" bestFit="1" customWidth="1"/>
    <col min="6909" max="6909" width="8.85546875" style="481" bestFit="1" customWidth="1"/>
    <col min="6910" max="6910" width="22.85546875" style="481" customWidth="1"/>
    <col min="6911" max="6911" width="59.7109375" style="481" bestFit="1" customWidth="1"/>
    <col min="6912" max="6912" width="57.85546875" style="481" bestFit="1" customWidth="1"/>
    <col min="6913" max="6913" width="35.28515625" style="481" bestFit="1" customWidth="1"/>
    <col min="6914" max="6914" width="28.140625" style="481" bestFit="1" customWidth="1"/>
    <col min="6915" max="6915" width="33.140625" style="481" bestFit="1" customWidth="1"/>
    <col min="6916" max="6916" width="26" style="481" bestFit="1" customWidth="1"/>
    <col min="6917" max="6917" width="19.140625" style="481" bestFit="1" customWidth="1"/>
    <col min="6918" max="6918" width="10.42578125" style="481" customWidth="1"/>
    <col min="6919" max="6919" width="11.85546875" style="481" customWidth="1"/>
    <col min="6920" max="6920" width="14.7109375" style="481" customWidth="1"/>
    <col min="6921" max="6921" width="9" style="481" bestFit="1" customWidth="1"/>
    <col min="6922" max="7161" width="9.140625" style="481"/>
    <col min="7162" max="7162" width="4.7109375" style="481" bestFit="1" customWidth="1"/>
    <col min="7163" max="7163" width="9.7109375" style="481" bestFit="1" customWidth="1"/>
    <col min="7164" max="7164" width="10" style="481" bestFit="1" customWidth="1"/>
    <col min="7165" max="7165" width="8.85546875" style="481" bestFit="1" customWidth="1"/>
    <col min="7166" max="7166" width="22.85546875" style="481" customWidth="1"/>
    <col min="7167" max="7167" width="59.7109375" style="481" bestFit="1" customWidth="1"/>
    <col min="7168" max="7168" width="57.85546875" style="481" bestFit="1" customWidth="1"/>
    <col min="7169" max="7169" width="35.28515625" style="481" bestFit="1" customWidth="1"/>
    <col min="7170" max="7170" width="28.140625" style="481" bestFit="1" customWidth="1"/>
    <col min="7171" max="7171" width="33.140625" style="481" bestFit="1" customWidth="1"/>
    <col min="7172" max="7172" width="26" style="481" bestFit="1" customWidth="1"/>
    <col min="7173" max="7173" width="19.140625" style="481" bestFit="1" customWidth="1"/>
    <col min="7174" max="7174" width="10.42578125" style="481" customWidth="1"/>
    <col min="7175" max="7175" width="11.85546875" style="481" customWidth="1"/>
    <col min="7176" max="7176" width="14.7109375" style="481" customWidth="1"/>
    <col min="7177" max="7177" width="9" style="481" bestFit="1" customWidth="1"/>
    <col min="7178" max="7417" width="9.140625" style="481"/>
    <col min="7418" max="7418" width="4.7109375" style="481" bestFit="1" customWidth="1"/>
    <col min="7419" max="7419" width="9.7109375" style="481" bestFit="1" customWidth="1"/>
    <col min="7420" max="7420" width="10" style="481" bestFit="1" customWidth="1"/>
    <col min="7421" max="7421" width="8.85546875" style="481" bestFit="1" customWidth="1"/>
    <col min="7422" max="7422" width="22.85546875" style="481" customWidth="1"/>
    <col min="7423" max="7423" width="59.7109375" style="481" bestFit="1" customWidth="1"/>
    <col min="7424" max="7424" width="57.85546875" style="481" bestFit="1" customWidth="1"/>
    <col min="7425" max="7425" width="35.28515625" style="481" bestFit="1" customWidth="1"/>
    <col min="7426" max="7426" width="28.140625" style="481" bestFit="1" customWidth="1"/>
    <col min="7427" max="7427" width="33.140625" style="481" bestFit="1" customWidth="1"/>
    <col min="7428" max="7428" width="26" style="481" bestFit="1" customWidth="1"/>
    <col min="7429" max="7429" width="19.140625" style="481" bestFit="1" customWidth="1"/>
    <col min="7430" max="7430" width="10.42578125" style="481" customWidth="1"/>
    <col min="7431" max="7431" width="11.85546875" style="481" customWidth="1"/>
    <col min="7432" max="7432" width="14.7109375" style="481" customWidth="1"/>
    <col min="7433" max="7433" width="9" style="481" bestFit="1" customWidth="1"/>
    <col min="7434" max="7673" width="9.140625" style="481"/>
    <col min="7674" max="7674" width="4.7109375" style="481" bestFit="1" customWidth="1"/>
    <col min="7675" max="7675" width="9.7109375" style="481" bestFit="1" customWidth="1"/>
    <col min="7676" max="7676" width="10" style="481" bestFit="1" customWidth="1"/>
    <col min="7677" max="7677" width="8.85546875" style="481" bestFit="1" customWidth="1"/>
    <col min="7678" max="7678" width="22.85546875" style="481" customWidth="1"/>
    <col min="7679" max="7679" width="59.7109375" style="481" bestFit="1" customWidth="1"/>
    <col min="7680" max="7680" width="57.85546875" style="481" bestFit="1" customWidth="1"/>
    <col min="7681" max="7681" width="35.28515625" style="481" bestFit="1" customWidth="1"/>
    <col min="7682" max="7682" width="28.140625" style="481" bestFit="1" customWidth="1"/>
    <col min="7683" max="7683" width="33.140625" style="481" bestFit="1" customWidth="1"/>
    <col min="7684" max="7684" width="26" style="481" bestFit="1" customWidth="1"/>
    <col min="7685" max="7685" width="19.140625" style="481" bestFit="1" customWidth="1"/>
    <col min="7686" max="7686" width="10.42578125" style="481" customWidth="1"/>
    <col min="7687" max="7687" width="11.85546875" style="481" customWidth="1"/>
    <col min="7688" max="7688" width="14.7109375" style="481" customWidth="1"/>
    <col min="7689" max="7689" width="9" style="481" bestFit="1" customWidth="1"/>
    <col min="7690" max="7929" width="9.140625" style="481"/>
    <col min="7930" max="7930" width="4.7109375" style="481" bestFit="1" customWidth="1"/>
    <col min="7931" max="7931" width="9.7109375" style="481" bestFit="1" customWidth="1"/>
    <col min="7932" max="7932" width="10" style="481" bestFit="1" customWidth="1"/>
    <col min="7933" max="7933" width="8.85546875" style="481" bestFit="1" customWidth="1"/>
    <col min="7934" max="7934" width="22.85546875" style="481" customWidth="1"/>
    <col min="7935" max="7935" width="59.7109375" style="481" bestFit="1" customWidth="1"/>
    <col min="7936" max="7936" width="57.85546875" style="481" bestFit="1" customWidth="1"/>
    <col min="7937" max="7937" width="35.28515625" style="481" bestFit="1" customWidth="1"/>
    <col min="7938" max="7938" width="28.140625" style="481" bestFit="1" customWidth="1"/>
    <col min="7939" max="7939" width="33.140625" style="481" bestFit="1" customWidth="1"/>
    <col min="7940" max="7940" width="26" style="481" bestFit="1" customWidth="1"/>
    <col min="7941" max="7941" width="19.140625" style="481" bestFit="1" customWidth="1"/>
    <col min="7942" max="7942" width="10.42578125" style="481" customWidth="1"/>
    <col min="7943" max="7943" width="11.85546875" style="481" customWidth="1"/>
    <col min="7944" max="7944" width="14.7109375" style="481" customWidth="1"/>
    <col min="7945" max="7945" width="9" style="481" bestFit="1" customWidth="1"/>
    <col min="7946" max="8185" width="9.140625" style="481"/>
    <col min="8186" max="8186" width="4.7109375" style="481" bestFit="1" customWidth="1"/>
    <col min="8187" max="8187" width="9.7109375" style="481" bestFit="1" customWidth="1"/>
    <col min="8188" max="8188" width="10" style="481" bestFit="1" customWidth="1"/>
    <col min="8189" max="8189" width="8.85546875" style="481" bestFit="1" customWidth="1"/>
    <col min="8190" max="8190" width="22.85546875" style="481" customWidth="1"/>
    <col min="8191" max="8191" width="59.7109375" style="481" bestFit="1" customWidth="1"/>
    <col min="8192" max="8192" width="57.85546875" style="481" bestFit="1" customWidth="1"/>
    <col min="8193" max="8193" width="35.28515625" style="481" bestFit="1" customWidth="1"/>
    <col min="8194" max="8194" width="28.140625" style="481" bestFit="1" customWidth="1"/>
    <col min="8195" max="8195" width="33.140625" style="481" bestFit="1" customWidth="1"/>
    <col min="8196" max="8196" width="26" style="481" bestFit="1" customWidth="1"/>
    <col min="8197" max="8197" width="19.140625" style="481" bestFit="1" customWidth="1"/>
    <col min="8198" max="8198" width="10.42578125" style="481" customWidth="1"/>
    <col min="8199" max="8199" width="11.85546875" style="481" customWidth="1"/>
    <col min="8200" max="8200" width="14.7109375" style="481" customWidth="1"/>
    <col min="8201" max="8201" width="9" style="481" bestFit="1" customWidth="1"/>
    <col min="8202" max="8441" width="9.140625" style="481"/>
    <col min="8442" max="8442" width="4.7109375" style="481" bestFit="1" customWidth="1"/>
    <col min="8443" max="8443" width="9.7109375" style="481" bestFit="1" customWidth="1"/>
    <col min="8444" max="8444" width="10" style="481" bestFit="1" customWidth="1"/>
    <col min="8445" max="8445" width="8.85546875" style="481" bestFit="1" customWidth="1"/>
    <col min="8446" max="8446" width="22.85546875" style="481" customWidth="1"/>
    <col min="8447" max="8447" width="59.7109375" style="481" bestFit="1" customWidth="1"/>
    <col min="8448" max="8448" width="57.85546875" style="481" bestFit="1" customWidth="1"/>
    <col min="8449" max="8449" width="35.28515625" style="481" bestFit="1" customWidth="1"/>
    <col min="8450" max="8450" width="28.140625" style="481" bestFit="1" customWidth="1"/>
    <col min="8451" max="8451" width="33.140625" style="481" bestFit="1" customWidth="1"/>
    <col min="8452" max="8452" width="26" style="481" bestFit="1" customWidth="1"/>
    <col min="8453" max="8453" width="19.140625" style="481" bestFit="1" customWidth="1"/>
    <col min="8454" max="8454" width="10.42578125" style="481" customWidth="1"/>
    <col min="8455" max="8455" width="11.85546875" style="481" customWidth="1"/>
    <col min="8456" max="8456" width="14.7109375" style="481" customWidth="1"/>
    <col min="8457" max="8457" width="9" style="481" bestFit="1" customWidth="1"/>
    <col min="8458" max="8697" width="9.140625" style="481"/>
    <col min="8698" max="8698" width="4.7109375" style="481" bestFit="1" customWidth="1"/>
    <col min="8699" max="8699" width="9.7109375" style="481" bestFit="1" customWidth="1"/>
    <col min="8700" max="8700" width="10" style="481" bestFit="1" customWidth="1"/>
    <col min="8701" max="8701" width="8.85546875" style="481" bestFit="1" customWidth="1"/>
    <col min="8702" max="8702" width="22.85546875" style="481" customWidth="1"/>
    <col min="8703" max="8703" width="59.7109375" style="481" bestFit="1" customWidth="1"/>
    <col min="8704" max="8704" width="57.85546875" style="481" bestFit="1" customWidth="1"/>
    <col min="8705" max="8705" width="35.28515625" style="481" bestFit="1" customWidth="1"/>
    <col min="8706" max="8706" width="28.140625" style="481" bestFit="1" customWidth="1"/>
    <col min="8707" max="8707" width="33.140625" style="481" bestFit="1" customWidth="1"/>
    <col min="8708" max="8708" width="26" style="481" bestFit="1" customWidth="1"/>
    <col min="8709" max="8709" width="19.140625" style="481" bestFit="1" customWidth="1"/>
    <col min="8710" max="8710" width="10.42578125" style="481" customWidth="1"/>
    <col min="8711" max="8711" width="11.85546875" style="481" customWidth="1"/>
    <col min="8712" max="8712" width="14.7109375" style="481" customWidth="1"/>
    <col min="8713" max="8713" width="9" style="481" bestFit="1" customWidth="1"/>
    <col min="8714" max="8953" width="9.140625" style="481"/>
    <col min="8954" max="8954" width="4.7109375" style="481" bestFit="1" customWidth="1"/>
    <col min="8955" max="8955" width="9.7109375" style="481" bestFit="1" customWidth="1"/>
    <col min="8956" max="8956" width="10" style="481" bestFit="1" customWidth="1"/>
    <col min="8957" max="8957" width="8.85546875" style="481" bestFit="1" customWidth="1"/>
    <col min="8958" max="8958" width="22.85546875" style="481" customWidth="1"/>
    <col min="8959" max="8959" width="59.7109375" style="481" bestFit="1" customWidth="1"/>
    <col min="8960" max="8960" width="57.85546875" style="481" bestFit="1" customWidth="1"/>
    <col min="8961" max="8961" width="35.28515625" style="481" bestFit="1" customWidth="1"/>
    <col min="8962" max="8962" width="28.140625" style="481" bestFit="1" customWidth="1"/>
    <col min="8963" max="8963" width="33.140625" style="481" bestFit="1" customWidth="1"/>
    <col min="8964" max="8964" width="26" style="481" bestFit="1" customWidth="1"/>
    <col min="8965" max="8965" width="19.140625" style="481" bestFit="1" customWidth="1"/>
    <col min="8966" max="8966" width="10.42578125" style="481" customWidth="1"/>
    <col min="8967" max="8967" width="11.85546875" style="481" customWidth="1"/>
    <col min="8968" max="8968" width="14.7109375" style="481" customWidth="1"/>
    <col min="8969" max="8969" width="9" style="481" bestFit="1" customWidth="1"/>
    <col min="8970" max="9209" width="9.140625" style="481"/>
    <col min="9210" max="9210" width="4.7109375" style="481" bestFit="1" customWidth="1"/>
    <col min="9211" max="9211" width="9.7109375" style="481" bestFit="1" customWidth="1"/>
    <col min="9212" max="9212" width="10" style="481" bestFit="1" customWidth="1"/>
    <col min="9213" max="9213" width="8.85546875" style="481" bestFit="1" customWidth="1"/>
    <col min="9214" max="9214" width="22.85546875" style="481" customWidth="1"/>
    <col min="9215" max="9215" width="59.7109375" style="481" bestFit="1" customWidth="1"/>
    <col min="9216" max="9216" width="57.85546875" style="481" bestFit="1" customWidth="1"/>
    <col min="9217" max="9217" width="35.28515625" style="481" bestFit="1" customWidth="1"/>
    <col min="9218" max="9218" width="28.140625" style="481" bestFit="1" customWidth="1"/>
    <col min="9219" max="9219" width="33.140625" style="481" bestFit="1" customWidth="1"/>
    <col min="9220" max="9220" width="26" style="481" bestFit="1" customWidth="1"/>
    <col min="9221" max="9221" width="19.140625" style="481" bestFit="1" customWidth="1"/>
    <col min="9222" max="9222" width="10.42578125" style="481" customWidth="1"/>
    <col min="9223" max="9223" width="11.85546875" style="481" customWidth="1"/>
    <col min="9224" max="9224" width="14.7109375" style="481" customWidth="1"/>
    <col min="9225" max="9225" width="9" style="481" bestFit="1" customWidth="1"/>
    <col min="9226" max="9465" width="9.140625" style="481"/>
    <col min="9466" max="9466" width="4.7109375" style="481" bestFit="1" customWidth="1"/>
    <col min="9467" max="9467" width="9.7109375" style="481" bestFit="1" customWidth="1"/>
    <col min="9468" max="9468" width="10" style="481" bestFit="1" customWidth="1"/>
    <col min="9469" max="9469" width="8.85546875" style="481" bestFit="1" customWidth="1"/>
    <col min="9470" max="9470" width="22.85546875" style="481" customWidth="1"/>
    <col min="9471" max="9471" width="59.7109375" style="481" bestFit="1" customWidth="1"/>
    <col min="9472" max="9472" width="57.85546875" style="481" bestFit="1" customWidth="1"/>
    <col min="9473" max="9473" width="35.28515625" style="481" bestFit="1" customWidth="1"/>
    <col min="9474" max="9474" width="28.140625" style="481" bestFit="1" customWidth="1"/>
    <col min="9475" max="9475" width="33.140625" style="481" bestFit="1" customWidth="1"/>
    <col min="9476" max="9476" width="26" style="481" bestFit="1" customWidth="1"/>
    <col min="9477" max="9477" width="19.140625" style="481" bestFit="1" customWidth="1"/>
    <col min="9478" max="9478" width="10.42578125" style="481" customWidth="1"/>
    <col min="9479" max="9479" width="11.85546875" style="481" customWidth="1"/>
    <col min="9480" max="9480" width="14.7109375" style="481" customWidth="1"/>
    <col min="9481" max="9481" width="9" style="481" bestFit="1" customWidth="1"/>
    <col min="9482" max="9721" width="9.140625" style="481"/>
    <col min="9722" max="9722" width="4.7109375" style="481" bestFit="1" customWidth="1"/>
    <col min="9723" max="9723" width="9.7109375" style="481" bestFit="1" customWidth="1"/>
    <col min="9724" max="9724" width="10" style="481" bestFit="1" customWidth="1"/>
    <col min="9725" max="9725" width="8.85546875" style="481" bestFit="1" customWidth="1"/>
    <col min="9726" max="9726" width="22.85546875" style="481" customWidth="1"/>
    <col min="9727" max="9727" width="59.7109375" style="481" bestFit="1" customWidth="1"/>
    <col min="9728" max="9728" width="57.85546875" style="481" bestFit="1" customWidth="1"/>
    <col min="9729" max="9729" width="35.28515625" style="481" bestFit="1" customWidth="1"/>
    <col min="9730" max="9730" width="28.140625" style="481" bestFit="1" customWidth="1"/>
    <col min="9731" max="9731" width="33.140625" style="481" bestFit="1" customWidth="1"/>
    <col min="9732" max="9732" width="26" style="481" bestFit="1" customWidth="1"/>
    <col min="9733" max="9733" width="19.140625" style="481" bestFit="1" customWidth="1"/>
    <col min="9734" max="9734" width="10.42578125" style="481" customWidth="1"/>
    <col min="9735" max="9735" width="11.85546875" style="481" customWidth="1"/>
    <col min="9736" max="9736" width="14.7109375" style="481" customWidth="1"/>
    <col min="9737" max="9737" width="9" style="481" bestFit="1" customWidth="1"/>
    <col min="9738" max="9977" width="9.140625" style="481"/>
    <col min="9978" max="9978" width="4.7109375" style="481" bestFit="1" customWidth="1"/>
    <col min="9979" max="9979" width="9.7109375" style="481" bestFit="1" customWidth="1"/>
    <col min="9980" max="9980" width="10" style="481" bestFit="1" customWidth="1"/>
    <col min="9981" max="9981" width="8.85546875" style="481" bestFit="1" customWidth="1"/>
    <col min="9982" max="9982" width="22.85546875" style="481" customWidth="1"/>
    <col min="9983" max="9983" width="59.7109375" style="481" bestFit="1" customWidth="1"/>
    <col min="9984" max="9984" width="57.85546875" style="481" bestFit="1" customWidth="1"/>
    <col min="9985" max="9985" width="35.28515625" style="481" bestFit="1" customWidth="1"/>
    <col min="9986" max="9986" width="28.140625" style="481" bestFit="1" customWidth="1"/>
    <col min="9987" max="9987" width="33.140625" style="481" bestFit="1" customWidth="1"/>
    <col min="9988" max="9988" width="26" style="481" bestFit="1" customWidth="1"/>
    <col min="9989" max="9989" width="19.140625" style="481" bestFit="1" customWidth="1"/>
    <col min="9990" max="9990" width="10.42578125" style="481" customWidth="1"/>
    <col min="9991" max="9991" width="11.85546875" style="481" customWidth="1"/>
    <col min="9992" max="9992" width="14.7109375" style="481" customWidth="1"/>
    <col min="9993" max="9993" width="9" style="481" bestFit="1" customWidth="1"/>
    <col min="9994" max="10233" width="9.140625" style="481"/>
    <col min="10234" max="10234" width="4.7109375" style="481" bestFit="1" customWidth="1"/>
    <col min="10235" max="10235" width="9.7109375" style="481" bestFit="1" customWidth="1"/>
    <col min="10236" max="10236" width="10" style="481" bestFit="1" customWidth="1"/>
    <col min="10237" max="10237" width="8.85546875" style="481" bestFit="1" customWidth="1"/>
    <col min="10238" max="10238" width="22.85546875" style="481" customWidth="1"/>
    <col min="10239" max="10239" width="59.7109375" style="481" bestFit="1" customWidth="1"/>
    <col min="10240" max="10240" width="57.85546875" style="481" bestFit="1" customWidth="1"/>
    <col min="10241" max="10241" width="35.28515625" style="481" bestFit="1" customWidth="1"/>
    <col min="10242" max="10242" width="28.140625" style="481" bestFit="1" customWidth="1"/>
    <col min="10243" max="10243" width="33.140625" style="481" bestFit="1" customWidth="1"/>
    <col min="10244" max="10244" width="26" style="481" bestFit="1" customWidth="1"/>
    <col min="10245" max="10245" width="19.140625" style="481" bestFit="1" customWidth="1"/>
    <col min="10246" max="10246" width="10.42578125" style="481" customWidth="1"/>
    <col min="10247" max="10247" width="11.85546875" style="481" customWidth="1"/>
    <col min="10248" max="10248" width="14.7109375" style="481" customWidth="1"/>
    <col min="10249" max="10249" width="9" style="481" bestFit="1" customWidth="1"/>
    <col min="10250" max="10489" width="9.140625" style="481"/>
    <col min="10490" max="10490" width="4.7109375" style="481" bestFit="1" customWidth="1"/>
    <col min="10491" max="10491" width="9.7109375" style="481" bestFit="1" customWidth="1"/>
    <col min="10492" max="10492" width="10" style="481" bestFit="1" customWidth="1"/>
    <col min="10493" max="10493" width="8.85546875" style="481" bestFit="1" customWidth="1"/>
    <col min="10494" max="10494" width="22.85546875" style="481" customWidth="1"/>
    <col min="10495" max="10495" width="59.7109375" style="481" bestFit="1" customWidth="1"/>
    <col min="10496" max="10496" width="57.85546875" style="481" bestFit="1" customWidth="1"/>
    <col min="10497" max="10497" width="35.28515625" style="481" bestFit="1" customWidth="1"/>
    <col min="10498" max="10498" width="28.140625" style="481" bestFit="1" customWidth="1"/>
    <col min="10499" max="10499" width="33.140625" style="481" bestFit="1" customWidth="1"/>
    <col min="10500" max="10500" width="26" style="481" bestFit="1" customWidth="1"/>
    <col min="10501" max="10501" width="19.140625" style="481" bestFit="1" customWidth="1"/>
    <col min="10502" max="10502" width="10.42578125" style="481" customWidth="1"/>
    <col min="10503" max="10503" width="11.85546875" style="481" customWidth="1"/>
    <col min="10504" max="10504" width="14.7109375" style="481" customWidth="1"/>
    <col min="10505" max="10505" width="9" style="481" bestFit="1" customWidth="1"/>
    <col min="10506" max="10745" width="9.140625" style="481"/>
    <col min="10746" max="10746" width="4.7109375" style="481" bestFit="1" customWidth="1"/>
    <col min="10747" max="10747" width="9.7109375" style="481" bestFit="1" customWidth="1"/>
    <col min="10748" max="10748" width="10" style="481" bestFit="1" customWidth="1"/>
    <col min="10749" max="10749" width="8.85546875" style="481" bestFit="1" customWidth="1"/>
    <col min="10750" max="10750" width="22.85546875" style="481" customWidth="1"/>
    <col min="10751" max="10751" width="59.7109375" style="481" bestFit="1" customWidth="1"/>
    <col min="10752" max="10752" width="57.85546875" style="481" bestFit="1" customWidth="1"/>
    <col min="10753" max="10753" width="35.28515625" style="481" bestFit="1" customWidth="1"/>
    <col min="10754" max="10754" width="28.140625" style="481" bestFit="1" customWidth="1"/>
    <col min="10755" max="10755" width="33.140625" style="481" bestFit="1" customWidth="1"/>
    <col min="10756" max="10756" width="26" style="481" bestFit="1" customWidth="1"/>
    <col min="10757" max="10757" width="19.140625" style="481" bestFit="1" customWidth="1"/>
    <col min="10758" max="10758" width="10.42578125" style="481" customWidth="1"/>
    <col min="10759" max="10759" width="11.85546875" style="481" customWidth="1"/>
    <col min="10760" max="10760" width="14.7109375" style="481" customWidth="1"/>
    <col min="10761" max="10761" width="9" style="481" bestFit="1" customWidth="1"/>
    <col min="10762" max="11001" width="9.140625" style="481"/>
    <col min="11002" max="11002" width="4.7109375" style="481" bestFit="1" customWidth="1"/>
    <col min="11003" max="11003" width="9.7109375" style="481" bestFit="1" customWidth="1"/>
    <col min="11004" max="11004" width="10" style="481" bestFit="1" customWidth="1"/>
    <col min="11005" max="11005" width="8.85546875" style="481" bestFit="1" customWidth="1"/>
    <col min="11006" max="11006" width="22.85546875" style="481" customWidth="1"/>
    <col min="11007" max="11007" width="59.7109375" style="481" bestFit="1" customWidth="1"/>
    <col min="11008" max="11008" width="57.85546875" style="481" bestFit="1" customWidth="1"/>
    <col min="11009" max="11009" width="35.28515625" style="481" bestFit="1" customWidth="1"/>
    <col min="11010" max="11010" width="28.140625" style="481" bestFit="1" customWidth="1"/>
    <col min="11011" max="11011" width="33.140625" style="481" bestFit="1" customWidth="1"/>
    <col min="11012" max="11012" width="26" style="481" bestFit="1" customWidth="1"/>
    <col min="11013" max="11013" width="19.140625" style="481" bestFit="1" customWidth="1"/>
    <col min="11014" max="11014" width="10.42578125" style="481" customWidth="1"/>
    <col min="11015" max="11015" width="11.85546875" style="481" customWidth="1"/>
    <col min="11016" max="11016" width="14.7109375" style="481" customWidth="1"/>
    <col min="11017" max="11017" width="9" style="481" bestFit="1" customWidth="1"/>
    <col min="11018" max="11257" width="9.140625" style="481"/>
    <col min="11258" max="11258" width="4.7109375" style="481" bestFit="1" customWidth="1"/>
    <col min="11259" max="11259" width="9.7109375" style="481" bestFit="1" customWidth="1"/>
    <col min="11260" max="11260" width="10" style="481" bestFit="1" customWidth="1"/>
    <col min="11261" max="11261" width="8.85546875" style="481" bestFit="1" customWidth="1"/>
    <col min="11262" max="11262" width="22.85546875" style="481" customWidth="1"/>
    <col min="11263" max="11263" width="59.7109375" style="481" bestFit="1" customWidth="1"/>
    <col min="11264" max="11264" width="57.85546875" style="481" bestFit="1" customWidth="1"/>
    <col min="11265" max="11265" width="35.28515625" style="481" bestFit="1" customWidth="1"/>
    <col min="11266" max="11266" width="28.140625" style="481" bestFit="1" customWidth="1"/>
    <col min="11267" max="11267" width="33.140625" style="481" bestFit="1" customWidth="1"/>
    <col min="11268" max="11268" width="26" style="481" bestFit="1" customWidth="1"/>
    <col min="11269" max="11269" width="19.140625" style="481" bestFit="1" customWidth="1"/>
    <col min="11270" max="11270" width="10.42578125" style="481" customWidth="1"/>
    <col min="11271" max="11271" width="11.85546875" style="481" customWidth="1"/>
    <col min="11272" max="11272" width="14.7109375" style="481" customWidth="1"/>
    <col min="11273" max="11273" width="9" style="481" bestFit="1" customWidth="1"/>
    <col min="11274" max="11513" width="9.140625" style="481"/>
    <col min="11514" max="11514" width="4.7109375" style="481" bestFit="1" customWidth="1"/>
    <col min="11515" max="11515" width="9.7109375" style="481" bestFit="1" customWidth="1"/>
    <col min="11516" max="11516" width="10" style="481" bestFit="1" customWidth="1"/>
    <col min="11517" max="11517" width="8.85546875" style="481" bestFit="1" customWidth="1"/>
    <col min="11518" max="11518" width="22.85546875" style="481" customWidth="1"/>
    <col min="11519" max="11519" width="59.7109375" style="481" bestFit="1" customWidth="1"/>
    <col min="11520" max="11520" width="57.85546875" style="481" bestFit="1" customWidth="1"/>
    <col min="11521" max="11521" width="35.28515625" style="481" bestFit="1" customWidth="1"/>
    <col min="11522" max="11522" width="28.140625" style="481" bestFit="1" customWidth="1"/>
    <col min="11523" max="11523" width="33.140625" style="481" bestFit="1" customWidth="1"/>
    <col min="11524" max="11524" width="26" style="481" bestFit="1" customWidth="1"/>
    <col min="11525" max="11525" width="19.140625" style="481" bestFit="1" customWidth="1"/>
    <col min="11526" max="11526" width="10.42578125" style="481" customWidth="1"/>
    <col min="11527" max="11527" width="11.85546875" style="481" customWidth="1"/>
    <col min="11528" max="11528" width="14.7109375" style="481" customWidth="1"/>
    <col min="11529" max="11529" width="9" style="481" bestFit="1" customWidth="1"/>
    <col min="11530" max="11769" width="9.140625" style="481"/>
    <col min="11770" max="11770" width="4.7109375" style="481" bestFit="1" customWidth="1"/>
    <col min="11771" max="11771" width="9.7109375" style="481" bestFit="1" customWidth="1"/>
    <col min="11772" max="11772" width="10" style="481" bestFit="1" customWidth="1"/>
    <col min="11773" max="11773" width="8.85546875" style="481" bestFit="1" customWidth="1"/>
    <col min="11774" max="11774" width="22.85546875" style="481" customWidth="1"/>
    <col min="11775" max="11775" width="59.7109375" style="481" bestFit="1" customWidth="1"/>
    <col min="11776" max="11776" width="57.85546875" style="481" bestFit="1" customWidth="1"/>
    <col min="11777" max="11777" width="35.28515625" style="481" bestFit="1" customWidth="1"/>
    <col min="11778" max="11778" width="28.140625" style="481" bestFit="1" customWidth="1"/>
    <col min="11779" max="11779" width="33.140625" style="481" bestFit="1" customWidth="1"/>
    <col min="11780" max="11780" width="26" style="481" bestFit="1" customWidth="1"/>
    <col min="11781" max="11781" width="19.140625" style="481" bestFit="1" customWidth="1"/>
    <col min="11782" max="11782" width="10.42578125" style="481" customWidth="1"/>
    <col min="11783" max="11783" width="11.85546875" style="481" customWidth="1"/>
    <col min="11784" max="11784" width="14.7109375" style="481" customWidth="1"/>
    <col min="11785" max="11785" width="9" style="481" bestFit="1" customWidth="1"/>
    <col min="11786" max="12025" width="9.140625" style="481"/>
    <col min="12026" max="12026" width="4.7109375" style="481" bestFit="1" customWidth="1"/>
    <col min="12027" max="12027" width="9.7109375" style="481" bestFit="1" customWidth="1"/>
    <col min="12028" max="12028" width="10" style="481" bestFit="1" customWidth="1"/>
    <col min="12029" max="12029" width="8.85546875" style="481" bestFit="1" customWidth="1"/>
    <col min="12030" max="12030" width="22.85546875" style="481" customWidth="1"/>
    <col min="12031" max="12031" width="59.7109375" style="481" bestFit="1" customWidth="1"/>
    <col min="12032" max="12032" width="57.85546875" style="481" bestFit="1" customWidth="1"/>
    <col min="12033" max="12033" width="35.28515625" style="481" bestFit="1" customWidth="1"/>
    <col min="12034" max="12034" width="28.140625" style="481" bestFit="1" customWidth="1"/>
    <col min="12035" max="12035" width="33.140625" style="481" bestFit="1" customWidth="1"/>
    <col min="12036" max="12036" width="26" style="481" bestFit="1" customWidth="1"/>
    <col min="12037" max="12037" width="19.140625" style="481" bestFit="1" customWidth="1"/>
    <col min="12038" max="12038" width="10.42578125" style="481" customWidth="1"/>
    <col min="12039" max="12039" width="11.85546875" style="481" customWidth="1"/>
    <col min="12040" max="12040" width="14.7109375" style="481" customWidth="1"/>
    <col min="12041" max="12041" width="9" style="481" bestFit="1" customWidth="1"/>
    <col min="12042" max="12281" width="9.140625" style="481"/>
    <col min="12282" max="12282" width="4.7109375" style="481" bestFit="1" customWidth="1"/>
    <col min="12283" max="12283" width="9.7109375" style="481" bestFit="1" customWidth="1"/>
    <col min="12284" max="12284" width="10" style="481" bestFit="1" customWidth="1"/>
    <col min="12285" max="12285" width="8.85546875" style="481" bestFit="1" customWidth="1"/>
    <col min="12286" max="12286" width="22.85546875" style="481" customWidth="1"/>
    <col min="12287" max="12287" width="59.7109375" style="481" bestFit="1" customWidth="1"/>
    <col min="12288" max="12288" width="57.85546875" style="481" bestFit="1" customWidth="1"/>
    <col min="12289" max="12289" width="35.28515625" style="481" bestFit="1" customWidth="1"/>
    <col min="12290" max="12290" width="28.140625" style="481" bestFit="1" customWidth="1"/>
    <col min="12291" max="12291" width="33.140625" style="481" bestFit="1" customWidth="1"/>
    <col min="12292" max="12292" width="26" style="481" bestFit="1" customWidth="1"/>
    <col min="12293" max="12293" width="19.140625" style="481" bestFit="1" customWidth="1"/>
    <col min="12294" max="12294" width="10.42578125" style="481" customWidth="1"/>
    <col min="12295" max="12295" width="11.85546875" style="481" customWidth="1"/>
    <col min="12296" max="12296" width="14.7109375" style="481" customWidth="1"/>
    <col min="12297" max="12297" width="9" style="481" bestFit="1" customWidth="1"/>
    <col min="12298" max="12537" width="9.140625" style="481"/>
    <col min="12538" max="12538" width="4.7109375" style="481" bestFit="1" customWidth="1"/>
    <col min="12539" max="12539" width="9.7109375" style="481" bestFit="1" customWidth="1"/>
    <col min="12540" max="12540" width="10" style="481" bestFit="1" customWidth="1"/>
    <col min="12541" max="12541" width="8.85546875" style="481" bestFit="1" customWidth="1"/>
    <col min="12542" max="12542" width="22.85546875" style="481" customWidth="1"/>
    <col min="12543" max="12543" width="59.7109375" style="481" bestFit="1" customWidth="1"/>
    <col min="12544" max="12544" width="57.85546875" style="481" bestFit="1" customWidth="1"/>
    <col min="12545" max="12545" width="35.28515625" style="481" bestFit="1" customWidth="1"/>
    <col min="12546" max="12546" width="28.140625" style="481" bestFit="1" customWidth="1"/>
    <col min="12547" max="12547" width="33.140625" style="481" bestFit="1" customWidth="1"/>
    <col min="12548" max="12548" width="26" style="481" bestFit="1" customWidth="1"/>
    <col min="12549" max="12549" width="19.140625" style="481" bestFit="1" customWidth="1"/>
    <col min="12550" max="12550" width="10.42578125" style="481" customWidth="1"/>
    <col min="12551" max="12551" width="11.85546875" style="481" customWidth="1"/>
    <col min="12552" max="12552" width="14.7109375" style="481" customWidth="1"/>
    <col min="12553" max="12553" width="9" style="481" bestFit="1" customWidth="1"/>
    <col min="12554" max="12793" width="9.140625" style="481"/>
    <col min="12794" max="12794" width="4.7109375" style="481" bestFit="1" customWidth="1"/>
    <col min="12795" max="12795" width="9.7109375" style="481" bestFit="1" customWidth="1"/>
    <col min="12796" max="12796" width="10" style="481" bestFit="1" customWidth="1"/>
    <col min="12797" max="12797" width="8.85546875" style="481" bestFit="1" customWidth="1"/>
    <col min="12798" max="12798" width="22.85546875" style="481" customWidth="1"/>
    <col min="12799" max="12799" width="59.7109375" style="481" bestFit="1" customWidth="1"/>
    <col min="12800" max="12800" width="57.85546875" style="481" bestFit="1" customWidth="1"/>
    <col min="12801" max="12801" width="35.28515625" style="481" bestFit="1" customWidth="1"/>
    <col min="12802" max="12802" width="28.140625" style="481" bestFit="1" customWidth="1"/>
    <col min="12803" max="12803" width="33.140625" style="481" bestFit="1" customWidth="1"/>
    <col min="12804" max="12804" width="26" style="481" bestFit="1" customWidth="1"/>
    <col min="12805" max="12805" width="19.140625" style="481" bestFit="1" customWidth="1"/>
    <col min="12806" max="12806" width="10.42578125" style="481" customWidth="1"/>
    <col min="12807" max="12807" width="11.85546875" style="481" customWidth="1"/>
    <col min="12808" max="12808" width="14.7109375" style="481" customWidth="1"/>
    <col min="12809" max="12809" width="9" style="481" bestFit="1" customWidth="1"/>
    <col min="12810" max="13049" width="9.140625" style="481"/>
    <col min="13050" max="13050" width="4.7109375" style="481" bestFit="1" customWidth="1"/>
    <col min="13051" max="13051" width="9.7109375" style="481" bestFit="1" customWidth="1"/>
    <col min="13052" max="13052" width="10" style="481" bestFit="1" customWidth="1"/>
    <col min="13053" max="13053" width="8.85546875" style="481" bestFit="1" customWidth="1"/>
    <col min="13054" max="13054" width="22.85546875" style="481" customWidth="1"/>
    <col min="13055" max="13055" width="59.7109375" style="481" bestFit="1" customWidth="1"/>
    <col min="13056" max="13056" width="57.85546875" style="481" bestFit="1" customWidth="1"/>
    <col min="13057" max="13057" width="35.28515625" style="481" bestFit="1" customWidth="1"/>
    <col min="13058" max="13058" width="28.140625" style="481" bestFit="1" customWidth="1"/>
    <col min="13059" max="13059" width="33.140625" style="481" bestFit="1" customWidth="1"/>
    <col min="13060" max="13060" width="26" style="481" bestFit="1" customWidth="1"/>
    <col min="13061" max="13061" width="19.140625" style="481" bestFit="1" customWidth="1"/>
    <col min="13062" max="13062" width="10.42578125" style="481" customWidth="1"/>
    <col min="13063" max="13063" width="11.85546875" style="481" customWidth="1"/>
    <col min="13064" max="13064" width="14.7109375" style="481" customWidth="1"/>
    <col min="13065" max="13065" width="9" style="481" bestFit="1" customWidth="1"/>
    <col min="13066" max="13305" width="9.140625" style="481"/>
    <col min="13306" max="13306" width="4.7109375" style="481" bestFit="1" customWidth="1"/>
    <col min="13307" max="13307" width="9.7109375" style="481" bestFit="1" customWidth="1"/>
    <col min="13308" max="13308" width="10" style="481" bestFit="1" customWidth="1"/>
    <col min="13309" max="13309" width="8.85546875" style="481" bestFit="1" customWidth="1"/>
    <col min="13310" max="13310" width="22.85546875" style="481" customWidth="1"/>
    <col min="13311" max="13311" width="59.7109375" style="481" bestFit="1" customWidth="1"/>
    <col min="13312" max="13312" width="57.85546875" style="481" bestFit="1" customWidth="1"/>
    <col min="13313" max="13313" width="35.28515625" style="481" bestFit="1" customWidth="1"/>
    <col min="13314" max="13314" width="28.140625" style="481" bestFit="1" customWidth="1"/>
    <col min="13315" max="13315" width="33.140625" style="481" bestFit="1" customWidth="1"/>
    <col min="13316" max="13316" width="26" style="481" bestFit="1" customWidth="1"/>
    <col min="13317" max="13317" width="19.140625" style="481" bestFit="1" customWidth="1"/>
    <col min="13318" max="13318" width="10.42578125" style="481" customWidth="1"/>
    <col min="13319" max="13319" width="11.85546875" style="481" customWidth="1"/>
    <col min="13320" max="13320" width="14.7109375" style="481" customWidth="1"/>
    <col min="13321" max="13321" width="9" style="481" bestFit="1" customWidth="1"/>
    <col min="13322" max="13561" width="9.140625" style="481"/>
    <col min="13562" max="13562" width="4.7109375" style="481" bestFit="1" customWidth="1"/>
    <col min="13563" max="13563" width="9.7109375" style="481" bestFit="1" customWidth="1"/>
    <col min="13564" max="13564" width="10" style="481" bestFit="1" customWidth="1"/>
    <col min="13565" max="13565" width="8.85546875" style="481" bestFit="1" customWidth="1"/>
    <col min="13566" max="13566" width="22.85546875" style="481" customWidth="1"/>
    <col min="13567" max="13567" width="59.7109375" style="481" bestFit="1" customWidth="1"/>
    <col min="13568" max="13568" width="57.85546875" style="481" bestFit="1" customWidth="1"/>
    <col min="13569" max="13569" width="35.28515625" style="481" bestFit="1" customWidth="1"/>
    <col min="13570" max="13570" width="28.140625" style="481" bestFit="1" customWidth="1"/>
    <col min="13571" max="13571" width="33.140625" style="481" bestFit="1" customWidth="1"/>
    <col min="13572" max="13572" width="26" style="481" bestFit="1" customWidth="1"/>
    <col min="13573" max="13573" width="19.140625" style="481" bestFit="1" customWidth="1"/>
    <col min="13574" max="13574" width="10.42578125" style="481" customWidth="1"/>
    <col min="13575" max="13575" width="11.85546875" style="481" customWidth="1"/>
    <col min="13576" max="13576" width="14.7109375" style="481" customWidth="1"/>
    <col min="13577" max="13577" width="9" style="481" bestFit="1" customWidth="1"/>
    <col min="13578" max="13817" width="9.140625" style="481"/>
    <col min="13818" max="13818" width="4.7109375" style="481" bestFit="1" customWidth="1"/>
    <col min="13819" max="13819" width="9.7109375" style="481" bestFit="1" customWidth="1"/>
    <col min="13820" max="13820" width="10" style="481" bestFit="1" customWidth="1"/>
    <col min="13821" max="13821" width="8.85546875" style="481" bestFit="1" customWidth="1"/>
    <col min="13822" max="13822" width="22.85546875" style="481" customWidth="1"/>
    <col min="13823" max="13823" width="59.7109375" style="481" bestFit="1" customWidth="1"/>
    <col min="13824" max="13824" width="57.85546875" style="481" bestFit="1" customWidth="1"/>
    <col min="13825" max="13825" width="35.28515625" style="481" bestFit="1" customWidth="1"/>
    <col min="13826" max="13826" width="28.140625" style="481" bestFit="1" customWidth="1"/>
    <col min="13827" max="13827" width="33.140625" style="481" bestFit="1" customWidth="1"/>
    <col min="13828" max="13828" width="26" style="481" bestFit="1" customWidth="1"/>
    <col min="13829" max="13829" width="19.140625" style="481" bestFit="1" customWidth="1"/>
    <col min="13830" max="13830" width="10.42578125" style="481" customWidth="1"/>
    <col min="13831" max="13831" width="11.85546875" style="481" customWidth="1"/>
    <col min="13832" max="13832" width="14.7109375" style="481" customWidth="1"/>
    <col min="13833" max="13833" width="9" style="481" bestFit="1" customWidth="1"/>
    <col min="13834" max="14073" width="9.140625" style="481"/>
    <col min="14074" max="14074" width="4.7109375" style="481" bestFit="1" customWidth="1"/>
    <col min="14075" max="14075" width="9.7109375" style="481" bestFit="1" customWidth="1"/>
    <col min="14076" max="14076" width="10" style="481" bestFit="1" customWidth="1"/>
    <col min="14077" max="14077" width="8.85546875" style="481" bestFit="1" customWidth="1"/>
    <col min="14078" max="14078" width="22.85546875" style="481" customWidth="1"/>
    <col min="14079" max="14079" width="59.7109375" style="481" bestFit="1" customWidth="1"/>
    <col min="14080" max="14080" width="57.85546875" style="481" bestFit="1" customWidth="1"/>
    <col min="14081" max="14081" width="35.28515625" style="481" bestFit="1" customWidth="1"/>
    <col min="14082" max="14082" width="28.140625" style="481" bestFit="1" customWidth="1"/>
    <col min="14083" max="14083" width="33.140625" style="481" bestFit="1" customWidth="1"/>
    <col min="14084" max="14084" width="26" style="481" bestFit="1" customWidth="1"/>
    <col min="14085" max="14085" width="19.140625" style="481" bestFit="1" customWidth="1"/>
    <col min="14086" max="14086" width="10.42578125" style="481" customWidth="1"/>
    <col min="14087" max="14087" width="11.85546875" style="481" customWidth="1"/>
    <col min="14088" max="14088" width="14.7109375" style="481" customWidth="1"/>
    <col min="14089" max="14089" width="9" style="481" bestFit="1" customWidth="1"/>
    <col min="14090" max="14329" width="9.140625" style="481"/>
    <col min="14330" max="14330" width="4.7109375" style="481" bestFit="1" customWidth="1"/>
    <col min="14331" max="14331" width="9.7109375" style="481" bestFit="1" customWidth="1"/>
    <col min="14332" max="14332" width="10" style="481" bestFit="1" customWidth="1"/>
    <col min="14333" max="14333" width="8.85546875" style="481" bestFit="1" customWidth="1"/>
    <col min="14334" max="14334" width="22.85546875" style="481" customWidth="1"/>
    <col min="14335" max="14335" width="59.7109375" style="481" bestFit="1" customWidth="1"/>
    <col min="14336" max="14336" width="57.85546875" style="481" bestFit="1" customWidth="1"/>
    <col min="14337" max="14337" width="35.28515625" style="481" bestFit="1" customWidth="1"/>
    <col min="14338" max="14338" width="28.140625" style="481" bestFit="1" customWidth="1"/>
    <col min="14339" max="14339" width="33.140625" style="481" bestFit="1" customWidth="1"/>
    <col min="14340" max="14340" width="26" style="481" bestFit="1" customWidth="1"/>
    <col min="14341" max="14341" width="19.140625" style="481" bestFit="1" customWidth="1"/>
    <col min="14342" max="14342" width="10.42578125" style="481" customWidth="1"/>
    <col min="14343" max="14343" width="11.85546875" style="481" customWidth="1"/>
    <col min="14344" max="14344" width="14.7109375" style="481" customWidth="1"/>
    <col min="14345" max="14345" width="9" style="481" bestFit="1" customWidth="1"/>
    <col min="14346" max="14585" width="9.140625" style="481"/>
    <col min="14586" max="14586" width="4.7109375" style="481" bestFit="1" customWidth="1"/>
    <col min="14587" max="14587" width="9.7109375" style="481" bestFit="1" customWidth="1"/>
    <col min="14588" max="14588" width="10" style="481" bestFit="1" customWidth="1"/>
    <col min="14589" max="14589" width="8.85546875" style="481" bestFit="1" customWidth="1"/>
    <col min="14590" max="14590" width="22.85546875" style="481" customWidth="1"/>
    <col min="14591" max="14591" width="59.7109375" style="481" bestFit="1" customWidth="1"/>
    <col min="14592" max="14592" width="57.85546875" style="481" bestFit="1" customWidth="1"/>
    <col min="14593" max="14593" width="35.28515625" style="481" bestFit="1" customWidth="1"/>
    <col min="14594" max="14594" width="28.140625" style="481" bestFit="1" customWidth="1"/>
    <col min="14595" max="14595" width="33.140625" style="481" bestFit="1" customWidth="1"/>
    <col min="14596" max="14596" width="26" style="481" bestFit="1" customWidth="1"/>
    <col min="14597" max="14597" width="19.140625" style="481" bestFit="1" customWidth="1"/>
    <col min="14598" max="14598" width="10.42578125" style="481" customWidth="1"/>
    <col min="14599" max="14599" width="11.85546875" style="481" customWidth="1"/>
    <col min="14600" max="14600" width="14.7109375" style="481" customWidth="1"/>
    <col min="14601" max="14601" width="9" style="481" bestFit="1" customWidth="1"/>
    <col min="14602" max="14841" width="9.140625" style="481"/>
    <col min="14842" max="14842" width="4.7109375" style="481" bestFit="1" customWidth="1"/>
    <col min="14843" max="14843" width="9.7109375" style="481" bestFit="1" customWidth="1"/>
    <col min="14844" max="14844" width="10" style="481" bestFit="1" customWidth="1"/>
    <col min="14845" max="14845" width="8.85546875" style="481" bestFit="1" customWidth="1"/>
    <col min="14846" max="14846" width="22.85546875" style="481" customWidth="1"/>
    <col min="14847" max="14847" width="59.7109375" style="481" bestFit="1" customWidth="1"/>
    <col min="14848" max="14848" width="57.85546875" style="481" bestFit="1" customWidth="1"/>
    <col min="14849" max="14849" width="35.28515625" style="481" bestFit="1" customWidth="1"/>
    <col min="14850" max="14850" width="28.140625" style="481" bestFit="1" customWidth="1"/>
    <col min="14851" max="14851" width="33.140625" style="481" bestFit="1" customWidth="1"/>
    <col min="14852" max="14852" width="26" style="481" bestFit="1" customWidth="1"/>
    <col min="14853" max="14853" width="19.140625" style="481" bestFit="1" customWidth="1"/>
    <col min="14854" max="14854" width="10.42578125" style="481" customWidth="1"/>
    <col min="14855" max="14855" width="11.85546875" style="481" customWidth="1"/>
    <col min="14856" max="14856" width="14.7109375" style="481" customWidth="1"/>
    <col min="14857" max="14857" width="9" style="481" bestFit="1" customWidth="1"/>
    <col min="14858" max="15097" width="9.140625" style="481"/>
    <col min="15098" max="15098" width="4.7109375" style="481" bestFit="1" customWidth="1"/>
    <col min="15099" max="15099" width="9.7109375" style="481" bestFit="1" customWidth="1"/>
    <col min="15100" max="15100" width="10" style="481" bestFit="1" customWidth="1"/>
    <col min="15101" max="15101" width="8.85546875" style="481" bestFit="1" customWidth="1"/>
    <col min="15102" max="15102" width="22.85546875" style="481" customWidth="1"/>
    <col min="15103" max="15103" width="59.7109375" style="481" bestFit="1" customWidth="1"/>
    <col min="15104" max="15104" width="57.85546875" style="481" bestFit="1" customWidth="1"/>
    <col min="15105" max="15105" width="35.28515625" style="481" bestFit="1" customWidth="1"/>
    <col min="15106" max="15106" width="28.140625" style="481" bestFit="1" customWidth="1"/>
    <col min="15107" max="15107" width="33.140625" style="481" bestFit="1" customWidth="1"/>
    <col min="15108" max="15108" width="26" style="481" bestFit="1" customWidth="1"/>
    <col min="15109" max="15109" width="19.140625" style="481" bestFit="1" customWidth="1"/>
    <col min="15110" max="15110" width="10.42578125" style="481" customWidth="1"/>
    <col min="15111" max="15111" width="11.85546875" style="481" customWidth="1"/>
    <col min="15112" max="15112" width="14.7109375" style="481" customWidth="1"/>
    <col min="15113" max="15113" width="9" style="481" bestFit="1" customWidth="1"/>
    <col min="15114" max="15353" width="9.140625" style="481"/>
    <col min="15354" max="15354" width="4.7109375" style="481" bestFit="1" customWidth="1"/>
    <col min="15355" max="15355" width="9.7109375" style="481" bestFit="1" customWidth="1"/>
    <col min="15356" max="15356" width="10" style="481" bestFit="1" customWidth="1"/>
    <col min="15357" max="15357" width="8.85546875" style="481" bestFit="1" customWidth="1"/>
    <col min="15358" max="15358" width="22.85546875" style="481" customWidth="1"/>
    <col min="15359" max="15359" width="59.7109375" style="481" bestFit="1" customWidth="1"/>
    <col min="15360" max="15360" width="57.85546875" style="481" bestFit="1" customWidth="1"/>
    <col min="15361" max="15361" width="35.28515625" style="481" bestFit="1" customWidth="1"/>
    <col min="15362" max="15362" width="28.140625" style="481" bestFit="1" customWidth="1"/>
    <col min="15363" max="15363" width="33.140625" style="481" bestFit="1" customWidth="1"/>
    <col min="15364" max="15364" width="26" style="481" bestFit="1" customWidth="1"/>
    <col min="15365" max="15365" width="19.140625" style="481" bestFit="1" customWidth="1"/>
    <col min="15366" max="15366" width="10.42578125" style="481" customWidth="1"/>
    <col min="15367" max="15367" width="11.85546875" style="481" customWidth="1"/>
    <col min="15368" max="15368" width="14.7109375" style="481" customWidth="1"/>
    <col min="15369" max="15369" width="9" style="481" bestFit="1" customWidth="1"/>
    <col min="15370" max="15609" width="9.140625" style="481"/>
    <col min="15610" max="15610" width="4.7109375" style="481" bestFit="1" customWidth="1"/>
    <col min="15611" max="15611" width="9.7109375" style="481" bestFit="1" customWidth="1"/>
    <col min="15612" max="15612" width="10" style="481" bestFit="1" customWidth="1"/>
    <col min="15613" max="15613" width="8.85546875" style="481" bestFit="1" customWidth="1"/>
    <col min="15614" max="15614" width="22.85546875" style="481" customWidth="1"/>
    <col min="15615" max="15615" width="59.7109375" style="481" bestFit="1" customWidth="1"/>
    <col min="15616" max="15616" width="57.85546875" style="481" bestFit="1" customWidth="1"/>
    <col min="15617" max="15617" width="35.28515625" style="481" bestFit="1" customWidth="1"/>
    <col min="15618" max="15618" width="28.140625" style="481" bestFit="1" customWidth="1"/>
    <col min="15619" max="15619" width="33.140625" style="481" bestFit="1" customWidth="1"/>
    <col min="15620" max="15620" width="26" style="481" bestFit="1" customWidth="1"/>
    <col min="15621" max="15621" width="19.140625" style="481" bestFit="1" customWidth="1"/>
    <col min="15622" max="15622" width="10.42578125" style="481" customWidth="1"/>
    <col min="15623" max="15623" width="11.85546875" style="481" customWidth="1"/>
    <col min="15624" max="15624" width="14.7109375" style="481" customWidth="1"/>
    <col min="15625" max="15625" width="9" style="481" bestFit="1" customWidth="1"/>
    <col min="15626" max="15865" width="9.140625" style="481"/>
    <col min="15866" max="15866" width="4.7109375" style="481" bestFit="1" customWidth="1"/>
    <col min="15867" max="15867" width="9.7109375" style="481" bestFit="1" customWidth="1"/>
    <col min="15868" max="15868" width="10" style="481" bestFit="1" customWidth="1"/>
    <col min="15869" max="15869" width="8.85546875" style="481" bestFit="1" customWidth="1"/>
    <col min="15870" max="15870" width="22.85546875" style="481" customWidth="1"/>
    <col min="15871" max="15871" width="59.7109375" style="481" bestFit="1" customWidth="1"/>
    <col min="15872" max="15872" width="57.85546875" style="481" bestFit="1" customWidth="1"/>
    <col min="15873" max="15873" width="35.28515625" style="481" bestFit="1" customWidth="1"/>
    <col min="15874" max="15874" width="28.140625" style="481" bestFit="1" customWidth="1"/>
    <col min="15875" max="15875" width="33.140625" style="481" bestFit="1" customWidth="1"/>
    <col min="15876" max="15876" width="26" style="481" bestFit="1" customWidth="1"/>
    <col min="15877" max="15877" width="19.140625" style="481" bestFit="1" customWidth="1"/>
    <col min="15878" max="15878" width="10.42578125" style="481" customWidth="1"/>
    <col min="15879" max="15879" width="11.85546875" style="481" customWidth="1"/>
    <col min="15880" max="15880" width="14.7109375" style="481" customWidth="1"/>
    <col min="15881" max="15881" width="9" style="481" bestFit="1" customWidth="1"/>
    <col min="15882" max="16121" width="9.140625" style="481"/>
    <col min="16122" max="16122" width="4.7109375" style="481" bestFit="1" customWidth="1"/>
    <col min="16123" max="16123" width="9.7109375" style="481" bestFit="1" customWidth="1"/>
    <col min="16124" max="16124" width="10" style="481" bestFit="1" customWidth="1"/>
    <col min="16125" max="16125" width="8.85546875" style="481" bestFit="1" customWidth="1"/>
    <col min="16126" max="16126" width="22.85546875" style="481" customWidth="1"/>
    <col min="16127" max="16127" width="59.7109375" style="481" bestFit="1" customWidth="1"/>
    <col min="16128" max="16128" width="57.85546875" style="481" bestFit="1" customWidth="1"/>
    <col min="16129" max="16129" width="35.28515625" style="481" bestFit="1" customWidth="1"/>
    <col min="16130" max="16130" width="28.140625" style="481" bestFit="1" customWidth="1"/>
    <col min="16131" max="16131" width="33.140625" style="481" bestFit="1" customWidth="1"/>
    <col min="16132" max="16132" width="26" style="481" bestFit="1" customWidth="1"/>
    <col min="16133" max="16133" width="19.140625" style="481" bestFit="1" customWidth="1"/>
    <col min="16134" max="16134" width="10.42578125" style="481" customWidth="1"/>
    <col min="16135" max="16135" width="11.85546875" style="481" customWidth="1"/>
    <col min="16136" max="16136" width="14.7109375" style="481" customWidth="1"/>
    <col min="16137" max="16137" width="9" style="481" bestFit="1" customWidth="1"/>
    <col min="16138" max="16384" width="9.140625" style="481"/>
  </cols>
  <sheetData>
    <row r="1" spans="1:18" x14ac:dyDescent="0.25">
      <c r="M1" s="483"/>
      <c r="N1" s="483"/>
      <c r="O1" s="483"/>
      <c r="P1" s="484"/>
    </row>
    <row r="2" spans="1:18" s="482" customFormat="1" x14ac:dyDescent="0.25">
      <c r="A2" s="485" t="s">
        <v>2998</v>
      </c>
      <c r="E2" s="408"/>
      <c r="L2" s="408"/>
      <c r="M2" s="486"/>
      <c r="N2" s="486"/>
      <c r="O2" s="486"/>
      <c r="P2" s="487"/>
    </row>
    <row r="3" spans="1:18" x14ac:dyDescent="0.25">
      <c r="M3" s="483"/>
      <c r="N3" s="483"/>
      <c r="O3" s="483"/>
      <c r="P3" s="484"/>
    </row>
    <row r="4" spans="1:18" s="485" customFormat="1" ht="51.75" customHeight="1" x14ac:dyDescent="0.25">
      <c r="A4" s="862" t="s">
        <v>0</v>
      </c>
      <c r="B4" s="863" t="s">
        <v>1</v>
      </c>
      <c r="C4" s="863" t="s">
        <v>2</v>
      </c>
      <c r="D4" s="863" t="s">
        <v>3</v>
      </c>
      <c r="E4" s="862" t="s">
        <v>4</v>
      </c>
      <c r="F4" s="862" t="s">
        <v>5</v>
      </c>
      <c r="G4" s="862" t="s">
        <v>6</v>
      </c>
      <c r="H4" s="863" t="s">
        <v>7</v>
      </c>
      <c r="I4" s="863"/>
      <c r="J4" s="862" t="s">
        <v>8</v>
      </c>
      <c r="K4" s="865" t="s">
        <v>9</v>
      </c>
      <c r="L4" s="866"/>
      <c r="M4" s="864" t="s">
        <v>10</v>
      </c>
      <c r="N4" s="864"/>
      <c r="O4" s="864" t="s">
        <v>11</v>
      </c>
      <c r="P4" s="864"/>
      <c r="Q4" s="862" t="s">
        <v>12</v>
      </c>
      <c r="R4" s="863" t="s">
        <v>13</v>
      </c>
    </row>
    <row r="5" spans="1:18" s="485" customFormat="1" x14ac:dyDescent="0.25">
      <c r="A5" s="862"/>
      <c r="B5" s="863"/>
      <c r="C5" s="863"/>
      <c r="D5" s="863"/>
      <c r="E5" s="862"/>
      <c r="F5" s="862"/>
      <c r="G5" s="862"/>
      <c r="H5" s="515" t="s">
        <v>14</v>
      </c>
      <c r="I5" s="515" t="s">
        <v>15</v>
      </c>
      <c r="J5" s="862"/>
      <c r="K5" s="517">
        <v>2020</v>
      </c>
      <c r="L5" s="517">
        <v>2021</v>
      </c>
      <c r="M5" s="411">
        <v>2020</v>
      </c>
      <c r="N5" s="411">
        <v>2021</v>
      </c>
      <c r="O5" s="411">
        <v>2020</v>
      </c>
      <c r="P5" s="411">
        <v>2021</v>
      </c>
      <c r="Q5" s="862"/>
      <c r="R5" s="863"/>
    </row>
    <row r="6" spans="1:18" s="485" customFormat="1" x14ac:dyDescent="0.25">
      <c r="A6" s="514" t="s">
        <v>16</v>
      </c>
      <c r="B6" s="515" t="s">
        <v>17</v>
      </c>
      <c r="C6" s="515" t="s">
        <v>18</v>
      </c>
      <c r="D6" s="515" t="s">
        <v>19</v>
      </c>
      <c r="E6" s="514" t="s">
        <v>20</v>
      </c>
      <c r="F6" s="514" t="s">
        <v>21</v>
      </c>
      <c r="G6" s="514" t="s">
        <v>22</v>
      </c>
      <c r="H6" s="515" t="s">
        <v>23</v>
      </c>
      <c r="I6" s="515" t="s">
        <v>24</v>
      </c>
      <c r="J6" s="514" t="s">
        <v>25</v>
      </c>
      <c r="K6" s="517" t="s">
        <v>26</v>
      </c>
      <c r="L6" s="517" t="s">
        <v>27</v>
      </c>
      <c r="M6" s="516" t="s">
        <v>28</v>
      </c>
      <c r="N6" s="516" t="s">
        <v>29</v>
      </c>
      <c r="O6" s="516" t="s">
        <v>30</v>
      </c>
      <c r="P6" s="516" t="s">
        <v>31</v>
      </c>
      <c r="Q6" s="514" t="s">
        <v>32</v>
      </c>
      <c r="R6" s="515" t="s">
        <v>33</v>
      </c>
    </row>
    <row r="7" spans="1:18" s="482" customFormat="1" ht="296.25" customHeight="1" x14ac:dyDescent="0.25">
      <c r="A7" s="489">
        <v>1</v>
      </c>
      <c r="B7" s="489">
        <v>1</v>
      </c>
      <c r="C7" s="489">
        <v>1</v>
      </c>
      <c r="D7" s="489">
        <v>6</v>
      </c>
      <c r="E7" s="489" t="s">
        <v>2950</v>
      </c>
      <c r="F7" s="490" t="s">
        <v>2800</v>
      </c>
      <c r="G7" s="489" t="s">
        <v>2801</v>
      </c>
      <c r="H7" s="489" t="s">
        <v>2802</v>
      </c>
      <c r="I7" s="489" t="s">
        <v>3007</v>
      </c>
      <c r="J7" s="490" t="s">
        <v>3008</v>
      </c>
      <c r="K7" s="489" t="s">
        <v>53</v>
      </c>
      <c r="L7" s="489" t="s">
        <v>2951</v>
      </c>
      <c r="M7" s="100">
        <v>131000</v>
      </c>
      <c r="N7" s="100">
        <v>230000</v>
      </c>
      <c r="O7" s="100">
        <v>131000</v>
      </c>
      <c r="P7" s="100">
        <v>230000</v>
      </c>
      <c r="Q7" s="489" t="s">
        <v>2949</v>
      </c>
      <c r="R7" s="99" t="s">
        <v>2799</v>
      </c>
    </row>
    <row r="8" spans="1:18" ht="221.25" customHeight="1" x14ac:dyDescent="0.25">
      <c r="A8" s="99">
        <v>2</v>
      </c>
      <c r="B8" s="489">
        <v>1</v>
      </c>
      <c r="C8" s="489">
        <v>3</v>
      </c>
      <c r="D8" s="489">
        <v>13</v>
      </c>
      <c r="E8" s="489" t="s">
        <v>2806</v>
      </c>
      <c r="F8" s="490" t="s">
        <v>2807</v>
      </c>
      <c r="G8" s="489" t="s">
        <v>2808</v>
      </c>
      <c r="H8" s="489" t="s">
        <v>57</v>
      </c>
      <c r="I8" s="489">
        <v>2</v>
      </c>
      <c r="J8" s="490" t="s">
        <v>2809</v>
      </c>
      <c r="K8" s="98" t="s">
        <v>34</v>
      </c>
      <c r="L8" s="98" t="s">
        <v>34</v>
      </c>
      <c r="M8" s="491">
        <v>5600</v>
      </c>
      <c r="N8" s="491">
        <v>76300</v>
      </c>
      <c r="O8" s="491">
        <v>5600</v>
      </c>
      <c r="P8" s="491">
        <v>76300</v>
      </c>
      <c r="Q8" s="489" t="s">
        <v>2952</v>
      </c>
      <c r="R8" s="99" t="s">
        <v>2799</v>
      </c>
    </row>
    <row r="9" spans="1:18" s="493" customFormat="1" ht="315" x14ac:dyDescent="0.25">
      <c r="A9" s="489">
        <v>3</v>
      </c>
      <c r="B9" s="489">
        <v>2</v>
      </c>
      <c r="C9" s="489">
        <v>2</v>
      </c>
      <c r="D9" s="489">
        <v>3</v>
      </c>
      <c r="E9" s="489" t="s">
        <v>2810</v>
      </c>
      <c r="F9" s="490" t="s">
        <v>2811</v>
      </c>
      <c r="G9" s="489" t="s">
        <v>2812</v>
      </c>
      <c r="H9" s="489" t="s">
        <v>2813</v>
      </c>
      <c r="I9" s="489" t="s">
        <v>2814</v>
      </c>
      <c r="J9" s="490" t="s">
        <v>2815</v>
      </c>
      <c r="K9" s="489" t="s">
        <v>34</v>
      </c>
      <c r="L9" s="489" t="s">
        <v>34</v>
      </c>
      <c r="M9" s="492">
        <v>300000</v>
      </c>
      <c r="N9" s="492">
        <v>300000</v>
      </c>
      <c r="O9" s="492">
        <f>M9</f>
        <v>300000</v>
      </c>
      <c r="P9" s="492">
        <f>N9</f>
        <v>300000</v>
      </c>
      <c r="Q9" s="99" t="s">
        <v>2953</v>
      </c>
      <c r="R9" s="99" t="s">
        <v>2799</v>
      </c>
    </row>
    <row r="10" spans="1:18" s="482" customFormat="1" ht="283.5" x14ac:dyDescent="0.25">
      <c r="A10" s="489">
        <v>4</v>
      </c>
      <c r="B10" s="489">
        <v>1</v>
      </c>
      <c r="C10" s="489">
        <v>1</v>
      </c>
      <c r="D10" s="489">
        <v>6</v>
      </c>
      <c r="E10" s="489" t="s">
        <v>2816</v>
      </c>
      <c r="F10" s="490" t="s">
        <v>2817</v>
      </c>
      <c r="G10" s="489" t="s">
        <v>2818</v>
      </c>
      <c r="H10" s="489" t="s">
        <v>2819</v>
      </c>
      <c r="I10" s="489" t="s">
        <v>2820</v>
      </c>
      <c r="J10" s="490" t="s">
        <v>2821</v>
      </c>
      <c r="K10" s="489" t="s">
        <v>40</v>
      </c>
      <c r="L10" s="489" t="s">
        <v>2803</v>
      </c>
      <c r="M10" s="492">
        <v>33980</v>
      </c>
      <c r="N10" s="492">
        <v>283000</v>
      </c>
      <c r="O10" s="492">
        <v>33980</v>
      </c>
      <c r="P10" s="492">
        <v>283000</v>
      </c>
      <c r="Q10" s="489" t="s">
        <v>2822</v>
      </c>
      <c r="R10" s="99" t="s">
        <v>2799</v>
      </c>
    </row>
    <row r="11" spans="1:18" s="482" customFormat="1" ht="170.25" customHeight="1" x14ac:dyDescent="0.25">
      <c r="A11" s="98">
        <v>5</v>
      </c>
      <c r="B11" s="98">
        <v>1</v>
      </c>
      <c r="C11" s="98">
        <v>1</v>
      </c>
      <c r="D11" s="99">
        <v>6</v>
      </c>
      <c r="E11" s="99" t="s">
        <v>2823</v>
      </c>
      <c r="F11" s="488" t="s">
        <v>2824</v>
      </c>
      <c r="G11" s="99" t="s">
        <v>2825</v>
      </c>
      <c r="H11" s="99" t="s">
        <v>58</v>
      </c>
      <c r="I11" s="183" t="s">
        <v>2826</v>
      </c>
      <c r="J11" s="99" t="s">
        <v>2827</v>
      </c>
      <c r="K11" s="494" t="s">
        <v>2798</v>
      </c>
      <c r="L11" s="489" t="s">
        <v>2828</v>
      </c>
      <c r="M11" s="491">
        <v>0</v>
      </c>
      <c r="N11" s="491">
        <v>150000</v>
      </c>
      <c r="O11" s="491">
        <v>0</v>
      </c>
      <c r="P11" s="491">
        <v>150000</v>
      </c>
      <c r="Q11" s="99" t="s">
        <v>2822</v>
      </c>
      <c r="R11" s="99" t="s">
        <v>2799</v>
      </c>
    </row>
    <row r="12" spans="1:18" s="482" customFormat="1" ht="252" x14ac:dyDescent="0.25">
      <c r="A12" s="98">
        <v>6</v>
      </c>
      <c r="B12" s="99">
        <v>6</v>
      </c>
      <c r="C12" s="98">
        <v>1</v>
      </c>
      <c r="D12" s="99">
        <v>6</v>
      </c>
      <c r="E12" s="99" t="s">
        <v>2829</v>
      </c>
      <c r="F12" s="488" t="s">
        <v>2830</v>
      </c>
      <c r="G12" s="99" t="s">
        <v>2831</v>
      </c>
      <c r="H12" s="99" t="s">
        <v>2832</v>
      </c>
      <c r="I12" s="183" t="s">
        <v>2954</v>
      </c>
      <c r="J12" s="99" t="s">
        <v>2833</v>
      </c>
      <c r="K12" s="184" t="s">
        <v>2834</v>
      </c>
      <c r="L12" s="184" t="s">
        <v>2834</v>
      </c>
      <c r="M12" s="491">
        <v>1753840.15</v>
      </c>
      <c r="N12" s="491">
        <v>1581500</v>
      </c>
      <c r="O12" s="491">
        <f>M12</f>
        <v>1753840.15</v>
      </c>
      <c r="P12" s="491">
        <v>1581500</v>
      </c>
      <c r="Q12" s="99" t="s">
        <v>2822</v>
      </c>
      <c r="R12" s="99" t="s">
        <v>2799</v>
      </c>
    </row>
    <row r="13" spans="1:18" s="496" customFormat="1" ht="237" customHeight="1" x14ac:dyDescent="0.25">
      <c r="A13" s="99">
        <v>7</v>
      </c>
      <c r="B13" s="99">
        <v>1</v>
      </c>
      <c r="C13" s="99">
        <v>1</v>
      </c>
      <c r="D13" s="99">
        <v>6</v>
      </c>
      <c r="E13" s="99" t="s">
        <v>2835</v>
      </c>
      <c r="F13" s="488" t="s">
        <v>2836</v>
      </c>
      <c r="G13" s="99" t="s">
        <v>2837</v>
      </c>
      <c r="H13" s="99" t="s">
        <v>2838</v>
      </c>
      <c r="I13" s="98">
        <v>1</v>
      </c>
      <c r="J13" s="99" t="s">
        <v>2839</v>
      </c>
      <c r="K13" s="98" t="s">
        <v>225</v>
      </c>
      <c r="L13" s="184" t="s">
        <v>466</v>
      </c>
      <c r="M13" s="495">
        <v>119310</v>
      </c>
      <c r="N13" s="491">
        <v>0</v>
      </c>
      <c r="O13" s="495">
        <v>119310</v>
      </c>
      <c r="P13" s="491">
        <v>0</v>
      </c>
      <c r="Q13" s="99" t="s">
        <v>2955</v>
      </c>
      <c r="R13" s="99" t="s">
        <v>2799</v>
      </c>
    </row>
    <row r="14" spans="1:18" s="496" customFormat="1" ht="151.5" customHeight="1" x14ac:dyDescent="0.25">
      <c r="A14" s="99">
        <v>8</v>
      </c>
      <c r="B14" s="99">
        <v>1</v>
      </c>
      <c r="C14" s="99">
        <v>1</v>
      </c>
      <c r="D14" s="99">
        <v>6</v>
      </c>
      <c r="E14" s="99" t="s">
        <v>2840</v>
      </c>
      <c r="F14" s="488" t="s">
        <v>2841</v>
      </c>
      <c r="G14" s="99" t="s">
        <v>2842</v>
      </c>
      <c r="H14" s="99" t="s">
        <v>2843</v>
      </c>
      <c r="I14" s="99" t="s">
        <v>2844</v>
      </c>
      <c r="J14" s="99" t="s">
        <v>2845</v>
      </c>
      <c r="K14" s="99" t="s">
        <v>43</v>
      </c>
      <c r="L14" s="99" t="s">
        <v>162</v>
      </c>
      <c r="M14" s="495">
        <v>61111.5</v>
      </c>
      <c r="N14" s="495">
        <v>160000</v>
      </c>
      <c r="O14" s="495">
        <v>61111.5</v>
      </c>
      <c r="P14" s="495">
        <v>160000</v>
      </c>
      <c r="Q14" s="99" t="s">
        <v>2955</v>
      </c>
      <c r="R14" s="99" t="s">
        <v>2799</v>
      </c>
    </row>
    <row r="15" spans="1:18" ht="210" customHeight="1" x14ac:dyDescent="0.25">
      <c r="A15" s="497">
        <v>9</v>
      </c>
      <c r="B15" s="497">
        <v>2</v>
      </c>
      <c r="C15" s="98" t="s">
        <v>2846</v>
      </c>
      <c r="D15" s="497">
        <v>3</v>
      </c>
      <c r="E15" s="497" t="s">
        <v>2847</v>
      </c>
      <c r="F15" s="498" t="s">
        <v>2848</v>
      </c>
      <c r="G15" s="497" t="s">
        <v>192</v>
      </c>
      <c r="H15" s="497" t="s">
        <v>193</v>
      </c>
      <c r="I15" s="497" t="s">
        <v>2849</v>
      </c>
      <c r="J15" s="499" t="s">
        <v>2850</v>
      </c>
      <c r="K15" s="500" t="s">
        <v>38</v>
      </c>
      <c r="L15" s="497" t="s">
        <v>34</v>
      </c>
      <c r="M15" s="501">
        <v>20852.189999999999</v>
      </c>
      <c r="N15" s="501">
        <v>20000</v>
      </c>
      <c r="O15" s="502">
        <v>20852.189999999999</v>
      </c>
      <c r="P15" s="502">
        <v>20000</v>
      </c>
      <c r="Q15" s="497" t="s">
        <v>2956</v>
      </c>
      <c r="R15" s="589" t="s">
        <v>2799</v>
      </c>
    </row>
    <row r="16" spans="1:18" s="482" customFormat="1" ht="285" customHeight="1" x14ac:dyDescent="0.25">
      <c r="A16" s="489">
        <v>10</v>
      </c>
      <c r="B16" s="489">
        <v>1</v>
      </c>
      <c r="C16" s="503" t="s">
        <v>2846</v>
      </c>
      <c r="D16" s="489">
        <v>3</v>
      </c>
      <c r="E16" s="489" t="s">
        <v>2851</v>
      </c>
      <c r="F16" s="490" t="s">
        <v>2852</v>
      </c>
      <c r="G16" s="489" t="s">
        <v>2853</v>
      </c>
      <c r="H16" s="489" t="s">
        <v>2854</v>
      </c>
      <c r="I16" s="489" t="s">
        <v>2855</v>
      </c>
      <c r="J16" s="490" t="s">
        <v>2856</v>
      </c>
      <c r="K16" s="494" t="s">
        <v>2857</v>
      </c>
      <c r="L16" s="489" t="s">
        <v>2858</v>
      </c>
      <c r="M16" s="492">
        <v>153000</v>
      </c>
      <c r="N16" s="492">
        <v>160000</v>
      </c>
      <c r="O16" s="492">
        <v>153000</v>
      </c>
      <c r="P16" s="492">
        <v>160000</v>
      </c>
      <c r="Q16" s="489" t="s">
        <v>2953</v>
      </c>
      <c r="R16" s="99" t="s">
        <v>2799</v>
      </c>
    </row>
    <row r="17" spans="1:18" ht="314.25" customHeight="1" x14ac:dyDescent="0.25">
      <c r="A17" s="489">
        <v>11</v>
      </c>
      <c r="B17" s="98">
        <v>3</v>
      </c>
      <c r="C17" s="98">
        <v>1.3</v>
      </c>
      <c r="D17" s="98">
        <v>13</v>
      </c>
      <c r="E17" s="99" t="s">
        <v>2859</v>
      </c>
      <c r="F17" s="488" t="s">
        <v>2860</v>
      </c>
      <c r="G17" s="99" t="s">
        <v>2861</v>
      </c>
      <c r="H17" s="99" t="s">
        <v>2862</v>
      </c>
      <c r="I17" s="99">
        <v>1</v>
      </c>
      <c r="J17" s="488" t="s">
        <v>2863</v>
      </c>
      <c r="K17" s="98" t="s">
        <v>466</v>
      </c>
      <c r="L17" s="98" t="s">
        <v>38</v>
      </c>
      <c r="M17" s="491">
        <v>0</v>
      </c>
      <c r="N17" s="491">
        <v>45000</v>
      </c>
      <c r="O17" s="491">
        <v>0</v>
      </c>
      <c r="P17" s="491">
        <v>45000</v>
      </c>
      <c r="Q17" s="99" t="s">
        <v>2953</v>
      </c>
      <c r="R17" s="99" t="s">
        <v>2799</v>
      </c>
    </row>
    <row r="18" spans="1:18" ht="181.5" customHeight="1" x14ac:dyDescent="0.25">
      <c r="A18" s="489">
        <v>12</v>
      </c>
      <c r="B18" s="98">
        <v>1</v>
      </c>
      <c r="C18" s="98">
        <v>4</v>
      </c>
      <c r="D18" s="98">
        <v>2</v>
      </c>
      <c r="E18" s="99" t="s">
        <v>2864</v>
      </c>
      <c r="F18" s="488" t="s">
        <v>2865</v>
      </c>
      <c r="G18" s="99" t="s">
        <v>192</v>
      </c>
      <c r="H18" s="99" t="s">
        <v>2866</v>
      </c>
      <c r="I18" s="99" t="s">
        <v>2867</v>
      </c>
      <c r="J18" s="488" t="s">
        <v>2868</v>
      </c>
      <c r="K18" s="98"/>
      <c r="L18" s="98" t="s">
        <v>2803</v>
      </c>
      <c r="M18" s="491">
        <v>0</v>
      </c>
      <c r="N18" s="491">
        <v>100000</v>
      </c>
      <c r="O18" s="491">
        <v>0</v>
      </c>
      <c r="P18" s="491">
        <v>100000</v>
      </c>
      <c r="Q18" s="99" t="s">
        <v>2955</v>
      </c>
      <c r="R18" s="99" t="s">
        <v>2799</v>
      </c>
    </row>
    <row r="19" spans="1:18" ht="110.25" x14ac:dyDescent="0.25">
      <c r="A19" s="98">
        <v>13</v>
      </c>
      <c r="B19" s="98">
        <v>5</v>
      </c>
      <c r="C19" s="98">
        <v>1.5</v>
      </c>
      <c r="D19" s="98">
        <v>7</v>
      </c>
      <c r="E19" s="99" t="s">
        <v>2869</v>
      </c>
      <c r="F19" s="415" t="s">
        <v>2870</v>
      </c>
      <c r="G19" s="99" t="s">
        <v>2871</v>
      </c>
      <c r="H19" s="99" t="s">
        <v>2872</v>
      </c>
      <c r="I19" s="99" t="s">
        <v>2873</v>
      </c>
      <c r="J19" s="415" t="s">
        <v>2874</v>
      </c>
      <c r="K19" s="98" t="s">
        <v>53</v>
      </c>
      <c r="L19" s="98" t="s">
        <v>38</v>
      </c>
      <c r="M19" s="417">
        <v>3000</v>
      </c>
      <c r="N19" s="417">
        <v>27000</v>
      </c>
      <c r="O19" s="417">
        <v>3000</v>
      </c>
      <c r="P19" s="417">
        <v>27000</v>
      </c>
      <c r="Q19" s="98" t="s">
        <v>2875</v>
      </c>
      <c r="R19" s="415" t="s">
        <v>2799</v>
      </c>
    </row>
    <row r="20" spans="1:18" ht="189" x14ac:dyDescent="0.25">
      <c r="A20" s="99">
        <v>14</v>
      </c>
      <c r="B20" s="99">
        <v>3</v>
      </c>
      <c r="C20" s="99">
        <v>5</v>
      </c>
      <c r="D20" s="99">
        <v>9</v>
      </c>
      <c r="E20" s="488" t="s">
        <v>2876</v>
      </c>
      <c r="F20" s="488" t="s">
        <v>2877</v>
      </c>
      <c r="G20" s="99" t="s">
        <v>2878</v>
      </c>
      <c r="H20" s="99" t="s">
        <v>2879</v>
      </c>
      <c r="I20" s="99">
        <v>1</v>
      </c>
      <c r="J20" s="488" t="s">
        <v>2880</v>
      </c>
      <c r="K20" s="99" t="s">
        <v>45</v>
      </c>
      <c r="L20" s="99" t="s">
        <v>466</v>
      </c>
      <c r="M20" s="495">
        <v>622097.89</v>
      </c>
      <c r="N20" s="495">
        <v>0</v>
      </c>
      <c r="O20" s="495">
        <f>M20</f>
        <v>622097.89</v>
      </c>
      <c r="P20" s="495">
        <v>0</v>
      </c>
      <c r="Q20" s="497" t="s">
        <v>2956</v>
      </c>
      <c r="R20" s="488" t="s">
        <v>2799</v>
      </c>
    </row>
    <row r="21" spans="1:18" ht="315" x14ac:dyDescent="0.25">
      <c r="A21" s="99">
        <v>15</v>
      </c>
      <c r="B21" s="99">
        <v>4</v>
      </c>
      <c r="C21" s="99">
        <v>2</v>
      </c>
      <c r="D21" s="99">
        <v>12</v>
      </c>
      <c r="E21" s="488" t="s">
        <v>2881</v>
      </c>
      <c r="F21" s="504" t="s">
        <v>2882</v>
      </c>
      <c r="G21" s="99" t="s">
        <v>2812</v>
      </c>
      <c r="H21" s="99" t="s">
        <v>2883</v>
      </c>
      <c r="I21" s="99">
        <v>20</v>
      </c>
      <c r="J21" s="488" t="s">
        <v>2884</v>
      </c>
      <c r="K21" s="99" t="s">
        <v>38</v>
      </c>
      <c r="L21" s="99" t="s">
        <v>38</v>
      </c>
      <c r="M21" s="495">
        <v>150000</v>
      </c>
      <c r="N21" s="495">
        <v>150000</v>
      </c>
      <c r="O21" s="495">
        <v>150000</v>
      </c>
      <c r="P21" s="495">
        <v>150000</v>
      </c>
      <c r="Q21" s="99" t="s">
        <v>2952</v>
      </c>
      <c r="R21" s="488" t="s">
        <v>2799</v>
      </c>
    </row>
    <row r="22" spans="1:18" ht="336.75" customHeight="1" x14ac:dyDescent="0.25">
      <c r="A22" s="99">
        <v>16</v>
      </c>
      <c r="B22" s="99">
        <v>1</v>
      </c>
      <c r="C22" s="99">
        <v>1</v>
      </c>
      <c r="D22" s="99">
        <v>6</v>
      </c>
      <c r="E22" s="488" t="s">
        <v>2885</v>
      </c>
      <c r="F22" s="504" t="s">
        <v>2886</v>
      </c>
      <c r="G22" s="99" t="s">
        <v>2887</v>
      </c>
      <c r="H22" s="99" t="s">
        <v>2804</v>
      </c>
      <c r="I22" s="99" t="s">
        <v>2805</v>
      </c>
      <c r="J22" s="488" t="s">
        <v>2888</v>
      </c>
      <c r="K22" s="99" t="s">
        <v>43</v>
      </c>
      <c r="L22" s="99" t="s">
        <v>466</v>
      </c>
      <c r="M22" s="495">
        <v>151009.70000000001</v>
      </c>
      <c r="N22" s="495">
        <v>0</v>
      </c>
      <c r="O22" s="495">
        <v>151009.70000000001</v>
      </c>
      <c r="P22" s="495">
        <v>0</v>
      </c>
      <c r="Q22" s="99" t="s">
        <v>2875</v>
      </c>
      <c r="R22" s="488" t="s">
        <v>2799</v>
      </c>
    </row>
    <row r="23" spans="1:18" ht="320.10000000000002" customHeight="1" x14ac:dyDescent="0.25">
      <c r="A23" s="98">
        <v>17</v>
      </c>
      <c r="B23" s="98">
        <v>1</v>
      </c>
      <c r="C23" s="98">
        <v>1</v>
      </c>
      <c r="D23" s="98">
        <v>6</v>
      </c>
      <c r="E23" s="99" t="s">
        <v>2889</v>
      </c>
      <c r="F23" s="415" t="s">
        <v>2890</v>
      </c>
      <c r="G23" s="98" t="s">
        <v>2891</v>
      </c>
      <c r="H23" s="99" t="s">
        <v>2892</v>
      </c>
      <c r="I23" s="99" t="s">
        <v>2893</v>
      </c>
      <c r="J23" s="415" t="s">
        <v>2894</v>
      </c>
      <c r="K23" s="98" t="s">
        <v>53</v>
      </c>
      <c r="L23" s="98" t="s">
        <v>43</v>
      </c>
      <c r="M23" s="417">
        <v>59494</v>
      </c>
      <c r="N23" s="417">
        <v>300000</v>
      </c>
      <c r="O23" s="491">
        <v>59494</v>
      </c>
      <c r="P23" s="417">
        <v>300000</v>
      </c>
      <c r="Q23" s="99" t="s">
        <v>2955</v>
      </c>
      <c r="R23" s="488" t="s">
        <v>2799</v>
      </c>
    </row>
    <row r="24" spans="1:18" ht="207" customHeight="1" x14ac:dyDescent="0.25">
      <c r="A24" s="98">
        <v>18</v>
      </c>
      <c r="B24" s="98">
        <v>1</v>
      </c>
      <c r="C24" s="98">
        <v>4</v>
      </c>
      <c r="D24" s="98">
        <v>2</v>
      </c>
      <c r="E24" s="99" t="s">
        <v>2895</v>
      </c>
      <c r="F24" s="415" t="s">
        <v>2896</v>
      </c>
      <c r="G24" s="99" t="s">
        <v>55</v>
      </c>
      <c r="H24" s="99" t="s">
        <v>138</v>
      </c>
      <c r="I24" s="99">
        <v>1</v>
      </c>
      <c r="J24" s="415" t="s">
        <v>2897</v>
      </c>
      <c r="K24" s="98" t="s">
        <v>466</v>
      </c>
      <c r="L24" s="98" t="s">
        <v>2898</v>
      </c>
      <c r="M24" s="417">
        <v>0</v>
      </c>
      <c r="N24" s="417">
        <v>50000</v>
      </c>
      <c r="O24" s="417">
        <v>0</v>
      </c>
      <c r="P24" s="417">
        <v>50000</v>
      </c>
      <c r="Q24" s="99" t="s">
        <v>2955</v>
      </c>
      <c r="R24" s="488" t="s">
        <v>2799</v>
      </c>
    </row>
    <row r="25" spans="1:18" ht="357" customHeight="1" x14ac:dyDescent="0.25">
      <c r="A25" s="98">
        <v>19</v>
      </c>
      <c r="B25" s="98">
        <v>1</v>
      </c>
      <c r="C25" s="98">
        <v>1</v>
      </c>
      <c r="D25" s="98">
        <v>13</v>
      </c>
      <c r="E25" s="98" t="s">
        <v>2899</v>
      </c>
      <c r="F25" s="415" t="s">
        <v>2900</v>
      </c>
      <c r="G25" s="98" t="s">
        <v>1257</v>
      </c>
      <c r="H25" s="98" t="s">
        <v>2371</v>
      </c>
      <c r="I25" s="98">
        <v>16</v>
      </c>
      <c r="J25" s="415" t="s">
        <v>2901</v>
      </c>
      <c r="K25" s="98" t="s">
        <v>466</v>
      </c>
      <c r="L25" s="98" t="s">
        <v>2902</v>
      </c>
      <c r="M25" s="417">
        <v>0</v>
      </c>
      <c r="N25" s="417">
        <v>270000</v>
      </c>
      <c r="O25" s="417">
        <v>0</v>
      </c>
      <c r="P25" s="417">
        <v>270000</v>
      </c>
      <c r="Q25" s="99" t="s">
        <v>2955</v>
      </c>
      <c r="R25" s="488" t="s">
        <v>2799</v>
      </c>
    </row>
    <row r="26" spans="1:18" ht="345" customHeight="1" x14ac:dyDescent="0.25">
      <c r="A26" s="367">
        <v>20</v>
      </c>
      <c r="B26" s="98">
        <v>5</v>
      </c>
      <c r="C26" s="98" t="s">
        <v>200</v>
      </c>
      <c r="D26" s="98">
        <v>3</v>
      </c>
      <c r="E26" s="98" t="s">
        <v>2903</v>
      </c>
      <c r="F26" s="415" t="s">
        <v>2904</v>
      </c>
      <c r="G26" s="99" t="s">
        <v>2905</v>
      </c>
      <c r="H26" s="99" t="s">
        <v>2906</v>
      </c>
      <c r="I26" s="99" t="s">
        <v>2907</v>
      </c>
      <c r="J26" s="415" t="s">
        <v>2908</v>
      </c>
      <c r="K26" s="98" t="s">
        <v>466</v>
      </c>
      <c r="L26" s="98" t="s">
        <v>2902</v>
      </c>
      <c r="M26" s="491">
        <v>0</v>
      </c>
      <c r="N26" s="417">
        <v>30000</v>
      </c>
      <c r="O26" s="417">
        <v>0</v>
      </c>
      <c r="P26" s="417">
        <v>30000</v>
      </c>
      <c r="Q26" s="99" t="s">
        <v>2875</v>
      </c>
      <c r="R26" s="488" t="s">
        <v>2799</v>
      </c>
    </row>
    <row r="27" spans="1:18" ht="267.75" x14ac:dyDescent="0.25">
      <c r="A27" s="98">
        <v>21</v>
      </c>
      <c r="B27" s="98">
        <v>2</v>
      </c>
      <c r="C27" s="98" t="s">
        <v>200</v>
      </c>
      <c r="D27" s="98">
        <v>3</v>
      </c>
      <c r="E27" s="98" t="s">
        <v>2909</v>
      </c>
      <c r="F27" s="415" t="s">
        <v>2910</v>
      </c>
      <c r="G27" s="99" t="s">
        <v>1415</v>
      </c>
      <c r="H27" s="99" t="s">
        <v>2371</v>
      </c>
      <c r="I27" s="99">
        <v>10</v>
      </c>
      <c r="J27" s="415" t="s">
        <v>2911</v>
      </c>
      <c r="K27" s="98" t="s">
        <v>466</v>
      </c>
      <c r="L27" s="98" t="s">
        <v>2858</v>
      </c>
      <c r="M27" s="491">
        <v>0</v>
      </c>
      <c r="N27" s="491">
        <v>200000</v>
      </c>
      <c r="O27" s="491">
        <v>0</v>
      </c>
      <c r="P27" s="491">
        <v>200000</v>
      </c>
      <c r="Q27" s="489" t="s">
        <v>2956</v>
      </c>
      <c r="R27" s="99" t="s">
        <v>2799</v>
      </c>
    </row>
    <row r="28" spans="1:18" ht="346.5" x14ac:dyDescent="0.25">
      <c r="A28" s="585">
        <v>22</v>
      </c>
      <c r="B28" s="585">
        <v>3</v>
      </c>
      <c r="C28" s="585" t="s">
        <v>688</v>
      </c>
      <c r="D28" s="585">
        <v>13</v>
      </c>
      <c r="E28" s="588" t="s">
        <v>2957</v>
      </c>
      <c r="F28" s="505" t="s">
        <v>2958</v>
      </c>
      <c r="G28" s="588" t="s">
        <v>57</v>
      </c>
      <c r="H28" s="588" t="s">
        <v>2912</v>
      </c>
      <c r="I28" s="588" t="s">
        <v>2913</v>
      </c>
      <c r="J28" s="505" t="s">
        <v>2959</v>
      </c>
      <c r="K28" s="585" t="s">
        <v>466</v>
      </c>
      <c r="L28" s="585" t="s">
        <v>2858</v>
      </c>
      <c r="M28" s="506">
        <v>0</v>
      </c>
      <c r="N28" s="506">
        <v>51000</v>
      </c>
      <c r="O28" s="506">
        <v>0</v>
      </c>
      <c r="P28" s="506">
        <v>51000</v>
      </c>
      <c r="Q28" s="489" t="s">
        <v>2956</v>
      </c>
      <c r="R28" s="588" t="s">
        <v>2799</v>
      </c>
    </row>
    <row r="29" spans="1:18" ht="267.75" customHeight="1" x14ac:dyDescent="0.25">
      <c r="A29" s="98">
        <v>23</v>
      </c>
      <c r="B29" s="98">
        <v>1</v>
      </c>
      <c r="C29" s="98">
        <v>4</v>
      </c>
      <c r="D29" s="98">
        <v>2</v>
      </c>
      <c r="E29" s="99" t="s">
        <v>2914</v>
      </c>
      <c r="F29" s="415" t="s">
        <v>2915</v>
      </c>
      <c r="G29" s="99" t="s">
        <v>57</v>
      </c>
      <c r="H29" s="99" t="s">
        <v>2912</v>
      </c>
      <c r="I29" s="99" t="s">
        <v>2916</v>
      </c>
      <c r="J29" s="99" t="s">
        <v>2917</v>
      </c>
      <c r="K29" s="98" t="s">
        <v>466</v>
      </c>
      <c r="L29" s="98" t="s">
        <v>2858</v>
      </c>
      <c r="M29" s="491">
        <v>0</v>
      </c>
      <c r="N29" s="491">
        <v>65000</v>
      </c>
      <c r="O29" s="491">
        <v>0</v>
      </c>
      <c r="P29" s="491">
        <v>65000</v>
      </c>
      <c r="Q29" s="99" t="s">
        <v>2955</v>
      </c>
      <c r="R29" s="488" t="s">
        <v>2799</v>
      </c>
    </row>
    <row r="30" spans="1:18" ht="393.75" x14ac:dyDescent="0.25">
      <c r="A30" s="98">
        <v>24</v>
      </c>
      <c r="B30" s="98">
        <v>3</v>
      </c>
      <c r="C30" s="98" t="s">
        <v>688</v>
      </c>
      <c r="D30" s="98">
        <v>13</v>
      </c>
      <c r="E30" s="99" t="s">
        <v>2960</v>
      </c>
      <c r="F30" s="415" t="s">
        <v>2961</v>
      </c>
      <c r="G30" s="99" t="s">
        <v>2962</v>
      </c>
      <c r="H30" s="99" t="s">
        <v>2371</v>
      </c>
      <c r="I30" s="99">
        <v>1</v>
      </c>
      <c r="J30" s="99" t="s">
        <v>2963</v>
      </c>
      <c r="K30" s="98" t="s">
        <v>466</v>
      </c>
      <c r="L30" s="98" t="s">
        <v>2858</v>
      </c>
      <c r="M30" s="491">
        <v>0</v>
      </c>
      <c r="N30" s="491">
        <v>250000</v>
      </c>
      <c r="O30" s="491">
        <v>0</v>
      </c>
      <c r="P30" s="491">
        <v>250000</v>
      </c>
      <c r="Q30" s="99" t="s">
        <v>2956</v>
      </c>
      <c r="R30" s="488" t="s">
        <v>2799</v>
      </c>
    </row>
    <row r="31" spans="1:18" x14ac:dyDescent="0.25">
      <c r="B31" s="406"/>
      <c r="C31" s="406"/>
      <c r="D31" s="406"/>
      <c r="F31" s="507"/>
      <c r="G31" s="508"/>
      <c r="H31" s="508"/>
      <c r="I31" s="508"/>
      <c r="J31" s="507"/>
      <c r="K31" s="408"/>
      <c r="Q31" s="509"/>
      <c r="R31" s="510"/>
    </row>
    <row r="33" spans="13:16" x14ac:dyDescent="0.25">
      <c r="M33" s="772"/>
      <c r="N33" s="775" t="s">
        <v>35</v>
      </c>
      <c r="O33" s="776"/>
      <c r="P33" s="777"/>
    </row>
    <row r="34" spans="13:16" x14ac:dyDescent="0.25">
      <c r="M34" s="773"/>
      <c r="N34" s="778" t="s">
        <v>36</v>
      </c>
      <c r="O34" s="775" t="s">
        <v>37</v>
      </c>
      <c r="P34" s="777"/>
    </row>
    <row r="35" spans="13:16" x14ac:dyDescent="0.25">
      <c r="M35" s="774"/>
      <c r="N35" s="778"/>
      <c r="O35" s="513">
        <v>2020</v>
      </c>
      <c r="P35" s="513">
        <v>2021</v>
      </c>
    </row>
    <row r="36" spans="13:16" x14ac:dyDescent="0.25">
      <c r="M36" s="513" t="s">
        <v>887</v>
      </c>
      <c r="N36" s="519">
        <v>24</v>
      </c>
      <c r="O36" s="208">
        <f>O7+O8+O9+O10+O11+O12+O13+O14+O15+O16+O17+O18+O19+O20+O21+O22+O23+O24+O25+O26+O27+O28+O30+O29</f>
        <v>3564295.43</v>
      </c>
      <c r="P36" s="208">
        <f>P7+P8+P9+P10+P11+P12+P13+P14+P15+P16+P17+P18+P19+P20+P21+P22+P23+P24+P25+P26+P27+P28+P29+P30</f>
        <v>4498800</v>
      </c>
    </row>
  </sheetData>
  <mergeCells count="18">
    <mergeCell ref="R4:R5"/>
    <mergeCell ref="O4:P4"/>
    <mergeCell ref="A4:A5"/>
    <mergeCell ref="B4:B5"/>
    <mergeCell ref="C4:C5"/>
    <mergeCell ref="D4:D5"/>
    <mergeCell ref="E4:E5"/>
    <mergeCell ref="F4:F5"/>
    <mergeCell ref="G4:G5"/>
    <mergeCell ref="H4:I4"/>
    <mergeCell ref="J4:J5"/>
    <mergeCell ref="K4:L4"/>
    <mergeCell ref="M4:N4"/>
    <mergeCell ref="M33:M35"/>
    <mergeCell ref="N33:P33"/>
    <mergeCell ref="N34:N35"/>
    <mergeCell ref="O34:P34"/>
    <mergeCell ref="Q4:Q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sheetPr>
  <dimension ref="A2:W111"/>
  <sheetViews>
    <sheetView zoomScale="80" zoomScaleNormal="80" workbookViewId="0">
      <selection activeCell="J14" sqref="J14:J17"/>
    </sheetView>
  </sheetViews>
  <sheetFormatPr defaultColWidth="8.85546875" defaultRowHeight="15" x14ac:dyDescent="0.25"/>
  <cols>
    <col min="1" max="4" width="8.85546875" style="232"/>
    <col min="5" max="5" width="23.140625" style="232" customWidth="1"/>
    <col min="6" max="6" width="56" style="232" customWidth="1"/>
    <col min="7" max="7" width="16" style="232" customWidth="1"/>
    <col min="8" max="8" width="19.5703125" style="232" customWidth="1"/>
    <col min="9" max="9" width="13.28515625" style="232" customWidth="1"/>
    <col min="10" max="10" width="24.42578125" style="232" customWidth="1"/>
    <col min="11" max="11" width="13.85546875" style="232" customWidth="1"/>
    <col min="12" max="12" width="14.28515625" style="232" customWidth="1"/>
    <col min="13" max="13" width="21" style="232" customWidth="1"/>
    <col min="14" max="14" width="13.28515625" style="232" customWidth="1"/>
    <col min="15" max="15" width="15.7109375" style="232" customWidth="1"/>
    <col min="16" max="16" width="16.5703125" style="232" customWidth="1"/>
    <col min="17" max="17" width="16.28515625" style="232" customWidth="1"/>
    <col min="18" max="18" width="15.7109375" style="232" customWidth="1"/>
    <col min="19" max="19" width="11.5703125" style="232" bestFit="1" customWidth="1"/>
    <col min="20" max="16384" width="8.85546875" style="232"/>
  </cols>
  <sheetData>
    <row r="2" spans="1:18" ht="12" customHeight="1" x14ac:dyDescent="0.25">
      <c r="A2" s="245" t="s">
        <v>2980</v>
      </c>
      <c r="B2" s="37"/>
      <c r="C2" s="37"/>
      <c r="D2" s="37"/>
      <c r="E2" s="37"/>
      <c r="F2" s="37"/>
      <c r="G2" s="37"/>
    </row>
    <row r="3" spans="1:18" x14ac:dyDescent="0.25">
      <c r="A3" s="37"/>
      <c r="B3" s="37"/>
      <c r="C3" s="37"/>
      <c r="D3" s="37"/>
      <c r="E3" s="37"/>
      <c r="F3" s="37"/>
      <c r="G3" s="37"/>
    </row>
    <row r="4" spans="1:18" ht="61.5" customHeight="1" x14ac:dyDescent="0.25">
      <c r="A4" s="873" t="s">
        <v>0</v>
      </c>
      <c r="B4" s="875" t="s">
        <v>1</v>
      </c>
      <c r="C4" s="875" t="s">
        <v>2</v>
      </c>
      <c r="D4" s="875" t="s">
        <v>3</v>
      </c>
      <c r="E4" s="246" t="s">
        <v>4</v>
      </c>
      <c r="F4" s="875" t="s">
        <v>5</v>
      </c>
      <c r="G4" s="875" t="s">
        <v>6</v>
      </c>
      <c r="H4" s="867" t="s">
        <v>7</v>
      </c>
      <c r="I4" s="868"/>
      <c r="J4" s="246" t="s">
        <v>8</v>
      </c>
      <c r="K4" s="867" t="s">
        <v>9</v>
      </c>
      <c r="L4" s="868"/>
      <c r="M4" s="869" t="s">
        <v>10</v>
      </c>
      <c r="N4" s="870"/>
      <c r="O4" s="869" t="s">
        <v>11</v>
      </c>
      <c r="P4" s="870"/>
      <c r="Q4" s="246" t="s">
        <v>12</v>
      </c>
      <c r="R4" s="247" t="s">
        <v>13</v>
      </c>
    </row>
    <row r="5" spans="1:18" x14ac:dyDescent="0.25">
      <c r="A5" s="874"/>
      <c r="B5" s="876"/>
      <c r="C5" s="876"/>
      <c r="D5" s="876"/>
      <c r="E5" s="248"/>
      <c r="F5" s="876"/>
      <c r="G5" s="876"/>
      <c r="H5" s="248" t="s">
        <v>14</v>
      </c>
      <c r="I5" s="248" t="s">
        <v>15</v>
      </c>
      <c r="J5" s="248"/>
      <c r="K5" s="249">
        <v>2020</v>
      </c>
      <c r="L5" s="249">
        <v>2021</v>
      </c>
      <c r="M5" s="250">
        <v>2020</v>
      </c>
      <c r="N5" s="250">
        <v>2021</v>
      </c>
      <c r="O5" s="250">
        <v>2020</v>
      </c>
      <c r="P5" s="250">
        <v>2021</v>
      </c>
      <c r="Q5" s="248"/>
      <c r="R5" s="251"/>
    </row>
    <row r="6" spans="1:18" x14ac:dyDescent="0.25">
      <c r="A6" s="252" t="s">
        <v>16</v>
      </c>
      <c r="B6" s="248" t="s">
        <v>17</v>
      </c>
      <c r="C6" s="248" t="s">
        <v>18</v>
      </c>
      <c r="D6" s="248" t="s">
        <v>19</v>
      </c>
      <c r="E6" s="252" t="s">
        <v>20</v>
      </c>
      <c r="F6" s="252" t="s">
        <v>21</v>
      </c>
      <c r="G6" s="252" t="s">
        <v>22</v>
      </c>
      <c r="H6" s="248" t="s">
        <v>23</v>
      </c>
      <c r="I6" s="248" t="s">
        <v>24</v>
      </c>
      <c r="J6" s="252" t="s">
        <v>25</v>
      </c>
      <c r="K6" s="249" t="s">
        <v>26</v>
      </c>
      <c r="L6" s="249" t="s">
        <v>27</v>
      </c>
      <c r="M6" s="253" t="s">
        <v>28</v>
      </c>
      <c r="N6" s="253" t="s">
        <v>29</v>
      </c>
      <c r="O6" s="253" t="s">
        <v>30</v>
      </c>
      <c r="P6" s="253" t="s">
        <v>31</v>
      </c>
      <c r="Q6" s="252" t="s">
        <v>32</v>
      </c>
      <c r="R6" s="248" t="s">
        <v>33</v>
      </c>
    </row>
    <row r="7" spans="1:18" ht="117" customHeight="1" x14ac:dyDescent="0.25">
      <c r="A7" s="871">
        <v>1</v>
      </c>
      <c r="B7" s="871">
        <v>3.6</v>
      </c>
      <c r="C7" s="872" t="s">
        <v>688</v>
      </c>
      <c r="D7" s="871">
        <v>13</v>
      </c>
      <c r="E7" s="871" t="s">
        <v>926</v>
      </c>
      <c r="F7" s="871" t="s">
        <v>927</v>
      </c>
      <c r="G7" s="871" t="s">
        <v>928</v>
      </c>
      <c r="H7" s="878" t="s">
        <v>929</v>
      </c>
      <c r="I7" s="878">
        <v>1</v>
      </c>
      <c r="J7" s="871" t="s">
        <v>930</v>
      </c>
      <c r="K7" s="871" t="s">
        <v>45</v>
      </c>
      <c r="L7" s="871"/>
      <c r="M7" s="877">
        <v>30000</v>
      </c>
      <c r="N7" s="877"/>
      <c r="O7" s="877">
        <v>30000</v>
      </c>
      <c r="P7" s="877"/>
      <c r="Q7" s="871" t="s">
        <v>931</v>
      </c>
      <c r="R7" s="871" t="s">
        <v>932</v>
      </c>
    </row>
    <row r="8" spans="1:18" ht="65.25" customHeight="1" x14ac:dyDescent="0.25">
      <c r="A8" s="871"/>
      <c r="B8" s="871"/>
      <c r="C8" s="872"/>
      <c r="D8" s="871"/>
      <c r="E8" s="871"/>
      <c r="F8" s="871"/>
      <c r="G8" s="871"/>
      <c r="H8" s="879"/>
      <c r="I8" s="879"/>
      <c r="J8" s="871"/>
      <c r="K8" s="871"/>
      <c r="L8" s="871"/>
      <c r="M8" s="877"/>
      <c r="N8" s="877"/>
      <c r="O8" s="877"/>
      <c r="P8" s="877"/>
      <c r="Q8" s="871"/>
      <c r="R8" s="871"/>
    </row>
    <row r="9" spans="1:18" s="27" customFormat="1" ht="26.25" customHeight="1" x14ac:dyDescent="0.25">
      <c r="A9" s="887">
        <v>2</v>
      </c>
      <c r="B9" s="887">
        <v>1</v>
      </c>
      <c r="C9" s="887">
        <v>1</v>
      </c>
      <c r="D9" s="878">
        <v>6</v>
      </c>
      <c r="E9" s="878" t="s">
        <v>933</v>
      </c>
      <c r="F9" s="878" t="s">
        <v>934</v>
      </c>
      <c r="G9" s="551"/>
      <c r="H9" s="551"/>
      <c r="I9" s="552"/>
      <c r="J9" s="878" t="s">
        <v>935</v>
      </c>
      <c r="K9" s="878"/>
      <c r="L9" s="878" t="s">
        <v>34</v>
      </c>
      <c r="M9" s="880">
        <v>27434.400000000001</v>
      </c>
      <c r="N9" s="880">
        <v>140000</v>
      </c>
      <c r="O9" s="880">
        <v>27434.400000000001</v>
      </c>
      <c r="P9" s="880">
        <v>140000</v>
      </c>
      <c r="Q9" s="878" t="s">
        <v>936</v>
      </c>
      <c r="R9" s="884" t="s">
        <v>937</v>
      </c>
    </row>
    <row r="10" spans="1:18" s="27" customFormat="1" ht="26.25" customHeight="1" x14ac:dyDescent="0.25">
      <c r="A10" s="888"/>
      <c r="B10" s="888"/>
      <c r="C10" s="888"/>
      <c r="D10" s="879"/>
      <c r="E10" s="879"/>
      <c r="F10" s="879"/>
      <c r="G10" s="878" t="s">
        <v>938</v>
      </c>
      <c r="H10" s="551" t="s">
        <v>939</v>
      </c>
      <c r="I10" s="552">
        <v>3</v>
      </c>
      <c r="J10" s="879"/>
      <c r="K10" s="879"/>
      <c r="L10" s="879"/>
      <c r="M10" s="881"/>
      <c r="N10" s="881"/>
      <c r="O10" s="881"/>
      <c r="P10" s="881"/>
      <c r="Q10" s="879"/>
      <c r="R10" s="885"/>
    </row>
    <row r="11" spans="1:18" s="27" customFormat="1" ht="24.75" customHeight="1" x14ac:dyDescent="0.25">
      <c r="A11" s="888"/>
      <c r="B11" s="888"/>
      <c r="C11" s="888"/>
      <c r="D11" s="879"/>
      <c r="E11" s="879"/>
      <c r="F11" s="879"/>
      <c r="G11" s="883"/>
      <c r="H11" s="551" t="s">
        <v>940</v>
      </c>
      <c r="I11" s="552">
        <v>3000</v>
      </c>
      <c r="J11" s="879"/>
      <c r="K11" s="879"/>
      <c r="L11" s="879"/>
      <c r="M11" s="881"/>
      <c r="N11" s="881"/>
      <c r="O11" s="881"/>
      <c r="P11" s="881"/>
      <c r="Q11" s="879"/>
      <c r="R11" s="885"/>
    </row>
    <row r="12" spans="1:18" s="27" customFormat="1" ht="24" customHeight="1" x14ac:dyDescent="0.25">
      <c r="A12" s="888"/>
      <c r="B12" s="888"/>
      <c r="C12" s="888"/>
      <c r="D12" s="879"/>
      <c r="E12" s="879"/>
      <c r="F12" s="879"/>
      <c r="G12" s="878" t="s">
        <v>202</v>
      </c>
      <c r="H12" s="551" t="s">
        <v>194</v>
      </c>
      <c r="I12" s="552">
        <v>3</v>
      </c>
      <c r="J12" s="879"/>
      <c r="K12" s="879"/>
      <c r="L12" s="879"/>
      <c r="M12" s="881"/>
      <c r="N12" s="881"/>
      <c r="O12" s="881"/>
      <c r="P12" s="881"/>
      <c r="Q12" s="879"/>
      <c r="R12" s="885"/>
    </row>
    <row r="13" spans="1:18" s="27" customFormat="1" ht="39.75" customHeight="1" x14ac:dyDescent="0.25">
      <c r="A13" s="889"/>
      <c r="B13" s="889"/>
      <c r="C13" s="889"/>
      <c r="D13" s="883"/>
      <c r="E13" s="883"/>
      <c r="F13" s="883"/>
      <c r="G13" s="883"/>
      <c r="H13" s="551" t="s">
        <v>675</v>
      </c>
      <c r="I13" s="552">
        <v>90</v>
      </c>
      <c r="J13" s="883"/>
      <c r="K13" s="883"/>
      <c r="L13" s="883"/>
      <c r="M13" s="882"/>
      <c r="N13" s="882"/>
      <c r="O13" s="882"/>
      <c r="P13" s="882"/>
      <c r="Q13" s="883"/>
      <c r="R13" s="886"/>
    </row>
    <row r="14" spans="1:18" ht="86.25" customHeight="1" x14ac:dyDescent="0.25">
      <c r="A14" s="872">
        <v>3</v>
      </c>
      <c r="B14" s="872">
        <v>6</v>
      </c>
      <c r="C14" s="872">
        <v>2</v>
      </c>
      <c r="D14" s="871">
        <v>12</v>
      </c>
      <c r="E14" s="871" t="s">
        <v>941</v>
      </c>
      <c r="F14" s="871" t="s">
        <v>942</v>
      </c>
      <c r="G14" s="551" t="s">
        <v>943</v>
      </c>
      <c r="H14" s="551" t="s">
        <v>675</v>
      </c>
      <c r="I14" s="552">
        <v>250</v>
      </c>
      <c r="J14" s="871" t="s">
        <v>944</v>
      </c>
      <c r="K14" s="871" t="s">
        <v>45</v>
      </c>
      <c r="L14" s="871" t="s">
        <v>45</v>
      </c>
      <c r="M14" s="890">
        <v>39000</v>
      </c>
      <c r="N14" s="877">
        <v>220000</v>
      </c>
      <c r="O14" s="890">
        <v>39000</v>
      </c>
      <c r="P14" s="890">
        <v>220000</v>
      </c>
      <c r="Q14" s="871" t="s">
        <v>936</v>
      </c>
      <c r="R14" s="871" t="s">
        <v>937</v>
      </c>
    </row>
    <row r="15" spans="1:18" ht="86.25" customHeight="1" x14ac:dyDescent="0.25">
      <c r="A15" s="872"/>
      <c r="B15" s="872"/>
      <c r="C15" s="872"/>
      <c r="D15" s="871"/>
      <c r="E15" s="871"/>
      <c r="F15" s="871"/>
      <c r="G15" s="551" t="s">
        <v>945</v>
      </c>
      <c r="H15" s="551" t="s">
        <v>675</v>
      </c>
      <c r="I15" s="552">
        <v>200</v>
      </c>
      <c r="J15" s="871"/>
      <c r="K15" s="871"/>
      <c r="L15" s="871"/>
      <c r="M15" s="890"/>
      <c r="N15" s="877"/>
      <c r="O15" s="890"/>
      <c r="P15" s="890"/>
      <c r="Q15" s="871"/>
      <c r="R15" s="871"/>
    </row>
    <row r="16" spans="1:18" ht="99.75" customHeight="1" x14ac:dyDescent="0.25">
      <c r="A16" s="872"/>
      <c r="B16" s="872"/>
      <c r="C16" s="872"/>
      <c r="D16" s="871"/>
      <c r="E16" s="871"/>
      <c r="F16" s="872"/>
      <c r="G16" s="551" t="s">
        <v>946</v>
      </c>
      <c r="H16" s="551" t="s">
        <v>947</v>
      </c>
      <c r="I16" s="552">
        <v>2</v>
      </c>
      <c r="J16" s="872"/>
      <c r="K16" s="871"/>
      <c r="L16" s="871"/>
      <c r="M16" s="890"/>
      <c r="N16" s="877"/>
      <c r="O16" s="890"/>
      <c r="P16" s="890"/>
      <c r="Q16" s="871"/>
      <c r="R16" s="871"/>
    </row>
    <row r="17" spans="1:18" ht="150.75" customHeight="1" x14ac:dyDescent="0.25">
      <c r="A17" s="872"/>
      <c r="B17" s="872"/>
      <c r="C17" s="872"/>
      <c r="D17" s="871"/>
      <c r="E17" s="871"/>
      <c r="F17" s="872"/>
      <c r="G17" s="551" t="s">
        <v>948</v>
      </c>
      <c r="H17" s="563" t="s">
        <v>949</v>
      </c>
      <c r="I17" s="563" t="s">
        <v>41</v>
      </c>
      <c r="J17" s="872"/>
      <c r="K17" s="871"/>
      <c r="L17" s="871"/>
      <c r="M17" s="890"/>
      <c r="N17" s="877"/>
      <c r="O17" s="890"/>
      <c r="P17" s="890"/>
      <c r="Q17" s="871"/>
      <c r="R17" s="871"/>
    </row>
    <row r="18" spans="1:18" ht="108" customHeight="1" x14ac:dyDescent="0.25">
      <c r="A18" s="872">
        <v>4</v>
      </c>
      <c r="B18" s="871" t="s">
        <v>950</v>
      </c>
      <c r="C18" s="872">
        <v>2</v>
      </c>
      <c r="D18" s="872">
        <v>12</v>
      </c>
      <c r="E18" s="871" t="s">
        <v>951</v>
      </c>
      <c r="F18" s="871" t="s">
        <v>952</v>
      </c>
      <c r="G18" s="551" t="s">
        <v>953</v>
      </c>
      <c r="H18" s="551" t="s">
        <v>954</v>
      </c>
      <c r="I18" s="551" t="s">
        <v>955</v>
      </c>
      <c r="J18" s="871" t="s">
        <v>956</v>
      </c>
      <c r="K18" s="872" t="s">
        <v>38</v>
      </c>
      <c r="L18" s="872" t="s">
        <v>89</v>
      </c>
      <c r="M18" s="890">
        <v>25550</v>
      </c>
      <c r="N18" s="890">
        <v>100000</v>
      </c>
      <c r="O18" s="890">
        <v>25550</v>
      </c>
      <c r="P18" s="890">
        <v>100000</v>
      </c>
      <c r="Q18" s="871" t="s">
        <v>936</v>
      </c>
      <c r="R18" s="871" t="s">
        <v>937</v>
      </c>
    </row>
    <row r="19" spans="1:18" ht="81.75" customHeight="1" x14ac:dyDescent="0.25">
      <c r="A19" s="872"/>
      <c r="B19" s="871"/>
      <c r="C19" s="872"/>
      <c r="D19" s="872"/>
      <c r="E19" s="871"/>
      <c r="F19" s="871"/>
      <c r="G19" s="551" t="s">
        <v>957</v>
      </c>
      <c r="H19" s="551" t="s">
        <v>675</v>
      </c>
      <c r="I19" s="551" t="s">
        <v>958</v>
      </c>
      <c r="J19" s="871"/>
      <c r="K19" s="872"/>
      <c r="L19" s="872"/>
      <c r="M19" s="890"/>
      <c r="N19" s="890"/>
      <c r="O19" s="890"/>
      <c r="P19" s="890"/>
      <c r="Q19" s="871"/>
      <c r="R19" s="871"/>
    </row>
    <row r="20" spans="1:18" ht="178.5" customHeight="1" x14ac:dyDescent="0.25">
      <c r="A20" s="872">
        <v>5</v>
      </c>
      <c r="B20" s="872">
        <v>1</v>
      </c>
      <c r="C20" s="872">
        <v>1</v>
      </c>
      <c r="D20" s="871">
        <v>6</v>
      </c>
      <c r="E20" s="871" t="s">
        <v>959</v>
      </c>
      <c r="F20" s="871" t="s">
        <v>960</v>
      </c>
      <c r="G20" s="871" t="s">
        <v>961</v>
      </c>
      <c r="H20" s="551">
        <v>2</v>
      </c>
      <c r="I20" s="551" t="s">
        <v>962</v>
      </c>
      <c r="J20" s="871" t="s">
        <v>963</v>
      </c>
      <c r="K20" s="871"/>
      <c r="L20" s="871" t="s">
        <v>38</v>
      </c>
      <c r="M20" s="877">
        <v>0</v>
      </c>
      <c r="N20" s="877">
        <v>50000</v>
      </c>
      <c r="O20" s="877">
        <v>0</v>
      </c>
      <c r="P20" s="877">
        <v>50000</v>
      </c>
      <c r="Q20" s="871" t="s">
        <v>964</v>
      </c>
      <c r="R20" s="891" t="s">
        <v>965</v>
      </c>
    </row>
    <row r="21" spans="1:18" ht="139.5" customHeight="1" x14ac:dyDescent="0.25">
      <c r="A21" s="872"/>
      <c r="B21" s="872"/>
      <c r="C21" s="872"/>
      <c r="D21" s="871"/>
      <c r="E21" s="871"/>
      <c r="F21" s="871"/>
      <c r="G21" s="871"/>
      <c r="H21" s="871">
        <v>50</v>
      </c>
      <c r="I21" s="871" t="s">
        <v>675</v>
      </c>
      <c r="J21" s="871"/>
      <c r="K21" s="871"/>
      <c r="L21" s="871"/>
      <c r="M21" s="877"/>
      <c r="N21" s="877"/>
      <c r="O21" s="877"/>
      <c r="P21" s="877"/>
      <c r="Q21" s="871"/>
      <c r="R21" s="891"/>
    </row>
    <row r="22" spans="1:18" ht="90.75" customHeight="1" x14ac:dyDescent="0.25">
      <c r="A22" s="872"/>
      <c r="B22" s="872"/>
      <c r="C22" s="872"/>
      <c r="D22" s="871"/>
      <c r="E22" s="871"/>
      <c r="F22" s="871"/>
      <c r="G22" s="871"/>
      <c r="H22" s="871"/>
      <c r="I22" s="871"/>
      <c r="J22" s="871"/>
      <c r="K22" s="871"/>
      <c r="L22" s="871"/>
      <c r="M22" s="877"/>
      <c r="N22" s="877"/>
      <c r="O22" s="877"/>
      <c r="P22" s="877"/>
      <c r="Q22" s="871"/>
      <c r="R22" s="891"/>
    </row>
    <row r="23" spans="1:18" ht="87.75" customHeight="1" x14ac:dyDescent="0.25">
      <c r="A23" s="872">
        <v>6</v>
      </c>
      <c r="B23" s="872">
        <v>6</v>
      </c>
      <c r="C23" s="872">
        <v>1</v>
      </c>
      <c r="D23" s="871">
        <v>6</v>
      </c>
      <c r="E23" s="871" t="s">
        <v>966</v>
      </c>
      <c r="F23" s="871" t="s">
        <v>967</v>
      </c>
      <c r="G23" s="551" t="s">
        <v>968</v>
      </c>
      <c r="H23" s="551" t="s">
        <v>969</v>
      </c>
      <c r="I23" s="552">
        <v>1</v>
      </c>
      <c r="J23" s="871" t="s">
        <v>970</v>
      </c>
      <c r="K23" s="871" t="s">
        <v>45</v>
      </c>
      <c r="L23" s="871" t="s">
        <v>34</v>
      </c>
      <c r="M23" s="877">
        <v>105000</v>
      </c>
      <c r="N23" s="877">
        <v>270000</v>
      </c>
      <c r="O23" s="877">
        <v>105000</v>
      </c>
      <c r="P23" s="877">
        <v>270000</v>
      </c>
      <c r="Q23" s="871" t="s">
        <v>971</v>
      </c>
      <c r="R23" s="891" t="s">
        <v>972</v>
      </c>
    </row>
    <row r="24" spans="1:18" ht="41.25" customHeight="1" x14ac:dyDescent="0.25">
      <c r="A24" s="872"/>
      <c r="B24" s="872"/>
      <c r="C24" s="872"/>
      <c r="D24" s="871"/>
      <c r="E24" s="871"/>
      <c r="F24" s="871"/>
      <c r="G24" s="871" t="s">
        <v>44</v>
      </c>
      <c r="H24" s="551" t="s">
        <v>203</v>
      </c>
      <c r="I24" s="552">
        <v>1</v>
      </c>
      <c r="J24" s="871"/>
      <c r="K24" s="871"/>
      <c r="L24" s="871"/>
      <c r="M24" s="877"/>
      <c r="N24" s="877"/>
      <c r="O24" s="877"/>
      <c r="P24" s="877"/>
      <c r="Q24" s="871"/>
      <c r="R24" s="891"/>
    </row>
    <row r="25" spans="1:18" ht="43.5" customHeight="1" x14ac:dyDescent="0.25">
      <c r="A25" s="872"/>
      <c r="B25" s="872"/>
      <c r="C25" s="872"/>
      <c r="D25" s="871"/>
      <c r="E25" s="871"/>
      <c r="F25" s="871"/>
      <c r="G25" s="871"/>
      <c r="H25" s="551" t="s">
        <v>675</v>
      </c>
      <c r="I25" s="552">
        <v>40</v>
      </c>
      <c r="J25" s="871"/>
      <c r="K25" s="871"/>
      <c r="L25" s="871"/>
      <c r="M25" s="877"/>
      <c r="N25" s="877"/>
      <c r="O25" s="877"/>
      <c r="P25" s="877"/>
      <c r="Q25" s="871"/>
      <c r="R25" s="891"/>
    </row>
    <row r="26" spans="1:18" ht="69.75" customHeight="1" x14ac:dyDescent="0.25">
      <c r="A26" s="872"/>
      <c r="B26" s="872"/>
      <c r="C26" s="872"/>
      <c r="D26" s="871"/>
      <c r="E26" s="871"/>
      <c r="F26" s="871"/>
      <c r="G26" s="871" t="s">
        <v>589</v>
      </c>
      <c r="H26" s="551" t="s">
        <v>51</v>
      </c>
      <c r="I26" s="552">
        <v>1</v>
      </c>
      <c r="J26" s="871"/>
      <c r="K26" s="871"/>
      <c r="L26" s="871"/>
      <c r="M26" s="877"/>
      <c r="N26" s="877"/>
      <c r="O26" s="877"/>
      <c r="P26" s="877"/>
      <c r="Q26" s="871"/>
      <c r="R26" s="891"/>
    </row>
    <row r="27" spans="1:18" x14ac:dyDescent="0.25">
      <c r="A27" s="872"/>
      <c r="B27" s="872"/>
      <c r="C27" s="872"/>
      <c r="D27" s="871"/>
      <c r="E27" s="871"/>
      <c r="F27" s="871"/>
      <c r="G27" s="871"/>
      <c r="H27" s="551" t="s">
        <v>675</v>
      </c>
      <c r="I27" s="552">
        <v>80</v>
      </c>
      <c r="J27" s="871"/>
      <c r="K27" s="871"/>
      <c r="L27" s="871"/>
      <c r="M27" s="877"/>
      <c r="N27" s="877"/>
      <c r="O27" s="877"/>
      <c r="P27" s="877"/>
      <c r="Q27" s="871"/>
      <c r="R27" s="891"/>
    </row>
    <row r="28" spans="1:18" ht="35.25" customHeight="1" x14ac:dyDescent="0.25">
      <c r="A28" s="872"/>
      <c r="B28" s="872"/>
      <c r="C28" s="872"/>
      <c r="D28" s="871"/>
      <c r="E28" s="871"/>
      <c r="F28" s="871"/>
      <c r="G28" s="871" t="s">
        <v>973</v>
      </c>
      <c r="H28" s="551" t="s">
        <v>194</v>
      </c>
      <c r="I28" s="552">
        <v>3</v>
      </c>
      <c r="J28" s="871"/>
      <c r="K28" s="871"/>
      <c r="L28" s="871"/>
      <c r="M28" s="877"/>
      <c r="N28" s="877"/>
      <c r="O28" s="877"/>
      <c r="P28" s="877"/>
      <c r="Q28" s="871"/>
      <c r="R28" s="891"/>
    </row>
    <row r="29" spans="1:18" ht="84" customHeight="1" x14ac:dyDescent="0.25">
      <c r="A29" s="872"/>
      <c r="B29" s="872"/>
      <c r="C29" s="872"/>
      <c r="D29" s="871"/>
      <c r="E29" s="871"/>
      <c r="F29" s="871"/>
      <c r="G29" s="871"/>
      <c r="H29" s="551" t="s">
        <v>974</v>
      </c>
      <c r="I29" s="552">
        <v>100</v>
      </c>
      <c r="J29" s="871"/>
      <c r="K29" s="871"/>
      <c r="L29" s="871"/>
      <c r="M29" s="877"/>
      <c r="N29" s="877"/>
      <c r="O29" s="877"/>
      <c r="P29" s="877"/>
      <c r="Q29" s="871"/>
      <c r="R29" s="891"/>
    </row>
    <row r="30" spans="1:18" ht="115.5" customHeight="1" x14ac:dyDescent="0.25">
      <c r="A30" s="872">
        <v>7</v>
      </c>
      <c r="B30" s="872">
        <v>1</v>
      </c>
      <c r="C30" s="872">
        <v>1</v>
      </c>
      <c r="D30" s="871">
        <v>6</v>
      </c>
      <c r="E30" s="871" t="s">
        <v>975</v>
      </c>
      <c r="F30" s="871" t="s">
        <v>976</v>
      </c>
      <c r="G30" s="871" t="s">
        <v>977</v>
      </c>
      <c r="H30" s="551" t="s">
        <v>51</v>
      </c>
      <c r="I30" s="551">
        <v>1</v>
      </c>
      <c r="J30" s="871" t="s">
        <v>978</v>
      </c>
      <c r="K30" s="871" t="s">
        <v>38</v>
      </c>
      <c r="L30" s="871"/>
      <c r="M30" s="877">
        <v>107821.82</v>
      </c>
      <c r="N30" s="877"/>
      <c r="O30" s="877">
        <v>107821.82</v>
      </c>
      <c r="P30" s="877"/>
      <c r="Q30" s="871" t="s">
        <v>971</v>
      </c>
      <c r="R30" s="891" t="s">
        <v>972</v>
      </c>
    </row>
    <row r="31" spans="1:18" ht="232.5" customHeight="1" x14ac:dyDescent="0.25">
      <c r="A31" s="872"/>
      <c r="B31" s="872"/>
      <c r="C31" s="872"/>
      <c r="D31" s="871"/>
      <c r="E31" s="871"/>
      <c r="F31" s="871"/>
      <c r="G31" s="871"/>
      <c r="H31" s="551" t="s">
        <v>675</v>
      </c>
      <c r="I31" s="551">
        <v>250</v>
      </c>
      <c r="J31" s="871"/>
      <c r="K31" s="871"/>
      <c r="L31" s="871"/>
      <c r="M31" s="877"/>
      <c r="N31" s="877"/>
      <c r="O31" s="877"/>
      <c r="P31" s="877"/>
      <c r="Q31" s="871"/>
      <c r="R31" s="891"/>
    </row>
    <row r="32" spans="1:18" ht="232.5" customHeight="1" x14ac:dyDescent="0.25">
      <c r="A32" s="887">
        <v>8</v>
      </c>
      <c r="B32" s="887">
        <v>6</v>
      </c>
      <c r="C32" s="878">
        <v>1</v>
      </c>
      <c r="D32" s="887">
        <v>6</v>
      </c>
      <c r="E32" s="878" t="s">
        <v>979</v>
      </c>
      <c r="F32" s="878" t="s">
        <v>980</v>
      </c>
      <c r="G32" s="878" t="s">
        <v>981</v>
      </c>
      <c r="H32" s="551" t="s">
        <v>982</v>
      </c>
      <c r="I32" s="551">
        <v>1</v>
      </c>
      <c r="J32" s="878" t="s">
        <v>983</v>
      </c>
      <c r="K32" s="878" t="s">
        <v>38</v>
      </c>
      <c r="L32" s="899" t="s">
        <v>984</v>
      </c>
      <c r="M32" s="880">
        <v>360000</v>
      </c>
      <c r="N32" s="892">
        <v>300000</v>
      </c>
      <c r="O32" s="892">
        <v>360000</v>
      </c>
      <c r="P32" s="892">
        <v>300000</v>
      </c>
      <c r="Q32" s="878" t="s">
        <v>971</v>
      </c>
      <c r="R32" s="895" t="s">
        <v>972</v>
      </c>
    </row>
    <row r="33" spans="1:23" ht="18" customHeight="1" x14ac:dyDescent="0.25">
      <c r="A33" s="888"/>
      <c r="B33" s="888"/>
      <c r="C33" s="879"/>
      <c r="D33" s="888"/>
      <c r="E33" s="879"/>
      <c r="F33" s="879"/>
      <c r="G33" s="879"/>
      <c r="H33" s="551" t="s">
        <v>48</v>
      </c>
      <c r="I33" s="551">
        <v>5</v>
      </c>
      <c r="J33" s="879"/>
      <c r="K33" s="879"/>
      <c r="L33" s="900"/>
      <c r="M33" s="881"/>
      <c r="N33" s="893"/>
      <c r="O33" s="893"/>
      <c r="P33" s="893"/>
      <c r="Q33" s="879"/>
      <c r="R33" s="896"/>
    </row>
    <row r="34" spans="1:23" ht="92.25" customHeight="1" x14ac:dyDescent="0.25">
      <c r="A34" s="888"/>
      <c r="B34" s="888"/>
      <c r="C34" s="879"/>
      <c r="D34" s="888"/>
      <c r="E34" s="879"/>
      <c r="F34" s="879"/>
      <c r="G34" s="879"/>
      <c r="H34" s="551" t="s">
        <v>675</v>
      </c>
      <c r="I34" s="551">
        <v>160</v>
      </c>
      <c r="J34" s="879"/>
      <c r="K34" s="879"/>
      <c r="L34" s="900"/>
      <c r="M34" s="881"/>
      <c r="N34" s="893"/>
      <c r="O34" s="893"/>
      <c r="P34" s="893"/>
      <c r="Q34" s="879"/>
      <c r="R34" s="896"/>
      <c r="S34" s="898"/>
      <c r="T34" s="898"/>
      <c r="U34" s="898"/>
    </row>
    <row r="35" spans="1:23" ht="110.45" customHeight="1" x14ac:dyDescent="0.25">
      <c r="A35" s="889"/>
      <c r="B35" s="889"/>
      <c r="C35" s="883"/>
      <c r="D35" s="889"/>
      <c r="E35" s="883"/>
      <c r="F35" s="883"/>
      <c r="G35" s="883"/>
      <c r="H35" s="254" t="s">
        <v>985</v>
      </c>
      <c r="I35" s="563">
        <v>1</v>
      </c>
      <c r="J35" s="883"/>
      <c r="K35" s="883"/>
      <c r="L35" s="901"/>
      <c r="M35" s="882"/>
      <c r="N35" s="894"/>
      <c r="O35" s="894"/>
      <c r="P35" s="894"/>
      <c r="Q35" s="883"/>
      <c r="R35" s="897"/>
      <c r="S35" s="898"/>
      <c r="T35" s="898"/>
      <c r="U35" s="898"/>
    </row>
    <row r="36" spans="1:23" ht="140.25" customHeight="1" x14ac:dyDescent="0.25">
      <c r="A36" s="872">
        <v>9</v>
      </c>
      <c r="B36" s="872">
        <v>1</v>
      </c>
      <c r="C36" s="871">
        <v>1</v>
      </c>
      <c r="D36" s="872">
        <v>6</v>
      </c>
      <c r="E36" s="871" t="s">
        <v>986</v>
      </c>
      <c r="F36" s="871" t="s">
        <v>987</v>
      </c>
      <c r="G36" s="871" t="s">
        <v>988</v>
      </c>
      <c r="H36" s="551" t="s">
        <v>196</v>
      </c>
      <c r="I36" s="551">
        <v>1</v>
      </c>
      <c r="J36" s="871" t="s">
        <v>989</v>
      </c>
      <c r="K36" s="871"/>
      <c r="L36" s="903" t="s">
        <v>38</v>
      </c>
      <c r="M36" s="903"/>
      <c r="N36" s="890">
        <v>150000</v>
      </c>
      <c r="O36" s="890"/>
      <c r="P36" s="890">
        <v>150000</v>
      </c>
      <c r="Q36" s="871" t="s">
        <v>971</v>
      </c>
      <c r="R36" s="902" t="s">
        <v>972</v>
      </c>
    </row>
    <row r="37" spans="1:23" ht="114.75" customHeight="1" x14ac:dyDescent="0.25">
      <c r="A37" s="872"/>
      <c r="B37" s="872"/>
      <c r="C37" s="871"/>
      <c r="D37" s="872"/>
      <c r="E37" s="871"/>
      <c r="F37" s="871"/>
      <c r="G37" s="871"/>
      <c r="H37" s="551" t="s">
        <v>675</v>
      </c>
      <c r="I37" s="551">
        <v>100</v>
      </c>
      <c r="J37" s="871"/>
      <c r="K37" s="871"/>
      <c r="L37" s="903"/>
      <c r="M37" s="903"/>
      <c r="N37" s="890"/>
      <c r="O37" s="890"/>
      <c r="P37" s="890"/>
      <c r="Q37" s="871"/>
      <c r="R37" s="902"/>
    </row>
    <row r="38" spans="1:23" ht="150.75" customHeight="1" x14ac:dyDescent="0.25">
      <c r="A38" s="872"/>
      <c r="B38" s="872"/>
      <c r="C38" s="871"/>
      <c r="D38" s="872"/>
      <c r="E38" s="871"/>
      <c r="F38" s="871"/>
      <c r="G38" s="871"/>
      <c r="H38" s="560" t="s">
        <v>990</v>
      </c>
      <c r="I38" s="255" t="s">
        <v>41</v>
      </c>
      <c r="J38" s="871"/>
      <c r="K38" s="871"/>
      <c r="L38" s="903"/>
      <c r="M38" s="903"/>
      <c r="N38" s="890"/>
      <c r="O38" s="890"/>
      <c r="P38" s="890"/>
      <c r="Q38" s="871"/>
      <c r="R38" s="902"/>
    </row>
    <row r="39" spans="1:23" ht="39.75" customHeight="1" x14ac:dyDescent="0.25">
      <c r="A39" s="871">
        <v>10</v>
      </c>
      <c r="B39" s="871">
        <v>6</v>
      </c>
      <c r="C39" s="871">
        <v>1</v>
      </c>
      <c r="D39" s="871">
        <v>6</v>
      </c>
      <c r="E39" s="871" t="s">
        <v>991</v>
      </c>
      <c r="F39" s="871" t="s">
        <v>992</v>
      </c>
      <c r="G39" s="871" t="s">
        <v>195</v>
      </c>
      <c r="H39" s="551" t="s">
        <v>675</v>
      </c>
      <c r="I39" s="551">
        <v>300</v>
      </c>
      <c r="J39" s="871" t="s">
        <v>993</v>
      </c>
      <c r="K39" s="871" t="s">
        <v>38</v>
      </c>
      <c r="L39" s="872"/>
      <c r="M39" s="877">
        <v>0</v>
      </c>
      <c r="N39" s="904">
        <v>55000</v>
      </c>
      <c r="O39" s="877">
        <v>0</v>
      </c>
      <c r="P39" s="904">
        <v>55000</v>
      </c>
      <c r="Q39" s="871" t="s">
        <v>971</v>
      </c>
      <c r="R39" s="871" t="s">
        <v>972</v>
      </c>
    </row>
    <row r="40" spans="1:23" ht="45" customHeight="1" x14ac:dyDescent="0.25">
      <c r="A40" s="871"/>
      <c r="B40" s="871"/>
      <c r="C40" s="871"/>
      <c r="D40" s="871"/>
      <c r="E40" s="871"/>
      <c r="F40" s="871"/>
      <c r="G40" s="871"/>
      <c r="H40" s="551" t="s">
        <v>57</v>
      </c>
      <c r="I40" s="551">
        <v>1</v>
      </c>
      <c r="J40" s="871"/>
      <c r="K40" s="871"/>
      <c r="L40" s="872"/>
      <c r="M40" s="877"/>
      <c r="N40" s="904"/>
      <c r="O40" s="877"/>
      <c r="P40" s="904"/>
      <c r="Q40" s="871"/>
      <c r="R40" s="871"/>
    </row>
    <row r="41" spans="1:23" ht="92.25" customHeight="1" x14ac:dyDescent="0.25">
      <c r="A41" s="871"/>
      <c r="B41" s="871"/>
      <c r="C41" s="871"/>
      <c r="D41" s="871"/>
      <c r="E41" s="871"/>
      <c r="F41" s="871"/>
      <c r="G41" s="871"/>
      <c r="H41" s="551" t="s">
        <v>994</v>
      </c>
      <c r="I41" s="551">
        <v>1</v>
      </c>
      <c r="J41" s="871"/>
      <c r="K41" s="871"/>
      <c r="L41" s="872"/>
      <c r="M41" s="877"/>
      <c r="N41" s="904"/>
      <c r="O41" s="877"/>
      <c r="P41" s="904"/>
      <c r="Q41" s="871"/>
      <c r="R41" s="871"/>
      <c r="S41" s="898"/>
      <c r="T41" s="898"/>
      <c r="U41" s="898"/>
      <c r="V41" s="898"/>
      <c r="W41" s="898"/>
    </row>
    <row r="42" spans="1:23" ht="47.25" customHeight="1" x14ac:dyDescent="0.25">
      <c r="A42" s="871">
        <v>11</v>
      </c>
      <c r="B42" s="871">
        <v>1</v>
      </c>
      <c r="C42" s="871">
        <v>1</v>
      </c>
      <c r="D42" s="871">
        <v>6</v>
      </c>
      <c r="E42" s="871" t="s">
        <v>995</v>
      </c>
      <c r="F42" s="871" t="s">
        <v>996</v>
      </c>
      <c r="G42" s="551" t="s">
        <v>997</v>
      </c>
      <c r="H42" s="551" t="s">
        <v>998</v>
      </c>
      <c r="I42" s="551">
        <v>1</v>
      </c>
      <c r="J42" s="871" t="s">
        <v>999</v>
      </c>
      <c r="K42" s="871" t="s">
        <v>53</v>
      </c>
      <c r="L42" s="871" t="s">
        <v>554</v>
      </c>
      <c r="M42" s="877">
        <v>0</v>
      </c>
      <c r="N42" s="877">
        <v>160000</v>
      </c>
      <c r="O42" s="877">
        <v>0</v>
      </c>
      <c r="P42" s="877">
        <v>160000</v>
      </c>
      <c r="Q42" s="871" t="s">
        <v>971</v>
      </c>
      <c r="R42" s="871" t="s">
        <v>972</v>
      </c>
    </row>
    <row r="43" spans="1:23" ht="55.5" customHeight="1" x14ac:dyDescent="0.25">
      <c r="A43" s="871"/>
      <c r="B43" s="871"/>
      <c r="C43" s="871"/>
      <c r="D43" s="871"/>
      <c r="E43" s="871"/>
      <c r="F43" s="871"/>
      <c r="G43" s="551" t="s">
        <v>1000</v>
      </c>
      <c r="H43" s="551" t="s">
        <v>57</v>
      </c>
      <c r="I43" s="551">
        <v>1</v>
      </c>
      <c r="J43" s="871"/>
      <c r="K43" s="871"/>
      <c r="L43" s="871"/>
      <c r="M43" s="871"/>
      <c r="N43" s="871"/>
      <c r="O43" s="871"/>
      <c r="P43" s="871"/>
      <c r="Q43" s="871"/>
      <c r="R43" s="871"/>
    </row>
    <row r="44" spans="1:23" ht="72" customHeight="1" x14ac:dyDescent="0.25">
      <c r="A44" s="871"/>
      <c r="B44" s="871"/>
      <c r="C44" s="871"/>
      <c r="D44" s="871"/>
      <c r="E44" s="871"/>
      <c r="F44" s="871"/>
      <c r="G44" s="551" t="s">
        <v>1001</v>
      </c>
      <c r="H44" s="551" t="s">
        <v>1002</v>
      </c>
      <c r="I44" s="551">
        <v>500</v>
      </c>
      <c r="J44" s="871"/>
      <c r="K44" s="871"/>
      <c r="L44" s="871"/>
      <c r="M44" s="871"/>
      <c r="N44" s="871"/>
      <c r="O44" s="871"/>
      <c r="P44" s="871"/>
      <c r="Q44" s="871"/>
      <c r="R44" s="871"/>
    </row>
    <row r="45" spans="1:23" ht="295.5" customHeight="1" x14ac:dyDescent="0.25">
      <c r="A45" s="871"/>
      <c r="B45" s="871"/>
      <c r="C45" s="871"/>
      <c r="D45" s="871"/>
      <c r="E45" s="871"/>
      <c r="F45" s="871"/>
      <c r="G45" s="551" t="s">
        <v>57</v>
      </c>
      <c r="H45" s="551" t="s">
        <v>1003</v>
      </c>
      <c r="I45" s="551">
        <v>1</v>
      </c>
      <c r="J45" s="871"/>
      <c r="K45" s="871"/>
      <c r="L45" s="871"/>
      <c r="M45" s="871"/>
      <c r="N45" s="871"/>
      <c r="O45" s="871"/>
      <c r="P45" s="871"/>
      <c r="Q45" s="871"/>
      <c r="R45" s="871"/>
      <c r="S45" s="905"/>
      <c r="T45" s="905"/>
      <c r="U45" s="905"/>
      <c r="V45" s="905"/>
      <c r="W45" s="905"/>
    </row>
    <row r="46" spans="1:23" s="67" customFormat="1" ht="64.5" customHeight="1" x14ac:dyDescent="0.25">
      <c r="A46" s="872">
        <v>12</v>
      </c>
      <c r="B46" s="871">
        <v>1</v>
      </c>
      <c r="C46" s="871">
        <v>1</v>
      </c>
      <c r="D46" s="871">
        <v>13</v>
      </c>
      <c r="E46" s="871" t="s">
        <v>1004</v>
      </c>
      <c r="F46" s="871" t="s">
        <v>1005</v>
      </c>
      <c r="G46" s="551" t="s">
        <v>1006</v>
      </c>
      <c r="H46" s="551" t="s">
        <v>1007</v>
      </c>
      <c r="I46" s="551">
        <v>1</v>
      </c>
      <c r="J46" s="871" t="s">
        <v>1008</v>
      </c>
      <c r="K46" s="871" t="s">
        <v>53</v>
      </c>
      <c r="L46" s="871" t="s">
        <v>34</v>
      </c>
      <c r="M46" s="907">
        <v>120000</v>
      </c>
      <c r="N46" s="907">
        <v>280000</v>
      </c>
      <c r="O46" s="906">
        <v>120000</v>
      </c>
      <c r="P46" s="906">
        <v>280000</v>
      </c>
      <c r="Q46" s="871" t="s">
        <v>971</v>
      </c>
      <c r="R46" s="871" t="s">
        <v>972</v>
      </c>
    </row>
    <row r="47" spans="1:23" s="67" customFormat="1" ht="68.25" customHeight="1" x14ac:dyDescent="0.25">
      <c r="A47" s="872"/>
      <c r="B47" s="871"/>
      <c r="C47" s="871"/>
      <c r="D47" s="871"/>
      <c r="E47" s="871"/>
      <c r="F47" s="871"/>
      <c r="G47" s="551" t="s">
        <v>57</v>
      </c>
      <c r="H47" s="551" t="s">
        <v>1007</v>
      </c>
      <c r="I47" s="551">
        <v>1</v>
      </c>
      <c r="J47" s="871"/>
      <c r="K47" s="871"/>
      <c r="L47" s="871"/>
      <c r="M47" s="907"/>
      <c r="N47" s="907"/>
      <c r="O47" s="906"/>
      <c r="P47" s="906"/>
      <c r="Q47" s="871"/>
      <c r="R47" s="871"/>
    </row>
    <row r="48" spans="1:23" s="67" customFormat="1" ht="57.75" customHeight="1" x14ac:dyDescent="0.25">
      <c r="A48" s="872"/>
      <c r="B48" s="871"/>
      <c r="C48" s="871"/>
      <c r="D48" s="871"/>
      <c r="E48" s="871"/>
      <c r="F48" s="871"/>
      <c r="G48" s="551" t="s">
        <v>994</v>
      </c>
      <c r="H48" s="551" t="s">
        <v>1009</v>
      </c>
      <c r="I48" s="551">
        <v>1000</v>
      </c>
      <c r="J48" s="871"/>
      <c r="K48" s="871"/>
      <c r="L48" s="871"/>
      <c r="M48" s="907"/>
      <c r="N48" s="907"/>
      <c r="O48" s="906"/>
      <c r="P48" s="906"/>
      <c r="Q48" s="871"/>
      <c r="R48" s="871"/>
    </row>
    <row r="49" spans="1:19" s="67" customFormat="1" ht="62.25" customHeight="1" x14ac:dyDescent="0.25">
      <c r="A49" s="872"/>
      <c r="B49" s="871"/>
      <c r="C49" s="871"/>
      <c r="D49" s="871"/>
      <c r="E49" s="871"/>
      <c r="F49" s="871"/>
      <c r="G49" s="551" t="s">
        <v>196</v>
      </c>
      <c r="H49" s="551" t="s">
        <v>998</v>
      </c>
      <c r="I49" s="551">
        <v>1</v>
      </c>
      <c r="J49" s="871"/>
      <c r="K49" s="871"/>
      <c r="L49" s="871"/>
      <c r="M49" s="907"/>
      <c r="N49" s="907"/>
      <c r="O49" s="906"/>
      <c r="P49" s="906"/>
      <c r="Q49" s="871"/>
      <c r="R49" s="871"/>
      <c r="S49" s="256"/>
    </row>
    <row r="50" spans="1:19" ht="122.25" customHeight="1" x14ac:dyDescent="0.25">
      <c r="A50" s="872"/>
      <c r="B50" s="871"/>
      <c r="C50" s="871"/>
      <c r="D50" s="871"/>
      <c r="E50" s="871"/>
      <c r="F50" s="871"/>
      <c r="G50" s="551" t="s">
        <v>1010</v>
      </c>
      <c r="H50" s="551" t="s">
        <v>1011</v>
      </c>
      <c r="I50" s="551">
        <v>10</v>
      </c>
      <c r="J50" s="871"/>
      <c r="K50" s="871"/>
      <c r="L50" s="871"/>
      <c r="M50" s="907"/>
      <c r="N50" s="907"/>
      <c r="O50" s="906"/>
      <c r="P50" s="906"/>
      <c r="Q50" s="871"/>
      <c r="R50" s="871"/>
      <c r="S50" s="256"/>
    </row>
    <row r="51" spans="1:19" ht="163.5" customHeight="1" x14ac:dyDescent="0.25">
      <c r="A51" s="552">
        <v>13</v>
      </c>
      <c r="B51" s="551">
        <v>3</v>
      </c>
      <c r="C51" s="551">
        <v>1</v>
      </c>
      <c r="D51" s="551">
        <v>9</v>
      </c>
      <c r="E51" s="551" t="s">
        <v>1012</v>
      </c>
      <c r="F51" s="551" t="s">
        <v>1013</v>
      </c>
      <c r="G51" s="551" t="s">
        <v>1014</v>
      </c>
      <c r="H51" s="551">
        <v>1</v>
      </c>
      <c r="I51" s="551" t="s">
        <v>1015</v>
      </c>
      <c r="J51" s="551" t="s">
        <v>1016</v>
      </c>
      <c r="K51" s="560" t="s">
        <v>38</v>
      </c>
      <c r="L51" s="553"/>
      <c r="M51" s="257">
        <v>30000</v>
      </c>
      <c r="N51" s="257"/>
      <c r="O51" s="562">
        <v>30000</v>
      </c>
      <c r="P51" s="561"/>
      <c r="Q51" s="551" t="s">
        <v>1017</v>
      </c>
      <c r="R51" s="551" t="s">
        <v>972</v>
      </c>
      <c r="S51" s="256"/>
    </row>
    <row r="52" spans="1:19" ht="41.25" customHeight="1" x14ac:dyDescent="0.25">
      <c r="A52" s="872">
        <v>14</v>
      </c>
      <c r="B52" s="872">
        <v>3</v>
      </c>
      <c r="C52" s="871">
        <v>1</v>
      </c>
      <c r="D52" s="872">
        <v>6</v>
      </c>
      <c r="E52" s="871" t="s">
        <v>1018</v>
      </c>
      <c r="F52" s="871" t="s">
        <v>1019</v>
      </c>
      <c r="G52" s="871" t="s">
        <v>1020</v>
      </c>
      <c r="H52" s="551" t="s">
        <v>1021</v>
      </c>
      <c r="I52" s="563" t="s">
        <v>41</v>
      </c>
      <c r="J52" s="871" t="s">
        <v>1022</v>
      </c>
      <c r="K52" s="903" t="s">
        <v>45</v>
      </c>
      <c r="L52" s="903" t="s">
        <v>45</v>
      </c>
      <c r="M52" s="890">
        <v>0</v>
      </c>
      <c r="N52" s="890">
        <v>120000</v>
      </c>
      <c r="O52" s="890">
        <v>0</v>
      </c>
      <c r="P52" s="890">
        <v>120000</v>
      </c>
      <c r="Q52" s="871" t="s">
        <v>1023</v>
      </c>
      <c r="R52" s="871" t="s">
        <v>1024</v>
      </c>
    </row>
    <row r="53" spans="1:19" x14ac:dyDescent="0.25">
      <c r="A53" s="872"/>
      <c r="B53" s="872"/>
      <c r="C53" s="871"/>
      <c r="D53" s="872"/>
      <c r="E53" s="871"/>
      <c r="F53" s="871"/>
      <c r="G53" s="871"/>
      <c r="H53" s="871" t="s">
        <v>56</v>
      </c>
      <c r="I53" s="908" t="s">
        <v>167</v>
      </c>
      <c r="J53" s="871"/>
      <c r="K53" s="903"/>
      <c r="L53" s="903"/>
      <c r="M53" s="890"/>
      <c r="N53" s="890"/>
      <c r="O53" s="890"/>
      <c r="P53" s="890"/>
      <c r="Q53" s="871"/>
      <c r="R53" s="871"/>
    </row>
    <row r="54" spans="1:19" ht="28.5" customHeight="1" x14ac:dyDescent="0.25">
      <c r="A54" s="872"/>
      <c r="B54" s="872"/>
      <c r="C54" s="871"/>
      <c r="D54" s="872"/>
      <c r="E54" s="871"/>
      <c r="F54" s="871"/>
      <c r="G54" s="871"/>
      <c r="H54" s="872"/>
      <c r="I54" s="909"/>
      <c r="J54" s="871"/>
      <c r="K54" s="903"/>
      <c r="L54" s="903"/>
      <c r="M54" s="890"/>
      <c r="N54" s="890"/>
      <c r="O54" s="890"/>
      <c r="P54" s="890"/>
      <c r="Q54" s="871"/>
      <c r="R54" s="871"/>
    </row>
    <row r="55" spans="1:19" ht="10.5" customHeight="1" x14ac:dyDescent="0.25">
      <c r="A55" s="872"/>
      <c r="B55" s="872"/>
      <c r="C55" s="871"/>
      <c r="D55" s="872"/>
      <c r="E55" s="871"/>
      <c r="F55" s="871"/>
      <c r="G55" s="871"/>
      <c r="H55" s="872"/>
      <c r="I55" s="909"/>
      <c r="J55" s="871"/>
      <c r="K55" s="903"/>
      <c r="L55" s="903"/>
      <c r="M55" s="890"/>
      <c r="N55" s="890"/>
      <c r="O55" s="890"/>
      <c r="P55" s="890"/>
      <c r="Q55" s="871"/>
      <c r="R55" s="871"/>
    </row>
    <row r="56" spans="1:19" ht="13.5" customHeight="1" x14ac:dyDescent="0.25">
      <c r="A56" s="872"/>
      <c r="B56" s="872"/>
      <c r="C56" s="871"/>
      <c r="D56" s="872"/>
      <c r="E56" s="871"/>
      <c r="F56" s="871"/>
      <c r="G56" s="871"/>
      <c r="H56" s="872"/>
      <c r="I56" s="909"/>
      <c r="J56" s="871"/>
      <c r="K56" s="903"/>
      <c r="L56" s="903"/>
      <c r="M56" s="890"/>
      <c r="N56" s="890"/>
      <c r="O56" s="890"/>
      <c r="P56" s="890"/>
      <c r="Q56" s="871"/>
      <c r="R56" s="871"/>
    </row>
    <row r="57" spans="1:19" ht="16.5" customHeight="1" x14ac:dyDescent="0.25">
      <c r="A57" s="872"/>
      <c r="B57" s="872"/>
      <c r="C57" s="871"/>
      <c r="D57" s="872"/>
      <c r="E57" s="871"/>
      <c r="F57" s="871"/>
      <c r="G57" s="871"/>
      <c r="H57" s="872"/>
      <c r="I57" s="909"/>
      <c r="J57" s="871"/>
      <c r="K57" s="903"/>
      <c r="L57" s="903"/>
      <c r="M57" s="890"/>
      <c r="N57" s="890"/>
      <c r="O57" s="890"/>
      <c r="P57" s="890"/>
      <c r="Q57" s="871"/>
      <c r="R57" s="871"/>
    </row>
    <row r="58" spans="1:19" ht="9.75" customHeight="1" x14ac:dyDescent="0.25">
      <c r="A58" s="872"/>
      <c r="B58" s="872"/>
      <c r="C58" s="871"/>
      <c r="D58" s="872"/>
      <c r="E58" s="871"/>
      <c r="F58" s="871"/>
      <c r="G58" s="871"/>
      <c r="H58" s="872"/>
      <c r="I58" s="909"/>
      <c r="J58" s="871"/>
      <c r="K58" s="903"/>
      <c r="L58" s="903"/>
      <c r="M58" s="890"/>
      <c r="N58" s="890"/>
      <c r="O58" s="890"/>
      <c r="P58" s="890"/>
      <c r="Q58" s="871"/>
      <c r="R58" s="871"/>
    </row>
    <row r="59" spans="1:19" ht="37.5" customHeight="1" x14ac:dyDescent="0.25">
      <c r="A59" s="872"/>
      <c r="B59" s="872"/>
      <c r="C59" s="871"/>
      <c r="D59" s="872"/>
      <c r="E59" s="871"/>
      <c r="F59" s="871"/>
      <c r="G59" s="871" t="s">
        <v>1025</v>
      </c>
      <c r="H59" s="551" t="s">
        <v>1026</v>
      </c>
      <c r="I59" s="551">
        <v>1</v>
      </c>
      <c r="J59" s="871" t="s">
        <v>1027</v>
      </c>
      <c r="K59" s="903"/>
      <c r="L59" s="903"/>
      <c r="M59" s="910"/>
      <c r="N59" s="890">
        <v>200000</v>
      </c>
      <c r="O59" s="910"/>
      <c r="P59" s="890">
        <v>200000</v>
      </c>
      <c r="Q59" s="871"/>
      <c r="R59" s="871"/>
    </row>
    <row r="60" spans="1:19" x14ac:dyDescent="0.25">
      <c r="A60" s="872"/>
      <c r="B60" s="872"/>
      <c r="C60" s="871"/>
      <c r="D60" s="872"/>
      <c r="E60" s="871"/>
      <c r="F60" s="871"/>
      <c r="G60" s="871"/>
      <c r="H60" s="871" t="s">
        <v>56</v>
      </c>
      <c r="I60" s="871">
        <v>30</v>
      </c>
      <c r="J60" s="871"/>
      <c r="K60" s="903"/>
      <c r="L60" s="903"/>
      <c r="M60" s="910"/>
      <c r="N60" s="890"/>
      <c r="O60" s="910"/>
      <c r="P60" s="890"/>
      <c r="Q60" s="871"/>
      <c r="R60" s="871"/>
    </row>
    <row r="61" spans="1:19" ht="6" customHeight="1" x14ac:dyDescent="0.25">
      <c r="A61" s="872"/>
      <c r="B61" s="872"/>
      <c r="C61" s="871"/>
      <c r="D61" s="872"/>
      <c r="E61" s="871"/>
      <c r="F61" s="871"/>
      <c r="G61" s="871"/>
      <c r="H61" s="871"/>
      <c r="I61" s="871"/>
      <c r="J61" s="871"/>
      <c r="K61" s="903"/>
      <c r="L61" s="903"/>
      <c r="M61" s="910"/>
      <c r="N61" s="890"/>
      <c r="O61" s="910"/>
      <c r="P61" s="890"/>
      <c r="Q61" s="871"/>
      <c r="R61" s="871"/>
    </row>
    <row r="62" spans="1:19" ht="20.25" customHeight="1" x14ac:dyDescent="0.25">
      <c r="A62" s="872"/>
      <c r="B62" s="872"/>
      <c r="C62" s="871"/>
      <c r="D62" s="872"/>
      <c r="E62" s="871"/>
      <c r="F62" s="871"/>
      <c r="G62" s="871"/>
      <c r="H62" s="871"/>
      <c r="I62" s="871"/>
      <c r="J62" s="871"/>
      <c r="K62" s="903"/>
      <c r="L62" s="903"/>
      <c r="M62" s="910"/>
      <c r="N62" s="890"/>
      <c r="O62" s="910"/>
      <c r="P62" s="890"/>
      <c r="Q62" s="871"/>
      <c r="R62" s="871"/>
    </row>
    <row r="63" spans="1:19" ht="45" x14ac:dyDescent="0.25">
      <c r="A63" s="872"/>
      <c r="B63" s="872"/>
      <c r="C63" s="871"/>
      <c r="D63" s="872"/>
      <c r="E63" s="871"/>
      <c r="F63" s="871"/>
      <c r="G63" s="551" t="s">
        <v>1028</v>
      </c>
      <c r="H63" s="551" t="s">
        <v>1029</v>
      </c>
      <c r="I63" s="551">
        <v>1</v>
      </c>
      <c r="J63" s="552" t="s">
        <v>1030</v>
      </c>
      <c r="K63" s="903"/>
      <c r="L63" s="903"/>
      <c r="M63" s="564"/>
      <c r="N63" s="558">
        <v>55000</v>
      </c>
      <c r="O63" s="564"/>
      <c r="P63" s="558">
        <v>55000</v>
      </c>
      <c r="Q63" s="871"/>
      <c r="R63" s="871"/>
    </row>
    <row r="64" spans="1:19" ht="64.5" customHeight="1" x14ac:dyDescent="0.25">
      <c r="A64" s="872"/>
      <c r="B64" s="872"/>
      <c r="C64" s="871"/>
      <c r="D64" s="872"/>
      <c r="E64" s="871"/>
      <c r="F64" s="871"/>
      <c r="G64" s="551" t="s">
        <v>1031</v>
      </c>
      <c r="H64" s="551" t="s">
        <v>1029</v>
      </c>
      <c r="I64" s="551">
        <v>1</v>
      </c>
      <c r="J64" s="552" t="s">
        <v>1030</v>
      </c>
      <c r="K64" s="903"/>
      <c r="L64" s="903"/>
      <c r="M64" s="564"/>
      <c r="N64" s="558">
        <v>55000</v>
      </c>
      <c r="O64" s="564"/>
      <c r="P64" s="558">
        <v>55000</v>
      </c>
      <c r="Q64" s="871"/>
      <c r="R64" s="871"/>
      <c r="S64" s="258"/>
    </row>
    <row r="65" spans="1:19" ht="60" x14ac:dyDescent="0.25">
      <c r="A65" s="872"/>
      <c r="B65" s="872"/>
      <c r="C65" s="871"/>
      <c r="D65" s="872"/>
      <c r="E65" s="871"/>
      <c r="F65" s="871"/>
      <c r="G65" s="552" t="s">
        <v>1014</v>
      </c>
      <c r="H65" s="551" t="s">
        <v>1015</v>
      </c>
      <c r="I65" s="551">
        <v>3</v>
      </c>
      <c r="J65" s="551" t="s">
        <v>1027</v>
      </c>
      <c r="K65" s="903"/>
      <c r="L65" s="903"/>
      <c r="M65" s="558">
        <v>15930</v>
      </c>
      <c r="N65" s="558">
        <v>20000</v>
      </c>
      <c r="O65" s="558">
        <v>15930</v>
      </c>
      <c r="P65" s="558">
        <v>20000</v>
      </c>
      <c r="Q65" s="871"/>
      <c r="R65" s="871"/>
      <c r="S65" s="258"/>
    </row>
    <row r="66" spans="1:19" ht="15" customHeight="1" x14ac:dyDescent="0.25">
      <c r="A66" s="872"/>
      <c r="B66" s="872"/>
      <c r="C66" s="871"/>
      <c r="D66" s="872"/>
      <c r="E66" s="871"/>
      <c r="F66" s="871"/>
      <c r="G66" s="878" t="s">
        <v>1032</v>
      </c>
      <c r="H66" s="551" t="s">
        <v>51</v>
      </c>
      <c r="I66" s="551">
        <v>1</v>
      </c>
      <c r="J66" s="871" t="s">
        <v>1027</v>
      </c>
      <c r="K66" s="903"/>
      <c r="L66" s="903"/>
      <c r="M66" s="892">
        <v>0</v>
      </c>
      <c r="N66" s="892">
        <v>25000</v>
      </c>
      <c r="O66" s="892">
        <v>0</v>
      </c>
      <c r="P66" s="892">
        <v>25000</v>
      </c>
      <c r="Q66" s="871"/>
      <c r="R66" s="871"/>
      <c r="S66" s="258"/>
    </row>
    <row r="67" spans="1:19" x14ac:dyDescent="0.25">
      <c r="A67" s="872"/>
      <c r="B67" s="872"/>
      <c r="C67" s="871"/>
      <c r="D67" s="872"/>
      <c r="E67" s="871"/>
      <c r="F67" s="871"/>
      <c r="G67" s="879"/>
      <c r="H67" s="551" t="s">
        <v>675</v>
      </c>
      <c r="I67" s="551">
        <v>80</v>
      </c>
      <c r="J67" s="872"/>
      <c r="K67" s="903"/>
      <c r="L67" s="903"/>
      <c r="M67" s="893"/>
      <c r="N67" s="893"/>
      <c r="O67" s="893"/>
      <c r="P67" s="893"/>
      <c r="Q67" s="871"/>
      <c r="R67" s="871"/>
      <c r="S67" s="258"/>
    </row>
    <row r="68" spans="1:19" ht="57" customHeight="1" x14ac:dyDescent="0.25">
      <c r="A68" s="872"/>
      <c r="B68" s="872"/>
      <c r="C68" s="871"/>
      <c r="D68" s="872"/>
      <c r="E68" s="871"/>
      <c r="F68" s="871"/>
      <c r="G68" s="883"/>
      <c r="H68" s="551" t="s">
        <v>1033</v>
      </c>
      <c r="I68" s="551">
        <v>1</v>
      </c>
      <c r="J68" s="552" t="s">
        <v>1034</v>
      </c>
      <c r="K68" s="903"/>
      <c r="L68" s="903"/>
      <c r="M68" s="894"/>
      <c r="N68" s="894"/>
      <c r="O68" s="894"/>
      <c r="P68" s="894"/>
      <c r="Q68" s="871"/>
      <c r="R68" s="871"/>
      <c r="S68" s="258"/>
    </row>
    <row r="69" spans="1:19" s="67" customFormat="1" ht="34.5" customHeight="1" x14ac:dyDescent="0.25">
      <c r="A69" s="872">
        <v>15</v>
      </c>
      <c r="B69" s="872">
        <v>3</v>
      </c>
      <c r="C69" s="911" t="s">
        <v>161</v>
      </c>
      <c r="D69" s="872">
        <v>12</v>
      </c>
      <c r="E69" s="871" t="s">
        <v>1035</v>
      </c>
      <c r="F69" s="871" t="s">
        <v>1036</v>
      </c>
      <c r="G69" s="871" t="s">
        <v>1037</v>
      </c>
      <c r="H69" s="871" t="s">
        <v>56</v>
      </c>
      <c r="I69" s="871">
        <v>179</v>
      </c>
      <c r="J69" s="871" t="s">
        <v>1027</v>
      </c>
      <c r="K69" s="872" t="s">
        <v>45</v>
      </c>
      <c r="L69" s="909"/>
      <c r="M69" s="890">
        <v>110613.98</v>
      </c>
      <c r="N69" s="909"/>
      <c r="O69" s="890">
        <v>110613.98</v>
      </c>
      <c r="P69" s="909"/>
      <c r="Q69" s="871" t="s">
        <v>1023</v>
      </c>
      <c r="R69" s="871" t="s">
        <v>1024</v>
      </c>
      <c r="S69" s="259"/>
    </row>
    <row r="70" spans="1:19" s="67" customFormat="1" ht="42" customHeight="1" x14ac:dyDescent="0.25">
      <c r="A70" s="872"/>
      <c r="B70" s="872"/>
      <c r="C70" s="912"/>
      <c r="D70" s="872"/>
      <c r="E70" s="871"/>
      <c r="F70" s="871"/>
      <c r="G70" s="871"/>
      <c r="H70" s="909"/>
      <c r="I70" s="913"/>
      <c r="J70" s="871"/>
      <c r="K70" s="872"/>
      <c r="L70" s="909"/>
      <c r="M70" s="890"/>
      <c r="N70" s="909"/>
      <c r="O70" s="890"/>
      <c r="P70" s="909"/>
      <c r="Q70" s="871"/>
      <c r="R70" s="871"/>
    </row>
    <row r="71" spans="1:19" s="67" customFormat="1" ht="68.25" customHeight="1" x14ac:dyDescent="0.25">
      <c r="A71" s="872"/>
      <c r="B71" s="872"/>
      <c r="C71" s="912"/>
      <c r="D71" s="872"/>
      <c r="E71" s="871"/>
      <c r="F71" s="871"/>
      <c r="G71" s="871"/>
      <c r="H71" s="871" t="s">
        <v>1038</v>
      </c>
      <c r="I71" s="872">
        <v>1</v>
      </c>
      <c r="J71" s="871"/>
      <c r="K71" s="872"/>
      <c r="L71" s="909"/>
      <c r="M71" s="890"/>
      <c r="N71" s="909"/>
      <c r="O71" s="890"/>
      <c r="P71" s="909"/>
      <c r="Q71" s="871"/>
      <c r="R71" s="871"/>
    </row>
    <row r="72" spans="1:19" s="67" customFormat="1" ht="8.25" customHeight="1" x14ac:dyDescent="0.25">
      <c r="A72" s="872"/>
      <c r="B72" s="872"/>
      <c r="C72" s="912"/>
      <c r="D72" s="872"/>
      <c r="E72" s="871"/>
      <c r="F72" s="871"/>
      <c r="G72" s="871"/>
      <c r="H72" s="871"/>
      <c r="I72" s="872"/>
      <c r="J72" s="871"/>
      <c r="K72" s="872"/>
      <c r="L72" s="909"/>
      <c r="M72" s="890"/>
      <c r="N72" s="909"/>
      <c r="O72" s="890"/>
      <c r="P72" s="909"/>
      <c r="Q72" s="871"/>
      <c r="R72" s="871"/>
    </row>
    <row r="73" spans="1:19" s="67" customFormat="1" ht="34.5" customHeight="1" x14ac:dyDescent="0.25">
      <c r="A73" s="872"/>
      <c r="B73" s="872"/>
      <c r="C73" s="912"/>
      <c r="D73" s="872"/>
      <c r="E73" s="871"/>
      <c r="F73" s="871"/>
      <c r="G73" s="871"/>
      <c r="H73" s="551" t="s">
        <v>1039</v>
      </c>
      <c r="I73" s="552">
        <v>1</v>
      </c>
      <c r="J73" s="871"/>
      <c r="K73" s="872"/>
      <c r="L73" s="909"/>
      <c r="M73" s="890"/>
      <c r="N73" s="909"/>
      <c r="O73" s="890"/>
      <c r="P73" s="909"/>
      <c r="Q73" s="871"/>
      <c r="R73" s="871"/>
    </row>
    <row r="74" spans="1:19" ht="150" customHeight="1" x14ac:dyDescent="0.25">
      <c r="A74" s="552">
        <v>16</v>
      </c>
      <c r="B74" s="551" t="s">
        <v>950</v>
      </c>
      <c r="C74" s="551">
        <v>1</v>
      </c>
      <c r="D74" s="551">
        <v>6</v>
      </c>
      <c r="E74" s="551" t="s">
        <v>1040</v>
      </c>
      <c r="F74" s="551" t="s">
        <v>1041</v>
      </c>
      <c r="G74" s="551" t="s">
        <v>1042</v>
      </c>
      <c r="H74" s="551" t="s">
        <v>1043</v>
      </c>
      <c r="I74" s="551">
        <v>1</v>
      </c>
      <c r="J74" s="551" t="s">
        <v>1044</v>
      </c>
      <c r="K74" s="560" t="s">
        <v>45</v>
      </c>
      <c r="L74" s="553" t="s">
        <v>466</v>
      </c>
      <c r="M74" s="553">
        <v>29520</v>
      </c>
      <c r="N74" s="551" t="s">
        <v>466</v>
      </c>
      <c r="O74" s="553">
        <v>29520</v>
      </c>
      <c r="P74" s="552" t="s">
        <v>466</v>
      </c>
      <c r="Q74" s="551" t="s">
        <v>1045</v>
      </c>
      <c r="R74" s="551" t="s">
        <v>932</v>
      </c>
    </row>
    <row r="75" spans="1:19" ht="111" customHeight="1" x14ac:dyDescent="0.25">
      <c r="A75" s="552">
        <v>17</v>
      </c>
      <c r="B75" s="551">
        <v>6</v>
      </c>
      <c r="C75" s="551">
        <v>1</v>
      </c>
      <c r="D75" s="551">
        <v>9</v>
      </c>
      <c r="E75" s="551" t="s">
        <v>1046</v>
      </c>
      <c r="F75" s="551" t="s">
        <v>1047</v>
      </c>
      <c r="G75" s="551" t="s">
        <v>1048</v>
      </c>
      <c r="H75" s="551" t="s">
        <v>929</v>
      </c>
      <c r="I75" s="551">
        <v>1</v>
      </c>
      <c r="J75" s="551" t="s">
        <v>1049</v>
      </c>
      <c r="K75" s="560" t="s">
        <v>38</v>
      </c>
      <c r="L75" s="553" t="s">
        <v>466</v>
      </c>
      <c r="M75" s="553">
        <v>17466</v>
      </c>
      <c r="N75" s="551"/>
      <c r="O75" s="553">
        <v>17466</v>
      </c>
      <c r="P75" s="552"/>
      <c r="Q75" s="551" t="s">
        <v>1045</v>
      </c>
      <c r="R75" s="551" t="s">
        <v>932</v>
      </c>
    </row>
    <row r="76" spans="1:19" s="67" customFormat="1" ht="117" customHeight="1" x14ac:dyDescent="0.25">
      <c r="A76" s="872">
        <v>18</v>
      </c>
      <c r="B76" s="871" t="s">
        <v>1050</v>
      </c>
      <c r="C76" s="871">
        <v>1</v>
      </c>
      <c r="D76" s="871">
        <v>6</v>
      </c>
      <c r="E76" s="871" t="s">
        <v>1051</v>
      </c>
      <c r="F76" s="871" t="s">
        <v>1052</v>
      </c>
      <c r="G76" s="871" t="s">
        <v>1053</v>
      </c>
      <c r="H76" s="551" t="s">
        <v>194</v>
      </c>
      <c r="I76" s="551">
        <v>4</v>
      </c>
      <c r="J76" s="871" t="s">
        <v>1054</v>
      </c>
      <c r="K76" s="903" t="s">
        <v>1055</v>
      </c>
      <c r="L76" s="877" t="s">
        <v>34</v>
      </c>
      <c r="M76" s="877">
        <v>98400</v>
      </c>
      <c r="N76" s="877">
        <v>150000</v>
      </c>
      <c r="O76" s="877">
        <v>98400</v>
      </c>
      <c r="P76" s="877">
        <v>150000</v>
      </c>
      <c r="Q76" s="871" t="s">
        <v>1045</v>
      </c>
      <c r="R76" s="871" t="s">
        <v>932</v>
      </c>
    </row>
    <row r="77" spans="1:19" s="67" customFormat="1" ht="97.5" customHeight="1" x14ac:dyDescent="0.25">
      <c r="A77" s="872"/>
      <c r="B77" s="871"/>
      <c r="C77" s="871"/>
      <c r="D77" s="871"/>
      <c r="E77" s="871"/>
      <c r="F77" s="871"/>
      <c r="G77" s="871"/>
      <c r="H77" s="551" t="s">
        <v>469</v>
      </c>
      <c r="I77" s="551">
        <v>80</v>
      </c>
      <c r="J77" s="871"/>
      <c r="K77" s="903"/>
      <c r="L77" s="877"/>
      <c r="M77" s="877"/>
      <c r="N77" s="871"/>
      <c r="O77" s="877"/>
      <c r="P77" s="871"/>
      <c r="Q77" s="871"/>
      <c r="R77" s="872"/>
    </row>
    <row r="78" spans="1:19" s="67" customFormat="1" ht="42.75" customHeight="1" x14ac:dyDescent="0.25">
      <c r="A78" s="872"/>
      <c r="B78" s="871"/>
      <c r="C78" s="871"/>
      <c r="D78" s="871"/>
      <c r="E78" s="871"/>
      <c r="F78" s="871"/>
      <c r="G78" s="871"/>
      <c r="H78" s="551" t="s">
        <v>1056</v>
      </c>
      <c r="I78" s="551">
        <v>1</v>
      </c>
      <c r="J78" s="871"/>
      <c r="K78" s="903"/>
      <c r="L78" s="877"/>
      <c r="M78" s="877"/>
      <c r="N78" s="871"/>
      <c r="O78" s="877"/>
      <c r="P78" s="871"/>
      <c r="Q78" s="871"/>
      <c r="R78" s="872"/>
    </row>
    <row r="79" spans="1:19" ht="15" customHeight="1" x14ac:dyDescent="0.25">
      <c r="A79" s="887">
        <v>19</v>
      </c>
      <c r="B79" s="878" t="s">
        <v>1057</v>
      </c>
      <c r="C79" s="887">
        <v>1</v>
      </c>
      <c r="D79" s="878">
        <v>6</v>
      </c>
      <c r="E79" s="878" t="s">
        <v>1058</v>
      </c>
      <c r="F79" s="878" t="s">
        <v>1059</v>
      </c>
      <c r="G79" s="878" t="s">
        <v>1060</v>
      </c>
      <c r="H79" s="551" t="s">
        <v>1061</v>
      </c>
      <c r="I79" s="551">
        <v>1</v>
      </c>
      <c r="J79" s="878" t="s">
        <v>1066</v>
      </c>
      <c r="K79" s="899" t="s">
        <v>466</v>
      </c>
      <c r="L79" s="880" t="s">
        <v>1062</v>
      </c>
      <c r="M79" s="880">
        <v>0</v>
      </c>
      <c r="N79" s="880">
        <v>280000</v>
      </c>
      <c r="O79" s="880">
        <v>0</v>
      </c>
      <c r="P79" s="880">
        <v>280000</v>
      </c>
      <c r="Q79" s="878" t="s">
        <v>1045</v>
      </c>
      <c r="R79" s="878" t="s">
        <v>932</v>
      </c>
      <c r="S79" s="258"/>
    </row>
    <row r="80" spans="1:19" s="67" customFormat="1" ht="29.25" customHeight="1" x14ac:dyDescent="0.25">
      <c r="A80" s="888"/>
      <c r="B80" s="879"/>
      <c r="C80" s="888"/>
      <c r="D80" s="879"/>
      <c r="E80" s="879"/>
      <c r="F80" s="879"/>
      <c r="G80" s="879"/>
      <c r="H80" s="551" t="s">
        <v>1063</v>
      </c>
      <c r="I80" s="551">
        <v>100</v>
      </c>
      <c r="J80" s="879"/>
      <c r="K80" s="900"/>
      <c r="L80" s="881"/>
      <c r="M80" s="881"/>
      <c r="N80" s="881"/>
      <c r="O80" s="881"/>
      <c r="P80" s="881"/>
      <c r="Q80" s="879"/>
      <c r="R80" s="879"/>
      <c r="S80" s="259"/>
    </row>
    <row r="81" spans="1:22" s="67" customFormat="1" ht="21" customHeight="1" x14ac:dyDescent="0.25">
      <c r="A81" s="888"/>
      <c r="B81" s="879"/>
      <c r="C81" s="888"/>
      <c r="D81" s="879"/>
      <c r="E81" s="879"/>
      <c r="F81" s="879"/>
      <c r="G81" s="879"/>
      <c r="H81" s="551" t="s">
        <v>1064</v>
      </c>
      <c r="I81" s="551">
        <v>1</v>
      </c>
      <c r="J81" s="879"/>
      <c r="K81" s="900"/>
      <c r="L81" s="881"/>
      <c r="M81" s="881"/>
      <c r="N81" s="881"/>
      <c r="O81" s="881"/>
      <c r="P81" s="881"/>
      <c r="Q81" s="879"/>
      <c r="R81" s="879"/>
    </row>
    <row r="82" spans="1:22" s="67" customFormat="1" ht="29.25" customHeight="1" x14ac:dyDescent="0.25">
      <c r="A82" s="888"/>
      <c r="B82" s="879"/>
      <c r="C82" s="888"/>
      <c r="D82" s="879"/>
      <c r="E82" s="879"/>
      <c r="F82" s="879"/>
      <c r="G82" s="879"/>
      <c r="H82" s="551" t="s">
        <v>57</v>
      </c>
      <c r="I82" s="551">
        <v>1</v>
      </c>
      <c r="J82" s="879"/>
      <c r="K82" s="900"/>
      <c r="L82" s="881"/>
      <c r="M82" s="881"/>
      <c r="N82" s="881"/>
      <c r="O82" s="881"/>
      <c r="P82" s="881"/>
      <c r="Q82" s="879"/>
      <c r="R82" s="879"/>
    </row>
    <row r="83" spans="1:22" ht="189" customHeight="1" x14ac:dyDescent="0.25">
      <c r="A83" s="889"/>
      <c r="B83" s="883"/>
      <c r="C83" s="889"/>
      <c r="D83" s="883"/>
      <c r="E83" s="883"/>
      <c r="F83" s="883"/>
      <c r="G83" s="883"/>
      <c r="H83" s="551" t="s">
        <v>1065</v>
      </c>
      <c r="I83" s="551">
        <v>12</v>
      </c>
      <c r="J83" s="883"/>
      <c r="K83" s="901"/>
      <c r="L83" s="882"/>
      <c r="M83" s="882"/>
      <c r="N83" s="882"/>
      <c r="O83" s="882"/>
      <c r="P83" s="882"/>
      <c r="Q83" s="883"/>
      <c r="R83" s="883"/>
      <c r="S83" s="260"/>
    </row>
    <row r="84" spans="1:22" ht="172.5" customHeight="1" x14ac:dyDescent="0.25">
      <c r="A84" s="552">
        <v>20</v>
      </c>
      <c r="B84" s="551">
        <v>6</v>
      </c>
      <c r="C84" s="551">
        <v>1</v>
      </c>
      <c r="D84" s="551">
        <v>13</v>
      </c>
      <c r="E84" s="551" t="s">
        <v>1070</v>
      </c>
      <c r="F84" s="551" t="s">
        <v>1071</v>
      </c>
      <c r="G84" s="551" t="s">
        <v>1072</v>
      </c>
      <c r="H84" s="551" t="s">
        <v>226</v>
      </c>
      <c r="I84" s="551">
        <v>9</v>
      </c>
      <c r="J84" s="551" t="s">
        <v>1068</v>
      </c>
      <c r="K84" s="560"/>
      <c r="L84" s="553" t="s">
        <v>45</v>
      </c>
      <c r="M84" s="553">
        <v>0</v>
      </c>
      <c r="N84" s="553">
        <v>150000</v>
      </c>
      <c r="O84" s="553">
        <v>0</v>
      </c>
      <c r="P84" s="553">
        <v>150000</v>
      </c>
      <c r="Q84" s="551" t="s">
        <v>1045</v>
      </c>
      <c r="R84" s="551" t="s">
        <v>932</v>
      </c>
      <c r="S84" s="233"/>
    </row>
    <row r="85" spans="1:22" ht="210" x14ac:dyDescent="0.25">
      <c r="A85" s="552">
        <v>21</v>
      </c>
      <c r="B85" s="551">
        <v>6</v>
      </c>
      <c r="C85" s="551">
        <v>2</v>
      </c>
      <c r="D85" s="551">
        <v>3</v>
      </c>
      <c r="E85" s="551" t="s">
        <v>1073</v>
      </c>
      <c r="F85" s="551" t="s">
        <v>1074</v>
      </c>
      <c r="G85" s="551" t="s">
        <v>1075</v>
      </c>
      <c r="H85" s="551" t="s">
        <v>1076</v>
      </c>
      <c r="I85" s="261" t="s">
        <v>1077</v>
      </c>
      <c r="J85" s="551" t="s">
        <v>527</v>
      </c>
      <c r="K85" s="560" t="s">
        <v>38</v>
      </c>
      <c r="L85" s="262"/>
      <c r="M85" s="553">
        <v>108952</v>
      </c>
      <c r="N85" s="565"/>
      <c r="O85" s="553">
        <v>108952</v>
      </c>
      <c r="P85" s="565"/>
      <c r="Q85" s="551" t="s">
        <v>1045</v>
      </c>
      <c r="R85" s="551" t="s">
        <v>932</v>
      </c>
    </row>
    <row r="86" spans="1:22" ht="96.75" customHeight="1" x14ac:dyDescent="0.25">
      <c r="A86" s="872">
        <v>22</v>
      </c>
      <c r="B86" s="872" t="s">
        <v>950</v>
      </c>
      <c r="C86" s="872" t="s">
        <v>1078</v>
      </c>
      <c r="D86" s="872">
        <v>7</v>
      </c>
      <c r="E86" s="871" t="s">
        <v>1079</v>
      </c>
      <c r="F86" s="871" t="s">
        <v>1080</v>
      </c>
      <c r="G86" s="871" t="s">
        <v>881</v>
      </c>
      <c r="H86" s="551" t="s">
        <v>1081</v>
      </c>
      <c r="I86" s="551">
        <v>1</v>
      </c>
      <c r="J86" s="871" t="s">
        <v>1082</v>
      </c>
      <c r="K86" s="872" t="s">
        <v>53</v>
      </c>
      <c r="L86" s="872" t="s">
        <v>466</v>
      </c>
      <c r="M86" s="880">
        <v>87945</v>
      </c>
      <c r="N86" s="880">
        <v>0</v>
      </c>
      <c r="O86" s="880">
        <v>87945</v>
      </c>
      <c r="P86" s="880">
        <v>0</v>
      </c>
      <c r="Q86" s="871" t="s">
        <v>1045</v>
      </c>
      <c r="R86" s="871" t="s">
        <v>932</v>
      </c>
    </row>
    <row r="87" spans="1:22" ht="108" customHeight="1" x14ac:dyDescent="0.25">
      <c r="A87" s="872"/>
      <c r="B87" s="872"/>
      <c r="C87" s="872"/>
      <c r="D87" s="872"/>
      <c r="E87" s="871"/>
      <c r="F87" s="871"/>
      <c r="G87" s="871"/>
      <c r="H87" s="551" t="s">
        <v>1083</v>
      </c>
      <c r="I87" s="551">
        <v>10</v>
      </c>
      <c r="J87" s="871"/>
      <c r="K87" s="872"/>
      <c r="L87" s="872"/>
      <c r="M87" s="882"/>
      <c r="N87" s="882"/>
      <c r="O87" s="882"/>
      <c r="P87" s="882"/>
      <c r="Q87" s="871"/>
      <c r="R87" s="871"/>
      <c r="S87" s="898"/>
      <c r="T87" s="898"/>
      <c r="U87" s="898"/>
      <c r="V87" s="898"/>
    </row>
    <row r="88" spans="1:22" ht="120" customHeight="1" x14ac:dyDescent="0.25">
      <c r="A88" s="551">
        <v>23</v>
      </c>
      <c r="B88" s="551">
        <v>6</v>
      </c>
      <c r="C88" s="551">
        <v>2</v>
      </c>
      <c r="D88" s="551">
        <v>3</v>
      </c>
      <c r="E88" s="551" t="s">
        <v>1084</v>
      </c>
      <c r="F88" s="551" t="s">
        <v>1085</v>
      </c>
      <c r="G88" s="551" t="s">
        <v>55</v>
      </c>
      <c r="H88" s="551" t="s">
        <v>998</v>
      </c>
      <c r="I88" s="551">
        <v>1</v>
      </c>
      <c r="J88" s="551" t="s">
        <v>1086</v>
      </c>
      <c r="K88" s="551"/>
      <c r="L88" s="551" t="s">
        <v>89</v>
      </c>
      <c r="M88" s="551"/>
      <c r="N88" s="553">
        <v>35000</v>
      </c>
      <c r="O88" s="551"/>
      <c r="P88" s="553">
        <v>35000</v>
      </c>
      <c r="Q88" s="551" t="s">
        <v>1045</v>
      </c>
      <c r="R88" s="551" t="s">
        <v>932</v>
      </c>
    </row>
    <row r="89" spans="1:22" x14ac:dyDescent="0.25">
      <c r="A89" s="914">
        <v>24</v>
      </c>
      <c r="B89" s="872">
        <v>1</v>
      </c>
      <c r="C89" s="871">
        <v>1</v>
      </c>
      <c r="D89" s="872">
        <v>6</v>
      </c>
      <c r="E89" s="871" t="s">
        <v>1087</v>
      </c>
      <c r="F89" s="915" t="s">
        <v>1088</v>
      </c>
      <c r="G89" s="878" t="s">
        <v>1089</v>
      </c>
      <c r="H89" s="878" t="s">
        <v>1021</v>
      </c>
      <c r="I89" s="878">
        <v>2</v>
      </c>
      <c r="J89" s="878" t="s">
        <v>1090</v>
      </c>
      <c r="K89" s="899"/>
      <c r="L89" s="899" t="s">
        <v>45</v>
      </c>
      <c r="M89" s="892"/>
      <c r="N89" s="892">
        <v>1204000</v>
      </c>
      <c r="O89" s="892"/>
      <c r="P89" s="892">
        <v>1204000</v>
      </c>
      <c r="Q89" s="871" t="s">
        <v>1023</v>
      </c>
      <c r="R89" s="871" t="s">
        <v>1024</v>
      </c>
    </row>
    <row r="90" spans="1:22" x14ac:dyDescent="0.25">
      <c r="A90" s="872"/>
      <c r="B90" s="872"/>
      <c r="C90" s="871"/>
      <c r="D90" s="872"/>
      <c r="E90" s="871"/>
      <c r="F90" s="916"/>
      <c r="G90" s="879"/>
      <c r="H90" s="879"/>
      <c r="I90" s="879"/>
      <c r="J90" s="879"/>
      <c r="K90" s="900"/>
      <c r="L90" s="900"/>
      <c r="M90" s="893"/>
      <c r="N90" s="893"/>
      <c r="O90" s="893"/>
      <c r="P90" s="893"/>
      <c r="Q90" s="871"/>
      <c r="R90" s="871"/>
    </row>
    <row r="91" spans="1:22" x14ac:dyDescent="0.25">
      <c r="A91" s="872"/>
      <c r="B91" s="872"/>
      <c r="C91" s="871"/>
      <c r="D91" s="872"/>
      <c r="E91" s="871"/>
      <c r="F91" s="916"/>
      <c r="G91" s="879"/>
      <c r="H91" s="883"/>
      <c r="I91" s="883"/>
      <c r="J91" s="879"/>
      <c r="K91" s="900"/>
      <c r="L91" s="900"/>
      <c r="M91" s="893"/>
      <c r="N91" s="893"/>
      <c r="O91" s="893"/>
      <c r="P91" s="893"/>
      <c r="Q91" s="871"/>
      <c r="R91" s="871"/>
    </row>
    <row r="92" spans="1:22" x14ac:dyDescent="0.25">
      <c r="A92" s="872"/>
      <c r="B92" s="872"/>
      <c r="C92" s="871"/>
      <c r="D92" s="872"/>
      <c r="E92" s="871"/>
      <c r="F92" s="916"/>
      <c r="G92" s="883"/>
      <c r="H92" s="551" t="s">
        <v>56</v>
      </c>
      <c r="I92" s="551">
        <v>300</v>
      </c>
      <c r="J92" s="879"/>
      <c r="K92" s="900"/>
      <c r="L92" s="900"/>
      <c r="M92" s="893"/>
      <c r="N92" s="893"/>
      <c r="O92" s="893"/>
      <c r="P92" s="893"/>
      <c r="Q92" s="871"/>
      <c r="R92" s="871"/>
    </row>
    <row r="93" spans="1:22" ht="90" x14ac:dyDescent="0.25">
      <c r="A93" s="872"/>
      <c r="B93" s="872"/>
      <c r="C93" s="871"/>
      <c r="D93" s="872"/>
      <c r="E93" s="871"/>
      <c r="F93" s="916"/>
      <c r="G93" s="551" t="s">
        <v>1091</v>
      </c>
      <c r="H93" s="551" t="s">
        <v>940</v>
      </c>
      <c r="I93" s="563" t="s">
        <v>1092</v>
      </c>
      <c r="J93" s="879"/>
      <c r="K93" s="900"/>
      <c r="L93" s="900"/>
      <c r="M93" s="893"/>
      <c r="N93" s="893"/>
      <c r="O93" s="893"/>
      <c r="P93" s="893"/>
      <c r="Q93" s="871"/>
      <c r="R93" s="871"/>
    </row>
    <row r="94" spans="1:22" ht="51.75" customHeight="1" x14ac:dyDescent="0.25">
      <c r="A94" s="872"/>
      <c r="B94" s="872"/>
      <c r="C94" s="871"/>
      <c r="D94" s="872"/>
      <c r="E94" s="871"/>
      <c r="F94" s="916"/>
      <c r="G94" s="551" t="s">
        <v>1093</v>
      </c>
      <c r="H94" s="551" t="s">
        <v>58</v>
      </c>
      <c r="I94" s="563" t="s">
        <v>41</v>
      </c>
      <c r="J94" s="879"/>
      <c r="K94" s="900"/>
      <c r="L94" s="900"/>
      <c r="M94" s="893"/>
      <c r="N94" s="893"/>
      <c r="O94" s="893"/>
      <c r="P94" s="893"/>
      <c r="Q94" s="871"/>
      <c r="R94" s="871"/>
    </row>
    <row r="95" spans="1:22" ht="75" x14ac:dyDescent="0.25">
      <c r="A95" s="872"/>
      <c r="B95" s="872"/>
      <c r="C95" s="871"/>
      <c r="D95" s="872"/>
      <c r="E95" s="871"/>
      <c r="F95" s="916"/>
      <c r="G95" s="551" t="s">
        <v>1094</v>
      </c>
      <c r="H95" s="551" t="s">
        <v>1095</v>
      </c>
      <c r="I95" s="563" t="s">
        <v>41</v>
      </c>
      <c r="J95" s="879"/>
      <c r="K95" s="900"/>
      <c r="L95" s="900"/>
      <c r="M95" s="893"/>
      <c r="N95" s="893"/>
      <c r="O95" s="893"/>
      <c r="P95" s="893"/>
      <c r="Q95" s="871"/>
      <c r="R95" s="871"/>
    </row>
    <row r="96" spans="1:22" ht="90" x14ac:dyDescent="0.25">
      <c r="A96" s="872"/>
      <c r="B96" s="872"/>
      <c r="C96" s="871"/>
      <c r="D96" s="872"/>
      <c r="E96" s="871"/>
      <c r="F96" s="916"/>
      <c r="G96" s="551" t="s">
        <v>1096</v>
      </c>
      <c r="H96" s="551" t="s">
        <v>1095</v>
      </c>
      <c r="I96" s="563" t="s">
        <v>1097</v>
      </c>
      <c r="J96" s="879"/>
      <c r="K96" s="900"/>
      <c r="L96" s="900"/>
      <c r="M96" s="888"/>
      <c r="N96" s="888"/>
      <c r="O96" s="888"/>
      <c r="P96" s="888"/>
      <c r="Q96" s="871"/>
      <c r="R96" s="871"/>
    </row>
    <row r="97" spans="1:23" ht="90" x14ac:dyDescent="0.25">
      <c r="A97" s="872"/>
      <c r="B97" s="872"/>
      <c r="C97" s="871"/>
      <c r="D97" s="872"/>
      <c r="E97" s="871"/>
      <c r="F97" s="916"/>
      <c r="G97" s="551" t="s">
        <v>1098</v>
      </c>
      <c r="H97" s="551" t="s">
        <v>1095</v>
      </c>
      <c r="I97" s="563" t="s">
        <v>41</v>
      </c>
      <c r="J97" s="879"/>
      <c r="K97" s="900"/>
      <c r="L97" s="900"/>
      <c r="M97" s="888"/>
      <c r="N97" s="888"/>
      <c r="O97" s="888"/>
      <c r="P97" s="888"/>
      <c r="Q97" s="871"/>
      <c r="R97" s="871"/>
    </row>
    <row r="98" spans="1:23" ht="75" x14ac:dyDescent="0.25">
      <c r="A98" s="872"/>
      <c r="B98" s="872"/>
      <c r="C98" s="871"/>
      <c r="D98" s="872"/>
      <c r="E98" s="871"/>
      <c r="F98" s="916"/>
      <c r="G98" s="551" t="s">
        <v>1099</v>
      </c>
      <c r="H98" s="551" t="s">
        <v>1100</v>
      </c>
      <c r="I98" s="563" t="s">
        <v>855</v>
      </c>
      <c r="J98" s="879"/>
      <c r="K98" s="900"/>
      <c r="L98" s="900"/>
      <c r="M98" s="888"/>
      <c r="N98" s="888"/>
      <c r="O98" s="888"/>
      <c r="P98" s="888"/>
      <c r="Q98" s="871"/>
      <c r="R98" s="871"/>
    </row>
    <row r="99" spans="1:23" ht="45" x14ac:dyDescent="0.25">
      <c r="A99" s="872"/>
      <c r="B99" s="872"/>
      <c r="C99" s="871"/>
      <c r="D99" s="872"/>
      <c r="E99" s="871"/>
      <c r="F99" s="916"/>
      <c r="G99" s="551" t="s">
        <v>1101</v>
      </c>
      <c r="H99" s="551" t="s">
        <v>1102</v>
      </c>
      <c r="I99" s="563" t="s">
        <v>201</v>
      </c>
      <c r="J99" s="879"/>
      <c r="K99" s="900"/>
      <c r="L99" s="900"/>
      <c r="M99" s="888"/>
      <c r="N99" s="888"/>
      <c r="O99" s="888"/>
      <c r="P99" s="888"/>
      <c r="Q99" s="871"/>
      <c r="R99" s="871"/>
    </row>
    <row r="100" spans="1:23" ht="30" x14ac:dyDescent="0.25">
      <c r="A100" s="872"/>
      <c r="B100" s="872"/>
      <c r="C100" s="871"/>
      <c r="D100" s="872"/>
      <c r="E100" s="871"/>
      <c r="F100" s="917"/>
      <c r="G100" s="551" t="s">
        <v>1103</v>
      </c>
      <c r="H100" s="551" t="s">
        <v>1104</v>
      </c>
      <c r="I100" s="563" t="s">
        <v>41</v>
      </c>
      <c r="J100" s="883"/>
      <c r="K100" s="901"/>
      <c r="L100" s="901"/>
      <c r="M100" s="889"/>
      <c r="N100" s="889"/>
      <c r="O100" s="889"/>
      <c r="P100" s="889"/>
      <c r="Q100" s="871"/>
      <c r="R100" s="871"/>
    </row>
    <row r="101" spans="1:23" ht="150" x14ac:dyDescent="0.25">
      <c r="A101" s="263">
        <v>25</v>
      </c>
      <c r="B101" s="552">
        <v>1</v>
      </c>
      <c r="C101" s="552">
        <v>1</v>
      </c>
      <c r="D101" s="552">
        <v>6</v>
      </c>
      <c r="E101" s="551" t="s">
        <v>1105</v>
      </c>
      <c r="F101" s="551" t="s">
        <v>1106</v>
      </c>
      <c r="G101" s="551" t="s">
        <v>1107</v>
      </c>
      <c r="H101" s="551">
        <v>500</v>
      </c>
      <c r="I101" s="551" t="s">
        <v>1108</v>
      </c>
      <c r="J101" s="551" t="s">
        <v>1109</v>
      </c>
      <c r="K101" s="565"/>
      <c r="L101" s="551" t="s">
        <v>1110</v>
      </c>
      <c r="M101" s="264">
        <v>0</v>
      </c>
      <c r="N101" s="264">
        <v>249000</v>
      </c>
      <c r="O101" s="264">
        <v>0</v>
      </c>
      <c r="P101" s="264">
        <v>249000</v>
      </c>
      <c r="Q101" s="551" t="s">
        <v>1017</v>
      </c>
      <c r="R101" s="551" t="s">
        <v>972</v>
      </c>
    </row>
    <row r="102" spans="1:23" ht="169.5" customHeight="1" x14ac:dyDescent="0.25">
      <c r="A102" s="551">
        <v>26</v>
      </c>
      <c r="B102" s="552">
        <v>6</v>
      </c>
      <c r="C102" s="552">
        <v>5</v>
      </c>
      <c r="D102" s="552">
        <v>4</v>
      </c>
      <c r="E102" s="551" t="s">
        <v>1111</v>
      </c>
      <c r="F102" s="551" t="s">
        <v>1112</v>
      </c>
      <c r="G102" s="551" t="s">
        <v>202</v>
      </c>
      <c r="H102" s="551" t="s">
        <v>1113</v>
      </c>
      <c r="I102" s="551" t="s">
        <v>1114</v>
      </c>
      <c r="J102" s="551" t="s">
        <v>1115</v>
      </c>
      <c r="K102" s="551"/>
      <c r="L102" s="551" t="s">
        <v>45</v>
      </c>
      <c r="M102" s="551"/>
      <c r="N102" s="558">
        <v>48000</v>
      </c>
      <c r="O102" s="558"/>
      <c r="P102" s="558">
        <v>48000</v>
      </c>
      <c r="Q102" s="551" t="s">
        <v>1045</v>
      </c>
      <c r="R102" s="551" t="s">
        <v>932</v>
      </c>
    </row>
    <row r="103" spans="1:23" ht="150.75" customHeight="1" x14ac:dyDescent="0.25">
      <c r="A103" s="551">
        <v>27</v>
      </c>
      <c r="B103" s="551">
        <v>6</v>
      </c>
      <c r="C103" s="551">
        <v>2</v>
      </c>
      <c r="D103" s="551">
        <v>3</v>
      </c>
      <c r="E103" s="551" t="s">
        <v>3009</v>
      </c>
      <c r="F103" s="551" t="s">
        <v>1116</v>
      </c>
      <c r="G103" s="551" t="s">
        <v>57</v>
      </c>
      <c r="H103" s="551" t="s">
        <v>1117</v>
      </c>
      <c r="I103" s="551" t="s">
        <v>1118</v>
      </c>
      <c r="J103" s="551" t="s">
        <v>1119</v>
      </c>
      <c r="K103" s="551"/>
      <c r="L103" s="551" t="s">
        <v>45</v>
      </c>
      <c r="M103" s="551">
        <v>0</v>
      </c>
      <c r="N103" s="553">
        <v>190000</v>
      </c>
      <c r="O103" s="612">
        <v>0</v>
      </c>
      <c r="P103" s="553">
        <v>190000</v>
      </c>
      <c r="Q103" s="551" t="s">
        <v>1045</v>
      </c>
      <c r="R103" s="551" t="s">
        <v>932</v>
      </c>
      <c r="S103" s="75"/>
      <c r="T103" s="75"/>
      <c r="U103" s="75"/>
      <c r="V103" s="75"/>
      <c r="W103" s="75"/>
    </row>
    <row r="104" spans="1:23" x14ac:dyDescent="0.25">
      <c r="Q104" s="265"/>
    </row>
    <row r="105" spans="1:23" x14ac:dyDescent="0.25">
      <c r="M105" s="716"/>
      <c r="N105" s="719" t="s">
        <v>35</v>
      </c>
      <c r="O105" s="719"/>
      <c r="P105" s="719"/>
    </row>
    <row r="106" spans="1:23" x14ac:dyDescent="0.25">
      <c r="M106" s="717"/>
      <c r="N106" s="719" t="s">
        <v>36</v>
      </c>
      <c r="O106" s="719" t="s">
        <v>37</v>
      </c>
      <c r="P106" s="719"/>
    </row>
    <row r="107" spans="1:23" x14ac:dyDescent="0.25">
      <c r="M107" s="718"/>
      <c r="N107" s="719"/>
      <c r="O107" s="242">
        <v>2020</v>
      </c>
      <c r="P107" s="242">
        <v>2021</v>
      </c>
    </row>
    <row r="108" spans="1:23" x14ac:dyDescent="0.25">
      <c r="M108" s="242" t="s">
        <v>887</v>
      </c>
      <c r="N108" s="240">
        <v>27</v>
      </c>
      <c r="O108" s="243">
        <f>O7+O9+O14+O18+O20+O23+O30+O32+O46+O51+O52+O65+O69+O74++O76+O79+O85+O86+O75</f>
        <v>1313633.2</v>
      </c>
      <c r="P108" s="22">
        <f>P103+P102+P101+P89+P88+P84+P79+P76+P66+P65+P64+P63+P59+P52+P46+P42+P39+P36+P32+P23+P20+P18+P14+P9</f>
        <v>4506000</v>
      </c>
    </row>
    <row r="109" spans="1:23" x14ac:dyDescent="0.25">
      <c r="O109" s="233"/>
      <c r="P109" s="106"/>
    </row>
    <row r="110" spans="1:23" x14ac:dyDescent="0.25">
      <c r="P110" s="106"/>
    </row>
    <row r="111" spans="1:23" x14ac:dyDescent="0.25">
      <c r="O111" s="106"/>
    </row>
  </sheetData>
  <mergeCells count="331">
    <mergeCell ref="F89:F100"/>
    <mergeCell ref="G89:G92"/>
    <mergeCell ref="H89:H91"/>
    <mergeCell ref="I89:I91"/>
    <mergeCell ref="J89:J100"/>
    <mergeCell ref="K89:K100"/>
    <mergeCell ref="M105:M107"/>
    <mergeCell ref="N105:P105"/>
    <mergeCell ref="N106:N107"/>
    <mergeCell ref="O106:P106"/>
    <mergeCell ref="L89:L100"/>
    <mergeCell ref="M89:M100"/>
    <mergeCell ref="N89:N100"/>
    <mergeCell ref="O89:O100"/>
    <mergeCell ref="P89:P100"/>
    <mergeCell ref="O86:O87"/>
    <mergeCell ref="P86:P87"/>
    <mergeCell ref="Q86:Q87"/>
    <mergeCell ref="R86:R87"/>
    <mergeCell ref="S87:V87"/>
    <mergeCell ref="A89:A100"/>
    <mergeCell ref="B89:B100"/>
    <mergeCell ref="C89:C100"/>
    <mergeCell ref="D89:D100"/>
    <mergeCell ref="E89:E100"/>
    <mergeCell ref="G86:G87"/>
    <mergeCell ref="J86:J87"/>
    <mergeCell ref="K86:K87"/>
    <mergeCell ref="L86:L87"/>
    <mergeCell ref="M86:M87"/>
    <mergeCell ref="N86:N87"/>
    <mergeCell ref="A86:A87"/>
    <mergeCell ref="B86:B87"/>
    <mergeCell ref="C86:C87"/>
    <mergeCell ref="D86:D87"/>
    <mergeCell ref="E86:E87"/>
    <mergeCell ref="F86:F87"/>
    <mergeCell ref="R89:R100"/>
    <mergeCell ref="Q89:Q100"/>
    <mergeCell ref="O79:O83"/>
    <mergeCell ref="P79:P83"/>
    <mergeCell ref="Q79:Q83"/>
    <mergeCell ref="R79:R83"/>
    <mergeCell ref="G79:G83"/>
    <mergeCell ref="J79:J83"/>
    <mergeCell ref="K79:K83"/>
    <mergeCell ref="L79:L83"/>
    <mergeCell ref="M79:M83"/>
    <mergeCell ref="N79:N83"/>
    <mergeCell ref="A76:A78"/>
    <mergeCell ref="B76:B78"/>
    <mergeCell ref="C76:C78"/>
    <mergeCell ref="D76:D78"/>
    <mergeCell ref="E76:E78"/>
    <mergeCell ref="F76:F78"/>
    <mergeCell ref="A79:A83"/>
    <mergeCell ref="B79:B83"/>
    <mergeCell ref="C79:C83"/>
    <mergeCell ref="D79:D83"/>
    <mergeCell ref="E79:E83"/>
    <mergeCell ref="F79:F83"/>
    <mergeCell ref="O76:O78"/>
    <mergeCell ref="P76:P78"/>
    <mergeCell ref="Q76:Q78"/>
    <mergeCell ref="R76:R78"/>
    <mergeCell ref="G76:G78"/>
    <mergeCell ref="J76:J78"/>
    <mergeCell ref="K76:K78"/>
    <mergeCell ref="L76:L78"/>
    <mergeCell ref="M76:M78"/>
    <mergeCell ref="N76:N78"/>
    <mergeCell ref="P69:P73"/>
    <mergeCell ref="Q69:Q73"/>
    <mergeCell ref="R69:R73"/>
    <mergeCell ref="G69:G73"/>
    <mergeCell ref="H69:H70"/>
    <mergeCell ref="I69:I70"/>
    <mergeCell ref="J69:J73"/>
    <mergeCell ref="K69:K73"/>
    <mergeCell ref="L69:L73"/>
    <mergeCell ref="H71:H72"/>
    <mergeCell ref="I71:I72"/>
    <mergeCell ref="P59:P62"/>
    <mergeCell ref="H60:H62"/>
    <mergeCell ref="I60:I62"/>
    <mergeCell ref="G66:G68"/>
    <mergeCell ref="J66:J67"/>
    <mergeCell ref="M66:M68"/>
    <mergeCell ref="N66:N68"/>
    <mergeCell ref="O66:O68"/>
    <mergeCell ref="P66:P68"/>
    <mergeCell ref="J52:J58"/>
    <mergeCell ref="K52:K68"/>
    <mergeCell ref="L52:L68"/>
    <mergeCell ref="M52:M58"/>
    <mergeCell ref="N52:N58"/>
    <mergeCell ref="O52:O58"/>
    <mergeCell ref="A69:A73"/>
    <mergeCell ref="B69:B73"/>
    <mergeCell ref="C69:C73"/>
    <mergeCell ref="D69:D73"/>
    <mergeCell ref="E69:E73"/>
    <mergeCell ref="F69:F73"/>
    <mergeCell ref="M69:M73"/>
    <mergeCell ref="N69:N73"/>
    <mergeCell ref="O69:O73"/>
    <mergeCell ref="R46:R50"/>
    <mergeCell ref="A52:A68"/>
    <mergeCell ref="B52:B68"/>
    <mergeCell ref="C52:C68"/>
    <mergeCell ref="D52:D68"/>
    <mergeCell ref="E52:E68"/>
    <mergeCell ref="F52:F68"/>
    <mergeCell ref="G52:G58"/>
    <mergeCell ref="J46:J50"/>
    <mergeCell ref="K46:K50"/>
    <mergeCell ref="L46:L50"/>
    <mergeCell ref="M46:M50"/>
    <mergeCell ref="N46:N50"/>
    <mergeCell ref="O46:O50"/>
    <mergeCell ref="P52:P58"/>
    <mergeCell ref="Q52:Q68"/>
    <mergeCell ref="R52:R68"/>
    <mergeCell ref="H53:H58"/>
    <mergeCell ref="I53:I58"/>
    <mergeCell ref="G59:G62"/>
    <mergeCell ref="J59:J62"/>
    <mergeCell ref="M59:M62"/>
    <mergeCell ref="N59:N62"/>
    <mergeCell ref="O59:O62"/>
    <mergeCell ref="P42:P45"/>
    <mergeCell ref="Q42:Q45"/>
    <mergeCell ref="R42:R45"/>
    <mergeCell ref="S45:W45"/>
    <mergeCell ref="A46:A50"/>
    <mergeCell ref="B46:B50"/>
    <mergeCell ref="C46:C50"/>
    <mergeCell ref="D46:D50"/>
    <mergeCell ref="E46:E50"/>
    <mergeCell ref="F46:F50"/>
    <mergeCell ref="J42:J45"/>
    <mergeCell ref="K42:K45"/>
    <mergeCell ref="L42:L45"/>
    <mergeCell ref="M42:M45"/>
    <mergeCell ref="N42:N45"/>
    <mergeCell ref="O42:O45"/>
    <mergeCell ref="A42:A45"/>
    <mergeCell ref="B42:B45"/>
    <mergeCell ref="C42:C45"/>
    <mergeCell ref="D42:D45"/>
    <mergeCell ref="E42:E45"/>
    <mergeCell ref="F42:F45"/>
    <mergeCell ref="P46:P50"/>
    <mergeCell ref="Q46:Q50"/>
    <mergeCell ref="N39:N41"/>
    <mergeCell ref="O39:O41"/>
    <mergeCell ref="P39:P41"/>
    <mergeCell ref="Q39:Q41"/>
    <mergeCell ref="R39:R41"/>
    <mergeCell ref="S41:W41"/>
    <mergeCell ref="F39:F41"/>
    <mergeCell ref="G39:G41"/>
    <mergeCell ref="J39:J41"/>
    <mergeCell ref="K39:K41"/>
    <mergeCell ref="L39:L41"/>
    <mergeCell ref="M39:M41"/>
    <mergeCell ref="A39:A41"/>
    <mergeCell ref="B39:B41"/>
    <mergeCell ref="C39:C41"/>
    <mergeCell ref="D39:D41"/>
    <mergeCell ref="E39:E41"/>
    <mergeCell ref="F36:F38"/>
    <mergeCell ref="G36:G38"/>
    <mergeCell ref="J36:J38"/>
    <mergeCell ref="K36:K38"/>
    <mergeCell ref="O32:O35"/>
    <mergeCell ref="P32:P35"/>
    <mergeCell ref="Q32:Q35"/>
    <mergeCell ref="R32:R35"/>
    <mergeCell ref="S34:U35"/>
    <mergeCell ref="A36:A38"/>
    <mergeCell ref="B36:B38"/>
    <mergeCell ref="C36:C38"/>
    <mergeCell ref="D36:D38"/>
    <mergeCell ref="E36:E38"/>
    <mergeCell ref="G32:G35"/>
    <mergeCell ref="J32:J35"/>
    <mergeCell ref="K32:K35"/>
    <mergeCell ref="L32:L35"/>
    <mergeCell ref="M32:M35"/>
    <mergeCell ref="N32:N35"/>
    <mergeCell ref="N36:N38"/>
    <mergeCell ref="O36:O38"/>
    <mergeCell ref="P36:P38"/>
    <mergeCell ref="Q36:Q38"/>
    <mergeCell ref="R36:R38"/>
    <mergeCell ref="L36:L38"/>
    <mergeCell ref="M36:M38"/>
    <mergeCell ref="A32:A35"/>
    <mergeCell ref="B32:B35"/>
    <mergeCell ref="C32:C35"/>
    <mergeCell ref="D32:D35"/>
    <mergeCell ref="E32:E35"/>
    <mergeCell ref="F32:F35"/>
    <mergeCell ref="G30:G31"/>
    <mergeCell ref="J30:J31"/>
    <mergeCell ref="K30:K31"/>
    <mergeCell ref="A30:A31"/>
    <mergeCell ref="B30:B31"/>
    <mergeCell ref="C30:C31"/>
    <mergeCell ref="D30:D31"/>
    <mergeCell ref="E30:E31"/>
    <mergeCell ref="F30:F31"/>
    <mergeCell ref="J23:J29"/>
    <mergeCell ref="K23:K29"/>
    <mergeCell ref="L23:L29"/>
    <mergeCell ref="M23:M29"/>
    <mergeCell ref="N23:N29"/>
    <mergeCell ref="O30:O31"/>
    <mergeCell ref="P30:P31"/>
    <mergeCell ref="Q30:Q31"/>
    <mergeCell ref="R30:R31"/>
    <mergeCell ref="L30:L31"/>
    <mergeCell ref="M30:M31"/>
    <mergeCell ref="N30:N31"/>
    <mergeCell ref="P20:P22"/>
    <mergeCell ref="Q20:Q22"/>
    <mergeCell ref="R20:R22"/>
    <mergeCell ref="H21:H22"/>
    <mergeCell ref="I21:I22"/>
    <mergeCell ref="A23:A29"/>
    <mergeCell ref="B23:B29"/>
    <mergeCell ref="C23:C29"/>
    <mergeCell ref="D23:D29"/>
    <mergeCell ref="E23:E29"/>
    <mergeCell ref="J20:J22"/>
    <mergeCell ref="K20:K22"/>
    <mergeCell ref="L20:L22"/>
    <mergeCell ref="M20:M22"/>
    <mergeCell ref="N20:N22"/>
    <mergeCell ref="O20:O22"/>
    <mergeCell ref="O23:O29"/>
    <mergeCell ref="P23:P29"/>
    <mergeCell ref="Q23:Q29"/>
    <mergeCell ref="R23:R29"/>
    <mergeCell ref="G24:G25"/>
    <mergeCell ref="G26:G27"/>
    <mergeCell ref="G28:G29"/>
    <mergeCell ref="F23:F29"/>
    <mergeCell ref="A20:A22"/>
    <mergeCell ref="B20:B22"/>
    <mergeCell ref="C20:C22"/>
    <mergeCell ref="D20:D22"/>
    <mergeCell ref="E20:E22"/>
    <mergeCell ref="F20:F22"/>
    <mergeCell ref="G20:G22"/>
    <mergeCell ref="J18:J19"/>
    <mergeCell ref="K18:K19"/>
    <mergeCell ref="O14:O17"/>
    <mergeCell ref="P14:P17"/>
    <mergeCell ref="Q14:Q17"/>
    <mergeCell ref="R14:R17"/>
    <mergeCell ref="A18:A19"/>
    <mergeCell ref="B18:B19"/>
    <mergeCell ref="C18:C19"/>
    <mergeCell ref="D18:D19"/>
    <mergeCell ref="E18:E19"/>
    <mergeCell ref="F18:F19"/>
    <mergeCell ref="F14:F17"/>
    <mergeCell ref="J14:J17"/>
    <mergeCell ref="K14:K17"/>
    <mergeCell ref="L14:L17"/>
    <mergeCell ref="M14:M17"/>
    <mergeCell ref="N14:N17"/>
    <mergeCell ref="P18:P19"/>
    <mergeCell ref="Q18:Q19"/>
    <mergeCell ref="R18:R19"/>
    <mergeCell ref="L18:L19"/>
    <mergeCell ref="M18:M19"/>
    <mergeCell ref="N18:N19"/>
    <mergeCell ref="O18:O19"/>
    <mergeCell ref="A14:A17"/>
    <mergeCell ref="B14:B17"/>
    <mergeCell ref="C14:C17"/>
    <mergeCell ref="D14:D17"/>
    <mergeCell ref="E14:E17"/>
    <mergeCell ref="J9:J13"/>
    <mergeCell ref="K9:K13"/>
    <mergeCell ref="L9:L13"/>
    <mergeCell ref="M9:M13"/>
    <mergeCell ref="A9:A13"/>
    <mergeCell ref="B9:B13"/>
    <mergeCell ref="C9:C13"/>
    <mergeCell ref="D9:D13"/>
    <mergeCell ref="E9:E13"/>
    <mergeCell ref="F9:F13"/>
    <mergeCell ref="Q7:Q8"/>
    <mergeCell ref="R7:R8"/>
    <mergeCell ref="G7:G8"/>
    <mergeCell ref="H7:H8"/>
    <mergeCell ref="I7:I8"/>
    <mergeCell ref="J7:J8"/>
    <mergeCell ref="K7:K8"/>
    <mergeCell ref="L7:L8"/>
    <mergeCell ref="P9:P13"/>
    <mergeCell ref="Q9:Q13"/>
    <mergeCell ref="R9:R13"/>
    <mergeCell ref="G10:G11"/>
    <mergeCell ref="G12:G13"/>
    <mergeCell ref="N9:N13"/>
    <mergeCell ref="O9:O13"/>
    <mergeCell ref="H4:I4"/>
    <mergeCell ref="K4:L4"/>
    <mergeCell ref="M4:N4"/>
    <mergeCell ref="O4:P4"/>
    <mergeCell ref="A7:A8"/>
    <mergeCell ref="B7:B8"/>
    <mergeCell ref="C7:C8"/>
    <mergeCell ref="D7:D8"/>
    <mergeCell ref="E7:E8"/>
    <mergeCell ref="F7:F8"/>
    <mergeCell ref="A4:A5"/>
    <mergeCell ref="B4:B5"/>
    <mergeCell ref="C4:C5"/>
    <mergeCell ref="D4:D5"/>
    <mergeCell ref="F4:F5"/>
    <mergeCell ref="G4:G5"/>
    <mergeCell ref="M7:M8"/>
    <mergeCell ref="N7:N8"/>
    <mergeCell ref="O7:O8"/>
    <mergeCell ref="P7:P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46"/>
  <sheetViews>
    <sheetView zoomScale="70" zoomScaleNormal="70" workbookViewId="0">
      <selection activeCell="E19" sqref="E19:E22"/>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17.8554687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ht="18.75" x14ac:dyDescent="0.3">
      <c r="A2" s="10" t="s">
        <v>2964</v>
      </c>
    </row>
    <row r="3" spans="1:19" x14ac:dyDescent="0.25">
      <c r="M3" s="2"/>
      <c r="N3" s="2"/>
      <c r="O3" s="2"/>
      <c r="P3" s="2"/>
    </row>
    <row r="4" spans="1:19" s="4" customFormat="1" ht="53.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19" s="4" customFormat="1" x14ac:dyDescent="0.2">
      <c r="A5" s="644"/>
      <c r="B5" s="646"/>
      <c r="C5" s="646"/>
      <c r="D5" s="646"/>
      <c r="E5" s="644"/>
      <c r="F5" s="644"/>
      <c r="G5" s="644"/>
      <c r="H5" s="33" t="s">
        <v>14</v>
      </c>
      <c r="I5" s="33" t="s">
        <v>15</v>
      </c>
      <c r="J5" s="644"/>
      <c r="K5" s="34">
        <v>2020</v>
      </c>
      <c r="L5" s="34">
        <v>2021</v>
      </c>
      <c r="M5" s="5">
        <v>2020</v>
      </c>
      <c r="N5" s="5">
        <v>2021</v>
      </c>
      <c r="O5" s="5">
        <v>2020</v>
      </c>
      <c r="P5" s="5">
        <v>2021</v>
      </c>
      <c r="Q5" s="644"/>
      <c r="R5" s="646"/>
      <c r="S5" s="3"/>
    </row>
    <row r="6" spans="1:19" s="4" customFormat="1" x14ac:dyDescent="0.2">
      <c r="A6" s="31" t="s">
        <v>16</v>
      </c>
      <c r="B6" s="33" t="s">
        <v>17</v>
      </c>
      <c r="C6" s="33" t="s">
        <v>18</v>
      </c>
      <c r="D6" s="33" t="s">
        <v>19</v>
      </c>
      <c r="E6" s="31" t="s">
        <v>20</v>
      </c>
      <c r="F6" s="31" t="s">
        <v>21</v>
      </c>
      <c r="G6" s="31" t="s">
        <v>22</v>
      </c>
      <c r="H6" s="33" t="s">
        <v>23</v>
      </c>
      <c r="I6" s="33" t="s">
        <v>24</v>
      </c>
      <c r="J6" s="31" t="s">
        <v>25</v>
      </c>
      <c r="K6" s="34" t="s">
        <v>26</v>
      </c>
      <c r="L6" s="34" t="s">
        <v>27</v>
      </c>
      <c r="M6" s="35" t="s">
        <v>28</v>
      </c>
      <c r="N6" s="35" t="s">
        <v>29</v>
      </c>
      <c r="O6" s="35" t="s">
        <v>30</v>
      </c>
      <c r="P6" s="35" t="s">
        <v>31</v>
      </c>
      <c r="Q6" s="31" t="s">
        <v>32</v>
      </c>
      <c r="R6" s="33" t="s">
        <v>33</v>
      </c>
      <c r="S6" s="3"/>
    </row>
    <row r="7" spans="1:19" s="8" customFormat="1" ht="60" x14ac:dyDescent="0.25">
      <c r="A7" s="651">
        <v>1</v>
      </c>
      <c r="B7" s="653" t="s">
        <v>77</v>
      </c>
      <c r="C7" s="653">
        <v>2.2999999999999998</v>
      </c>
      <c r="D7" s="647">
        <v>10</v>
      </c>
      <c r="E7" s="649" t="s">
        <v>78</v>
      </c>
      <c r="F7" s="647" t="s">
        <v>79</v>
      </c>
      <c r="G7" s="649" t="s">
        <v>80</v>
      </c>
      <c r="H7" s="32" t="s">
        <v>81</v>
      </c>
      <c r="I7" s="20" t="s">
        <v>41</v>
      </c>
      <c r="J7" s="649" t="s">
        <v>82</v>
      </c>
      <c r="K7" s="664" t="s">
        <v>40</v>
      </c>
      <c r="L7" s="664" t="s">
        <v>83</v>
      </c>
      <c r="M7" s="662">
        <v>76600</v>
      </c>
      <c r="N7" s="655" t="s">
        <v>83</v>
      </c>
      <c r="O7" s="662">
        <v>76600</v>
      </c>
      <c r="P7" s="662" t="s">
        <v>83</v>
      </c>
      <c r="Q7" s="649" t="s">
        <v>84</v>
      </c>
      <c r="R7" s="647" t="s">
        <v>85</v>
      </c>
      <c r="S7" s="12"/>
    </row>
    <row r="8" spans="1:19" s="8" customFormat="1" ht="78.75" customHeight="1" x14ac:dyDescent="0.25">
      <c r="A8" s="652"/>
      <c r="B8" s="654"/>
      <c r="C8" s="654"/>
      <c r="D8" s="648"/>
      <c r="E8" s="650"/>
      <c r="F8" s="648"/>
      <c r="G8" s="650"/>
      <c r="H8" s="11" t="s">
        <v>86</v>
      </c>
      <c r="I8" s="20" t="s">
        <v>87</v>
      </c>
      <c r="J8" s="650"/>
      <c r="K8" s="665"/>
      <c r="L8" s="665"/>
      <c r="M8" s="663"/>
      <c r="N8" s="657"/>
      <c r="O8" s="663"/>
      <c r="P8" s="663"/>
      <c r="Q8" s="650"/>
      <c r="R8" s="648"/>
      <c r="S8" s="12"/>
    </row>
    <row r="9" spans="1:19" x14ac:dyDescent="0.25">
      <c r="A9" s="651">
        <v>2</v>
      </c>
      <c r="B9" s="655" t="s">
        <v>91</v>
      </c>
      <c r="C9" s="655">
        <v>1</v>
      </c>
      <c r="D9" s="655">
        <v>6</v>
      </c>
      <c r="E9" s="658" t="s">
        <v>92</v>
      </c>
      <c r="F9" s="658" t="s">
        <v>93</v>
      </c>
      <c r="G9" s="655" t="s">
        <v>57</v>
      </c>
      <c r="H9" s="57" t="s">
        <v>58</v>
      </c>
      <c r="I9" s="24">
        <v>1</v>
      </c>
      <c r="J9" s="658" t="s">
        <v>94</v>
      </c>
      <c r="K9" s="655" t="s">
        <v>34</v>
      </c>
      <c r="L9" s="655" t="s">
        <v>83</v>
      </c>
      <c r="M9" s="662">
        <v>60000</v>
      </c>
      <c r="N9" s="670" t="s">
        <v>83</v>
      </c>
      <c r="O9" s="662">
        <v>60000</v>
      </c>
      <c r="P9" s="655" t="s">
        <v>83</v>
      </c>
      <c r="Q9" s="658" t="s">
        <v>84</v>
      </c>
      <c r="R9" s="658" t="s">
        <v>85</v>
      </c>
    </row>
    <row r="10" spans="1:19" ht="30" x14ac:dyDescent="0.25">
      <c r="A10" s="680"/>
      <c r="B10" s="656"/>
      <c r="C10" s="656"/>
      <c r="D10" s="656"/>
      <c r="E10" s="659"/>
      <c r="F10" s="659"/>
      <c r="G10" s="656"/>
      <c r="H10" s="58" t="s">
        <v>90</v>
      </c>
      <c r="I10" s="59">
        <v>17</v>
      </c>
      <c r="J10" s="659"/>
      <c r="K10" s="656"/>
      <c r="L10" s="656"/>
      <c r="M10" s="669"/>
      <c r="N10" s="671"/>
      <c r="O10" s="669"/>
      <c r="P10" s="656"/>
      <c r="Q10" s="659"/>
      <c r="R10" s="659"/>
    </row>
    <row r="11" spans="1:19" ht="30" x14ac:dyDescent="0.25">
      <c r="A11" s="680"/>
      <c r="B11" s="656"/>
      <c r="C11" s="656"/>
      <c r="D11" s="656"/>
      <c r="E11" s="659"/>
      <c r="F11" s="659"/>
      <c r="G11" s="656"/>
      <c r="H11" s="57" t="s">
        <v>95</v>
      </c>
      <c r="I11" s="24">
        <v>6</v>
      </c>
      <c r="J11" s="659"/>
      <c r="K11" s="656"/>
      <c r="L11" s="656"/>
      <c r="M11" s="669"/>
      <c r="N11" s="671"/>
      <c r="O11" s="669"/>
      <c r="P11" s="656"/>
      <c r="Q11" s="659"/>
      <c r="R11" s="659"/>
    </row>
    <row r="12" spans="1:19" ht="42" customHeight="1" x14ac:dyDescent="0.25">
      <c r="A12" s="652"/>
      <c r="B12" s="657"/>
      <c r="C12" s="657"/>
      <c r="D12" s="657"/>
      <c r="E12" s="660"/>
      <c r="F12" s="660"/>
      <c r="G12" s="657"/>
      <c r="H12" s="24" t="s">
        <v>96</v>
      </c>
      <c r="I12" s="24">
        <v>6</v>
      </c>
      <c r="J12" s="660"/>
      <c r="K12" s="657"/>
      <c r="L12" s="657"/>
      <c r="M12" s="663"/>
      <c r="N12" s="672"/>
      <c r="O12" s="663"/>
      <c r="P12" s="657"/>
      <c r="Q12" s="660"/>
      <c r="R12" s="660"/>
    </row>
    <row r="13" spans="1:19" ht="48" customHeight="1" x14ac:dyDescent="0.25">
      <c r="A13" s="653">
        <v>3</v>
      </c>
      <c r="B13" s="674" t="s">
        <v>229</v>
      </c>
      <c r="C13" s="674" t="s">
        <v>200</v>
      </c>
      <c r="D13" s="674">
        <v>3</v>
      </c>
      <c r="E13" s="647" t="s">
        <v>230</v>
      </c>
      <c r="F13" s="674" t="s">
        <v>231</v>
      </c>
      <c r="G13" s="677" t="s">
        <v>232</v>
      </c>
      <c r="H13" s="121" t="s">
        <v>199</v>
      </c>
      <c r="I13" s="121">
        <v>1</v>
      </c>
      <c r="J13" s="674" t="s">
        <v>233</v>
      </c>
      <c r="K13" s="674" t="s">
        <v>83</v>
      </c>
      <c r="L13" s="674" t="s">
        <v>34</v>
      </c>
      <c r="M13" s="684" t="s">
        <v>234</v>
      </c>
      <c r="N13" s="681">
        <v>30000</v>
      </c>
      <c r="O13" s="684" t="s">
        <v>83</v>
      </c>
      <c r="P13" s="681">
        <v>30000</v>
      </c>
      <c r="Q13" s="674" t="s">
        <v>84</v>
      </c>
      <c r="R13" s="674" t="s">
        <v>85</v>
      </c>
    </row>
    <row r="14" spans="1:19" ht="27" customHeight="1" x14ac:dyDescent="0.25">
      <c r="A14" s="687"/>
      <c r="B14" s="675"/>
      <c r="C14" s="675"/>
      <c r="D14" s="675"/>
      <c r="E14" s="673"/>
      <c r="F14" s="675"/>
      <c r="G14" s="678"/>
      <c r="H14" s="122" t="s">
        <v>235</v>
      </c>
      <c r="I14" s="123" t="s">
        <v>236</v>
      </c>
      <c r="J14" s="675"/>
      <c r="K14" s="675"/>
      <c r="L14" s="675"/>
      <c r="M14" s="685"/>
      <c r="N14" s="682"/>
      <c r="O14" s="685"/>
      <c r="P14" s="682"/>
      <c r="Q14" s="675"/>
      <c r="R14" s="675"/>
    </row>
    <row r="15" spans="1:19" ht="30" x14ac:dyDescent="0.25">
      <c r="A15" s="654"/>
      <c r="B15" s="676"/>
      <c r="C15" s="676"/>
      <c r="D15" s="676"/>
      <c r="E15" s="648"/>
      <c r="F15" s="676"/>
      <c r="G15" s="679"/>
      <c r="H15" s="122" t="s">
        <v>237</v>
      </c>
      <c r="I15" s="122">
        <v>1</v>
      </c>
      <c r="J15" s="676"/>
      <c r="K15" s="675"/>
      <c r="L15" s="675"/>
      <c r="M15" s="685"/>
      <c r="N15" s="682"/>
      <c r="O15" s="686"/>
      <c r="P15" s="683"/>
      <c r="Q15" s="676"/>
      <c r="R15" s="676"/>
    </row>
    <row r="16" spans="1:19" ht="32.25" customHeight="1" x14ac:dyDescent="0.25">
      <c r="A16" s="677">
        <v>4</v>
      </c>
      <c r="B16" s="674" t="s">
        <v>91</v>
      </c>
      <c r="C16" s="674" t="s">
        <v>200</v>
      </c>
      <c r="D16" s="674">
        <v>3</v>
      </c>
      <c r="E16" s="647" t="s">
        <v>238</v>
      </c>
      <c r="F16" s="674" t="s">
        <v>239</v>
      </c>
      <c r="G16" s="677" t="s">
        <v>57</v>
      </c>
      <c r="H16" s="121" t="s">
        <v>58</v>
      </c>
      <c r="I16" s="121">
        <v>1</v>
      </c>
      <c r="J16" s="674" t="s">
        <v>233</v>
      </c>
      <c r="K16" s="674" t="s">
        <v>83</v>
      </c>
      <c r="L16" s="674" t="s">
        <v>34</v>
      </c>
      <c r="M16" s="684" t="s">
        <v>83</v>
      </c>
      <c r="N16" s="681">
        <v>35000</v>
      </c>
      <c r="O16" s="684" t="s">
        <v>83</v>
      </c>
      <c r="P16" s="681">
        <v>35000</v>
      </c>
      <c r="Q16" s="674" t="s">
        <v>84</v>
      </c>
      <c r="R16" s="674" t="s">
        <v>85</v>
      </c>
    </row>
    <row r="17" spans="1:18" ht="30" x14ac:dyDescent="0.25">
      <c r="A17" s="678"/>
      <c r="B17" s="675"/>
      <c r="C17" s="675"/>
      <c r="D17" s="675"/>
      <c r="E17" s="673"/>
      <c r="F17" s="675"/>
      <c r="G17" s="678"/>
      <c r="H17" s="121" t="s">
        <v>240</v>
      </c>
      <c r="I17" s="121" t="s">
        <v>241</v>
      </c>
      <c r="J17" s="675"/>
      <c r="K17" s="675"/>
      <c r="L17" s="675"/>
      <c r="M17" s="685"/>
      <c r="N17" s="682"/>
      <c r="O17" s="685"/>
      <c r="P17" s="682"/>
      <c r="Q17" s="675"/>
      <c r="R17" s="675"/>
    </row>
    <row r="18" spans="1:18" ht="30" x14ac:dyDescent="0.25">
      <c r="A18" s="679"/>
      <c r="B18" s="676"/>
      <c r="C18" s="676"/>
      <c r="D18" s="676"/>
      <c r="E18" s="648"/>
      <c r="F18" s="676"/>
      <c r="G18" s="679"/>
      <c r="H18" s="121" t="s">
        <v>95</v>
      </c>
      <c r="I18" s="123" t="s">
        <v>236</v>
      </c>
      <c r="J18" s="676"/>
      <c r="K18" s="676"/>
      <c r="L18" s="676"/>
      <c r="M18" s="686"/>
      <c r="N18" s="683"/>
      <c r="O18" s="686"/>
      <c r="P18" s="683"/>
      <c r="Q18" s="676"/>
      <c r="R18" s="676"/>
    </row>
    <row r="19" spans="1:18" ht="27" customHeight="1" x14ac:dyDescent="0.25">
      <c r="A19" s="677">
        <v>5</v>
      </c>
      <c r="B19" s="674" t="s">
        <v>91</v>
      </c>
      <c r="C19" s="674" t="s">
        <v>200</v>
      </c>
      <c r="D19" s="674">
        <v>3</v>
      </c>
      <c r="E19" s="647" t="s">
        <v>242</v>
      </c>
      <c r="F19" s="690" t="s">
        <v>243</v>
      </c>
      <c r="G19" s="677" t="s">
        <v>57</v>
      </c>
      <c r="H19" s="121" t="s">
        <v>58</v>
      </c>
      <c r="I19" s="121">
        <v>1</v>
      </c>
      <c r="J19" s="674" t="s">
        <v>233</v>
      </c>
      <c r="K19" s="674" t="s">
        <v>83</v>
      </c>
      <c r="L19" s="674" t="s">
        <v>34</v>
      </c>
      <c r="M19" s="684" t="s">
        <v>83</v>
      </c>
      <c r="N19" s="681">
        <v>30000</v>
      </c>
      <c r="O19" s="684" t="s">
        <v>83</v>
      </c>
      <c r="P19" s="681">
        <v>30000</v>
      </c>
      <c r="Q19" s="674" t="s">
        <v>84</v>
      </c>
      <c r="R19" s="674" t="s">
        <v>85</v>
      </c>
    </row>
    <row r="20" spans="1:18" ht="30" x14ac:dyDescent="0.25">
      <c r="A20" s="678"/>
      <c r="B20" s="675"/>
      <c r="C20" s="675"/>
      <c r="D20" s="675"/>
      <c r="E20" s="673"/>
      <c r="F20" s="691"/>
      <c r="G20" s="678"/>
      <c r="H20" s="121" t="s">
        <v>95</v>
      </c>
      <c r="I20" s="124" t="s">
        <v>236</v>
      </c>
      <c r="J20" s="675"/>
      <c r="K20" s="675"/>
      <c r="L20" s="675"/>
      <c r="M20" s="685"/>
      <c r="N20" s="682"/>
      <c r="O20" s="685"/>
      <c r="P20" s="682"/>
      <c r="Q20" s="675"/>
      <c r="R20" s="675"/>
    </row>
    <row r="21" spans="1:18" ht="30" x14ac:dyDescent="0.25">
      <c r="A21" s="678"/>
      <c r="B21" s="675"/>
      <c r="C21" s="675"/>
      <c r="D21" s="675"/>
      <c r="E21" s="673"/>
      <c r="F21" s="691"/>
      <c r="G21" s="678"/>
      <c r="H21" s="121" t="s">
        <v>240</v>
      </c>
      <c r="I21" s="124" t="s">
        <v>241</v>
      </c>
      <c r="J21" s="675"/>
      <c r="K21" s="675"/>
      <c r="L21" s="675"/>
      <c r="M21" s="685"/>
      <c r="N21" s="682"/>
      <c r="O21" s="685"/>
      <c r="P21" s="682"/>
      <c r="Q21" s="675"/>
      <c r="R21" s="675"/>
    </row>
    <row r="22" spans="1:18" ht="30" x14ac:dyDescent="0.25">
      <c r="A22" s="679"/>
      <c r="B22" s="676"/>
      <c r="C22" s="676"/>
      <c r="D22" s="676"/>
      <c r="E22" s="648"/>
      <c r="F22" s="692"/>
      <c r="G22" s="679"/>
      <c r="H22" s="121" t="s">
        <v>244</v>
      </c>
      <c r="I22" s="122" t="s">
        <v>245</v>
      </c>
      <c r="J22" s="676"/>
      <c r="K22" s="676"/>
      <c r="L22" s="676"/>
      <c r="M22" s="686"/>
      <c r="N22" s="683"/>
      <c r="O22" s="686"/>
      <c r="P22" s="683"/>
      <c r="Q22" s="676"/>
      <c r="R22" s="676"/>
    </row>
    <row r="23" spans="1:18" ht="60" x14ac:dyDescent="0.25">
      <c r="A23" s="677">
        <v>6</v>
      </c>
      <c r="B23" s="688" t="s">
        <v>246</v>
      </c>
      <c r="C23" s="653">
        <v>5</v>
      </c>
      <c r="D23" s="653">
        <v>4</v>
      </c>
      <c r="E23" s="674" t="s">
        <v>247</v>
      </c>
      <c r="F23" s="674" t="s">
        <v>248</v>
      </c>
      <c r="G23" s="690" t="s">
        <v>249</v>
      </c>
      <c r="H23" s="119" t="s">
        <v>250</v>
      </c>
      <c r="I23" s="122">
        <v>1</v>
      </c>
      <c r="J23" s="674" t="s">
        <v>251</v>
      </c>
      <c r="K23" s="674" t="s">
        <v>83</v>
      </c>
      <c r="L23" s="690" t="s">
        <v>45</v>
      </c>
      <c r="M23" s="674" t="s">
        <v>83</v>
      </c>
      <c r="N23" s="681">
        <v>16000</v>
      </c>
      <c r="O23" s="674" t="s">
        <v>83</v>
      </c>
      <c r="P23" s="681">
        <v>16000</v>
      </c>
      <c r="Q23" s="674" t="s">
        <v>84</v>
      </c>
      <c r="R23" s="674" t="s">
        <v>85</v>
      </c>
    </row>
    <row r="24" spans="1:18" ht="60" x14ac:dyDescent="0.25">
      <c r="A24" s="678"/>
      <c r="B24" s="689"/>
      <c r="C24" s="687"/>
      <c r="D24" s="687"/>
      <c r="E24" s="675"/>
      <c r="F24" s="675"/>
      <c r="G24" s="691"/>
      <c r="H24" s="115" t="s">
        <v>252</v>
      </c>
      <c r="I24" s="125" t="s">
        <v>253</v>
      </c>
      <c r="J24" s="675"/>
      <c r="K24" s="675"/>
      <c r="L24" s="691"/>
      <c r="M24" s="675"/>
      <c r="N24" s="682"/>
      <c r="O24" s="675"/>
      <c r="P24" s="682"/>
      <c r="Q24" s="675"/>
      <c r="R24" s="675"/>
    </row>
    <row r="25" spans="1:18" ht="33" customHeight="1" x14ac:dyDescent="0.25">
      <c r="A25" s="688">
        <v>7</v>
      </c>
      <c r="B25" s="688" t="s">
        <v>254</v>
      </c>
      <c r="C25" s="688">
        <v>1</v>
      </c>
      <c r="D25" s="688">
        <v>6</v>
      </c>
      <c r="E25" s="690" t="s">
        <v>255</v>
      </c>
      <c r="F25" s="690" t="s">
        <v>256</v>
      </c>
      <c r="G25" s="688" t="s">
        <v>57</v>
      </c>
      <c r="H25" s="119" t="s">
        <v>58</v>
      </c>
      <c r="I25" s="119">
        <v>1</v>
      </c>
      <c r="J25" s="690" t="s">
        <v>257</v>
      </c>
      <c r="K25" s="688" t="s">
        <v>83</v>
      </c>
      <c r="L25" s="688" t="s">
        <v>38</v>
      </c>
      <c r="M25" s="653" t="s">
        <v>83</v>
      </c>
      <c r="N25" s="694">
        <v>8000</v>
      </c>
      <c r="O25" s="653" t="s">
        <v>234</v>
      </c>
      <c r="P25" s="694">
        <v>8000</v>
      </c>
      <c r="Q25" s="697" t="s">
        <v>84</v>
      </c>
      <c r="R25" s="698" t="s">
        <v>85</v>
      </c>
    </row>
    <row r="26" spans="1:18" ht="30" x14ac:dyDescent="0.25">
      <c r="A26" s="689"/>
      <c r="B26" s="689"/>
      <c r="C26" s="689"/>
      <c r="D26" s="689"/>
      <c r="E26" s="691"/>
      <c r="F26" s="691"/>
      <c r="G26" s="689"/>
      <c r="H26" s="121" t="s">
        <v>240</v>
      </c>
      <c r="I26" s="119" t="s">
        <v>258</v>
      </c>
      <c r="J26" s="691"/>
      <c r="K26" s="689"/>
      <c r="L26" s="689"/>
      <c r="M26" s="687"/>
      <c r="N26" s="695"/>
      <c r="O26" s="687"/>
      <c r="P26" s="695"/>
      <c r="Q26" s="697"/>
      <c r="R26" s="699"/>
    </row>
    <row r="27" spans="1:18" ht="30" x14ac:dyDescent="0.25">
      <c r="A27" s="693"/>
      <c r="B27" s="693"/>
      <c r="C27" s="693"/>
      <c r="D27" s="693"/>
      <c r="E27" s="692"/>
      <c r="F27" s="692"/>
      <c r="G27" s="693"/>
      <c r="H27" s="119" t="s">
        <v>95</v>
      </c>
      <c r="I27" s="126" t="s">
        <v>259</v>
      </c>
      <c r="J27" s="692"/>
      <c r="K27" s="693"/>
      <c r="L27" s="693"/>
      <c r="M27" s="654"/>
      <c r="N27" s="696"/>
      <c r="O27" s="654"/>
      <c r="P27" s="696"/>
      <c r="Q27" s="697"/>
      <c r="R27" s="700"/>
    </row>
    <row r="28" spans="1:18" ht="32.25" customHeight="1" x14ac:dyDescent="0.25">
      <c r="A28" s="688">
        <v>8</v>
      </c>
      <c r="B28" s="688" t="s">
        <v>91</v>
      </c>
      <c r="C28" s="688">
        <v>1</v>
      </c>
      <c r="D28" s="688">
        <v>6</v>
      </c>
      <c r="E28" s="690" t="s">
        <v>92</v>
      </c>
      <c r="F28" s="690" t="s">
        <v>260</v>
      </c>
      <c r="G28" s="688" t="s">
        <v>57</v>
      </c>
      <c r="H28" s="127" t="s">
        <v>58</v>
      </c>
      <c r="I28" s="119">
        <v>1</v>
      </c>
      <c r="J28" s="690" t="s">
        <v>94</v>
      </c>
      <c r="K28" s="688" t="s">
        <v>83</v>
      </c>
      <c r="L28" s="688" t="s">
        <v>38</v>
      </c>
      <c r="M28" s="701" t="s">
        <v>83</v>
      </c>
      <c r="N28" s="694">
        <v>62000</v>
      </c>
      <c r="O28" s="701" t="s">
        <v>83</v>
      </c>
      <c r="P28" s="694">
        <v>62000</v>
      </c>
      <c r="Q28" s="690" t="s">
        <v>84</v>
      </c>
      <c r="R28" s="690" t="s">
        <v>85</v>
      </c>
    </row>
    <row r="29" spans="1:18" ht="30" x14ac:dyDescent="0.25">
      <c r="A29" s="689"/>
      <c r="B29" s="689"/>
      <c r="C29" s="689"/>
      <c r="D29" s="689"/>
      <c r="E29" s="691"/>
      <c r="F29" s="691"/>
      <c r="G29" s="689"/>
      <c r="H29" s="121" t="s">
        <v>240</v>
      </c>
      <c r="I29" s="128" t="s">
        <v>261</v>
      </c>
      <c r="J29" s="691"/>
      <c r="K29" s="689"/>
      <c r="L29" s="689"/>
      <c r="M29" s="702"/>
      <c r="N29" s="695"/>
      <c r="O29" s="702"/>
      <c r="P29" s="695"/>
      <c r="Q29" s="691"/>
      <c r="R29" s="691"/>
    </row>
    <row r="30" spans="1:18" ht="30" x14ac:dyDescent="0.25">
      <c r="A30" s="689"/>
      <c r="B30" s="689"/>
      <c r="C30" s="689"/>
      <c r="D30" s="689"/>
      <c r="E30" s="691"/>
      <c r="F30" s="691"/>
      <c r="G30" s="689"/>
      <c r="H30" s="129" t="s">
        <v>95</v>
      </c>
      <c r="I30" s="119" t="s">
        <v>259</v>
      </c>
      <c r="J30" s="691"/>
      <c r="K30" s="689"/>
      <c r="L30" s="689"/>
      <c r="M30" s="702"/>
      <c r="N30" s="695"/>
      <c r="O30" s="702"/>
      <c r="P30" s="695"/>
      <c r="Q30" s="691"/>
      <c r="R30" s="691"/>
    </row>
    <row r="31" spans="1:18" ht="30" x14ac:dyDescent="0.25">
      <c r="A31" s="693"/>
      <c r="B31" s="693"/>
      <c r="C31" s="693"/>
      <c r="D31" s="693"/>
      <c r="E31" s="692"/>
      <c r="F31" s="692"/>
      <c r="G31" s="693"/>
      <c r="H31" s="122" t="s">
        <v>96</v>
      </c>
      <c r="I31" s="119" t="s">
        <v>259</v>
      </c>
      <c r="J31" s="692"/>
      <c r="K31" s="693"/>
      <c r="L31" s="693"/>
      <c r="M31" s="703"/>
      <c r="N31" s="696"/>
      <c r="O31" s="703"/>
      <c r="P31" s="696"/>
      <c r="Q31" s="692"/>
      <c r="R31" s="692"/>
    </row>
    <row r="32" spans="1:18" ht="90" x14ac:dyDescent="0.25">
      <c r="A32" s="690">
        <v>9</v>
      </c>
      <c r="B32" s="690" t="s">
        <v>77</v>
      </c>
      <c r="C32" s="690">
        <v>2.2999999999999998</v>
      </c>
      <c r="D32" s="690">
        <v>10</v>
      </c>
      <c r="E32" s="690" t="s">
        <v>262</v>
      </c>
      <c r="F32" s="690" t="s">
        <v>263</v>
      </c>
      <c r="G32" s="690" t="s">
        <v>80</v>
      </c>
      <c r="H32" s="115" t="s">
        <v>264</v>
      </c>
      <c r="I32" s="130" t="s">
        <v>41</v>
      </c>
      <c r="J32" s="690" t="s">
        <v>82</v>
      </c>
      <c r="K32" s="688" t="s">
        <v>83</v>
      </c>
      <c r="L32" s="704" t="s">
        <v>38</v>
      </c>
      <c r="M32" s="707" t="s">
        <v>83</v>
      </c>
      <c r="N32" s="694">
        <v>40000</v>
      </c>
      <c r="O32" s="707" t="s">
        <v>83</v>
      </c>
      <c r="P32" s="694">
        <v>40000</v>
      </c>
      <c r="Q32" s="690" t="s">
        <v>84</v>
      </c>
      <c r="R32" s="690" t="s">
        <v>85</v>
      </c>
    </row>
    <row r="33" spans="1:18" ht="40.5" customHeight="1" x14ac:dyDescent="0.25">
      <c r="A33" s="692"/>
      <c r="B33" s="692"/>
      <c r="C33" s="692"/>
      <c r="D33" s="692"/>
      <c r="E33" s="692"/>
      <c r="F33" s="692"/>
      <c r="G33" s="692"/>
      <c r="H33" s="119" t="s">
        <v>86</v>
      </c>
      <c r="I33" s="63" t="s">
        <v>265</v>
      </c>
      <c r="J33" s="692"/>
      <c r="K33" s="693"/>
      <c r="L33" s="705"/>
      <c r="M33" s="708"/>
      <c r="N33" s="696"/>
      <c r="O33" s="708"/>
      <c r="P33" s="696"/>
      <c r="Q33" s="692"/>
      <c r="R33" s="692"/>
    </row>
    <row r="34" spans="1:18" ht="90" x14ac:dyDescent="0.25">
      <c r="A34" s="706">
        <v>10</v>
      </c>
      <c r="B34" s="688" t="s">
        <v>77</v>
      </c>
      <c r="C34" s="688">
        <v>2.2999999999999998</v>
      </c>
      <c r="D34" s="688">
        <v>10</v>
      </c>
      <c r="E34" s="688" t="s">
        <v>266</v>
      </c>
      <c r="F34" s="690" t="s">
        <v>263</v>
      </c>
      <c r="G34" s="690" t="s">
        <v>80</v>
      </c>
      <c r="H34" s="115" t="s">
        <v>264</v>
      </c>
      <c r="I34" s="131">
        <v>1</v>
      </c>
      <c r="J34" s="690" t="s">
        <v>82</v>
      </c>
      <c r="K34" s="688" t="s">
        <v>83</v>
      </c>
      <c r="L34" s="688" t="s">
        <v>38</v>
      </c>
      <c r="M34" s="701" t="s">
        <v>83</v>
      </c>
      <c r="N34" s="694">
        <v>40000</v>
      </c>
      <c r="O34" s="701" t="s">
        <v>83</v>
      </c>
      <c r="P34" s="694">
        <v>40000</v>
      </c>
      <c r="Q34" s="690" t="s">
        <v>84</v>
      </c>
      <c r="R34" s="690" t="s">
        <v>85</v>
      </c>
    </row>
    <row r="35" spans="1:18" ht="42" customHeight="1" x14ac:dyDescent="0.25">
      <c r="A35" s="706"/>
      <c r="B35" s="693"/>
      <c r="C35" s="693"/>
      <c r="D35" s="693"/>
      <c r="E35" s="693"/>
      <c r="F35" s="692"/>
      <c r="G35" s="692"/>
      <c r="H35" s="119" t="s">
        <v>86</v>
      </c>
      <c r="I35" s="112" t="s">
        <v>267</v>
      </c>
      <c r="J35" s="692"/>
      <c r="K35" s="693"/>
      <c r="L35" s="693"/>
      <c r="M35" s="703"/>
      <c r="N35" s="696"/>
      <c r="O35" s="703"/>
      <c r="P35" s="696"/>
      <c r="Q35" s="692"/>
      <c r="R35" s="692"/>
    </row>
    <row r="36" spans="1:18" ht="90" x14ac:dyDescent="0.25">
      <c r="A36" s="688">
        <v>11</v>
      </c>
      <c r="B36" s="688" t="s">
        <v>77</v>
      </c>
      <c r="C36" s="688">
        <v>2.2999999999999998</v>
      </c>
      <c r="D36" s="690">
        <v>10</v>
      </c>
      <c r="E36" s="690" t="s">
        <v>268</v>
      </c>
      <c r="F36" s="690" t="s">
        <v>269</v>
      </c>
      <c r="G36" s="690" t="s">
        <v>50</v>
      </c>
      <c r="H36" s="115" t="s">
        <v>264</v>
      </c>
      <c r="I36" s="130" t="s">
        <v>41</v>
      </c>
      <c r="J36" s="690" t="s">
        <v>88</v>
      </c>
      <c r="K36" s="704" t="s">
        <v>40</v>
      </c>
      <c r="L36" s="704" t="s">
        <v>38</v>
      </c>
      <c r="M36" s="710">
        <v>10946.43</v>
      </c>
      <c r="N36" s="713">
        <v>3000</v>
      </c>
      <c r="O36" s="710">
        <v>10946.43</v>
      </c>
      <c r="P36" s="713">
        <v>3000</v>
      </c>
      <c r="Q36" s="690" t="s">
        <v>84</v>
      </c>
      <c r="R36" s="647" t="s">
        <v>85</v>
      </c>
    </row>
    <row r="37" spans="1:18" x14ac:dyDescent="0.25">
      <c r="A37" s="689"/>
      <c r="B37" s="689"/>
      <c r="C37" s="689"/>
      <c r="D37" s="691"/>
      <c r="E37" s="691"/>
      <c r="F37" s="691"/>
      <c r="G37" s="691"/>
      <c r="H37" s="119" t="s">
        <v>86</v>
      </c>
      <c r="I37" s="130" t="s">
        <v>270</v>
      </c>
      <c r="J37" s="691"/>
      <c r="K37" s="709"/>
      <c r="L37" s="709"/>
      <c r="M37" s="711"/>
      <c r="N37" s="714"/>
      <c r="O37" s="711"/>
      <c r="P37" s="714"/>
      <c r="Q37" s="691"/>
      <c r="R37" s="673"/>
    </row>
    <row r="38" spans="1:18" ht="30" x14ac:dyDescent="0.25">
      <c r="A38" s="693"/>
      <c r="B38" s="693"/>
      <c r="C38" s="693"/>
      <c r="D38" s="692"/>
      <c r="E38" s="692"/>
      <c r="F38" s="692"/>
      <c r="G38" s="692"/>
      <c r="H38" s="119" t="s">
        <v>96</v>
      </c>
      <c r="I38" s="130" t="s">
        <v>270</v>
      </c>
      <c r="J38" s="692"/>
      <c r="K38" s="705"/>
      <c r="L38" s="705"/>
      <c r="M38" s="712"/>
      <c r="N38" s="715"/>
      <c r="O38" s="712"/>
      <c r="P38" s="715"/>
      <c r="Q38" s="692"/>
      <c r="R38" s="648"/>
    </row>
    <row r="39" spans="1:18" ht="36.75" customHeight="1" x14ac:dyDescent="0.25">
      <c r="A39" s="688">
        <v>12</v>
      </c>
      <c r="B39" s="688" t="s">
        <v>271</v>
      </c>
      <c r="C39" s="688">
        <v>1.3</v>
      </c>
      <c r="D39" s="688">
        <v>13</v>
      </c>
      <c r="E39" s="690" t="s">
        <v>272</v>
      </c>
      <c r="F39" s="690" t="s">
        <v>273</v>
      </c>
      <c r="G39" s="688" t="s">
        <v>196</v>
      </c>
      <c r="H39" s="186" t="s">
        <v>51</v>
      </c>
      <c r="I39" s="186">
        <v>1</v>
      </c>
      <c r="J39" s="690" t="s">
        <v>274</v>
      </c>
      <c r="K39" s="688" t="s">
        <v>83</v>
      </c>
      <c r="L39" s="688" t="s">
        <v>45</v>
      </c>
      <c r="M39" s="688" t="s">
        <v>83</v>
      </c>
      <c r="N39" s="694">
        <v>16000</v>
      </c>
      <c r="O39" s="688" t="s">
        <v>83</v>
      </c>
      <c r="P39" s="694">
        <v>16000</v>
      </c>
      <c r="Q39" s="690" t="s">
        <v>84</v>
      </c>
      <c r="R39" s="690" t="s">
        <v>85</v>
      </c>
    </row>
    <row r="40" spans="1:18" x14ac:dyDescent="0.25">
      <c r="A40" s="689"/>
      <c r="B40" s="689"/>
      <c r="C40" s="689"/>
      <c r="D40" s="689"/>
      <c r="E40" s="691"/>
      <c r="F40" s="691"/>
      <c r="G40" s="689"/>
      <c r="H40" s="690" t="s">
        <v>52</v>
      </c>
      <c r="I40" s="688" t="s">
        <v>275</v>
      </c>
      <c r="J40" s="691"/>
      <c r="K40" s="689"/>
      <c r="L40" s="689"/>
      <c r="M40" s="689"/>
      <c r="N40" s="695"/>
      <c r="O40" s="689"/>
      <c r="P40" s="695"/>
      <c r="Q40" s="691"/>
      <c r="R40" s="691"/>
    </row>
    <row r="41" spans="1:18" x14ac:dyDescent="0.25">
      <c r="A41" s="693"/>
      <c r="B41" s="693"/>
      <c r="C41" s="693"/>
      <c r="D41" s="693"/>
      <c r="E41" s="692"/>
      <c r="F41" s="692"/>
      <c r="G41" s="693"/>
      <c r="H41" s="692"/>
      <c r="I41" s="693"/>
      <c r="J41" s="692"/>
      <c r="K41" s="693"/>
      <c r="L41" s="693"/>
      <c r="M41" s="693"/>
      <c r="N41" s="696"/>
      <c r="O41" s="693"/>
      <c r="P41" s="696"/>
      <c r="Q41" s="692"/>
      <c r="R41" s="692"/>
    </row>
    <row r="43" spans="1:18" x14ac:dyDescent="0.25">
      <c r="N43" s="716"/>
      <c r="O43" s="719" t="s">
        <v>35</v>
      </c>
      <c r="P43" s="719"/>
      <c r="Q43" s="719"/>
    </row>
    <row r="44" spans="1:18" x14ac:dyDescent="0.25">
      <c r="N44" s="717"/>
      <c r="O44" s="719" t="s">
        <v>36</v>
      </c>
      <c r="P44" s="719" t="s">
        <v>37</v>
      </c>
      <c r="Q44" s="719"/>
    </row>
    <row r="45" spans="1:18" x14ac:dyDescent="0.25">
      <c r="N45" s="718"/>
      <c r="O45" s="719"/>
      <c r="P45" s="36">
        <v>2020</v>
      </c>
      <c r="Q45" s="36">
        <v>2021</v>
      </c>
    </row>
    <row r="46" spans="1:18" x14ac:dyDescent="0.25">
      <c r="N46" s="36" t="s">
        <v>887</v>
      </c>
      <c r="O46" s="42">
        <v>12</v>
      </c>
      <c r="P46" s="19">
        <f>O36+O9+O7</f>
        <v>147546.43</v>
      </c>
      <c r="Q46" s="22">
        <f>P39+P36+P34+P32+P28+P25+P23+P19+P16+P13</f>
        <v>280000</v>
      </c>
      <c r="R46" s="106"/>
    </row>
  </sheetData>
  <mergeCells count="212">
    <mergeCell ref="N43:N45"/>
    <mergeCell ref="O43:Q43"/>
    <mergeCell ref="O44:O45"/>
    <mergeCell ref="P44:Q44"/>
    <mergeCell ref="O39:O41"/>
    <mergeCell ref="P39:P41"/>
    <mergeCell ref="Q39:Q41"/>
    <mergeCell ref="R39:R41"/>
    <mergeCell ref="H40:H41"/>
    <mergeCell ref="I40:I41"/>
    <mergeCell ref="L39:L41"/>
    <mergeCell ref="M39:M41"/>
    <mergeCell ref="N39:N41"/>
    <mergeCell ref="A39:A41"/>
    <mergeCell ref="B39:B41"/>
    <mergeCell ref="C39:C41"/>
    <mergeCell ref="D39:D41"/>
    <mergeCell ref="E39:E41"/>
    <mergeCell ref="F39:F41"/>
    <mergeCell ref="G39:G41"/>
    <mergeCell ref="J39:J41"/>
    <mergeCell ref="K39:K41"/>
    <mergeCell ref="Q34:Q35"/>
    <mergeCell ref="R34:R35"/>
    <mergeCell ref="A36:A38"/>
    <mergeCell ref="B36:B38"/>
    <mergeCell ref="C36:C38"/>
    <mergeCell ref="D36:D38"/>
    <mergeCell ref="E36:E38"/>
    <mergeCell ref="F36:F38"/>
    <mergeCell ref="G36:G38"/>
    <mergeCell ref="J36:J38"/>
    <mergeCell ref="K36:K38"/>
    <mergeCell ref="L36:L38"/>
    <mergeCell ref="M36:M38"/>
    <mergeCell ref="N36:N38"/>
    <mergeCell ref="O36:O38"/>
    <mergeCell ref="P36:P38"/>
    <mergeCell ref="Q36:Q38"/>
    <mergeCell ref="R36:R38"/>
    <mergeCell ref="R32:R33"/>
    <mergeCell ref="A34:A35"/>
    <mergeCell ref="B34:B35"/>
    <mergeCell ref="C34:C35"/>
    <mergeCell ref="D34:D35"/>
    <mergeCell ref="E34:E35"/>
    <mergeCell ref="F34:F35"/>
    <mergeCell ref="G34:G35"/>
    <mergeCell ref="J34:J35"/>
    <mergeCell ref="K34:K35"/>
    <mergeCell ref="L34:L35"/>
    <mergeCell ref="M34:M35"/>
    <mergeCell ref="N34:N35"/>
    <mergeCell ref="O34:O35"/>
    <mergeCell ref="P34:P35"/>
    <mergeCell ref="M32:M33"/>
    <mergeCell ref="N32:N33"/>
    <mergeCell ref="O32:O33"/>
    <mergeCell ref="P32:P33"/>
    <mergeCell ref="Q32:Q33"/>
    <mergeCell ref="F32:F33"/>
    <mergeCell ref="G32:G33"/>
    <mergeCell ref="J32:J33"/>
    <mergeCell ref="K32:K33"/>
    <mergeCell ref="L32:L33"/>
    <mergeCell ref="A32:A33"/>
    <mergeCell ref="B32:B33"/>
    <mergeCell ref="C32:C33"/>
    <mergeCell ref="D32:D33"/>
    <mergeCell ref="E32:E33"/>
    <mergeCell ref="O28:O31"/>
    <mergeCell ref="P28:P31"/>
    <mergeCell ref="Q28:Q31"/>
    <mergeCell ref="R28:R31"/>
    <mergeCell ref="P25:P27"/>
    <mergeCell ref="Q25:Q27"/>
    <mergeCell ref="R25:R27"/>
    <mergeCell ref="A28:A31"/>
    <mergeCell ref="B28:B31"/>
    <mergeCell ref="C28:C31"/>
    <mergeCell ref="D28:D31"/>
    <mergeCell ref="E28:E31"/>
    <mergeCell ref="F28:F31"/>
    <mergeCell ref="G28:G31"/>
    <mergeCell ref="J28:J31"/>
    <mergeCell ref="K28:K31"/>
    <mergeCell ref="L28:L31"/>
    <mergeCell ref="M28:M31"/>
    <mergeCell ref="N28:N31"/>
    <mergeCell ref="Q23:Q24"/>
    <mergeCell ref="R23:R24"/>
    <mergeCell ref="A25:A27"/>
    <mergeCell ref="B25:B27"/>
    <mergeCell ref="C25:C27"/>
    <mergeCell ref="D25:D27"/>
    <mergeCell ref="E25:E27"/>
    <mergeCell ref="F25:F27"/>
    <mergeCell ref="G25:G27"/>
    <mergeCell ref="J25:J27"/>
    <mergeCell ref="K25:K27"/>
    <mergeCell ref="L25:L27"/>
    <mergeCell ref="M25:M27"/>
    <mergeCell ref="N25:N27"/>
    <mergeCell ref="O25:O27"/>
    <mergeCell ref="R19: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M19:M22"/>
    <mergeCell ref="N19:N22"/>
    <mergeCell ref="O19:O22"/>
    <mergeCell ref="P19:P22"/>
    <mergeCell ref="Q19:Q22"/>
    <mergeCell ref="F19:F22"/>
    <mergeCell ref="G19:G22"/>
    <mergeCell ref="J19:J22"/>
    <mergeCell ref="K19:K22"/>
    <mergeCell ref="L19:L22"/>
    <mergeCell ref="A19:A22"/>
    <mergeCell ref="B19:B22"/>
    <mergeCell ref="C19:C22"/>
    <mergeCell ref="D19:D22"/>
    <mergeCell ref="E19:E22"/>
    <mergeCell ref="O16:O18"/>
    <mergeCell ref="P16:P18"/>
    <mergeCell ref="Q16:Q18"/>
    <mergeCell ref="R16:R18"/>
    <mergeCell ref="P13:P15"/>
    <mergeCell ref="Q13:Q15"/>
    <mergeCell ref="R13:R15"/>
    <mergeCell ref="A16:A18"/>
    <mergeCell ref="B16:B18"/>
    <mergeCell ref="C16:C18"/>
    <mergeCell ref="D16:D18"/>
    <mergeCell ref="E16:E18"/>
    <mergeCell ref="F16:F18"/>
    <mergeCell ref="G16:G18"/>
    <mergeCell ref="J16:J18"/>
    <mergeCell ref="K16:K18"/>
    <mergeCell ref="L16:L18"/>
    <mergeCell ref="M16:M18"/>
    <mergeCell ref="N16:N18"/>
    <mergeCell ref="L13:L15"/>
    <mergeCell ref="M13:M15"/>
    <mergeCell ref="N13:N15"/>
    <mergeCell ref="O13:O15"/>
    <mergeCell ref="A13:A15"/>
    <mergeCell ref="B13:B15"/>
    <mergeCell ref="C13:C15"/>
    <mergeCell ref="D13:D15"/>
    <mergeCell ref="E13:E15"/>
    <mergeCell ref="F13:F15"/>
    <mergeCell ref="G13:G15"/>
    <mergeCell ref="J13:J15"/>
    <mergeCell ref="K13:K15"/>
    <mergeCell ref="A9:A12"/>
    <mergeCell ref="B9:B12"/>
    <mergeCell ref="C9:C12"/>
    <mergeCell ref="D9:D12"/>
    <mergeCell ref="E9:E12"/>
    <mergeCell ref="F9:F12"/>
    <mergeCell ref="G9:G12"/>
    <mergeCell ref="J9:J12"/>
    <mergeCell ref="P9:P12"/>
    <mergeCell ref="Q9:Q12"/>
    <mergeCell ref="R9:R12"/>
    <mergeCell ref="K9:K12"/>
    <mergeCell ref="L9:L12"/>
    <mergeCell ref="R4:R5"/>
    <mergeCell ref="G4:G5"/>
    <mergeCell ref="H4:I4"/>
    <mergeCell ref="F4:F5"/>
    <mergeCell ref="O7:O8"/>
    <mergeCell ref="P7:P8"/>
    <mergeCell ref="F7:F8"/>
    <mergeCell ref="N7:N8"/>
    <mergeCell ref="K7:K8"/>
    <mergeCell ref="L7:L8"/>
    <mergeCell ref="M7:M8"/>
    <mergeCell ref="J4:J5"/>
    <mergeCell ref="K4:L4"/>
    <mergeCell ref="M4:N4"/>
    <mergeCell ref="O4:P4"/>
    <mergeCell ref="Q4:Q5"/>
    <mergeCell ref="M9:M12"/>
    <mergeCell ref="N9:N12"/>
    <mergeCell ref="O9:O12"/>
    <mergeCell ref="A4:A5"/>
    <mergeCell ref="B4:B5"/>
    <mergeCell ref="C4:C5"/>
    <mergeCell ref="D4:D5"/>
    <mergeCell ref="E4:E5"/>
    <mergeCell ref="R7:R8"/>
    <mergeCell ref="G7:G8"/>
    <mergeCell ref="Q7:Q8"/>
    <mergeCell ref="A7:A8"/>
    <mergeCell ref="B7:B8"/>
    <mergeCell ref="C7:C8"/>
    <mergeCell ref="D7:D8"/>
    <mergeCell ref="E7:E8"/>
    <mergeCell ref="J7: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U123"/>
  <sheetViews>
    <sheetView tabSelected="1" zoomScale="70" zoomScaleNormal="70" workbookViewId="0">
      <selection activeCell="F9" sqref="F9:F10"/>
    </sheetView>
  </sheetViews>
  <sheetFormatPr defaultRowHeight="21" x14ac:dyDescent="0.35"/>
  <cols>
    <col min="1" max="1" width="6" style="293" customWidth="1"/>
    <col min="2" max="2" width="9.140625" style="232"/>
    <col min="3" max="3" width="11.42578125" style="232" customWidth="1"/>
    <col min="4" max="4" width="9.7109375" style="232" customWidth="1"/>
    <col min="5" max="5" width="27" style="232" customWidth="1"/>
    <col min="6" max="6" width="78.5703125" style="232" customWidth="1"/>
    <col min="7" max="7" width="22" style="232" customWidth="1"/>
    <col min="8" max="9" width="20.7109375" style="232" customWidth="1"/>
    <col min="10" max="10" width="29.7109375" style="232" customWidth="1"/>
    <col min="11" max="12" width="19.5703125" style="232" customWidth="1"/>
    <col min="13" max="13" width="20.140625" style="233" customWidth="1"/>
    <col min="14" max="14" width="19.42578125" style="233" customWidth="1"/>
    <col min="15" max="15" width="17.85546875" style="233" customWidth="1"/>
    <col min="16" max="16" width="21.85546875" style="233" customWidth="1"/>
    <col min="17" max="17" width="21.42578125" style="232" customWidth="1"/>
    <col min="18" max="18" width="27.5703125" style="232" customWidth="1"/>
    <col min="19" max="19" width="18.140625" style="232" customWidth="1"/>
    <col min="20" max="20" width="20.7109375" style="232" customWidth="1"/>
    <col min="21" max="255" width="9.140625" style="232"/>
    <col min="256" max="256" width="4.7109375" style="232" bestFit="1" customWidth="1"/>
    <col min="257" max="257" width="9.7109375" style="232" bestFit="1" customWidth="1"/>
    <col min="258" max="258" width="10" style="232" bestFit="1" customWidth="1"/>
    <col min="259" max="259" width="9.140625" style="232"/>
    <col min="260" max="260" width="22.85546875" style="232" customWidth="1"/>
    <col min="261" max="261" width="59.7109375" style="232" bestFit="1" customWidth="1"/>
    <col min="262" max="262" width="57.85546875" style="232" bestFit="1" customWidth="1"/>
    <col min="263" max="263" width="35.28515625" style="232" bestFit="1" customWidth="1"/>
    <col min="264" max="264" width="28.140625" style="232" bestFit="1" customWidth="1"/>
    <col min="265" max="265" width="33.140625" style="232" bestFit="1" customWidth="1"/>
    <col min="266" max="266" width="26" style="232" bestFit="1" customWidth="1"/>
    <col min="267" max="267" width="19.140625" style="232" bestFit="1" customWidth="1"/>
    <col min="268" max="268" width="10.42578125" style="232" customWidth="1"/>
    <col min="269" max="269" width="11.85546875" style="232" customWidth="1"/>
    <col min="270" max="270" width="14.7109375" style="232" customWidth="1"/>
    <col min="271" max="271" width="9" style="232" bestFit="1" customWidth="1"/>
    <col min="272" max="511" width="9.140625" style="232"/>
    <col min="512" max="512" width="4.7109375" style="232" bestFit="1" customWidth="1"/>
    <col min="513" max="513" width="9.7109375" style="232" bestFit="1" customWidth="1"/>
    <col min="514" max="514" width="10" style="232" bestFit="1" customWidth="1"/>
    <col min="515" max="515" width="9.140625" style="232"/>
    <col min="516" max="516" width="22.85546875" style="232" customWidth="1"/>
    <col min="517" max="517" width="59.7109375" style="232" bestFit="1" customWidth="1"/>
    <col min="518" max="518" width="57.85546875" style="232" bestFit="1" customWidth="1"/>
    <col min="519" max="519" width="35.28515625" style="232" bestFit="1" customWidth="1"/>
    <col min="520" max="520" width="28.140625" style="232" bestFit="1" customWidth="1"/>
    <col min="521" max="521" width="33.140625" style="232" bestFit="1" customWidth="1"/>
    <col min="522" max="522" width="26" style="232" bestFit="1" customWidth="1"/>
    <col min="523" max="523" width="19.140625" style="232" bestFit="1" customWidth="1"/>
    <col min="524" max="524" width="10.42578125" style="232" customWidth="1"/>
    <col min="525" max="525" width="11.85546875" style="232" customWidth="1"/>
    <col min="526" max="526" width="14.7109375" style="232" customWidth="1"/>
    <col min="527" max="527" width="9" style="232" bestFit="1" customWidth="1"/>
    <col min="528" max="767" width="9.140625" style="232"/>
    <col min="768" max="768" width="4.7109375" style="232" bestFit="1" customWidth="1"/>
    <col min="769" max="769" width="9.7109375" style="232" bestFit="1" customWidth="1"/>
    <col min="770" max="770" width="10" style="232" bestFit="1" customWidth="1"/>
    <col min="771" max="771" width="9.140625" style="232"/>
    <col min="772" max="772" width="22.85546875" style="232" customWidth="1"/>
    <col min="773" max="773" width="59.7109375" style="232" bestFit="1" customWidth="1"/>
    <col min="774" max="774" width="57.85546875" style="232" bestFit="1" customWidth="1"/>
    <col min="775" max="775" width="35.28515625" style="232" bestFit="1" customWidth="1"/>
    <col min="776" max="776" width="28.140625" style="232" bestFit="1" customWidth="1"/>
    <col min="777" max="777" width="33.140625" style="232" bestFit="1" customWidth="1"/>
    <col min="778" max="778" width="26" style="232" bestFit="1" customWidth="1"/>
    <col min="779" max="779" width="19.140625" style="232" bestFit="1" customWidth="1"/>
    <col min="780" max="780" width="10.42578125" style="232" customWidth="1"/>
    <col min="781" max="781" width="11.85546875" style="232" customWidth="1"/>
    <col min="782" max="782" width="14.7109375" style="232" customWidth="1"/>
    <col min="783" max="783" width="9" style="232" bestFit="1" customWidth="1"/>
    <col min="784" max="1023" width="9.140625" style="232"/>
    <col min="1024" max="1024" width="4.7109375" style="232" bestFit="1" customWidth="1"/>
    <col min="1025" max="1025" width="9.7109375" style="232" bestFit="1" customWidth="1"/>
    <col min="1026" max="1026" width="10" style="232" bestFit="1" customWidth="1"/>
    <col min="1027" max="1027" width="9.140625" style="232"/>
    <col min="1028" max="1028" width="22.85546875" style="232" customWidth="1"/>
    <col min="1029" max="1029" width="59.7109375" style="232" bestFit="1" customWidth="1"/>
    <col min="1030" max="1030" width="57.85546875" style="232" bestFit="1" customWidth="1"/>
    <col min="1031" max="1031" width="35.28515625" style="232" bestFit="1" customWidth="1"/>
    <col min="1032" max="1032" width="28.140625" style="232" bestFit="1" customWidth="1"/>
    <col min="1033" max="1033" width="33.140625" style="232" bestFit="1" customWidth="1"/>
    <col min="1034" max="1034" width="26" style="232" bestFit="1" customWidth="1"/>
    <col min="1035" max="1035" width="19.140625" style="232" bestFit="1" customWidth="1"/>
    <col min="1036" max="1036" width="10.42578125" style="232" customWidth="1"/>
    <col min="1037" max="1037" width="11.85546875" style="232" customWidth="1"/>
    <col min="1038" max="1038" width="14.7109375" style="232" customWidth="1"/>
    <col min="1039" max="1039" width="9" style="232" bestFit="1" customWidth="1"/>
    <col min="1040" max="1279" width="9.140625" style="232"/>
    <col min="1280" max="1280" width="4.7109375" style="232" bestFit="1" customWidth="1"/>
    <col min="1281" max="1281" width="9.7109375" style="232" bestFit="1" customWidth="1"/>
    <col min="1282" max="1282" width="10" style="232" bestFit="1" customWidth="1"/>
    <col min="1283" max="1283" width="9.140625" style="232"/>
    <col min="1284" max="1284" width="22.85546875" style="232" customWidth="1"/>
    <col min="1285" max="1285" width="59.7109375" style="232" bestFit="1" customWidth="1"/>
    <col min="1286" max="1286" width="57.85546875" style="232" bestFit="1" customWidth="1"/>
    <col min="1287" max="1287" width="35.28515625" style="232" bestFit="1" customWidth="1"/>
    <col min="1288" max="1288" width="28.140625" style="232" bestFit="1" customWidth="1"/>
    <col min="1289" max="1289" width="33.140625" style="232" bestFit="1" customWidth="1"/>
    <col min="1290" max="1290" width="26" style="232" bestFit="1" customWidth="1"/>
    <col min="1291" max="1291" width="19.140625" style="232" bestFit="1" customWidth="1"/>
    <col min="1292" max="1292" width="10.42578125" style="232" customWidth="1"/>
    <col min="1293" max="1293" width="11.85546875" style="232" customWidth="1"/>
    <col min="1294" max="1294" width="14.7109375" style="232" customWidth="1"/>
    <col min="1295" max="1295" width="9" style="232" bestFit="1" customWidth="1"/>
    <col min="1296" max="1535" width="9.140625" style="232"/>
    <col min="1536" max="1536" width="4.7109375" style="232" bestFit="1" customWidth="1"/>
    <col min="1537" max="1537" width="9.7109375" style="232" bestFit="1" customWidth="1"/>
    <col min="1538" max="1538" width="10" style="232" bestFit="1" customWidth="1"/>
    <col min="1539" max="1539" width="9.140625" style="232"/>
    <col min="1540" max="1540" width="22.85546875" style="232" customWidth="1"/>
    <col min="1541" max="1541" width="59.7109375" style="232" bestFit="1" customWidth="1"/>
    <col min="1542" max="1542" width="57.85546875" style="232" bestFit="1" customWidth="1"/>
    <col min="1543" max="1543" width="35.28515625" style="232" bestFit="1" customWidth="1"/>
    <col min="1544" max="1544" width="28.140625" style="232" bestFit="1" customWidth="1"/>
    <col min="1545" max="1545" width="33.140625" style="232" bestFit="1" customWidth="1"/>
    <col min="1546" max="1546" width="26" style="232" bestFit="1" customWidth="1"/>
    <col min="1547" max="1547" width="19.140625" style="232" bestFit="1" customWidth="1"/>
    <col min="1548" max="1548" width="10.42578125" style="232" customWidth="1"/>
    <col min="1549" max="1549" width="11.85546875" style="232" customWidth="1"/>
    <col min="1550" max="1550" width="14.7109375" style="232" customWidth="1"/>
    <col min="1551" max="1551" width="9" style="232" bestFit="1" customWidth="1"/>
    <col min="1552" max="1791" width="9.140625" style="232"/>
    <col min="1792" max="1792" width="4.7109375" style="232" bestFit="1" customWidth="1"/>
    <col min="1793" max="1793" width="9.7109375" style="232" bestFit="1" customWidth="1"/>
    <col min="1794" max="1794" width="10" style="232" bestFit="1" customWidth="1"/>
    <col min="1795" max="1795" width="9.140625" style="232"/>
    <col min="1796" max="1796" width="22.85546875" style="232" customWidth="1"/>
    <col min="1797" max="1797" width="59.7109375" style="232" bestFit="1" customWidth="1"/>
    <col min="1798" max="1798" width="57.85546875" style="232" bestFit="1" customWidth="1"/>
    <col min="1799" max="1799" width="35.28515625" style="232" bestFit="1" customWidth="1"/>
    <col min="1800" max="1800" width="28.140625" style="232" bestFit="1" customWidth="1"/>
    <col min="1801" max="1801" width="33.140625" style="232" bestFit="1" customWidth="1"/>
    <col min="1802" max="1802" width="26" style="232" bestFit="1" customWidth="1"/>
    <col min="1803" max="1803" width="19.140625" style="232" bestFit="1" customWidth="1"/>
    <col min="1804" max="1804" width="10.42578125" style="232" customWidth="1"/>
    <col min="1805" max="1805" width="11.85546875" style="232" customWidth="1"/>
    <col min="1806" max="1806" width="14.7109375" style="232" customWidth="1"/>
    <col min="1807" max="1807" width="9" style="232" bestFit="1" customWidth="1"/>
    <col min="1808" max="2047" width="9.140625" style="232"/>
    <col min="2048" max="2048" width="4.7109375" style="232" bestFit="1" customWidth="1"/>
    <col min="2049" max="2049" width="9.7109375" style="232" bestFit="1" customWidth="1"/>
    <col min="2050" max="2050" width="10" style="232" bestFit="1" customWidth="1"/>
    <col min="2051" max="2051" width="9.140625" style="232"/>
    <col min="2052" max="2052" width="22.85546875" style="232" customWidth="1"/>
    <col min="2053" max="2053" width="59.7109375" style="232" bestFit="1" customWidth="1"/>
    <col min="2054" max="2054" width="57.85546875" style="232" bestFit="1" customWidth="1"/>
    <col min="2055" max="2055" width="35.28515625" style="232" bestFit="1" customWidth="1"/>
    <col min="2056" max="2056" width="28.140625" style="232" bestFit="1" customWidth="1"/>
    <col min="2057" max="2057" width="33.140625" style="232" bestFit="1" customWidth="1"/>
    <col min="2058" max="2058" width="26" style="232" bestFit="1" customWidth="1"/>
    <col min="2059" max="2059" width="19.140625" style="232" bestFit="1" customWidth="1"/>
    <col min="2060" max="2060" width="10.42578125" style="232" customWidth="1"/>
    <col min="2061" max="2061" width="11.85546875" style="232" customWidth="1"/>
    <col min="2062" max="2062" width="14.7109375" style="232" customWidth="1"/>
    <col min="2063" max="2063" width="9" style="232" bestFit="1" customWidth="1"/>
    <col min="2064" max="2303" width="9.140625" style="232"/>
    <col min="2304" max="2304" width="4.7109375" style="232" bestFit="1" customWidth="1"/>
    <col min="2305" max="2305" width="9.7109375" style="232" bestFit="1" customWidth="1"/>
    <col min="2306" max="2306" width="10" style="232" bestFit="1" customWidth="1"/>
    <col min="2307" max="2307" width="9.140625" style="232"/>
    <col min="2308" max="2308" width="22.85546875" style="232" customWidth="1"/>
    <col min="2309" max="2309" width="59.7109375" style="232" bestFit="1" customWidth="1"/>
    <col min="2310" max="2310" width="57.85546875" style="232" bestFit="1" customWidth="1"/>
    <col min="2311" max="2311" width="35.28515625" style="232" bestFit="1" customWidth="1"/>
    <col min="2312" max="2312" width="28.140625" style="232" bestFit="1" customWidth="1"/>
    <col min="2313" max="2313" width="33.140625" style="232" bestFit="1" customWidth="1"/>
    <col min="2314" max="2314" width="26" style="232" bestFit="1" customWidth="1"/>
    <col min="2315" max="2315" width="19.140625" style="232" bestFit="1" customWidth="1"/>
    <col min="2316" max="2316" width="10.42578125" style="232" customWidth="1"/>
    <col min="2317" max="2317" width="11.85546875" style="232" customWidth="1"/>
    <col min="2318" max="2318" width="14.7109375" style="232" customWidth="1"/>
    <col min="2319" max="2319" width="9" style="232" bestFit="1" customWidth="1"/>
    <col min="2320" max="2559" width="9.140625" style="232"/>
    <col min="2560" max="2560" width="4.7109375" style="232" bestFit="1" customWidth="1"/>
    <col min="2561" max="2561" width="9.7109375" style="232" bestFit="1" customWidth="1"/>
    <col min="2562" max="2562" width="10" style="232" bestFit="1" customWidth="1"/>
    <col min="2563" max="2563" width="9.140625" style="232"/>
    <col min="2564" max="2564" width="22.85546875" style="232" customWidth="1"/>
    <col min="2565" max="2565" width="59.7109375" style="232" bestFit="1" customWidth="1"/>
    <col min="2566" max="2566" width="57.85546875" style="232" bestFit="1" customWidth="1"/>
    <col min="2567" max="2567" width="35.28515625" style="232" bestFit="1" customWidth="1"/>
    <col min="2568" max="2568" width="28.140625" style="232" bestFit="1" customWidth="1"/>
    <col min="2569" max="2569" width="33.140625" style="232" bestFit="1" customWidth="1"/>
    <col min="2570" max="2570" width="26" style="232" bestFit="1" customWidth="1"/>
    <col min="2571" max="2571" width="19.140625" style="232" bestFit="1" customWidth="1"/>
    <col min="2572" max="2572" width="10.42578125" style="232" customWidth="1"/>
    <col min="2573" max="2573" width="11.85546875" style="232" customWidth="1"/>
    <col min="2574" max="2574" width="14.7109375" style="232" customWidth="1"/>
    <col min="2575" max="2575" width="9" style="232" bestFit="1" customWidth="1"/>
    <col min="2576" max="2815" width="9.140625" style="232"/>
    <col min="2816" max="2816" width="4.7109375" style="232" bestFit="1" customWidth="1"/>
    <col min="2817" max="2817" width="9.7109375" style="232" bestFit="1" customWidth="1"/>
    <col min="2818" max="2818" width="10" style="232" bestFit="1" customWidth="1"/>
    <col min="2819" max="2819" width="9.140625" style="232"/>
    <col min="2820" max="2820" width="22.85546875" style="232" customWidth="1"/>
    <col min="2821" max="2821" width="59.7109375" style="232" bestFit="1" customWidth="1"/>
    <col min="2822" max="2822" width="57.85546875" style="232" bestFit="1" customWidth="1"/>
    <col min="2823" max="2823" width="35.28515625" style="232" bestFit="1" customWidth="1"/>
    <col min="2824" max="2824" width="28.140625" style="232" bestFit="1" customWidth="1"/>
    <col min="2825" max="2825" width="33.140625" style="232" bestFit="1" customWidth="1"/>
    <col min="2826" max="2826" width="26" style="232" bestFit="1" customWidth="1"/>
    <col min="2827" max="2827" width="19.140625" style="232" bestFit="1" customWidth="1"/>
    <col min="2828" max="2828" width="10.42578125" style="232" customWidth="1"/>
    <col min="2829" max="2829" width="11.85546875" style="232" customWidth="1"/>
    <col min="2830" max="2830" width="14.7109375" style="232" customWidth="1"/>
    <col min="2831" max="2831" width="9" style="232" bestFit="1" customWidth="1"/>
    <col min="2832" max="3071" width="9.140625" style="232"/>
    <col min="3072" max="3072" width="4.7109375" style="232" bestFit="1" customWidth="1"/>
    <col min="3073" max="3073" width="9.7109375" style="232" bestFit="1" customWidth="1"/>
    <col min="3074" max="3074" width="10" style="232" bestFit="1" customWidth="1"/>
    <col min="3075" max="3075" width="9.140625" style="232"/>
    <col min="3076" max="3076" width="22.85546875" style="232" customWidth="1"/>
    <col min="3077" max="3077" width="59.7109375" style="232" bestFit="1" customWidth="1"/>
    <col min="3078" max="3078" width="57.85546875" style="232" bestFit="1" customWidth="1"/>
    <col min="3079" max="3079" width="35.28515625" style="232" bestFit="1" customWidth="1"/>
    <col min="3080" max="3080" width="28.140625" style="232" bestFit="1" customWidth="1"/>
    <col min="3081" max="3081" width="33.140625" style="232" bestFit="1" customWidth="1"/>
    <col min="3082" max="3082" width="26" style="232" bestFit="1" customWidth="1"/>
    <col min="3083" max="3083" width="19.140625" style="232" bestFit="1" customWidth="1"/>
    <col min="3084" max="3084" width="10.42578125" style="232" customWidth="1"/>
    <col min="3085" max="3085" width="11.85546875" style="232" customWidth="1"/>
    <col min="3086" max="3086" width="14.7109375" style="232" customWidth="1"/>
    <col min="3087" max="3087" width="9" style="232" bestFit="1" customWidth="1"/>
    <col min="3088" max="3327" width="9.140625" style="232"/>
    <col min="3328" max="3328" width="4.7109375" style="232" bestFit="1" customWidth="1"/>
    <col min="3329" max="3329" width="9.7109375" style="232" bestFit="1" customWidth="1"/>
    <col min="3330" max="3330" width="10" style="232" bestFit="1" customWidth="1"/>
    <col min="3331" max="3331" width="9.140625" style="232"/>
    <col min="3332" max="3332" width="22.85546875" style="232" customWidth="1"/>
    <col min="3333" max="3333" width="59.7109375" style="232" bestFit="1" customWidth="1"/>
    <col min="3334" max="3334" width="57.85546875" style="232" bestFit="1" customWidth="1"/>
    <col min="3335" max="3335" width="35.28515625" style="232" bestFit="1" customWidth="1"/>
    <col min="3336" max="3336" width="28.140625" style="232" bestFit="1" customWidth="1"/>
    <col min="3337" max="3337" width="33.140625" style="232" bestFit="1" customWidth="1"/>
    <col min="3338" max="3338" width="26" style="232" bestFit="1" customWidth="1"/>
    <col min="3339" max="3339" width="19.140625" style="232" bestFit="1" customWidth="1"/>
    <col min="3340" max="3340" width="10.42578125" style="232" customWidth="1"/>
    <col min="3341" max="3341" width="11.85546875" style="232" customWidth="1"/>
    <col min="3342" max="3342" width="14.7109375" style="232" customWidth="1"/>
    <col min="3343" max="3343" width="9" style="232" bestFit="1" customWidth="1"/>
    <col min="3344" max="3583" width="9.140625" style="232"/>
    <col min="3584" max="3584" width="4.7109375" style="232" bestFit="1" customWidth="1"/>
    <col min="3585" max="3585" width="9.7109375" style="232" bestFit="1" customWidth="1"/>
    <col min="3586" max="3586" width="10" style="232" bestFit="1" customWidth="1"/>
    <col min="3587" max="3587" width="9.140625" style="232"/>
    <col min="3588" max="3588" width="22.85546875" style="232" customWidth="1"/>
    <col min="3589" max="3589" width="59.7109375" style="232" bestFit="1" customWidth="1"/>
    <col min="3590" max="3590" width="57.85546875" style="232" bestFit="1" customWidth="1"/>
    <col min="3591" max="3591" width="35.28515625" style="232" bestFit="1" customWidth="1"/>
    <col min="3592" max="3592" width="28.140625" style="232" bestFit="1" customWidth="1"/>
    <col min="3593" max="3593" width="33.140625" style="232" bestFit="1" customWidth="1"/>
    <col min="3594" max="3594" width="26" style="232" bestFit="1" customWidth="1"/>
    <col min="3595" max="3595" width="19.140625" style="232" bestFit="1" customWidth="1"/>
    <col min="3596" max="3596" width="10.42578125" style="232" customWidth="1"/>
    <col min="3597" max="3597" width="11.85546875" style="232" customWidth="1"/>
    <col min="3598" max="3598" width="14.7109375" style="232" customWidth="1"/>
    <col min="3599" max="3599" width="9" style="232" bestFit="1" customWidth="1"/>
    <col min="3600" max="3839" width="9.140625" style="232"/>
    <col min="3840" max="3840" width="4.7109375" style="232" bestFit="1" customWidth="1"/>
    <col min="3841" max="3841" width="9.7109375" style="232" bestFit="1" customWidth="1"/>
    <col min="3842" max="3842" width="10" style="232" bestFit="1" customWidth="1"/>
    <col min="3843" max="3843" width="9.140625" style="232"/>
    <col min="3844" max="3844" width="22.85546875" style="232" customWidth="1"/>
    <col min="3845" max="3845" width="59.7109375" style="232" bestFit="1" customWidth="1"/>
    <col min="3846" max="3846" width="57.85546875" style="232" bestFit="1" customWidth="1"/>
    <col min="3847" max="3847" width="35.28515625" style="232" bestFit="1" customWidth="1"/>
    <col min="3848" max="3848" width="28.140625" style="232" bestFit="1" customWidth="1"/>
    <col min="3849" max="3849" width="33.140625" style="232" bestFit="1" customWidth="1"/>
    <col min="3850" max="3850" width="26" style="232" bestFit="1" customWidth="1"/>
    <col min="3851" max="3851" width="19.140625" style="232" bestFit="1" customWidth="1"/>
    <col min="3852" max="3852" width="10.42578125" style="232" customWidth="1"/>
    <col min="3853" max="3853" width="11.85546875" style="232" customWidth="1"/>
    <col min="3854" max="3854" width="14.7109375" style="232" customWidth="1"/>
    <col min="3855" max="3855" width="9" style="232" bestFit="1" customWidth="1"/>
    <col min="3856" max="4095" width="9.140625" style="232"/>
    <col min="4096" max="4096" width="4.7109375" style="232" bestFit="1" customWidth="1"/>
    <col min="4097" max="4097" width="9.7109375" style="232" bestFit="1" customWidth="1"/>
    <col min="4098" max="4098" width="10" style="232" bestFit="1" customWidth="1"/>
    <col min="4099" max="4099" width="9.140625" style="232"/>
    <col min="4100" max="4100" width="22.85546875" style="232" customWidth="1"/>
    <col min="4101" max="4101" width="59.7109375" style="232" bestFit="1" customWidth="1"/>
    <col min="4102" max="4102" width="57.85546875" style="232" bestFit="1" customWidth="1"/>
    <col min="4103" max="4103" width="35.28515625" style="232" bestFit="1" customWidth="1"/>
    <col min="4104" max="4104" width="28.140625" style="232" bestFit="1" customWidth="1"/>
    <col min="4105" max="4105" width="33.140625" style="232" bestFit="1" customWidth="1"/>
    <col min="4106" max="4106" width="26" style="232" bestFit="1" customWidth="1"/>
    <col min="4107" max="4107" width="19.140625" style="232" bestFit="1" customWidth="1"/>
    <col min="4108" max="4108" width="10.42578125" style="232" customWidth="1"/>
    <col min="4109" max="4109" width="11.85546875" style="232" customWidth="1"/>
    <col min="4110" max="4110" width="14.7109375" style="232" customWidth="1"/>
    <col min="4111" max="4111" width="9" style="232" bestFit="1" customWidth="1"/>
    <col min="4112" max="4351" width="9.140625" style="232"/>
    <col min="4352" max="4352" width="4.7109375" style="232" bestFit="1" customWidth="1"/>
    <col min="4353" max="4353" width="9.7109375" style="232" bestFit="1" customWidth="1"/>
    <col min="4354" max="4354" width="10" style="232" bestFit="1" customWidth="1"/>
    <col min="4355" max="4355" width="9.140625" style="232"/>
    <col min="4356" max="4356" width="22.85546875" style="232" customWidth="1"/>
    <col min="4357" max="4357" width="59.7109375" style="232" bestFit="1" customWidth="1"/>
    <col min="4358" max="4358" width="57.85546875" style="232" bestFit="1" customWidth="1"/>
    <col min="4359" max="4359" width="35.28515625" style="232" bestFit="1" customWidth="1"/>
    <col min="4360" max="4360" width="28.140625" style="232" bestFit="1" customWidth="1"/>
    <col min="4361" max="4361" width="33.140625" style="232" bestFit="1" customWidth="1"/>
    <col min="4362" max="4362" width="26" style="232" bestFit="1" customWidth="1"/>
    <col min="4363" max="4363" width="19.140625" style="232" bestFit="1" customWidth="1"/>
    <col min="4364" max="4364" width="10.42578125" style="232" customWidth="1"/>
    <col min="4365" max="4365" width="11.85546875" style="232" customWidth="1"/>
    <col min="4366" max="4366" width="14.7109375" style="232" customWidth="1"/>
    <col min="4367" max="4367" width="9" style="232" bestFit="1" customWidth="1"/>
    <col min="4368" max="4607" width="9.140625" style="232"/>
    <col min="4608" max="4608" width="4.7109375" style="232" bestFit="1" customWidth="1"/>
    <col min="4609" max="4609" width="9.7109375" style="232" bestFit="1" customWidth="1"/>
    <col min="4610" max="4610" width="10" style="232" bestFit="1" customWidth="1"/>
    <col min="4611" max="4611" width="9.140625" style="232"/>
    <col min="4612" max="4612" width="22.85546875" style="232" customWidth="1"/>
    <col min="4613" max="4613" width="59.7109375" style="232" bestFit="1" customWidth="1"/>
    <col min="4614" max="4614" width="57.85546875" style="232" bestFit="1" customWidth="1"/>
    <col min="4615" max="4615" width="35.28515625" style="232" bestFit="1" customWidth="1"/>
    <col min="4616" max="4616" width="28.140625" style="232" bestFit="1" customWidth="1"/>
    <col min="4617" max="4617" width="33.140625" style="232" bestFit="1" customWidth="1"/>
    <col min="4618" max="4618" width="26" style="232" bestFit="1" customWidth="1"/>
    <col min="4619" max="4619" width="19.140625" style="232" bestFit="1" customWidth="1"/>
    <col min="4620" max="4620" width="10.42578125" style="232" customWidth="1"/>
    <col min="4621" max="4621" width="11.85546875" style="232" customWidth="1"/>
    <col min="4622" max="4622" width="14.7109375" style="232" customWidth="1"/>
    <col min="4623" max="4623" width="9" style="232" bestFit="1" customWidth="1"/>
    <col min="4624" max="4863" width="9.140625" style="232"/>
    <col min="4864" max="4864" width="4.7109375" style="232" bestFit="1" customWidth="1"/>
    <col min="4865" max="4865" width="9.7109375" style="232" bestFit="1" customWidth="1"/>
    <col min="4866" max="4866" width="10" style="232" bestFit="1" customWidth="1"/>
    <col min="4867" max="4867" width="9.140625" style="232"/>
    <col min="4868" max="4868" width="22.85546875" style="232" customWidth="1"/>
    <col min="4869" max="4869" width="59.7109375" style="232" bestFit="1" customWidth="1"/>
    <col min="4870" max="4870" width="57.85546875" style="232" bestFit="1" customWidth="1"/>
    <col min="4871" max="4871" width="35.28515625" style="232" bestFit="1" customWidth="1"/>
    <col min="4872" max="4872" width="28.140625" style="232" bestFit="1" customWidth="1"/>
    <col min="4873" max="4873" width="33.140625" style="232" bestFit="1" customWidth="1"/>
    <col min="4874" max="4874" width="26" style="232" bestFit="1" customWidth="1"/>
    <col min="4875" max="4875" width="19.140625" style="232" bestFit="1" customWidth="1"/>
    <col min="4876" max="4876" width="10.42578125" style="232" customWidth="1"/>
    <col min="4877" max="4877" width="11.85546875" style="232" customWidth="1"/>
    <col min="4878" max="4878" width="14.7109375" style="232" customWidth="1"/>
    <col min="4879" max="4879" width="9" style="232" bestFit="1" customWidth="1"/>
    <col min="4880" max="5119" width="9.140625" style="232"/>
    <col min="5120" max="5120" width="4.7109375" style="232" bestFit="1" customWidth="1"/>
    <col min="5121" max="5121" width="9.7109375" style="232" bestFit="1" customWidth="1"/>
    <col min="5122" max="5122" width="10" style="232" bestFit="1" customWidth="1"/>
    <col min="5123" max="5123" width="9.140625" style="232"/>
    <col min="5124" max="5124" width="22.85546875" style="232" customWidth="1"/>
    <col min="5125" max="5125" width="59.7109375" style="232" bestFit="1" customWidth="1"/>
    <col min="5126" max="5126" width="57.85546875" style="232" bestFit="1" customWidth="1"/>
    <col min="5127" max="5127" width="35.28515625" style="232" bestFit="1" customWidth="1"/>
    <col min="5128" max="5128" width="28.140625" style="232" bestFit="1" customWidth="1"/>
    <col min="5129" max="5129" width="33.140625" style="232" bestFit="1" customWidth="1"/>
    <col min="5130" max="5130" width="26" style="232" bestFit="1" customWidth="1"/>
    <col min="5131" max="5131" width="19.140625" style="232" bestFit="1" customWidth="1"/>
    <col min="5132" max="5132" width="10.42578125" style="232" customWidth="1"/>
    <col min="5133" max="5133" width="11.85546875" style="232" customWidth="1"/>
    <col min="5134" max="5134" width="14.7109375" style="232" customWidth="1"/>
    <col min="5135" max="5135" width="9" style="232" bestFit="1" customWidth="1"/>
    <col min="5136" max="5375" width="9.140625" style="232"/>
    <col min="5376" max="5376" width="4.7109375" style="232" bestFit="1" customWidth="1"/>
    <col min="5377" max="5377" width="9.7109375" style="232" bestFit="1" customWidth="1"/>
    <col min="5378" max="5378" width="10" style="232" bestFit="1" customWidth="1"/>
    <col min="5379" max="5379" width="9.140625" style="232"/>
    <col min="5380" max="5380" width="22.85546875" style="232" customWidth="1"/>
    <col min="5381" max="5381" width="59.7109375" style="232" bestFit="1" customWidth="1"/>
    <col min="5382" max="5382" width="57.85546875" style="232" bestFit="1" customWidth="1"/>
    <col min="5383" max="5383" width="35.28515625" style="232" bestFit="1" customWidth="1"/>
    <col min="5384" max="5384" width="28.140625" style="232" bestFit="1" customWidth="1"/>
    <col min="5385" max="5385" width="33.140625" style="232" bestFit="1" customWidth="1"/>
    <col min="5386" max="5386" width="26" style="232" bestFit="1" customWidth="1"/>
    <col min="5387" max="5387" width="19.140625" style="232" bestFit="1" customWidth="1"/>
    <col min="5388" max="5388" width="10.42578125" style="232" customWidth="1"/>
    <col min="5389" max="5389" width="11.85546875" style="232" customWidth="1"/>
    <col min="5390" max="5390" width="14.7109375" style="232" customWidth="1"/>
    <col min="5391" max="5391" width="9" style="232" bestFit="1" customWidth="1"/>
    <col min="5392" max="5631" width="9.140625" style="232"/>
    <col min="5632" max="5632" width="4.7109375" style="232" bestFit="1" customWidth="1"/>
    <col min="5633" max="5633" width="9.7109375" style="232" bestFit="1" customWidth="1"/>
    <col min="5634" max="5634" width="10" style="232" bestFit="1" customWidth="1"/>
    <col min="5635" max="5635" width="9.140625" style="232"/>
    <col min="5636" max="5636" width="22.85546875" style="232" customWidth="1"/>
    <col min="5637" max="5637" width="59.7109375" style="232" bestFit="1" customWidth="1"/>
    <col min="5638" max="5638" width="57.85546875" style="232" bestFit="1" customWidth="1"/>
    <col min="5639" max="5639" width="35.28515625" style="232" bestFit="1" customWidth="1"/>
    <col min="5640" max="5640" width="28.140625" style="232" bestFit="1" customWidth="1"/>
    <col min="5641" max="5641" width="33.140625" style="232" bestFit="1" customWidth="1"/>
    <col min="5642" max="5642" width="26" style="232" bestFit="1" customWidth="1"/>
    <col min="5643" max="5643" width="19.140625" style="232" bestFit="1" customWidth="1"/>
    <col min="5644" max="5644" width="10.42578125" style="232" customWidth="1"/>
    <col min="5645" max="5645" width="11.85546875" style="232" customWidth="1"/>
    <col min="5646" max="5646" width="14.7109375" style="232" customWidth="1"/>
    <col min="5647" max="5647" width="9" style="232" bestFit="1" customWidth="1"/>
    <col min="5648" max="5887" width="9.140625" style="232"/>
    <col min="5888" max="5888" width="4.7109375" style="232" bestFit="1" customWidth="1"/>
    <col min="5889" max="5889" width="9.7109375" style="232" bestFit="1" customWidth="1"/>
    <col min="5890" max="5890" width="10" style="232" bestFit="1" customWidth="1"/>
    <col min="5891" max="5891" width="9.140625" style="232"/>
    <col min="5892" max="5892" width="22.85546875" style="232" customWidth="1"/>
    <col min="5893" max="5893" width="59.7109375" style="232" bestFit="1" customWidth="1"/>
    <col min="5894" max="5894" width="57.85546875" style="232" bestFit="1" customWidth="1"/>
    <col min="5895" max="5895" width="35.28515625" style="232" bestFit="1" customWidth="1"/>
    <col min="5896" max="5896" width="28.140625" style="232" bestFit="1" customWidth="1"/>
    <col min="5897" max="5897" width="33.140625" style="232" bestFit="1" customWidth="1"/>
    <col min="5898" max="5898" width="26" style="232" bestFit="1" customWidth="1"/>
    <col min="5899" max="5899" width="19.140625" style="232" bestFit="1" customWidth="1"/>
    <col min="5900" max="5900" width="10.42578125" style="232" customWidth="1"/>
    <col min="5901" max="5901" width="11.85546875" style="232" customWidth="1"/>
    <col min="5902" max="5902" width="14.7109375" style="232" customWidth="1"/>
    <col min="5903" max="5903" width="9" style="232" bestFit="1" customWidth="1"/>
    <col min="5904" max="6143" width="9.140625" style="232"/>
    <col min="6144" max="6144" width="4.7109375" style="232" bestFit="1" customWidth="1"/>
    <col min="6145" max="6145" width="9.7109375" style="232" bestFit="1" customWidth="1"/>
    <col min="6146" max="6146" width="10" style="232" bestFit="1" customWidth="1"/>
    <col min="6147" max="6147" width="9.140625" style="232"/>
    <col min="6148" max="6148" width="22.85546875" style="232" customWidth="1"/>
    <col min="6149" max="6149" width="59.7109375" style="232" bestFit="1" customWidth="1"/>
    <col min="6150" max="6150" width="57.85546875" style="232" bestFit="1" customWidth="1"/>
    <col min="6151" max="6151" width="35.28515625" style="232" bestFit="1" customWidth="1"/>
    <col min="6152" max="6152" width="28.140625" style="232" bestFit="1" customWidth="1"/>
    <col min="6153" max="6153" width="33.140625" style="232" bestFit="1" customWidth="1"/>
    <col min="6154" max="6154" width="26" style="232" bestFit="1" customWidth="1"/>
    <col min="6155" max="6155" width="19.140625" style="232" bestFit="1" customWidth="1"/>
    <col min="6156" max="6156" width="10.42578125" style="232" customWidth="1"/>
    <col min="6157" max="6157" width="11.85546875" style="232" customWidth="1"/>
    <col min="6158" max="6158" width="14.7109375" style="232" customWidth="1"/>
    <col min="6159" max="6159" width="9" style="232" bestFit="1" customWidth="1"/>
    <col min="6160" max="6399" width="9.140625" style="232"/>
    <col min="6400" max="6400" width="4.7109375" style="232" bestFit="1" customWidth="1"/>
    <col min="6401" max="6401" width="9.7109375" style="232" bestFit="1" customWidth="1"/>
    <col min="6402" max="6402" width="10" style="232" bestFit="1" customWidth="1"/>
    <col min="6403" max="6403" width="9.140625" style="232"/>
    <col min="6404" max="6404" width="22.85546875" style="232" customWidth="1"/>
    <col min="6405" max="6405" width="59.7109375" style="232" bestFit="1" customWidth="1"/>
    <col min="6406" max="6406" width="57.85546875" style="232" bestFit="1" customWidth="1"/>
    <col min="6407" max="6407" width="35.28515625" style="232" bestFit="1" customWidth="1"/>
    <col min="6408" max="6408" width="28.140625" style="232" bestFit="1" customWidth="1"/>
    <col min="6409" max="6409" width="33.140625" style="232" bestFit="1" customWidth="1"/>
    <col min="6410" max="6410" width="26" style="232" bestFit="1" customWidth="1"/>
    <col min="6411" max="6411" width="19.140625" style="232" bestFit="1" customWidth="1"/>
    <col min="6412" max="6412" width="10.42578125" style="232" customWidth="1"/>
    <col min="6413" max="6413" width="11.85546875" style="232" customWidth="1"/>
    <col min="6414" max="6414" width="14.7109375" style="232" customWidth="1"/>
    <col min="6415" max="6415" width="9" style="232" bestFit="1" customWidth="1"/>
    <col min="6416" max="6655" width="9.140625" style="232"/>
    <col min="6656" max="6656" width="4.7109375" style="232" bestFit="1" customWidth="1"/>
    <col min="6657" max="6657" width="9.7109375" style="232" bestFit="1" customWidth="1"/>
    <col min="6658" max="6658" width="10" style="232" bestFit="1" customWidth="1"/>
    <col min="6659" max="6659" width="9.140625" style="232"/>
    <col min="6660" max="6660" width="22.85546875" style="232" customWidth="1"/>
    <col min="6661" max="6661" width="59.7109375" style="232" bestFit="1" customWidth="1"/>
    <col min="6662" max="6662" width="57.85546875" style="232" bestFit="1" customWidth="1"/>
    <col min="6663" max="6663" width="35.28515625" style="232" bestFit="1" customWidth="1"/>
    <col min="6664" max="6664" width="28.140625" style="232" bestFit="1" customWidth="1"/>
    <col min="6665" max="6665" width="33.140625" style="232" bestFit="1" customWidth="1"/>
    <col min="6666" max="6666" width="26" style="232" bestFit="1" customWidth="1"/>
    <col min="6667" max="6667" width="19.140625" style="232" bestFit="1" customWidth="1"/>
    <col min="6668" max="6668" width="10.42578125" style="232" customWidth="1"/>
    <col min="6669" max="6669" width="11.85546875" style="232" customWidth="1"/>
    <col min="6670" max="6670" width="14.7109375" style="232" customWidth="1"/>
    <col min="6671" max="6671" width="9" style="232" bestFit="1" customWidth="1"/>
    <col min="6672" max="6911" width="9.140625" style="232"/>
    <col min="6912" max="6912" width="4.7109375" style="232" bestFit="1" customWidth="1"/>
    <col min="6913" max="6913" width="9.7109375" style="232" bestFit="1" customWidth="1"/>
    <col min="6914" max="6914" width="10" style="232" bestFit="1" customWidth="1"/>
    <col min="6915" max="6915" width="9.140625" style="232"/>
    <col min="6916" max="6916" width="22.85546875" style="232" customWidth="1"/>
    <col min="6917" max="6917" width="59.7109375" style="232" bestFit="1" customWidth="1"/>
    <col min="6918" max="6918" width="57.85546875" style="232" bestFit="1" customWidth="1"/>
    <col min="6919" max="6919" width="35.28515625" style="232" bestFit="1" customWidth="1"/>
    <col min="6920" max="6920" width="28.140625" style="232" bestFit="1" customWidth="1"/>
    <col min="6921" max="6921" width="33.140625" style="232" bestFit="1" customWidth="1"/>
    <col min="6922" max="6922" width="26" style="232" bestFit="1" customWidth="1"/>
    <col min="6923" max="6923" width="19.140625" style="232" bestFit="1" customWidth="1"/>
    <col min="6924" max="6924" width="10.42578125" style="232" customWidth="1"/>
    <col min="6925" max="6925" width="11.85546875" style="232" customWidth="1"/>
    <col min="6926" max="6926" width="14.7109375" style="232" customWidth="1"/>
    <col min="6927" max="6927" width="9" style="232" bestFit="1" customWidth="1"/>
    <col min="6928" max="7167" width="9.140625" style="232"/>
    <col min="7168" max="7168" width="4.7109375" style="232" bestFit="1" customWidth="1"/>
    <col min="7169" max="7169" width="9.7109375" style="232" bestFit="1" customWidth="1"/>
    <col min="7170" max="7170" width="10" style="232" bestFit="1" customWidth="1"/>
    <col min="7171" max="7171" width="9.140625" style="232"/>
    <col min="7172" max="7172" width="22.85546875" style="232" customWidth="1"/>
    <col min="7173" max="7173" width="59.7109375" style="232" bestFit="1" customWidth="1"/>
    <col min="7174" max="7174" width="57.85546875" style="232" bestFit="1" customWidth="1"/>
    <col min="7175" max="7175" width="35.28515625" style="232" bestFit="1" customWidth="1"/>
    <col min="7176" max="7176" width="28.140625" style="232" bestFit="1" customWidth="1"/>
    <col min="7177" max="7177" width="33.140625" style="232" bestFit="1" customWidth="1"/>
    <col min="7178" max="7178" width="26" style="232" bestFit="1" customWidth="1"/>
    <col min="7179" max="7179" width="19.140625" style="232" bestFit="1" customWidth="1"/>
    <col min="7180" max="7180" width="10.42578125" style="232" customWidth="1"/>
    <col min="7181" max="7181" width="11.85546875" style="232" customWidth="1"/>
    <col min="7182" max="7182" width="14.7109375" style="232" customWidth="1"/>
    <col min="7183" max="7183" width="9" style="232" bestFit="1" customWidth="1"/>
    <col min="7184" max="7423" width="9.140625" style="232"/>
    <col min="7424" max="7424" width="4.7109375" style="232" bestFit="1" customWidth="1"/>
    <col min="7425" max="7425" width="9.7109375" style="232" bestFit="1" customWidth="1"/>
    <col min="7426" max="7426" width="10" style="232" bestFit="1" customWidth="1"/>
    <col min="7427" max="7427" width="9.140625" style="232"/>
    <col min="7428" max="7428" width="22.85546875" style="232" customWidth="1"/>
    <col min="7429" max="7429" width="59.7109375" style="232" bestFit="1" customWidth="1"/>
    <col min="7430" max="7430" width="57.85546875" style="232" bestFit="1" customWidth="1"/>
    <col min="7431" max="7431" width="35.28515625" style="232" bestFit="1" customWidth="1"/>
    <col min="7432" max="7432" width="28.140625" style="232" bestFit="1" customWidth="1"/>
    <col min="7433" max="7433" width="33.140625" style="232" bestFit="1" customWidth="1"/>
    <col min="7434" max="7434" width="26" style="232" bestFit="1" customWidth="1"/>
    <col min="7435" max="7435" width="19.140625" style="232" bestFit="1" customWidth="1"/>
    <col min="7436" max="7436" width="10.42578125" style="232" customWidth="1"/>
    <col min="7437" max="7437" width="11.85546875" style="232" customWidth="1"/>
    <col min="7438" max="7438" width="14.7109375" style="232" customWidth="1"/>
    <col min="7439" max="7439" width="9" style="232" bestFit="1" customWidth="1"/>
    <col min="7440" max="7679" width="9.140625" style="232"/>
    <col min="7680" max="7680" width="4.7109375" style="232" bestFit="1" customWidth="1"/>
    <col min="7681" max="7681" width="9.7109375" style="232" bestFit="1" customWidth="1"/>
    <col min="7682" max="7682" width="10" style="232" bestFit="1" customWidth="1"/>
    <col min="7683" max="7683" width="9.140625" style="232"/>
    <col min="7684" max="7684" width="22.85546875" style="232" customWidth="1"/>
    <col min="7685" max="7685" width="59.7109375" style="232" bestFit="1" customWidth="1"/>
    <col min="7686" max="7686" width="57.85546875" style="232" bestFit="1" customWidth="1"/>
    <col min="7687" max="7687" width="35.28515625" style="232" bestFit="1" customWidth="1"/>
    <col min="7688" max="7688" width="28.140625" style="232" bestFit="1" customWidth="1"/>
    <col min="7689" max="7689" width="33.140625" style="232" bestFit="1" customWidth="1"/>
    <col min="7690" max="7690" width="26" style="232" bestFit="1" customWidth="1"/>
    <col min="7691" max="7691" width="19.140625" style="232" bestFit="1" customWidth="1"/>
    <col min="7692" max="7692" width="10.42578125" style="232" customWidth="1"/>
    <col min="7693" max="7693" width="11.85546875" style="232" customWidth="1"/>
    <col min="7694" max="7694" width="14.7109375" style="232" customWidth="1"/>
    <col min="7695" max="7695" width="9" style="232" bestFit="1" customWidth="1"/>
    <col min="7696" max="7935" width="9.140625" style="232"/>
    <col min="7936" max="7936" width="4.7109375" style="232" bestFit="1" customWidth="1"/>
    <col min="7937" max="7937" width="9.7109375" style="232" bestFit="1" customWidth="1"/>
    <col min="7938" max="7938" width="10" style="232" bestFit="1" customWidth="1"/>
    <col min="7939" max="7939" width="9.140625" style="232"/>
    <col min="7940" max="7940" width="22.85546875" style="232" customWidth="1"/>
    <col min="7941" max="7941" width="59.7109375" style="232" bestFit="1" customWidth="1"/>
    <col min="7942" max="7942" width="57.85546875" style="232" bestFit="1" customWidth="1"/>
    <col min="7943" max="7943" width="35.28515625" style="232" bestFit="1" customWidth="1"/>
    <col min="7944" max="7944" width="28.140625" style="232" bestFit="1" customWidth="1"/>
    <col min="7945" max="7945" width="33.140625" style="232" bestFit="1" customWidth="1"/>
    <col min="7946" max="7946" width="26" style="232" bestFit="1" customWidth="1"/>
    <col min="7947" max="7947" width="19.140625" style="232" bestFit="1" customWidth="1"/>
    <col min="7948" max="7948" width="10.42578125" style="232" customWidth="1"/>
    <col min="7949" max="7949" width="11.85546875" style="232" customWidth="1"/>
    <col min="7950" max="7950" width="14.7109375" style="232" customWidth="1"/>
    <col min="7951" max="7951" width="9" style="232" bestFit="1" customWidth="1"/>
    <col min="7952" max="8191" width="9.140625" style="232"/>
    <col min="8192" max="8192" width="4.7109375" style="232" bestFit="1" customWidth="1"/>
    <col min="8193" max="8193" width="9.7109375" style="232" bestFit="1" customWidth="1"/>
    <col min="8194" max="8194" width="10" style="232" bestFit="1" customWidth="1"/>
    <col min="8195" max="8195" width="9.140625" style="232"/>
    <col min="8196" max="8196" width="22.85546875" style="232" customWidth="1"/>
    <col min="8197" max="8197" width="59.7109375" style="232" bestFit="1" customWidth="1"/>
    <col min="8198" max="8198" width="57.85546875" style="232" bestFit="1" customWidth="1"/>
    <col min="8199" max="8199" width="35.28515625" style="232" bestFit="1" customWidth="1"/>
    <col min="8200" max="8200" width="28.140625" style="232" bestFit="1" customWidth="1"/>
    <col min="8201" max="8201" width="33.140625" style="232" bestFit="1" customWidth="1"/>
    <col min="8202" max="8202" width="26" style="232" bestFit="1" customWidth="1"/>
    <col min="8203" max="8203" width="19.140625" style="232" bestFit="1" customWidth="1"/>
    <col min="8204" max="8204" width="10.42578125" style="232" customWidth="1"/>
    <col min="8205" max="8205" width="11.85546875" style="232" customWidth="1"/>
    <col min="8206" max="8206" width="14.7109375" style="232" customWidth="1"/>
    <col min="8207" max="8207" width="9" style="232" bestFit="1" customWidth="1"/>
    <col min="8208" max="8447" width="9.140625" style="232"/>
    <col min="8448" max="8448" width="4.7109375" style="232" bestFit="1" customWidth="1"/>
    <col min="8449" max="8449" width="9.7109375" style="232" bestFit="1" customWidth="1"/>
    <col min="8450" max="8450" width="10" style="232" bestFit="1" customWidth="1"/>
    <col min="8451" max="8451" width="9.140625" style="232"/>
    <col min="8452" max="8452" width="22.85546875" style="232" customWidth="1"/>
    <col min="8453" max="8453" width="59.7109375" style="232" bestFit="1" customWidth="1"/>
    <col min="8454" max="8454" width="57.85546875" style="232" bestFit="1" customWidth="1"/>
    <col min="8455" max="8455" width="35.28515625" style="232" bestFit="1" customWidth="1"/>
    <col min="8456" max="8456" width="28.140625" style="232" bestFit="1" customWidth="1"/>
    <col min="8457" max="8457" width="33.140625" style="232" bestFit="1" customWidth="1"/>
    <col min="8458" max="8458" width="26" style="232" bestFit="1" customWidth="1"/>
    <col min="8459" max="8459" width="19.140625" style="232" bestFit="1" customWidth="1"/>
    <col min="8460" max="8460" width="10.42578125" style="232" customWidth="1"/>
    <col min="8461" max="8461" width="11.85546875" style="232" customWidth="1"/>
    <col min="8462" max="8462" width="14.7109375" style="232" customWidth="1"/>
    <col min="8463" max="8463" width="9" style="232" bestFit="1" customWidth="1"/>
    <col min="8464" max="8703" width="9.140625" style="232"/>
    <col min="8704" max="8704" width="4.7109375" style="232" bestFit="1" customWidth="1"/>
    <col min="8705" max="8705" width="9.7109375" style="232" bestFit="1" customWidth="1"/>
    <col min="8706" max="8706" width="10" style="232" bestFit="1" customWidth="1"/>
    <col min="8707" max="8707" width="9.140625" style="232"/>
    <col min="8708" max="8708" width="22.85546875" style="232" customWidth="1"/>
    <col min="8709" max="8709" width="59.7109375" style="232" bestFit="1" customWidth="1"/>
    <col min="8710" max="8710" width="57.85546875" style="232" bestFit="1" customWidth="1"/>
    <col min="8711" max="8711" width="35.28515625" style="232" bestFit="1" customWidth="1"/>
    <col min="8712" max="8712" width="28.140625" style="232" bestFit="1" customWidth="1"/>
    <col min="8713" max="8713" width="33.140625" style="232" bestFit="1" customWidth="1"/>
    <col min="8714" max="8714" width="26" style="232" bestFit="1" customWidth="1"/>
    <col min="8715" max="8715" width="19.140625" style="232" bestFit="1" customWidth="1"/>
    <col min="8716" max="8716" width="10.42578125" style="232" customWidth="1"/>
    <col min="8717" max="8717" width="11.85546875" style="232" customWidth="1"/>
    <col min="8718" max="8718" width="14.7109375" style="232" customWidth="1"/>
    <col min="8719" max="8719" width="9" style="232" bestFit="1" customWidth="1"/>
    <col min="8720" max="8959" width="9.140625" style="232"/>
    <col min="8960" max="8960" width="4.7109375" style="232" bestFit="1" customWidth="1"/>
    <col min="8961" max="8961" width="9.7109375" style="232" bestFit="1" customWidth="1"/>
    <col min="8962" max="8962" width="10" style="232" bestFit="1" customWidth="1"/>
    <col min="8963" max="8963" width="9.140625" style="232"/>
    <col min="8964" max="8964" width="22.85546875" style="232" customWidth="1"/>
    <col min="8965" max="8965" width="59.7109375" style="232" bestFit="1" customWidth="1"/>
    <col min="8966" max="8966" width="57.85546875" style="232" bestFit="1" customWidth="1"/>
    <col min="8967" max="8967" width="35.28515625" style="232" bestFit="1" customWidth="1"/>
    <col min="8968" max="8968" width="28.140625" style="232" bestFit="1" customWidth="1"/>
    <col min="8969" max="8969" width="33.140625" style="232" bestFit="1" customWidth="1"/>
    <col min="8970" max="8970" width="26" style="232" bestFit="1" customWidth="1"/>
    <col min="8971" max="8971" width="19.140625" style="232" bestFit="1" customWidth="1"/>
    <col min="8972" max="8972" width="10.42578125" style="232" customWidth="1"/>
    <col min="8973" max="8973" width="11.85546875" style="232" customWidth="1"/>
    <col min="8974" max="8974" width="14.7109375" style="232" customWidth="1"/>
    <col min="8975" max="8975" width="9" style="232" bestFit="1" customWidth="1"/>
    <col min="8976" max="9215" width="9.140625" style="232"/>
    <col min="9216" max="9216" width="4.7109375" style="232" bestFit="1" customWidth="1"/>
    <col min="9217" max="9217" width="9.7109375" style="232" bestFit="1" customWidth="1"/>
    <col min="9218" max="9218" width="10" style="232" bestFit="1" customWidth="1"/>
    <col min="9219" max="9219" width="9.140625" style="232"/>
    <col min="9220" max="9220" width="22.85546875" style="232" customWidth="1"/>
    <col min="9221" max="9221" width="59.7109375" style="232" bestFit="1" customWidth="1"/>
    <col min="9222" max="9222" width="57.85546875" style="232" bestFit="1" customWidth="1"/>
    <col min="9223" max="9223" width="35.28515625" style="232" bestFit="1" customWidth="1"/>
    <col min="9224" max="9224" width="28.140625" style="232" bestFit="1" customWidth="1"/>
    <col min="9225" max="9225" width="33.140625" style="232" bestFit="1" customWidth="1"/>
    <col min="9226" max="9226" width="26" style="232" bestFit="1" customWidth="1"/>
    <col min="9227" max="9227" width="19.140625" style="232" bestFit="1" customWidth="1"/>
    <col min="9228" max="9228" width="10.42578125" style="232" customWidth="1"/>
    <col min="9229" max="9229" width="11.85546875" style="232" customWidth="1"/>
    <col min="9230" max="9230" width="14.7109375" style="232" customWidth="1"/>
    <col min="9231" max="9231" width="9" style="232" bestFit="1" customWidth="1"/>
    <col min="9232" max="9471" width="9.140625" style="232"/>
    <col min="9472" max="9472" width="4.7109375" style="232" bestFit="1" customWidth="1"/>
    <col min="9473" max="9473" width="9.7109375" style="232" bestFit="1" customWidth="1"/>
    <col min="9474" max="9474" width="10" style="232" bestFit="1" customWidth="1"/>
    <col min="9475" max="9475" width="9.140625" style="232"/>
    <col min="9476" max="9476" width="22.85546875" style="232" customWidth="1"/>
    <col min="9477" max="9477" width="59.7109375" style="232" bestFit="1" customWidth="1"/>
    <col min="9478" max="9478" width="57.85546875" style="232" bestFit="1" customWidth="1"/>
    <col min="9479" max="9479" width="35.28515625" style="232" bestFit="1" customWidth="1"/>
    <col min="9480" max="9480" width="28.140625" style="232" bestFit="1" customWidth="1"/>
    <col min="9481" max="9481" width="33.140625" style="232" bestFit="1" customWidth="1"/>
    <col min="9482" max="9482" width="26" style="232" bestFit="1" customWidth="1"/>
    <col min="9483" max="9483" width="19.140625" style="232" bestFit="1" customWidth="1"/>
    <col min="9484" max="9484" width="10.42578125" style="232" customWidth="1"/>
    <col min="9485" max="9485" width="11.85546875" style="232" customWidth="1"/>
    <col min="9486" max="9486" width="14.7109375" style="232" customWidth="1"/>
    <col min="9487" max="9487" width="9" style="232" bestFit="1" customWidth="1"/>
    <col min="9488" max="9727" width="9.140625" style="232"/>
    <col min="9728" max="9728" width="4.7109375" style="232" bestFit="1" customWidth="1"/>
    <col min="9729" max="9729" width="9.7109375" style="232" bestFit="1" customWidth="1"/>
    <col min="9730" max="9730" width="10" style="232" bestFit="1" customWidth="1"/>
    <col min="9731" max="9731" width="9.140625" style="232"/>
    <col min="9732" max="9732" width="22.85546875" style="232" customWidth="1"/>
    <col min="9733" max="9733" width="59.7109375" style="232" bestFit="1" customWidth="1"/>
    <col min="9734" max="9734" width="57.85546875" style="232" bestFit="1" customWidth="1"/>
    <col min="9735" max="9735" width="35.28515625" style="232" bestFit="1" customWidth="1"/>
    <col min="9736" max="9736" width="28.140625" style="232" bestFit="1" customWidth="1"/>
    <col min="9737" max="9737" width="33.140625" style="232" bestFit="1" customWidth="1"/>
    <col min="9738" max="9738" width="26" style="232" bestFit="1" customWidth="1"/>
    <col min="9739" max="9739" width="19.140625" style="232" bestFit="1" customWidth="1"/>
    <col min="9740" max="9740" width="10.42578125" style="232" customWidth="1"/>
    <col min="9741" max="9741" width="11.85546875" style="232" customWidth="1"/>
    <col min="9742" max="9742" width="14.7109375" style="232" customWidth="1"/>
    <col min="9743" max="9743" width="9" style="232" bestFit="1" customWidth="1"/>
    <col min="9744" max="9983" width="9.140625" style="232"/>
    <col min="9984" max="9984" width="4.7109375" style="232" bestFit="1" customWidth="1"/>
    <col min="9985" max="9985" width="9.7109375" style="232" bestFit="1" customWidth="1"/>
    <col min="9986" max="9986" width="10" style="232" bestFit="1" customWidth="1"/>
    <col min="9987" max="9987" width="9.140625" style="232"/>
    <col min="9988" max="9988" width="22.85546875" style="232" customWidth="1"/>
    <col min="9989" max="9989" width="59.7109375" style="232" bestFit="1" customWidth="1"/>
    <col min="9990" max="9990" width="57.85546875" style="232" bestFit="1" customWidth="1"/>
    <col min="9991" max="9991" width="35.28515625" style="232" bestFit="1" customWidth="1"/>
    <col min="9992" max="9992" width="28.140625" style="232" bestFit="1" customWidth="1"/>
    <col min="9993" max="9993" width="33.140625" style="232" bestFit="1" customWidth="1"/>
    <col min="9994" max="9994" width="26" style="232" bestFit="1" customWidth="1"/>
    <col min="9995" max="9995" width="19.140625" style="232" bestFit="1" customWidth="1"/>
    <col min="9996" max="9996" width="10.42578125" style="232" customWidth="1"/>
    <col min="9997" max="9997" width="11.85546875" style="232" customWidth="1"/>
    <col min="9998" max="9998" width="14.7109375" style="232" customWidth="1"/>
    <col min="9999" max="9999" width="9" style="232" bestFit="1" customWidth="1"/>
    <col min="10000" max="10239" width="9.140625" style="232"/>
    <col min="10240" max="10240" width="4.7109375" style="232" bestFit="1" customWidth="1"/>
    <col min="10241" max="10241" width="9.7109375" style="232" bestFit="1" customWidth="1"/>
    <col min="10242" max="10242" width="10" style="232" bestFit="1" customWidth="1"/>
    <col min="10243" max="10243" width="9.140625" style="232"/>
    <col min="10244" max="10244" width="22.85546875" style="232" customWidth="1"/>
    <col min="10245" max="10245" width="59.7109375" style="232" bestFit="1" customWidth="1"/>
    <col min="10246" max="10246" width="57.85546875" style="232" bestFit="1" customWidth="1"/>
    <col min="10247" max="10247" width="35.28515625" style="232" bestFit="1" customWidth="1"/>
    <col min="10248" max="10248" width="28.140625" style="232" bestFit="1" customWidth="1"/>
    <col min="10249" max="10249" width="33.140625" style="232" bestFit="1" customWidth="1"/>
    <col min="10250" max="10250" width="26" style="232" bestFit="1" customWidth="1"/>
    <col min="10251" max="10251" width="19.140625" style="232" bestFit="1" customWidth="1"/>
    <col min="10252" max="10252" width="10.42578125" style="232" customWidth="1"/>
    <col min="10253" max="10253" width="11.85546875" style="232" customWidth="1"/>
    <col min="10254" max="10254" width="14.7109375" style="232" customWidth="1"/>
    <col min="10255" max="10255" width="9" style="232" bestFit="1" customWidth="1"/>
    <col min="10256" max="10495" width="9.140625" style="232"/>
    <col min="10496" max="10496" width="4.7109375" style="232" bestFit="1" customWidth="1"/>
    <col min="10497" max="10497" width="9.7109375" style="232" bestFit="1" customWidth="1"/>
    <col min="10498" max="10498" width="10" style="232" bestFit="1" customWidth="1"/>
    <col min="10499" max="10499" width="9.140625" style="232"/>
    <col min="10500" max="10500" width="22.85546875" style="232" customWidth="1"/>
    <col min="10501" max="10501" width="59.7109375" style="232" bestFit="1" customWidth="1"/>
    <col min="10502" max="10502" width="57.85546875" style="232" bestFit="1" customWidth="1"/>
    <col min="10503" max="10503" width="35.28515625" style="232" bestFit="1" customWidth="1"/>
    <col min="10504" max="10504" width="28.140625" style="232" bestFit="1" customWidth="1"/>
    <col min="10505" max="10505" width="33.140625" style="232" bestFit="1" customWidth="1"/>
    <col min="10506" max="10506" width="26" style="232" bestFit="1" customWidth="1"/>
    <col min="10507" max="10507" width="19.140625" style="232" bestFit="1" customWidth="1"/>
    <col min="10508" max="10508" width="10.42578125" style="232" customWidth="1"/>
    <col min="10509" max="10509" width="11.85546875" style="232" customWidth="1"/>
    <col min="10510" max="10510" width="14.7109375" style="232" customWidth="1"/>
    <col min="10511" max="10511" width="9" style="232" bestFit="1" customWidth="1"/>
    <col min="10512" max="10751" width="9.140625" style="232"/>
    <col min="10752" max="10752" width="4.7109375" style="232" bestFit="1" customWidth="1"/>
    <col min="10753" max="10753" width="9.7109375" style="232" bestFit="1" customWidth="1"/>
    <col min="10754" max="10754" width="10" style="232" bestFit="1" customWidth="1"/>
    <col min="10755" max="10755" width="9.140625" style="232"/>
    <col min="10756" max="10756" width="22.85546875" style="232" customWidth="1"/>
    <col min="10757" max="10757" width="59.7109375" style="232" bestFit="1" customWidth="1"/>
    <col min="10758" max="10758" width="57.85546875" style="232" bestFit="1" customWidth="1"/>
    <col min="10759" max="10759" width="35.28515625" style="232" bestFit="1" customWidth="1"/>
    <col min="10760" max="10760" width="28.140625" style="232" bestFit="1" customWidth="1"/>
    <col min="10761" max="10761" width="33.140625" style="232" bestFit="1" customWidth="1"/>
    <col min="10762" max="10762" width="26" style="232" bestFit="1" customWidth="1"/>
    <col min="10763" max="10763" width="19.140625" style="232" bestFit="1" customWidth="1"/>
    <col min="10764" max="10764" width="10.42578125" style="232" customWidth="1"/>
    <col min="10765" max="10765" width="11.85546875" style="232" customWidth="1"/>
    <col min="10766" max="10766" width="14.7109375" style="232" customWidth="1"/>
    <col min="10767" max="10767" width="9" style="232" bestFit="1" customWidth="1"/>
    <col min="10768" max="11007" width="9.140625" style="232"/>
    <col min="11008" max="11008" width="4.7109375" style="232" bestFit="1" customWidth="1"/>
    <col min="11009" max="11009" width="9.7109375" style="232" bestFit="1" customWidth="1"/>
    <col min="11010" max="11010" width="10" style="232" bestFit="1" customWidth="1"/>
    <col min="11011" max="11011" width="9.140625" style="232"/>
    <col min="11012" max="11012" width="22.85546875" style="232" customWidth="1"/>
    <col min="11013" max="11013" width="59.7109375" style="232" bestFit="1" customWidth="1"/>
    <col min="11014" max="11014" width="57.85546875" style="232" bestFit="1" customWidth="1"/>
    <col min="11015" max="11015" width="35.28515625" style="232" bestFit="1" customWidth="1"/>
    <col min="11016" max="11016" width="28.140625" style="232" bestFit="1" customWidth="1"/>
    <col min="11017" max="11017" width="33.140625" style="232" bestFit="1" customWidth="1"/>
    <col min="11018" max="11018" width="26" style="232" bestFit="1" customWidth="1"/>
    <col min="11019" max="11019" width="19.140625" style="232" bestFit="1" customWidth="1"/>
    <col min="11020" max="11020" width="10.42578125" style="232" customWidth="1"/>
    <col min="11021" max="11021" width="11.85546875" style="232" customWidth="1"/>
    <col min="11022" max="11022" width="14.7109375" style="232" customWidth="1"/>
    <col min="11023" max="11023" width="9" style="232" bestFit="1" customWidth="1"/>
    <col min="11024" max="11263" width="9.140625" style="232"/>
    <col min="11264" max="11264" width="4.7109375" style="232" bestFit="1" customWidth="1"/>
    <col min="11265" max="11265" width="9.7109375" style="232" bestFit="1" customWidth="1"/>
    <col min="11266" max="11266" width="10" style="232" bestFit="1" customWidth="1"/>
    <col min="11267" max="11267" width="9.140625" style="232"/>
    <col min="11268" max="11268" width="22.85546875" style="232" customWidth="1"/>
    <col min="11269" max="11269" width="59.7109375" style="232" bestFit="1" customWidth="1"/>
    <col min="11270" max="11270" width="57.85546875" style="232" bestFit="1" customWidth="1"/>
    <col min="11271" max="11271" width="35.28515625" style="232" bestFit="1" customWidth="1"/>
    <col min="11272" max="11272" width="28.140625" style="232" bestFit="1" customWidth="1"/>
    <col min="11273" max="11273" width="33.140625" style="232" bestFit="1" customWidth="1"/>
    <col min="11274" max="11274" width="26" style="232" bestFit="1" customWidth="1"/>
    <col min="11275" max="11275" width="19.140625" style="232" bestFit="1" customWidth="1"/>
    <col min="11276" max="11276" width="10.42578125" style="232" customWidth="1"/>
    <col min="11277" max="11277" width="11.85546875" style="232" customWidth="1"/>
    <col min="11278" max="11278" width="14.7109375" style="232" customWidth="1"/>
    <col min="11279" max="11279" width="9" style="232" bestFit="1" customWidth="1"/>
    <col min="11280" max="11519" width="9.140625" style="232"/>
    <col min="11520" max="11520" width="4.7109375" style="232" bestFit="1" customWidth="1"/>
    <col min="11521" max="11521" width="9.7109375" style="232" bestFit="1" customWidth="1"/>
    <col min="11522" max="11522" width="10" style="232" bestFit="1" customWidth="1"/>
    <col min="11523" max="11523" width="9.140625" style="232"/>
    <col min="11524" max="11524" width="22.85546875" style="232" customWidth="1"/>
    <col min="11525" max="11525" width="59.7109375" style="232" bestFit="1" customWidth="1"/>
    <col min="11526" max="11526" width="57.85546875" style="232" bestFit="1" customWidth="1"/>
    <col min="11527" max="11527" width="35.28515625" style="232" bestFit="1" customWidth="1"/>
    <col min="11528" max="11528" width="28.140625" style="232" bestFit="1" customWidth="1"/>
    <col min="11529" max="11529" width="33.140625" style="232" bestFit="1" customWidth="1"/>
    <col min="11530" max="11530" width="26" style="232" bestFit="1" customWidth="1"/>
    <col min="11531" max="11531" width="19.140625" style="232" bestFit="1" customWidth="1"/>
    <col min="11532" max="11532" width="10.42578125" style="232" customWidth="1"/>
    <col min="11533" max="11533" width="11.85546875" style="232" customWidth="1"/>
    <col min="11534" max="11534" width="14.7109375" style="232" customWidth="1"/>
    <col min="11535" max="11535" width="9" style="232" bestFit="1" customWidth="1"/>
    <col min="11536" max="11775" width="9.140625" style="232"/>
    <col min="11776" max="11776" width="4.7109375" style="232" bestFit="1" customWidth="1"/>
    <col min="11777" max="11777" width="9.7109375" style="232" bestFit="1" customWidth="1"/>
    <col min="11778" max="11778" width="10" style="232" bestFit="1" customWidth="1"/>
    <col min="11779" max="11779" width="9.140625" style="232"/>
    <col min="11780" max="11780" width="22.85546875" style="232" customWidth="1"/>
    <col min="11781" max="11781" width="59.7109375" style="232" bestFit="1" customWidth="1"/>
    <col min="11782" max="11782" width="57.85546875" style="232" bestFit="1" customWidth="1"/>
    <col min="11783" max="11783" width="35.28515625" style="232" bestFit="1" customWidth="1"/>
    <col min="11784" max="11784" width="28.140625" style="232" bestFit="1" customWidth="1"/>
    <col min="11785" max="11785" width="33.140625" style="232" bestFit="1" customWidth="1"/>
    <col min="11786" max="11786" width="26" style="232" bestFit="1" customWidth="1"/>
    <col min="11787" max="11787" width="19.140625" style="232" bestFit="1" customWidth="1"/>
    <col min="11788" max="11788" width="10.42578125" style="232" customWidth="1"/>
    <col min="11789" max="11789" width="11.85546875" style="232" customWidth="1"/>
    <col min="11790" max="11790" width="14.7109375" style="232" customWidth="1"/>
    <col min="11791" max="11791" width="9" style="232" bestFit="1" customWidth="1"/>
    <col min="11792" max="12031" width="9.140625" style="232"/>
    <col min="12032" max="12032" width="4.7109375" style="232" bestFit="1" customWidth="1"/>
    <col min="12033" max="12033" width="9.7109375" style="232" bestFit="1" customWidth="1"/>
    <col min="12034" max="12034" width="10" style="232" bestFit="1" customWidth="1"/>
    <col min="12035" max="12035" width="9.140625" style="232"/>
    <col min="12036" max="12036" width="22.85546875" style="232" customWidth="1"/>
    <col min="12037" max="12037" width="59.7109375" style="232" bestFit="1" customWidth="1"/>
    <col min="12038" max="12038" width="57.85546875" style="232" bestFit="1" customWidth="1"/>
    <col min="12039" max="12039" width="35.28515625" style="232" bestFit="1" customWidth="1"/>
    <col min="12040" max="12040" width="28.140625" style="232" bestFit="1" customWidth="1"/>
    <col min="12041" max="12041" width="33.140625" style="232" bestFit="1" customWidth="1"/>
    <col min="12042" max="12042" width="26" style="232" bestFit="1" customWidth="1"/>
    <col min="12043" max="12043" width="19.140625" style="232" bestFit="1" customWidth="1"/>
    <col min="12044" max="12044" width="10.42578125" style="232" customWidth="1"/>
    <col min="12045" max="12045" width="11.85546875" style="232" customWidth="1"/>
    <col min="12046" max="12046" width="14.7109375" style="232" customWidth="1"/>
    <col min="12047" max="12047" width="9" style="232" bestFit="1" customWidth="1"/>
    <col min="12048" max="12287" width="9.140625" style="232"/>
    <col min="12288" max="12288" width="4.7109375" style="232" bestFit="1" customWidth="1"/>
    <col min="12289" max="12289" width="9.7109375" style="232" bestFit="1" customWidth="1"/>
    <col min="12290" max="12290" width="10" style="232" bestFit="1" customWidth="1"/>
    <col min="12291" max="12291" width="9.140625" style="232"/>
    <col min="12292" max="12292" width="22.85546875" style="232" customWidth="1"/>
    <col min="12293" max="12293" width="59.7109375" style="232" bestFit="1" customWidth="1"/>
    <col min="12294" max="12294" width="57.85546875" style="232" bestFit="1" customWidth="1"/>
    <col min="12295" max="12295" width="35.28515625" style="232" bestFit="1" customWidth="1"/>
    <col min="12296" max="12296" width="28.140625" style="232" bestFit="1" customWidth="1"/>
    <col min="12297" max="12297" width="33.140625" style="232" bestFit="1" customWidth="1"/>
    <col min="12298" max="12298" width="26" style="232" bestFit="1" customWidth="1"/>
    <col min="12299" max="12299" width="19.140625" style="232" bestFit="1" customWidth="1"/>
    <col min="12300" max="12300" width="10.42578125" style="232" customWidth="1"/>
    <col min="12301" max="12301" width="11.85546875" style="232" customWidth="1"/>
    <col min="12302" max="12302" width="14.7109375" style="232" customWidth="1"/>
    <col min="12303" max="12303" width="9" style="232" bestFit="1" customWidth="1"/>
    <col min="12304" max="12543" width="9.140625" style="232"/>
    <col min="12544" max="12544" width="4.7109375" style="232" bestFit="1" customWidth="1"/>
    <col min="12545" max="12545" width="9.7109375" style="232" bestFit="1" customWidth="1"/>
    <col min="12546" max="12546" width="10" style="232" bestFit="1" customWidth="1"/>
    <col min="12547" max="12547" width="9.140625" style="232"/>
    <col min="12548" max="12548" width="22.85546875" style="232" customWidth="1"/>
    <col min="12549" max="12549" width="59.7109375" style="232" bestFit="1" customWidth="1"/>
    <col min="12550" max="12550" width="57.85546875" style="232" bestFit="1" customWidth="1"/>
    <col min="12551" max="12551" width="35.28515625" style="232" bestFit="1" customWidth="1"/>
    <col min="12552" max="12552" width="28.140625" style="232" bestFit="1" customWidth="1"/>
    <col min="12553" max="12553" width="33.140625" style="232" bestFit="1" customWidth="1"/>
    <col min="12554" max="12554" width="26" style="232" bestFit="1" customWidth="1"/>
    <col min="12555" max="12555" width="19.140625" style="232" bestFit="1" customWidth="1"/>
    <col min="12556" max="12556" width="10.42578125" style="232" customWidth="1"/>
    <col min="12557" max="12557" width="11.85546875" style="232" customWidth="1"/>
    <col min="12558" max="12558" width="14.7109375" style="232" customWidth="1"/>
    <col min="12559" max="12559" width="9" style="232" bestFit="1" customWidth="1"/>
    <col min="12560" max="12799" width="9.140625" style="232"/>
    <col min="12800" max="12800" width="4.7109375" style="232" bestFit="1" customWidth="1"/>
    <col min="12801" max="12801" width="9.7109375" style="232" bestFit="1" customWidth="1"/>
    <col min="12802" max="12802" width="10" style="232" bestFit="1" customWidth="1"/>
    <col min="12803" max="12803" width="9.140625" style="232"/>
    <col min="12804" max="12804" width="22.85546875" style="232" customWidth="1"/>
    <col min="12805" max="12805" width="59.7109375" style="232" bestFit="1" customWidth="1"/>
    <col min="12806" max="12806" width="57.85546875" style="232" bestFit="1" customWidth="1"/>
    <col min="12807" max="12807" width="35.28515625" style="232" bestFit="1" customWidth="1"/>
    <col min="12808" max="12808" width="28.140625" style="232" bestFit="1" customWidth="1"/>
    <col min="12809" max="12809" width="33.140625" style="232" bestFit="1" customWidth="1"/>
    <col min="12810" max="12810" width="26" style="232" bestFit="1" customWidth="1"/>
    <col min="12811" max="12811" width="19.140625" style="232" bestFit="1" customWidth="1"/>
    <col min="12812" max="12812" width="10.42578125" style="232" customWidth="1"/>
    <col min="12813" max="12813" width="11.85546875" style="232" customWidth="1"/>
    <col min="12814" max="12814" width="14.7109375" style="232" customWidth="1"/>
    <col min="12815" max="12815" width="9" style="232" bestFit="1" customWidth="1"/>
    <col min="12816" max="13055" width="9.140625" style="232"/>
    <col min="13056" max="13056" width="4.7109375" style="232" bestFit="1" customWidth="1"/>
    <col min="13057" max="13057" width="9.7109375" style="232" bestFit="1" customWidth="1"/>
    <col min="13058" max="13058" width="10" style="232" bestFit="1" customWidth="1"/>
    <col min="13059" max="13059" width="9.140625" style="232"/>
    <col min="13060" max="13060" width="22.85546875" style="232" customWidth="1"/>
    <col min="13061" max="13061" width="59.7109375" style="232" bestFit="1" customWidth="1"/>
    <col min="13062" max="13062" width="57.85546875" style="232" bestFit="1" customWidth="1"/>
    <col min="13063" max="13063" width="35.28515625" style="232" bestFit="1" customWidth="1"/>
    <col min="13064" max="13064" width="28.140625" style="232" bestFit="1" customWidth="1"/>
    <col min="13065" max="13065" width="33.140625" style="232" bestFit="1" customWidth="1"/>
    <col min="13066" max="13066" width="26" style="232" bestFit="1" customWidth="1"/>
    <col min="13067" max="13067" width="19.140625" style="232" bestFit="1" customWidth="1"/>
    <col min="13068" max="13068" width="10.42578125" style="232" customWidth="1"/>
    <col min="13069" max="13069" width="11.85546875" style="232" customWidth="1"/>
    <col min="13070" max="13070" width="14.7109375" style="232" customWidth="1"/>
    <col min="13071" max="13071" width="9" style="232" bestFit="1" customWidth="1"/>
    <col min="13072" max="13311" width="9.140625" style="232"/>
    <col min="13312" max="13312" width="4.7109375" style="232" bestFit="1" customWidth="1"/>
    <col min="13313" max="13313" width="9.7109375" style="232" bestFit="1" customWidth="1"/>
    <col min="13314" max="13314" width="10" style="232" bestFit="1" customWidth="1"/>
    <col min="13315" max="13315" width="9.140625" style="232"/>
    <col min="13316" max="13316" width="22.85546875" style="232" customWidth="1"/>
    <col min="13317" max="13317" width="59.7109375" style="232" bestFit="1" customWidth="1"/>
    <col min="13318" max="13318" width="57.85546875" style="232" bestFit="1" customWidth="1"/>
    <col min="13319" max="13319" width="35.28515625" style="232" bestFit="1" customWidth="1"/>
    <col min="13320" max="13320" width="28.140625" style="232" bestFit="1" customWidth="1"/>
    <col min="13321" max="13321" width="33.140625" style="232" bestFit="1" customWidth="1"/>
    <col min="13322" max="13322" width="26" style="232" bestFit="1" customWidth="1"/>
    <col min="13323" max="13323" width="19.140625" style="232" bestFit="1" customWidth="1"/>
    <col min="13324" max="13324" width="10.42578125" style="232" customWidth="1"/>
    <col min="13325" max="13325" width="11.85546875" style="232" customWidth="1"/>
    <col min="13326" max="13326" width="14.7109375" style="232" customWidth="1"/>
    <col min="13327" max="13327" width="9" style="232" bestFit="1" customWidth="1"/>
    <col min="13328" max="13567" width="9.140625" style="232"/>
    <col min="13568" max="13568" width="4.7109375" style="232" bestFit="1" customWidth="1"/>
    <col min="13569" max="13569" width="9.7109375" style="232" bestFit="1" customWidth="1"/>
    <col min="13570" max="13570" width="10" style="232" bestFit="1" customWidth="1"/>
    <col min="13571" max="13571" width="9.140625" style="232"/>
    <col min="13572" max="13572" width="22.85546875" style="232" customWidth="1"/>
    <col min="13573" max="13573" width="59.7109375" style="232" bestFit="1" customWidth="1"/>
    <col min="13574" max="13574" width="57.85546875" style="232" bestFit="1" customWidth="1"/>
    <col min="13575" max="13575" width="35.28515625" style="232" bestFit="1" customWidth="1"/>
    <col min="13576" max="13576" width="28.140625" style="232" bestFit="1" customWidth="1"/>
    <col min="13577" max="13577" width="33.140625" style="232" bestFit="1" customWidth="1"/>
    <col min="13578" max="13578" width="26" style="232" bestFit="1" customWidth="1"/>
    <col min="13579" max="13579" width="19.140625" style="232" bestFit="1" customWidth="1"/>
    <col min="13580" max="13580" width="10.42578125" style="232" customWidth="1"/>
    <col min="13581" max="13581" width="11.85546875" style="232" customWidth="1"/>
    <col min="13582" max="13582" width="14.7109375" style="232" customWidth="1"/>
    <col min="13583" max="13583" width="9" style="232" bestFit="1" customWidth="1"/>
    <col min="13584" max="13823" width="9.140625" style="232"/>
    <col min="13824" max="13824" width="4.7109375" style="232" bestFit="1" customWidth="1"/>
    <col min="13825" max="13825" width="9.7109375" style="232" bestFit="1" customWidth="1"/>
    <col min="13826" max="13826" width="10" style="232" bestFit="1" customWidth="1"/>
    <col min="13827" max="13827" width="9.140625" style="232"/>
    <col min="13828" max="13828" width="22.85546875" style="232" customWidth="1"/>
    <col min="13829" max="13829" width="59.7109375" style="232" bestFit="1" customWidth="1"/>
    <col min="13830" max="13830" width="57.85546875" style="232" bestFit="1" customWidth="1"/>
    <col min="13831" max="13831" width="35.28515625" style="232" bestFit="1" customWidth="1"/>
    <col min="13832" max="13832" width="28.140625" style="232" bestFit="1" customWidth="1"/>
    <col min="13833" max="13833" width="33.140625" style="232" bestFit="1" customWidth="1"/>
    <col min="13834" max="13834" width="26" style="232" bestFit="1" customWidth="1"/>
    <col min="13835" max="13835" width="19.140625" style="232" bestFit="1" customWidth="1"/>
    <col min="13836" max="13836" width="10.42578125" style="232" customWidth="1"/>
    <col min="13837" max="13837" width="11.85546875" style="232" customWidth="1"/>
    <col min="13838" max="13838" width="14.7109375" style="232" customWidth="1"/>
    <col min="13839" max="13839" width="9" style="232" bestFit="1" customWidth="1"/>
    <col min="13840" max="14079" width="9.140625" style="232"/>
    <col min="14080" max="14080" width="4.7109375" style="232" bestFit="1" customWidth="1"/>
    <col min="14081" max="14081" width="9.7109375" style="232" bestFit="1" customWidth="1"/>
    <col min="14082" max="14082" width="10" style="232" bestFit="1" customWidth="1"/>
    <col min="14083" max="14083" width="9.140625" style="232"/>
    <col min="14084" max="14084" width="22.85546875" style="232" customWidth="1"/>
    <col min="14085" max="14085" width="59.7109375" style="232" bestFit="1" customWidth="1"/>
    <col min="14086" max="14086" width="57.85546875" style="232" bestFit="1" customWidth="1"/>
    <col min="14087" max="14087" width="35.28515625" style="232" bestFit="1" customWidth="1"/>
    <col min="14088" max="14088" width="28.140625" style="232" bestFit="1" customWidth="1"/>
    <col min="14089" max="14089" width="33.140625" style="232" bestFit="1" customWidth="1"/>
    <col min="14090" max="14090" width="26" style="232" bestFit="1" customWidth="1"/>
    <col min="14091" max="14091" width="19.140625" style="232" bestFit="1" customWidth="1"/>
    <col min="14092" max="14092" width="10.42578125" style="232" customWidth="1"/>
    <col min="14093" max="14093" width="11.85546875" style="232" customWidth="1"/>
    <col min="14094" max="14094" width="14.7109375" style="232" customWidth="1"/>
    <col min="14095" max="14095" width="9" style="232" bestFit="1" customWidth="1"/>
    <col min="14096" max="14335" width="9.140625" style="232"/>
    <col min="14336" max="14336" width="4.7109375" style="232" bestFit="1" customWidth="1"/>
    <col min="14337" max="14337" width="9.7109375" style="232" bestFit="1" customWidth="1"/>
    <col min="14338" max="14338" width="10" style="232" bestFit="1" customWidth="1"/>
    <col min="14339" max="14339" width="9.140625" style="232"/>
    <col min="14340" max="14340" width="22.85546875" style="232" customWidth="1"/>
    <col min="14341" max="14341" width="59.7109375" style="232" bestFit="1" customWidth="1"/>
    <col min="14342" max="14342" width="57.85546875" style="232" bestFit="1" customWidth="1"/>
    <col min="14343" max="14343" width="35.28515625" style="232" bestFit="1" customWidth="1"/>
    <col min="14344" max="14344" width="28.140625" style="232" bestFit="1" customWidth="1"/>
    <col min="14345" max="14345" width="33.140625" style="232" bestFit="1" customWidth="1"/>
    <col min="14346" max="14346" width="26" style="232" bestFit="1" customWidth="1"/>
    <col min="14347" max="14347" width="19.140625" style="232" bestFit="1" customWidth="1"/>
    <col min="14348" max="14348" width="10.42578125" style="232" customWidth="1"/>
    <col min="14349" max="14349" width="11.85546875" style="232" customWidth="1"/>
    <col min="14350" max="14350" width="14.7109375" style="232" customWidth="1"/>
    <col min="14351" max="14351" width="9" style="232" bestFit="1" customWidth="1"/>
    <col min="14352" max="14591" width="9.140625" style="232"/>
    <col min="14592" max="14592" width="4.7109375" style="232" bestFit="1" customWidth="1"/>
    <col min="14593" max="14593" width="9.7109375" style="232" bestFit="1" customWidth="1"/>
    <col min="14594" max="14594" width="10" style="232" bestFit="1" customWidth="1"/>
    <col min="14595" max="14595" width="9.140625" style="232"/>
    <col min="14596" max="14596" width="22.85546875" style="232" customWidth="1"/>
    <col min="14597" max="14597" width="59.7109375" style="232" bestFit="1" customWidth="1"/>
    <col min="14598" max="14598" width="57.85546875" style="232" bestFit="1" customWidth="1"/>
    <col min="14599" max="14599" width="35.28515625" style="232" bestFit="1" customWidth="1"/>
    <col min="14600" max="14600" width="28.140625" style="232" bestFit="1" customWidth="1"/>
    <col min="14601" max="14601" width="33.140625" style="232" bestFit="1" customWidth="1"/>
    <col min="14602" max="14602" width="26" style="232" bestFit="1" customWidth="1"/>
    <col min="14603" max="14603" width="19.140625" style="232" bestFit="1" customWidth="1"/>
    <col min="14604" max="14604" width="10.42578125" style="232" customWidth="1"/>
    <col min="14605" max="14605" width="11.85546875" style="232" customWidth="1"/>
    <col min="14606" max="14606" width="14.7109375" style="232" customWidth="1"/>
    <col min="14607" max="14607" width="9" style="232" bestFit="1" customWidth="1"/>
    <col min="14608" max="14847" width="9.140625" style="232"/>
    <col min="14848" max="14848" width="4.7109375" style="232" bestFit="1" customWidth="1"/>
    <col min="14849" max="14849" width="9.7109375" style="232" bestFit="1" customWidth="1"/>
    <col min="14850" max="14850" width="10" style="232" bestFit="1" customWidth="1"/>
    <col min="14851" max="14851" width="9.140625" style="232"/>
    <col min="14852" max="14852" width="22.85546875" style="232" customWidth="1"/>
    <col min="14853" max="14853" width="59.7109375" style="232" bestFit="1" customWidth="1"/>
    <col min="14854" max="14854" width="57.85546875" style="232" bestFit="1" customWidth="1"/>
    <col min="14855" max="14855" width="35.28515625" style="232" bestFit="1" customWidth="1"/>
    <col min="14856" max="14856" width="28.140625" style="232" bestFit="1" customWidth="1"/>
    <col min="14857" max="14857" width="33.140625" style="232" bestFit="1" customWidth="1"/>
    <col min="14858" max="14858" width="26" style="232" bestFit="1" customWidth="1"/>
    <col min="14859" max="14859" width="19.140625" style="232" bestFit="1" customWidth="1"/>
    <col min="14860" max="14860" width="10.42578125" style="232" customWidth="1"/>
    <col min="14861" max="14861" width="11.85546875" style="232" customWidth="1"/>
    <col min="14862" max="14862" width="14.7109375" style="232" customWidth="1"/>
    <col min="14863" max="14863" width="9" style="232" bestFit="1" customWidth="1"/>
    <col min="14864" max="15103" width="9.140625" style="232"/>
    <col min="15104" max="15104" width="4.7109375" style="232" bestFit="1" customWidth="1"/>
    <col min="15105" max="15105" width="9.7109375" style="232" bestFit="1" customWidth="1"/>
    <col min="15106" max="15106" width="10" style="232" bestFit="1" customWidth="1"/>
    <col min="15107" max="15107" width="9.140625" style="232"/>
    <col min="15108" max="15108" width="22.85546875" style="232" customWidth="1"/>
    <col min="15109" max="15109" width="59.7109375" style="232" bestFit="1" customWidth="1"/>
    <col min="15110" max="15110" width="57.85546875" style="232" bestFit="1" customWidth="1"/>
    <col min="15111" max="15111" width="35.28515625" style="232" bestFit="1" customWidth="1"/>
    <col min="15112" max="15112" width="28.140625" style="232" bestFit="1" customWidth="1"/>
    <col min="15113" max="15113" width="33.140625" style="232" bestFit="1" customWidth="1"/>
    <col min="15114" max="15114" width="26" style="232" bestFit="1" customWidth="1"/>
    <col min="15115" max="15115" width="19.140625" style="232" bestFit="1" customWidth="1"/>
    <col min="15116" max="15116" width="10.42578125" style="232" customWidth="1"/>
    <col min="15117" max="15117" width="11.85546875" style="232" customWidth="1"/>
    <col min="15118" max="15118" width="14.7109375" style="232" customWidth="1"/>
    <col min="15119" max="15119" width="9" style="232" bestFit="1" customWidth="1"/>
    <col min="15120" max="15359" width="9.140625" style="232"/>
    <col min="15360" max="15360" width="4.7109375" style="232" bestFit="1" customWidth="1"/>
    <col min="15361" max="15361" width="9.7109375" style="232" bestFit="1" customWidth="1"/>
    <col min="15362" max="15362" width="10" style="232" bestFit="1" customWidth="1"/>
    <col min="15363" max="15363" width="9.140625" style="232"/>
    <col min="15364" max="15364" width="22.85546875" style="232" customWidth="1"/>
    <col min="15365" max="15365" width="59.7109375" style="232" bestFit="1" customWidth="1"/>
    <col min="15366" max="15366" width="57.85546875" style="232" bestFit="1" customWidth="1"/>
    <col min="15367" max="15367" width="35.28515625" style="232" bestFit="1" customWidth="1"/>
    <col min="15368" max="15368" width="28.140625" style="232" bestFit="1" customWidth="1"/>
    <col min="15369" max="15369" width="33.140625" style="232" bestFit="1" customWidth="1"/>
    <col min="15370" max="15370" width="26" style="232" bestFit="1" customWidth="1"/>
    <col min="15371" max="15371" width="19.140625" style="232" bestFit="1" customWidth="1"/>
    <col min="15372" max="15372" width="10.42578125" style="232" customWidth="1"/>
    <col min="15373" max="15373" width="11.85546875" style="232" customWidth="1"/>
    <col min="15374" max="15374" width="14.7109375" style="232" customWidth="1"/>
    <col min="15375" max="15375" width="9" style="232" bestFit="1" customWidth="1"/>
    <col min="15376" max="15615" width="9.140625" style="232"/>
    <col min="15616" max="15616" width="4.7109375" style="232" bestFit="1" customWidth="1"/>
    <col min="15617" max="15617" width="9.7109375" style="232" bestFit="1" customWidth="1"/>
    <col min="15618" max="15618" width="10" style="232" bestFit="1" customWidth="1"/>
    <col min="15619" max="15619" width="9.140625" style="232"/>
    <col min="15620" max="15620" width="22.85546875" style="232" customWidth="1"/>
    <col min="15621" max="15621" width="59.7109375" style="232" bestFit="1" customWidth="1"/>
    <col min="15622" max="15622" width="57.85546875" style="232" bestFit="1" customWidth="1"/>
    <col min="15623" max="15623" width="35.28515625" style="232" bestFit="1" customWidth="1"/>
    <col min="15624" max="15624" width="28.140625" style="232" bestFit="1" customWidth="1"/>
    <col min="15625" max="15625" width="33.140625" style="232" bestFit="1" customWidth="1"/>
    <col min="15626" max="15626" width="26" style="232" bestFit="1" customWidth="1"/>
    <col min="15627" max="15627" width="19.140625" style="232" bestFit="1" customWidth="1"/>
    <col min="15628" max="15628" width="10.42578125" style="232" customWidth="1"/>
    <col min="15629" max="15629" width="11.85546875" style="232" customWidth="1"/>
    <col min="15630" max="15630" width="14.7109375" style="232" customWidth="1"/>
    <col min="15631" max="15631" width="9" style="232" bestFit="1" customWidth="1"/>
    <col min="15632" max="15871" width="9.140625" style="232"/>
    <col min="15872" max="15872" width="4.7109375" style="232" bestFit="1" customWidth="1"/>
    <col min="15873" max="15873" width="9.7109375" style="232" bestFit="1" customWidth="1"/>
    <col min="15874" max="15874" width="10" style="232" bestFit="1" customWidth="1"/>
    <col min="15875" max="15875" width="9.140625" style="232"/>
    <col min="15876" max="15876" width="22.85546875" style="232" customWidth="1"/>
    <col min="15877" max="15877" width="59.7109375" style="232" bestFit="1" customWidth="1"/>
    <col min="15878" max="15878" width="57.85546875" style="232" bestFit="1" customWidth="1"/>
    <col min="15879" max="15879" width="35.28515625" style="232" bestFit="1" customWidth="1"/>
    <col min="15880" max="15880" width="28.140625" style="232" bestFit="1" customWidth="1"/>
    <col min="15881" max="15881" width="33.140625" style="232" bestFit="1" customWidth="1"/>
    <col min="15882" max="15882" width="26" style="232" bestFit="1" customWidth="1"/>
    <col min="15883" max="15883" width="19.140625" style="232" bestFit="1" customWidth="1"/>
    <col min="15884" max="15884" width="10.42578125" style="232" customWidth="1"/>
    <col min="15885" max="15885" width="11.85546875" style="232" customWidth="1"/>
    <col min="15886" max="15886" width="14.7109375" style="232" customWidth="1"/>
    <col min="15887" max="15887" width="9" style="232" bestFit="1" customWidth="1"/>
    <col min="15888" max="16127" width="9.140625" style="232"/>
    <col min="16128" max="16128" width="4.7109375" style="232" bestFit="1" customWidth="1"/>
    <col min="16129" max="16129" width="9.7109375" style="232" bestFit="1" customWidth="1"/>
    <col min="16130" max="16130" width="10" style="232" bestFit="1" customWidth="1"/>
    <col min="16131" max="16131" width="9.140625" style="232"/>
    <col min="16132" max="16132" width="22.85546875" style="232" customWidth="1"/>
    <col min="16133" max="16133" width="59.7109375" style="232" bestFit="1" customWidth="1"/>
    <col min="16134" max="16134" width="57.85546875" style="232" bestFit="1" customWidth="1"/>
    <col min="16135" max="16135" width="35.28515625" style="232" bestFit="1" customWidth="1"/>
    <col min="16136" max="16136" width="28.140625" style="232" bestFit="1" customWidth="1"/>
    <col min="16137" max="16137" width="33.140625" style="232" bestFit="1" customWidth="1"/>
    <col min="16138" max="16138" width="26" style="232" bestFit="1" customWidth="1"/>
    <col min="16139" max="16139" width="19.140625" style="232" bestFit="1" customWidth="1"/>
    <col min="16140" max="16140" width="10.42578125" style="232" customWidth="1"/>
    <col min="16141" max="16141" width="11.85546875" style="232" customWidth="1"/>
    <col min="16142" max="16142" width="14.7109375" style="232" customWidth="1"/>
    <col min="16143" max="16143" width="9" style="232" bestFit="1" customWidth="1"/>
    <col min="16144" max="16384" width="9.140625" style="232"/>
  </cols>
  <sheetData>
    <row r="2" spans="1:21" x14ac:dyDescent="0.35">
      <c r="A2" s="293" t="s">
        <v>2981</v>
      </c>
      <c r="J2" s="294"/>
    </row>
    <row r="4" spans="1:21" s="207" customFormat="1" ht="59.25" customHeight="1" x14ac:dyDescent="0.2">
      <c r="A4" s="922" t="s">
        <v>0</v>
      </c>
      <c r="B4" s="918" t="s">
        <v>1</v>
      </c>
      <c r="C4" s="918" t="s">
        <v>2</v>
      </c>
      <c r="D4" s="918" t="s">
        <v>3</v>
      </c>
      <c r="E4" s="918" t="s">
        <v>4</v>
      </c>
      <c r="F4" s="919" t="s">
        <v>5</v>
      </c>
      <c r="G4" s="918" t="s">
        <v>6</v>
      </c>
      <c r="H4" s="918" t="s">
        <v>7</v>
      </c>
      <c r="I4" s="918"/>
      <c r="J4" s="919" t="s">
        <v>8</v>
      </c>
      <c r="K4" s="920" t="s">
        <v>1135</v>
      </c>
      <c r="L4" s="920"/>
      <c r="M4" s="921" t="s">
        <v>1136</v>
      </c>
      <c r="N4" s="921"/>
      <c r="O4" s="921" t="s">
        <v>11</v>
      </c>
      <c r="P4" s="921"/>
      <c r="Q4" s="918" t="s">
        <v>1137</v>
      </c>
      <c r="R4" s="918" t="s">
        <v>13</v>
      </c>
    </row>
    <row r="5" spans="1:21" s="207" customFormat="1" ht="35.25" customHeight="1" x14ac:dyDescent="0.2">
      <c r="A5" s="922"/>
      <c r="B5" s="918"/>
      <c r="C5" s="918"/>
      <c r="D5" s="918"/>
      <c r="E5" s="918"/>
      <c r="F5" s="919"/>
      <c r="G5" s="918"/>
      <c r="H5" s="295" t="s">
        <v>14</v>
      </c>
      <c r="I5" s="295" t="s">
        <v>15</v>
      </c>
      <c r="J5" s="919"/>
      <c r="K5" s="295">
        <v>2020</v>
      </c>
      <c r="L5" s="295">
        <v>2021</v>
      </c>
      <c r="M5" s="296">
        <v>2020</v>
      </c>
      <c r="N5" s="296">
        <v>2021</v>
      </c>
      <c r="O5" s="296">
        <v>2020</v>
      </c>
      <c r="P5" s="296">
        <v>2021</v>
      </c>
      <c r="Q5" s="918"/>
      <c r="R5" s="918"/>
    </row>
    <row r="6" spans="1:21" s="207" customFormat="1" ht="23.25" customHeight="1" x14ac:dyDescent="0.2">
      <c r="A6" s="297" t="s">
        <v>16</v>
      </c>
      <c r="B6" s="295" t="s">
        <v>17</v>
      </c>
      <c r="C6" s="295" t="s">
        <v>18</v>
      </c>
      <c r="D6" s="295" t="s">
        <v>19</v>
      </c>
      <c r="E6" s="298" t="s">
        <v>20</v>
      </c>
      <c r="F6" s="298" t="s">
        <v>21</v>
      </c>
      <c r="G6" s="298" t="s">
        <v>22</v>
      </c>
      <c r="H6" s="295" t="s">
        <v>23</v>
      </c>
      <c r="I6" s="295" t="s">
        <v>24</v>
      </c>
      <c r="J6" s="298" t="s">
        <v>25</v>
      </c>
      <c r="K6" s="295" t="s">
        <v>26</v>
      </c>
      <c r="L6" s="295" t="s">
        <v>27</v>
      </c>
      <c r="M6" s="299" t="s">
        <v>28</v>
      </c>
      <c r="N6" s="299" t="s">
        <v>29</v>
      </c>
      <c r="O6" s="299" t="s">
        <v>30</v>
      </c>
      <c r="P6" s="299" t="s">
        <v>31</v>
      </c>
      <c r="Q6" s="298" t="s">
        <v>32</v>
      </c>
      <c r="R6" s="295" t="s">
        <v>33</v>
      </c>
    </row>
    <row r="7" spans="1:21" s="8" customFormat="1" ht="63" customHeight="1" x14ac:dyDescent="0.25">
      <c r="A7" s="872">
        <v>1</v>
      </c>
      <c r="B7" s="872">
        <v>1</v>
      </c>
      <c r="C7" s="872">
        <v>4</v>
      </c>
      <c r="D7" s="871">
        <v>5</v>
      </c>
      <c r="E7" s="871" t="s">
        <v>1138</v>
      </c>
      <c r="F7" s="871" t="s">
        <v>1139</v>
      </c>
      <c r="G7" s="871" t="s">
        <v>48</v>
      </c>
      <c r="H7" s="566" t="s">
        <v>194</v>
      </c>
      <c r="I7" s="566">
        <v>4</v>
      </c>
      <c r="J7" s="923" t="s">
        <v>1140</v>
      </c>
      <c r="K7" s="923"/>
      <c r="L7" s="923" t="s">
        <v>1141</v>
      </c>
      <c r="M7" s="924"/>
      <c r="N7" s="924">
        <v>150000</v>
      </c>
      <c r="O7" s="924"/>
      <c r="P7" s="924">
        <v>150000</v>
      </c>
      <c r="Q7" s="923" t="s">
        <v>1045</v>
      </c>
      <c r="R7" s="891" t="s">
        <v>1142</v>
      </c>
    </row>
    <row r="8" spans="1:21" s="8" customFormat="1" ht="100.5" customHeight="1" x14ac:dyDescent="0.25">
      <c r="A8" s="872"/>
      <c r="B8" s="872"/>
      <c r="C8" s="872"/>
      <c r="D8" s="871"/>
      <c r="E8" s="871"/>
      <c r="F8" s="871"/>
      <c r="G8" s="871"/>
      <c r="H8" s="566" t="s">
        <v>1143</v>
      </c>
      <c r="I8" s="566">
        <v>200</v>
      </c>
      <c r="J8" s="923"/>
      <c r="K8" s="923"/>
      <c r="L8" s="923"/>
      <c r="M8" s="924"/>
      <c r="N8" s="924"/>
      <c r="O8" s="924"/>
      <c r="P8" s="924"/>
      <c r="Q8" s="923"/>
      <c r="R8" s="891"/>
    </row>
    <row r="9" spans="1:21" s="302" customFormat="1" ht="75" customHeight="1" x14ac:dyDescent="0.25">
      <c r="A9" s="872">
        <v>2</v>
      </c>
      <c r="B9" s="872">
        <v>1</v>
      </c>
      <c r="C9" s="872">
        <v>4</v>
      </c>
      <c r="D9" s="871">
        <v>5</v>
      </c>
      <c r="E9" s="871" t="s">
        <v>1144</v>
      </c>
      <c r="F9" s="871" t="s">
        <v>1145</v>
      </c>
      <c r="G9" s="871" t="s">
        <v>196</v>
      </c>
      <c r="H9" s="566" t="s">
        <v>51</v>
      </c>
      <c r="I9" s="566">
        <v>1</v>
      </c>
      <c r="J9" s="923" t="s">
        <v>1146</v>
      </c>
      <c r="K9" s="923" t="s">
        <v>45</v>
      </c>
      <c r="L9" s="923" t="s">
        <v>34</v>
      </c>
      <c r="M9" s="924">
        <v>4068.25</v>
      </c>
      <c r="N9" s="924">
        <v>95000</v>
      </c>
      <c r="O9" s="924">
        <v>4068.25</v>
      </c>
      <c r="P9" s="924">
        <v>95000</v>
      </c>
      <c r="Q9" s="923" t="s">
        <v>1045</v>
      </c>
      <c r="R9" s="891" t="s">
        <v>1142</v>
      </c>
      <c r="S9" s="301"/>
      <c r="T9" s="301"/>
    </row>
    <row r="10" spans="1:21" ht="74.25" customHeight="1" x14ac:dyDescent="0.25">
      <c r="A10" s="872"/>
      <c r="B10" s="872"/>
      <c r="C10" s="872"/>
      <c r="D10" s="871"/>
      <c r="E10" s="871"/>
      <c r="F10" s="871"/>
      <c r="G10" s="871"/>
      <c r="H10" s="566" t="s">
        <v>675</v>
      </c>
      <c r="I10" s="566">
        <v>100</v>
      </c>
      <c r="J10" s="923"/>
      <c r="K10" s="923"/>
      <c r="L10" s="923"/>
      <c r="M10" s="924"/>
      <c r="N10" s="924"/>
      <c r="O10" s="924"/>
      <c r="P10" s="924"/>
      <c r="Q10" s="923"/>
      <c r="R10" s="891"/>
    </row>
    <row r="11" spans="1:21" ht="60" customHeight="1" x14ac:dyDescent="0.25">
      <c r="A11" s="872">
        <v>3</v>
      </c>
      <c r="B11" s="872">
        <v>1</v>
      </c>
      <c r="C11" s="872">
        <v>4</v>
      </c>
      <c r="D11" s="871">
        <v>5</v>
      </c>
      <c r="E11" s="871" t="s">
        <v>1147</v>
      </c>
      <c r="F11" s="871" t="s">
        <v>1148</v>
      </c>
      <c r="G11" s="871" t="s">
        <v>48</v>
      </c>
      <c r="H11" s="566" t="s">
        <v>194</v>
      </c>
      <c r="I11" s="566">
        <v>2</v>
      </c>
      <c r="J11" s="923" t="s">
        <v>1149</v>
      </c>
      <c r="K11" s="923" t="s">
        <v>45</v>
      </c>
      <c r="L11" s="923"/>
      <c r="M11" s="924">
        <v>56700.73</v>
      </c>
      <c r="N11" s="877"/>
      <c r="O11" s="924">
        <v>56700.73</v>
      </c>
      <c r="P11" s="924"/>
      <c r="Q11" s="923" t="s">
        <v>1045</v>
      </c>
      <c r="R11" s="891" t="s">
        <v>1142</v>
      </c>
    </row>
    <row r="12" spans="1:21" ht="60" customHeight="1" x14ac:dyDescent="0.25">
      <c r="A12" s="872"/>
      <c r="B12" s="872"/>
      <c r="C12" s="872"/>
      <c r="D12" s="871"/>
      <c r="E12" s="871"/>
      <c r="F12" s="871"/>
      <c r="G12" s="871"/>
      <c r="H12" s="566" t="s">
        <v>1150</v>
      </c>
      <c r="I12" s="566" t="s">
        <v>1151</v>
      </c>
      <c r="J12" s="923"/>
      <c r="K12" s="923"/>
      <c r="L12" s="923"/>
      <c r="M12" s="924"/>
      <c r="N12" s="924"/>
      <c r="O12" s="924"/>
      <c r="P12" s="924"/>
      <c r="Q12" s="923"/>
      <c r="R12" s="891"/>
    </row>
    <row r="13" spans="1:21" ht="63.75" customHeight="1" x14ac:dyDescent="0.25">
      <c r="A13" s="872">
        <v>4</v>
      </c>
      <c r="B13" s="872">
        <v>1</v>
      </c>
      <c r="C13" s="872">
        <v>4</v>
      </c>
      <c r="D13" s="871">
        <v>2</v>
      </c>
      <c r="E13" s="871" t="s">
        <v>1152</v>
      </c>
      <c r="F13" s="871" t="s">
        <v>1153</v>
      </c>
      <c r="G13" s="871" t="s">
        <v>196</v>
      </c>
      <c r="H13" s="566" t="s">
        <v>51</v>
      </c>
      <c r="I13" s="566">
        <v>1</v>
      </c>
      <c r="J13" s="923" t="s">
        <v>1154</v>
      </c>
      <c r="K13" s="923" t="s">
        <v>38</v>
      </c>
      <c r="L13" s="923" t="s">
        <v>34</v>
      </c>
      <c r="M13" s="924">
        <v>4068.25</v>
      </c>
      <c r="N13" s="924">
        <v>75000</v>
      </c>
      <c r="O13" s="924">
        <v>4068.25</v>
      </c>
      <c r="P13" s="924">
        <v>75000</v>
      </c>
      <c r="Q13" s="923" t="s">
        <v>1045</v>
      </c>
      <c r="R13" s="891" t="s">
        <v>1142</v>
      </c>
    </row>
    <row r="14" spans="1:21" ht="93" customHeight="1" x14ac:dyDescent="0.25">
      <c r="A14" s="872"/>
      <c r="B14" s="872"/>
      <c r="C14" s="872"/>
      <c r="D14" s="871"/>
      <c r="E14" s="871"/>
      <c r="F14" s="871"/>
      <c r="G14" s="871"/>
      <c r="H14" s="566" t="s">
        <v>675</v>
      </c>
      <c r="I14" s="566">
        <v>100</v>
      </c>
      <c r="J14" s="923"/>
      <c r="K14" s="923"/>
      <c r="L14" s="923"/>
      <c r="M14" s="924"/>
      <c r="N14" s="924"/>
      <c r="O14" s="924"/>
      <c r="P14" s="924"/>
      <c r="Q14" s="923"/>
      <c r="R14" s="891"/>
    </row>
    <row r="15" spans="1:21" s="27" customFormat="1" ht="75" customHeight="1" x14ac:dyDescent="0.25">
      <c r="A15" s="872">
        <v>5</v>
      </c>
      <c r="B15" s="872">
        <v>1</v>
      </c>
      <c r="C15" s="872">
        <v>4</v>
      </c>
      <c r="D15" s="871">
        <v>2</v>
      </c>
      <c r="E15" s="871" t="s">
        <v>1155</v>
      </c>
      <c r="F15" s="871" t="s">
        <v>1156</v>
      </c>
      <c r="G15" s="871" t="s">
        <v>1157</v>
      </c>
      <c r="H15" s="566" t="s">
        <v>1158</v>
      </c>
      <c r="I15" s="566">
        <v>4</v>
      </c>
      <c r="J15" s="923" t="s">
        <v>1159</v>
      </c>
      <c r="K15" s="923" t="s">
        <v>34</v>
      </c>
      <c r="L15" s="923" t="s">
        <v>34</v>
      </c>
      <c r="M15" s="924">
        <v>5276.53</v>
      </c>
      <c r="N15" s="924">
        <v>40000</v>
      </c>
      <c r="O15" s="924">
        <v>5276.53</v>
      </c>
      <c r="P15" s="924">
        <v>40000</v>
      </c>
      <c r="Q15" s="923" t="s">
        <v>1045</v>
      </c>
      <c r="R15" s="891" t="s">
        <v>1142</v>
      </c>
      <c r="S15" s="232"/>
      <c r="T15" s="232"/>
      <c r="U15" s="232"/>
    </row>
    <row r="16" spans="1:21" s="27" customFormat="1" ht="71.25" customHeight="1" x14ac:dyDescent="0.25">
      <c r="A16" s="872"/>
      <c r="B16" s="872"/>
      <c r="C16" s="872"/>
      <c r="D16" s="871"/>
      <c r="E16" s="871"/>
      <c r="F16" s="871"/>
      <c r="G16" s="871"/>
      <c r="H16" s="566" t="s">
        <v>1143</v>
      </c>
      <c r="I16" s="566">
        <v>200</v>
      </c>
      <c r="J16" s="923"/>
      <c r="K16" s="923"/>
      <c r="L16" s="923"/>
      <c r="M16" s="924"/>
      <c r="N16" s="924"/>
      <c r="O16" s="924"/>
      <c r="P16" s="924"/>
      <c r="Q16" s="923"/>
      <c r="R16" s="891"/>
      <c r="S16" s="232"/>
      <c r="T16" s="232"/>
      <c r="U16" s="232"/>
    </row>
    <row r="17" spans="1:21" s="27" customFormat="1" ht="65.25" customHeight="1" x14ac:dyDescent="0.25">
      <c r="A17" s="872">
        <v>6</v>
      </c>
      <c r="B17" s="872">
        <v>1</v>
      </c>
      <c r="C17" s="872">
        <v>4</v>
      </c>
      <c r="D17" s="871">
        <v>5</v>
      </c>
      <c r="E17" s="871" t="s">
        <v>1160</v>
      </c>
      <c r="F17" s="871" t="s">
        <v>1168</v>
      </c>
      <c r="G17" s="551" t="s">
        <v>1169</v>
      </c>
      <c r="H17" s="566" t="s">
        <v>226</v>
      </c>
      <c r="I17" s="566">
        <v>1</v>
      </c>
      <c r="J17" s="923" t="s">
        <v>1163</v>
      </c>
      <c r="K17" s="923"/>
      <c r="L17" s="923" t="s">
        <v>1141</v>
      </c>
      <c r="M17" s="924"/>
      <c r="N17" s="924">
        <v>150000</v>
      </c>
      <c r="O17" s="924"/>
      <c r="P17" s="924">
        <v>150000</v>
      </c>
      <c r="Q17" s="923" t="s">
        <v>1164</v>
      </c>
      <c r="R17" s="871" t="s">
        <v>1142</v>
      </c>
      <c r="S17" s="232"/>
      <c r="T17" s="232"/>
      <c r="U17" s="232"/>
    </row>
    <row r="18" spans="1:21" ht="50.25" customHeight="1" x14ac:dyDescent="0.25">
      <c r="A18" s="872"/>
      <c r="B18" s="872"/>
      <c r="C18" s="872"/>
      <c r="D18" s="871"/>
      <c r="E18" s="871"/>
      <c r="F18" s="871"/>
      <c r="G18" s="871" t="s">
        <v>1165</v>
      </c>
      <c r="H18" s="551" t="s">
        <v>1166</v>
      </c>
      <c r="I18" s="551">
        <v>1</v>
      </c>
      <c r="J18" s="923"/>
      <c r="K18" s="923"/>
      <c r="L18" s="923"/>
      <c r="M18" s="924"/>
      <c r="N18" s="924"/>
      <c r="O18" s="924"/>
      <c r="P18" s="924"/>
      <c r="Q18" s="923"/>
      <c r="R18" s="872"/>
    </row>
    <row r="19" spans="1:21" ht="40.5" customHeight="1" x14ac:dyDescent="0.25">
      <c r="A19" s="872"/>
      <c r="B19" s="872"/>
      <c r="C19" s="872"/>
      <c r="D19" s="871"/>
      <c r="E19" s="871"/>
      <c r="F19" s="871"/>
      <c r="G19" s="871"/>
      <c r="H19" s="551" t="s">
        <v>675</v>
      </c>
      <c r="I19" s="551">
        <v>30</v>
      </c>
      <c r="J19" s="923"/>
      <c r="K19" s="923"/>
      <c r="L19" s="923"/>
      <c r="M19" s="924"/>
      <c r="N19" s="924"/>
      <c r="O19" s="924"/>
      <c r="P19" s="924"/>
      <c r="Q19" s="923"/>
      <c r="R19" s="872"/>
    </row>
    <row r="20" spans="1:21" ht="50.25" customHeight="1" x14ac:dyDescent="0.25">
      <c r="A20" s="872"/>
      <c r="B20" s="872"/>
      <c r="C20" s="872"/>
      <c r="D20" s="871"/>
      <c r="E20" s="871"/>
      <c r="F20" s="871"/>
      <c r="G20" s="871" t="s">
        <v>1167</v>
      </c>
      <c r="H20" s="551" t="s">
        <v>51</v>
      </c>
      <c r="I20" s="551">
        <v>1</v>
      </c>
      <c r="J20" s="923"/>
      <c r="K20" s="923"/>
      <c r="L20" s="923"/>
      <c r="M20" s="924"/>
      <c r="N20" s="924"/>
      <c r="O20" s="924"/>
      <c r="P20" s="924"/>
      <c r="Q20" s="923"/>
      <c r="R20" s="872"/>
    </row>
    <row r="21" spans="1:21" ht="51" customHeight="1" x14ac:dyDescent="0.25">
      <c r="A21" s="872"/>
      <c r="B21" s="872"/>
      <c r="C21" s="872"/>
      <c r="D21" s="871"/>
      <c r="E21" s="871"/>
      <c r="F21" s="871"/>
      <c r="G21" s="871"/>
      <c r="H21" s="551" t="s">
        <v>675</v>
      </c>
      <c r="I21" s="551">
        <v>100</v>
      </c>
      <c r="J21" s="923"/>
      <c r="K21" s="923"/>
      <c r="L21" s="923"/>
      <c r="M21" s="924"/>
      <c r="N21" s="924"/>
      <c r="O21" s="924"/>
      <c r="P21" s="924"/>
      <c r="Q21" s="923"/>
      <c r="R21" s="872"/>
    </row>
    <row r="22" spans="1:21" ht="56.25" customHeight="1" x14ac:dyDescent="0.25">
      <c r="A22" s="887">
        <v>7</v>
      </c>
      <c r="B22" s="887">
        <v>1</v>
      </c>
      <c r="C22" s="887">
        <v>4</v>
      </c>
      <c r="D22" s="878">
        <v>2</v>
      </c>
      <c r="E22" s="878" t="s">
        <v>1170</v>
      </c>
      <c r="F22" s="878" t="s">
        <v>1171</v>
      </c>
      <c r="G22" s="927" t="s">
        <v>1172</v>
      </c>
      <c r="H22" s="551" t="s">
        <v>1021</v>
      </c>
      <c r="I22" s="551">
        <v>1</v>
      </c>
      <c r="J22" s="878" t="s">
        <v>1173</v>
      </c>
      <c r="K22" s="878" t="s">
        <v>116</v>
      </c>
      <c r="L22" s="878"/>
      <c r="M22" s="925">
        <v>21000</v>
      </c>
      <c r="N22" s="880"/>
      <c r="O22" s="925">
        <v>21000</v>
      </c>
      <c r="P22" s="880"/>
      <c r="Q22" s="878" t="s">
        <v>1174</v>
      </c>
      <c r="R22" s="884" t="s">
        <v>1175</v>
      </c>
    </row>
    <row r="23" spans="1:21" ht="55.5" customHeight="1" x14ac:dyDescent="0.25">
      <c r="A23" s="888"/>
      <c r="B23" s="888"/>
      <c r="C23" s="888"/>
      <c r="D23" s="879"/>
      <c r="E23" s="879"/>
      <c r="F23" s="879"/>
      <c r="G23" s="927"/>
      <c r="H23" s="551" t="s">
        <v>1176</v>
      </c>
      <c r="I23" s="551">
        <v>365</v>
      </c>
      <c r="J23" s="879"/>
      <c r="K23" s="879"/>
      <c r="L23" s="879"/>
      <c r="M23" s="926"/>
      <c r="N23" s="881"/>
      <c r="O23" s="926"/>
      <c r="P23" s="881"/>
      <c r="Q23" s="879"/>
      <c r="R23" s="885"/>
    </row>
    <row r="24" spans="1:21" ht="103.5" customHeight="1" x14ac:dyDescent="0.25">
      <c r="A24" s="889"/>
      <c r="B24" s="889"/>
      <c r="C24" s="889"/>
      <c r="D24" s="883"/>
      <c r="E24" s="883"/>
      <c r="F24" s="883"/>
      <c r="G24" s="551" t="s">
        <v>1177</v>
      </c>
      <c r="H24" s="551" t="s">
        <v>58</v>
      </c>
      <c r="I24" s="551">
        <v>1</v>
      </c>
      <c r="J24" s="883"/>
      <c r="K24" s="883"/>
      <c r="L24" s="883"/>
      <c r="M24" s="883"/>
      <c r="N24" s="883"/>
      <c r="O24" s="883"/>
      <c r="P24" s="883"/>
      <c r="Q24" s="883"/>
      <c r="R24" s="883"/>
    </row>
    <row r="25" spans="1:21" s="303" customFormat="1" ht="52.5" customHeight="1" x14ac:dyDescent="0.25">
      <c r="A25" s="872">
        <v>8</v>
      </c>
      <c r="B25" s="872">
        <v>1</v>
      </c>
      <c r="C25" s="872">
        <v>4</v>
      </c>
      <c r="D25" s="871">
        <v>2</v>
      </c>
      <c r="E25" s="871" t="s">
        <v>1087</v>
      </c>
      <c r="F25" s="871" t="s">
        <v>1178</v>
      </c>
      <c r="G25" s="871" t="s">
        <v>1179</v>
      </c>
      <c r="H25" s="551" t="s">
        <v>51</v>
      </c>
      <c r="I25" s="551">
        <v>1</v>
      </c>
      <c r="J25" s="871" t="s">
        <v>1180</v>
      </c>
      <c r="K25" s="871" t="s">
        <v>1181</v>
      </c>
      <c r="L25" s="871"/>
      <c r="M25" s="877">
        <v>159189.37</v>
      </c>
      <c r="N25" s="877"/>
      <c r="O25" s="877">
        <v>159189.37</v>
      </c>
      <c r="P25" s="877"/>
      <c r="Q25" s="871" t="s">
        <v>1174</v>
      </c>
      <c r="R25" s="891" t="s">
        <v>1175</v>
      </c>
    </row>
    <row r="26" spans="1:21" ht="43.5" customHeight="1" x14ac:dyDescent="0.25">
      <c r="A26" s="872"/>
      <c r="B26" s="872"/>
      <c r="C26" s="872"/>
      <c r="D26" s="871"/>
      <c r="E26" s="871"/>
      <c r="F26" s="871"/>
      <c r="G26" s="871"/>
      <c r="H26" s="551" t="s">
        <v>56</v>
      </c>
      <c r="I26" s="551">
        <v>74</v>
      </c>
      <c r="J26" s="871"/>
      <c r="K26" s="871"/>
      <c r="L26" s="871"/>
      <c r="M26" s="871"/>
      <c r="N26" s="877"/>
      <c r="O26" s="871"/>
      <c r="P26" s="877"/>
      <c r="Q26" s="871"/>
      <c r="R26" s="891"/>
    </row>
    <row r="27" spans="1:21" ht="43.5" customHeight="1" x14ac:dyDescent="0.25">
      <c r="A27" s="872"/>
      <c r="B27" s="872"/>
      <c r="C27" s="872"/>
      <c r="D27" s="871"/>
      <c r="E27" s="871"/>
      <c r="F27" s="871"/>
      <c r="G27" s="878" t="s">
        <v>1182</v>
      </c>
      <c r="H27" s="551" t="s">
        <v>1183</v>
      </c>
      <c r="I27" s="551">
        <v>13</v>
      </c>
      <c r="J27" s="871"/>
      <c r="K27" s="871"/>
      <c r="L27" s="871"/>
      <c r="M27" s="871"/>
      <c r="N27" s="877"/>
      <c r="O27" s="871"/>
      <c r="P27" s="877"/>
      <c r="Q27" s="871"/>
      <c r="R27" s="891"/>
    </row>
    <row r="28" spans="1:21" ht="45" customHeight="1" x14ac:dyDescent="0.25">
      <c r="A28" s="872"/>
      <c r="B28" s="872"/>
      <c r="C28" s="872"/>
      <c r="D28" s="871"/>
      <c r="E28" s="871"/>
      <c r="F28" s="871"/>
      <c r="G28" s="883"/>
      <c r="H28" s="551" t="s">
        <v>1184</v>
      </c>
      <c r="I28" s="563" t="s">
        <v>1185</v>
      </c>
      <c r="J28" s="871"/>
      <c r="K28" s="871"/>
      <c r="L28" s="871"/>
      <c r="M28" s="871"/>
      <c r="N28" s="877"/>
      <c r="O28" s="871"/>
      <c r="P28" s="877"/>
      <c r="Q28" s="871"/>
      <c r="R28" s="891"/>
    </row>
    <row r="29" spans="1:21" ht="45" customHeight="1" x14ac:dyDescent="0.25">
      <c r="A29" s="872"/>
      <c r="B29" s="872"/>
      <c r="C29" s="872"/>
      <c r="D29" s="871"/>
      <c r="E29" s="871"/>
      <c r="F29" s="871"/>
      <c r="G29" s="878" t="s">
        <v>1186</v>
      </c>
      <c r="H29" s="551" t="s">
        <v>58</v>
      </c>
      <c r="I29" s="563" t="s">
        <v>161</v>
      </c>
      <c r="J29" s="871"/>
      <c r="K29" s="871"/>
      <c r="L29" s="871"/>
      <c r="M29" s="871"/>
      <c r="N29" s="877"/>
      <c r="O29" s="871"/>
      <c r="P29" s="877"/>
      <c r="Q29" s="871"/>
      <c r="R29" s="891"/>
    </row>
    <row r="30" spans="1:21" ht="42.75" customHeight="1" x14ac:dyDescent="0.25">
      <c r="A30" s="872"/>
      <c r="B30" s="872"/>
      <c r="C30" s="872"/>
      <c r="D30" s="871"/>
      <c r="E30" s="871"/>
      <c r="F30" s="871"/>
      <c r="G30" s="883"/>
      <c r="H30" s="551" t="s">
        <v>1187</v>
      </c>
      <c r="I30" s="551">
        <v>83</v>
      </c>
      <c r="J30" s="871"/>
      <c r="K30" s="871"/>
      <c r="L30" s="871"/>
      <c r="M30" s="871"/>
      <c r="N30" s="877"/>
      <c r="O30" s="871"/>
      <c r="P30" s="877"/>
      <c r="Q30" s="871"/>
      <c r="R30" s="891"/>
    </row>
    <row r="31" spans="1:21" ht="64.5" customHeight="1" x14ac:dyDescent="0.25">
      <c r="A31" s="872"/>
      <c r="B31" s="872"/>
      <c r="C31" s="872"/>
      <c r="D31" s="871"/>
      <c r="E31" s="871"/>
      <c r="F31" s="871"/>
      <c r="G31" s="551" t="s">
        <v>1188</v>
      </c>
      <c r="H31" s="551" t="s">
        <v>1189</v>
      </c>
      <c r="I31" s="552">
        <v>1</v>
      </c>
      <c r="J31" s="871"/>
      <c r="K31" s="871"/>
      <c r="L31" s="871"/>
      <c r="M31" s="871"/>
      <c r="N31" s="877"/>
      <c r="O31" s="871"/>
      <c r="P31" s="877"/>
      <c r="Q31" s="871"/>
      <c r="R31" s="891"/>
    </row>
    <row r="32" spans="1:21" ht="75" customHeight="1" x14ac:dyDescent="0.25">
      <c r="A32" s="872">
        <v>9</v>
      </c>
      <c r="B32" s="872">
        <v>1</v>
      </c>
      <c r="C32" s="872">
        <v>4</v>
      </c>
      <c r="D32" s="871">
        <v>2</v>
      </c>
      <c r="E32" s="871" t="s">
        <v>1190</v>
      </c>
      <c r="F32" s="871" t="s">
        <v>1191</v>
      </c>
      <c r="G32" s="871" t="s">
        <v>1192</v>
      </c>
      <c r="H32" s="554" t="s">
        <v>1021</v>
      </c>
      <c r="I32" s="554">
        <v>3</v>
      </c>
      <c r="J32" s="878" t="s">
        <v>1193</v>
      </c>
      <c r="K32" s="872" t="s">
        <v>1194</v>
      </c>
      <c r="L32" s="872"/>
      <c r="M32" s="890">
        <v>2000</v>
      </c>
      <c r="N32" s="928"/>
      <c r="O32" s="890">
        <v>2000</v>
      </c>
      <c r="P32" s="928"/>
      <c r="Q32" s="908" t="s">
        <v>1174</v>
      </c>
      <c r="R32" s="871" t="s">
        <v>1175</v>
      </c>
    </row>
    <row r="33" spans="1:18" ht="67.5" customHeight="1" x14ac:dyDescent="0.25">
      <c r="A33" s="872"/>
      <c r="B33" s="872"/>
      <c r="C33" s="872"/>
      <c r="D33" s="871"/>
      <c r="E33" s="871"/>
      <c r="F33" s="871"/>
      <c r="G33" s="871"/>
      <c r="H33" s="551" t="s">
        <v>1195</v>
      </c>
      <c r="I33" s="551">
        <v>358</v>
      </c>
      <c r="J33" s="883"/>
      <c r="K33" s="872"/>
      <c r="L33" s="872"/>
      <c r="M33" s="890"/>
      <c r="N33" s="928"/>
      <c r="O33" s="890"/>
      <c r="P33" s="928"/>
      <c r="Q33" s="908"/>
      <c r="R33" s="872"/>
    </row>
    <row r="34" spans="1:18" s="27" customFormat="1" ht="50.1" customHeight="1" x14ac:dyDescent="0.25">
      <c r="A34" s="872">
        <v>10</v>
      </c>
      <c r="B34" s="872">
        <v>1</v>
      </c>
      <c r="C34" s="872">
        <v>4</v>
      </c>
      <c r="D34" s="871">
        <v>2</v>
      </c>
      <c r="E34" s="871" t="s">
        <v>1196</v>
      </c>
      <c r="F34" s="871" t="s">
        <v>1197</v>
      </c>
      <c r="G34" s="551" t="s">
        <v>1198</v>
      </c>
      <c r="H34" s="566" t="s">
        <v>1199</v>
      </c>
      <c r="I34" s="566">
        <v>3</v>
      </c>
      <c r="J34" s="923" t="s">
        <v>1200</v>
      </c>
      <c r="K34" s="923" t="s">
        <v>38</v>
      </c>
      <c r="L34" s="923" t="s">
        <v>554</v>
      </c>
      <c r="M34" s="924">
        <v>43483</v>
      </c>
      <c r="N34" s="924">
        <v>35000</v>
      </c>
      <c r="O34" s="924">
        <v>43483</v>
      </c>
      <c r="P34" s="924">
        <v>35000</v>
      </c>
      <c r="Q34" s="923" t="s">
        <v>1201</v>
      </c>
      <c r="R34" s="891" t="s">
        <v>972</v>
      </c>
    </row>
    <row r="35" spans="1:18" s="27" customFormat="1" ht="50.1" customHeight="1" x14ac:dyDescent="0.25">
      <c r="A35" s="872"/>
      <c r="B35" s="872"/>
      <c r="C35" s="872"/>
      <c r="D35" s="871"/>
      <c r="E35" s="871"/>
      <c r="F35" s="871"/>
      <c r="G35" s="551" t="s">
        <v>1202</v>
      </c>
      <c r="H35" s="551" t="s">
        <v>1203</v>
      </c>
      <c r="I35" s="551">
        <v>3</v>
      </c>
      <c r="J35" s="923"/>
      <c r="K35" s="923"/>
      <c r="L35" s="923"/>
      <c r="M35" s="924"/>
      <c r="N35" s="924"/>
      <c r="O35" s="924"/>
      <c r="P35" s="924"/>
      <c r="Q35" s="923"/>
      <c r="R35" s="891"/>
    </row>
    <row r="36" spans="1:18" s="27" customFormat="1" ht="37.5" customHeight="1" x14ac:dyDescent="0.25">
      <c r="A36" s="872"/>
      <c r="B36" s="872"/>
      <c r="C36" s="872"/>
      <c r="D36" s="871"/>
      <c r="E36" s="871"/>
      <c r="F36" s="871"/>
      <c r="G36" s="551" t="s">
        <v>1204</v>
      </c>
      <c r="H36" s="551" t="s">
        <v>1143</v>
      </c>
      <c r="I36" s="551">
        <v>300</v>
      </c>
      <c r="J36" s="923"/>
      <c r="K36" s="923"/>
      <c r="L36" s="923"/>
      <c r="M36" s="924"/>
      <c r="N36" s="924"/>
      <c r="O36" s="924"/>
      <c r="P36" s="924"/>
      <c r="Q36" s="923"/>
      <c r="R36" s="891"/>
    </row>
    <row r="37" spans="1:18" s="27" customFormat="1" ht="50.1" customHeight="1" x14ac:dyDescent="0.25">
      <c r="A37" s="872"/>
      <c r="B37" s="872"/>
      <c r="C37" s="872"/>
      <c r="D37" s="871"/>
      <c r="E37" s="871"/>
      <c r="F37" s="871"/>
      <c r="G37" s="871" t="s">
        <v>1205</v>
      </c>
      <c r="H37" s="566" t="s">
        <v>1206</v>
      </c>
      <c r="I37" s="566">
        <v>3</v>
      </c>
      <c r="J37" s="923"/>
      <c r="K37" s="923"/>
      <c r="L37" s="923"/>
      <c r="M37" s="924"/>
      <c r="N37" s="924"/>
      <c r="O37" s="924"/>
      <c r="P37" s="924"/>
      <c r="Q37" s="923"/>
      <c r="R37" s="891"/>
    </row>
    <row r="38" spans="1:18" s="27" customFormat="1" ht="103.5" customHeight="1" x14ac:dyDescent="0.25">
      <c r="A38" s="872"/>
      <c r="B38" s="872"/>
      <c r="C38" s="872"/>
      <c r="D38" s="871"/>
      <c r="E38" s="871"/>
      <c r="F38" s="871"/>
      <c r="G38" s="871"/>
      <c r="H38" s="551" t="s">
        <v>1184</v>
      </c>
      <c r="I38" s="552">
        <v>150</v>
      </c>
      <c r="J38" s="923"/>
      <c r="K38" s="923"/>
      <c r="L38" s="923"/>
      <c r="M38" s="924"/>
      <c r="N38" s="924"/>
      <c r="O38" s="924"/>
      <c r="P38" s="924"/>
      <c r="Q38" s="923"/>
      <c r="R38" s="891"/>
    </row>
    <row r="39" spans="1:18" s="27" customFormat="1" ht="75.75" customHeight="1" x14ac:dyDescent="0.25">
      <c r="A39" s="872">
        <v>11</v>
      </c>
      <c r="B39" s="872">
        <v>1</v>
      </c>
      <c r="C39" s="872">
        <v>4</v>
      </c>
      <c r="D39" s="871">
        <v>2</v>
      </c>
      <c r="E39" s="871" t="s">
        <v>1207</v>
      </c>
      <c r="F39" s="871" t="s">
        <v>1208</v>
      </c>
      <c r="G39" s="871" t="s">
        <v>961</v>
      </c>
      <c r="H39" s="566" t="s">
        <v>1209</v>
      </c>
      <c r="I39" s="566">
        <v>2</v>
      </c>
      <c r="J39" s="923" t="s">
        <v>1210</v>
      </c>
      <c r="K39" s="923"/>
      <c r="L39" s="923" t="s">
        <v>1141</v>
      </c>
      <c r="M39" s="924"/>
      <c r="N39" s="924">
        <v>30000</v>
      </c>
      <c r="O39" s="924"/>
      <c r="P39" s="924">
        <v>30000</v>
      </c>
      <c r="Q39" s="923" t="s">
        <v>1211</v>
      </c>
      <c r="R39" s="891" t="s">
        <v>1212</v>
      </c>
    </row>
    <row r="40" spans="1:18" s="27" customFormat="1" ht="59.25" customHeight="1" x14ac:dyDescent="0.25">
      <c r="A40" s="872"/>
      <c r="B40" s="872"/>
      <c r="C40" s="872"/>
      <c r="D40" s="871"/>
      <c r="E40" s="871"/>
      <c r="F40" s="871"/>
      <c r="G40" s="871"/>
      <c r="H40" s="566" t="s">
        <v>1143</v>
      </c>
      <c r="I40" s="566">
        <v>50</v>
      </c>
      <c r="J40" s="923"/>
      <c r="K40" s="923"/>
      <c r="L40" s="923"/>
      <c r="M40" s="924"/>
      <c r="N40" s="924"/>
      <c r="O40" s="924"/>
      <c r="P40" s="924"/>
      <c r="Q40" s="923"/>
      <c r="R40" s="891"/>
    </row>
    <row r="41" spans="1:18" ht="46.5" customHeight="1" x14ac:dyDescent="0.25">
      <c r="A41" s="936">
        <v>12</v>
      </c>
      <c r="B41" s="936">
        <v>1</v>
      </c>
      <c r="C41" s="936">
        <v>4</v>
      </c>
      <c r="D41" s="932">
        <v>2</v>
      </c>
      <c r="E41" s="932" t="s">
        <v>1213</v>
      </c>
      <c r="F41" s="932" t="s">
        <v>1214</v>
      </c>
      <c r="G41" s="932" t="s">
        <v>1215</v>
      </c>
      <c r="H41" s="304" t="s">
        <v>51</v>
      </c>
      <c r="I41" s="304">
        <v>1</v>
      </c>
      <c r="J41" s="932" t="s">
        <v>1216</v>
      </c>
      <c r="K41" s="932" t="s">
        <v>1217</v>
      </c>
      <c r="L41" s="932"/>
      <c r="M41" s="929">
        <v>61445.71</v>
      </c>
      <c r="N41" s="929"/>
      <c r="O41" s="929">
        <v>61445.71</v>
      </c>
      <c r="P41" s="929"/>
      <c r="Q41" s="932" t="s">
        <v>1211</v>
      </c>
      <c r="R41" s="932" t="s">
        <v>1212</v>
      </c>
    </row>
    <row r="42" spans="1:18" ht="46.5" customHeight="1" x14ac:dyDescent="0.25">
      <c r="A42" s="937"/>
      <c r="B42" s="937"/>
      <c r="C42" s="937"/>
      <c r="D42" s="933"/>
      <c r="E42" s="933"/>
      <c r="F42" s="933"/>
      <c r="G42" s="933"/>
      <c r="H42" s="304" t="s">
        <v>675</v>
      </c>
      <c r="I42" s="304">
        <v>352</v>
      </c>
      <c r="J42" s="933"/>
      <c r="K42" s="933"/>
      <c r="L42" s="933"/>
      <c r="M42" s="930"/>
      <c r="N42" s="930"/>
      <c r="O42" s="930"/>
      <c r="P42" s="930"/>
      <c r="Q42" s="933"/>
      <c r="R42" s="933"/>
    </row>
    <row r="43" spans="1:18" s="27" customFormat="1" ht="54" customHeight="1" x14ac:dyDescent="0.25">
      <c r="A43" s="937"/>
      <c r="B43" s="937"/>
      <c r="C43" s="937"/>
      <c r="D43" s="933"/>
      <c r="E43" s="933"/>
      <c r="F43" s="933"/>
      <c r="G43" s="934"/>
      <c r="H43" s="304" t="s">
        <v>1218</v>
      </c>
      <c r="I43" s="304">
        <v>300</v>
      </c>
      <c r="J43" s="933"/>
      <c r="K43" s="933"/>
      <c r="L43" s="933"/>
      <c r="M43" s="930"/>
      <c r="N43" s="930"/>
      <c r="O43" s="930"/>
      <c r="P43" s="930"/>
      <c r="Q43" s="933"/>
      <c r="R43" s="933"/>
    </row>
    <row r="44" spans="1:18" s="27" customFormat="1" ht="49.5" customHeight="1" x14ac:dyDescent="0.25">
      <c r="A44" s="938"/>
      <c r="B44" s="938"/>
      <c r="C44" s="938"/>
      <c r="D44" s="934"/>
      <c r="E44" s="934"/>
      <c r="F44" s="934"/>
      <c r="G44" s="304" t="s">
        <v>1219</v>
      </c>
      <c r="H44" s="304" t="s">
        <v>58</v>
      </c>
      <c r="I44" s="304">
        <v>1</v>
      </c>
      <c r="J44" s="934"/>
      <c r="K44" s="934"/>
      <c r="L44" s="934"/>
      <c r="M44" s="931"/>
      <c r="N44" s="931"/>
      <c r="O44" s="931"/>
      <c r="P44" s="931"/>
      <c r="Q44" s="934"/>
      <c r="R44" s="934"/>
    </row>
    <row r="45" spans="1:18" s="27" customFormat="1" ht="65.25" customHeight="1" x14ac:dyDescent="0.25">
      <c r="A45" s="872">
        <v>13</v>
      </c>
      <c r="B45" s="923">
        <v>1</v>
      </c>
      <c r="C45" s="923">
        <v>4</v>
      </c>
      <c r="D45" s="923">
        <v>2</v>
      </c>
      <c r="E45" s="923" t="s">
        <v>1220</v>
      </c>
      <c r="F45" s="935" t="s">
        <v>1221</v>
      </c>
      <c r="G45" s="923" t="s">
        <v>1222</v>
      </c>
      <c r="H45" s="566" t="s">
        <v>226</v>
      </c>
      <c r="I45" s="566">
        <v>5</v>
      </c>
      <c r="J45" s="908" t="s">
        <v>1223</v>
      </c>
      <c r="K45" s="940" t="s">
        <v>45</v>
      </c>
      <c r="L45" s="923" t="s">
        <v>34</v>
      </c>
      <c r="M45" s="890">
        <v>44640</v>
      </c>
      <c r="N45" s="924">
        <v>25000</v>
      </c>
      <c r="O45" s="890">
        <v>44640</v>
      </c>
      <c r="P45" s="924">
        <v>25000</v>
      </c>
      <c r="Q45" s="871" t="s">
        <v>1045</v>
      </c>
      <c r="R45" s="871" t="s">
        <v>1224</v>
      </c>
    </row>
    <row r="46" spans="1:18" s="27" customFormat="1" ht="111" customHeight="1" x14ac:dyDescent="0.25">
      <c r="A46" s="872"/>
      <c r="B46" s="923"/>
      <c r="C46" s="923"/>
      <c r="D46" s="923"/>
      <c r="E46" s="923"/>
      <c r="F46" s="935"/>
      <c r="G46" s="923"/>
      <c r="H46" s="566" t="s">
        <v>1225</v>
      </c>
      <c r="I46" s="566">
        <v>500</v>
      </c>
      <c r="J46" s="908"/>
      <c r="K46" s="940"/>
      <c r="L46" s="923"/>
      <c r="M46" s="890"/>
      <c r="N46" s="924"/>
      <c r="O46" s="890"/>
      <c r="P46" s="924"/>
      <c r="Q46" s="871"/>
      <c r="R46" s="871"/>
    </row>
    <row r="47" spans="1:18" ht="153" customHeight="1" x14ac:dyDescent="0.25">
      <c r="A47" s="871">
        <v>14</v>
      </c>
      <c r="B47" s="871">
        <v>1</v>
      </c>
      <c r="C47" s="871">
        <v>4</v>
      </c>
      <c r="D47" s="871">
        <v>2</v>
      </c>
      <c r="E47" s="871" t="s">
        <v>1226</v>
      </c>
      <c r="F47" s="939" t="s">
        <v>1227</v>
      </c>
      <c r="G47" s="871" t="s">
        <v>195</v>
      </c>
      <c r="H47" s="563" t="s">
        <v>58</v>
      </c>
      <c r="I47" s="551">
        <v>1</v>
      </c>
      <c r="J47" s="871" t="s">
        <v>1228</v>
      </c>
      <c r="K47" s="871" t="s">
        <v>45</v>
      </c>
      <c r="L47" s="871" t="s">
        <v>34</v>
      </c>
      <c r="M47" s="941"/>
      <c r="N47" s="941">
        <v>60000</v>
      </c>
      <c r="O47" s="941"/>
      <c r="P47" s="877">
        <v>60000</v>
      </c>
      <c r="Q47" s="877" t="s">
        <v>1045</v>
      </c>
      <c r="R47" s="877" t="s">
        <v>1142</v>
      </c>
    </row>
    <row r="48" spans="1:18" ht="171" customHeight="1" x14ac:dyDescent="0.25">
      <c r="A48" s="871"/>
      <c r="B48" s="871"/>
      <c r="C48" s="871"/>
      <c r="D48" s="871"/>
      <c r="E48" s="871"/>
      <c r="F48" s="939"/>
      <c r="G48" s="871"/>
      <c r="H48" s="563" t="s">
        <v>1229</v>
      </c>
      <c r="I48" s="551">
        <v>9</v>
      </c>
      <c r="J48" s="871"/>
      <c r="K48" s="871"/>
      <c r="L48" s="871"/>
      <c r="M48" s="941"/>
      <c r="N48" s="941"/>
      <c r="O48" s="941"/>
      <c r="P48" s="877"/>
      <c r="Q48" s="877"/>
      <c r="R48" s="877"/>
    </row>
    <row r="49" spans="1:18" ht="78" customHeight="1" x14ac:dyDescent="0.25">
      <c r="A49" s="872">
        <v>15</v>
      </c>
      <c r="B49" s="872">
        <v>1</v>
      </c>
      <c r="C49" s="872">
        <v>4</v>
      </c>
      <c r="D49" s="871">
        <v>2</v>
      </c>
      <c r="E49" s="871" t="s">
        <v>1230</v>
      </c>
      <c r="F49" s="871" t="s">
        <v>1231</v>
      </c>
      <c r="G49" s="871" t="s">
        <v>1232</v>
      </c>
      <c r="H49" s="566" t="s">
        <v>1233</v>
      </c>
      <c r="I49" s="566">
        <v>2000</v>
      </c>
      <c r="J49" s="923" t="s">
        <v>1234</v>
      </c>
      <c r="K49" s="923" t="s">
        <v>1235</v>
      </c>
      <c r="L49" s="923" t="s">
        <v>1236</v>
      </c>
      <c r="M49" s="924">
        <v>7969.99</v>
      </c>
      <c r="N49" s="924"/>
      <c r="O49" s="924">
        <v>7969.99</v>
      </c>
      <c r="P49" s="924"/>
      <c r="Q49" s="923" t="s">
        <v>1045</v>
      </c>
      <c r="R49" s="891" t="s">
        <v>1237</v>
      </c>
    </row>
    <row r="50" spans="1:18" ht="81" customHeight="1" x14ac:dyDescent="0.25">
      <c r="A50" s="872"/>
      <c r="B50" s="872"/>
      <c r="C50" s="872"/>
      <c r="D50" s="871"/>
      <c r="E50" s="871"/>
      <c r="F50" s="871"/>
      <c r="G50" s="871"/>
      <c r="H50" s="566" t="s">
        <v>1238</v>
      </c>
      <c r="I50" s="566">
        <v>1000</v>
      </c>
      <c r="J50" s="923"/>
      <c r="K50" s="923"/>
      <c r="L50" s="923"/>
      <c r="M50" s="924"/>
      <c r="N50" s="924"/>
      <c r="O50" s="924"/>
      <c r="P50" s="924"/>
      <c r="Q50" s="923"/>
      <c r="R50" s="891"/>
    </row>
    <row r="51" spans="1:18" ht="76.5" customHeight="1" x14ac:dyDescent="0.25">
      <c r="A51" s="872"/>
      <c r="B51" s="872"/>
      <c r="C51" s="872"/>
      <c r="D51" s="871"/>
      <c r="E51" s="871"/>
      <c r="F51" s="871"/>
      <c r="G51" s="871"/>
      <c r="H51" s="566" t="s">
        <v>1239</v>
      </c>
      <c r="I51" s="566">
        <v>1000</v>
      </c>
      <c r="J51" s="923"/>
      <c r="K51" s="923"/>
      <c r="L51" s="923"/>
      <c r="M51" s="924"/>
      <c r="N51" s="924"/>
      <c r="O51" s="924"/>
      <c r="P51" s="924"/>
      <c r="Q51" s="923"/>
      <c r="R51" s="891"/>
    </row>
    <row r="52" spans="1:18" s="27" customFormat="1" ht="174.75" customHeight="1" x14ac:dyDescent="0.25">
      <c r="A52" s="552">
        <v>16</v>
      </c>
      <c r="B52" s="305">
        <v>1</v>
      </c>
      <c r="C52" s="305">
        <v>4</v>
      </c>
      <c r="D52" s="566">
        <v>2</v>
      </c>
      <c r="E52" s="566" t="s">
        <v>1240</v>
      </c>
      <c r="F52" s="306" t="s">
        <v>1241</v>
      </c>
      <c r="G52" s="566" t="s">
        <v>1242</v>
      </c>
      <c r="H52" s="566" t="s">
        <v>1242</v>
      </c>
      <c r="I52" s="566">
        <v>1</v>
      </c>
      <c r="J52" s="566" t="s">
        <v>1243</v>
      </c>
      <c r="K52" s="566" t="s">
        <v>45</v>
      </c>
      <c r="L52" s="566"/>
      <c r="M52" s="567">
        <v>51820</v>
      </c>
      <c r="N52" s="567"/>
      <c r="O52" s="567">
        <v>51820</v>
      </c>
      <c r="P52" s="567"/>
      <c r="Q52" s="566" t="s">
        <v>1211</v>
      </c>
      <c r="R52" s="307" t="s">
        <v>1244</v>
      </c>
    </row>
    <row r="53" spans="1:18" ht="27" customHeight="1" x14ac:dyDescent="0.25">
      <c r="A53" s="942" t="s">
        <v>1245</v>
      </c>
      <c r="B53" s="872">
        <v>1</v>
      </c>
      <c r="C53" s="872">
        <v>4</v>
      </c>
      <c r="D53" s="871">
        <v>2</v>
      </c>
      <c r="E53" s="871" t="s">
        <v>1246</v>
      </c>
      <c r="F53" s="871" t="s">
        <v>1247</v>
      </c>
      <c r="G53" s="878" t="s">
        <v>1248</v>
      </c>
      <c r="H53" s="552" t="s">
        <v>1158</v>
      </c>
      <c r="I53" s="551">
        <v>3</v>
      </c>
      <c r="J53" s="923" t="s">
        <v>1249</v>
      </c>
      <c r="K53" s="923" t="s">
        <v>45</v>
      </c>
      <c r="L53" s="923" t="s">
        <v>34</v>
      </c>
      <c r="M53" s="924">
        <v>72094.58</v>
      </c>
      <c r="N53" s="943">
        <v>100000</v>
      </c>
      <c r="O53" s="924">
        <v>72094.58</v>
      </c>
      <c r="P53" s="890">
        <v>100000</v>
      </c>
      <c r="Q53" s="871" t="s">
        <v>936</v>
      </c>
      <c r="R53" s="923" t="s">
        <v>1250</v>
      </c>
    </row>
    <row r="54" spans="1:18" ht="27" customHeight="1" x14ac:dyDescent="0.25">
      <c r="A54" s="942"/>
      <c r="B54" s="872"/>
      <c r="C54" s="872"/>
      <c r="D54" s="871"/>
      <c r="E54" s="871"/>
      <c r="F54" s="871"/>
      <c r="G54" s="883"/>
      <c r="H54" s="551" t="s">
        <v>1143</v>
      </c>
      <c r="I54" s="551">
        <v>32</v>
      </c>
      <c r="J54" s="923"/>
      <c r="K54" s="923"/>
      <c r="L54" s="923"/>
      <c r="M54" s="924"/>
      <c r="N54" s="943"/>
      <c r="O54" s="924"/>
      <c r="P54" s="890"/>
      <c r="Q54" s="871"/>
      <c r="R54" s="923"/>
    </row>
    <row r="55" spans="1:18" ht="40.5" customHeight="1" x14ac:dyDescent="0.25">
      <c r="A55" s="942"/>
      <c r="B55" s="872"/>
      <c r="C55" s="872"/>
      <c r="D55" s="871"/>
      <c r="E55" s="871"/>
      <c r="F55" s="871"/>
      <c r="G55" s="878" t="s">
        <v>886</v>
      </c>
      <c r="H55" s="551" t="s">
        <v>1251</v>
      </c>
      <c r="I55" s="551">
        <v>1</v>
      </c>
      <c r="J55" s="923"/>
      <c r="K55" s="923"/>
      <c r="L55" s="923"/>
      <c r="M55" s="924"/>
      <c r="N55" s="943"/>
      <c r="O55" s="924"/>
      <c r="P55" s="890"/>
      <c r="Q55" s="871"/>
      <c r="R55" s="923"/>
    </row>
    <row r="56" spans="1:18" ht="50.25" customHeight="1" x14ac:dyDescent="0.25">
      <c r="A56" s="942"/>
      <c r="B56" s="872"/>
      <c r="C56" s="872"/>
      <c r="D56" s="871"/>
      <c r="E56" s="871"/>
      <c r="F56" s="871"/>
      <c r="G56" s="883"/>
      <c r="H56" s="552" t="s">
        <v>940</v>
      </c>
      <c r="I56" s="551">
        <v>200</v>
      </c>
      <c r="J56" s="923"/>
      <c r="K56" s="923"/>
      <c r="L56" s="923"/>
      <c r="M56" s="924"/>
      <c r="N56" s="943"/>
      <c r="O56" s="924"/>
      <c r="P56" s="890"/>
      <c r="Q56" s="871"/>
      <c r="R56" s="923"/>
    </row>
    <row r="57" spans="1:18" ht="39.75" customHeight="1" x14ac:dyDescent="0.25">
      <c r="A57" s="942"/>
      <c r="B57" s="872"/>
      <c r="C57" s="872"/>
      <c r="D57" s="871"/>
      <c r="E57" s="871"/>
      <c r="F57" s="871"/>
      <c r="G57" s="878" t="s">
        <v>1252</v>
      </c>
      <c r="H57" s="552" t="s">
        <v>194</v>
      </c>
      <c r="I57" s="551">
        <v>3</v>
      </c>
      <c r="J57" s="923"/>
      <c r="K57" s="923"/>
      <c r="L57" s="923"/>
      <c r="M57" s="924"/>
      <c r="N57" s="943"/>
      <c r="O57" s="924"/>
      <c r="P57" s="890"/>
      <c r="Q57" s="871"/>
      <c r="R57" s="923"/>
    </row>
    <row r="58" spans="1:18" ht="47.25" customHeight="1" x14ac:dyDescent="0.25">
      <c r="A58" s="942"/>
      <c r="B58" s="872"/>
      <c r="C58" s="872"/>
      <c r="D58" s="871"/>
      <c r="E58" s="871"/>
      <c r="F58" s="871"/>
      <c r="G58" s="883"/>
      <c r="H58" s="552" t="s">
        <v>675</v>
      </c>
      <c r="I58" s="551">
        <v>124</v>
      </c>
      <c r="J58" s="923"/>
      <c r="K58" s="923"/>
      <c r="L58" s="923"/>
      <c r="M58" s="924"/>
      <c r="N58" s="943"/>
      <c r="O58" s="924"/>
      <c r="P58" s="890"/>
      <c r="Q58" s="871"/>
      <c r="R58" s="923"/>
    </row>
    <row r="59" spans="1:18" ht="42" customHeight="1" x14ac:dyDescent="0.25">
      <c r="A59" s="942"/>
      <c r="B59" s="872"/>
      <c r="C59" s="872"/>
      <c r="D59" s="871"/>
      <c r="E59" s="871"/>
      <c r="F59" s="871"/>
      <c r="G59" s="878" t="s">
        <v>1025</v>
      </c>
      <c r="H59" s="557" t="s">
        <v>44</v>
      </c>
      <c r="I59" s="555">
        <v>2</v>
      </c>
      <c r="J59" s="923"/>
      <c r="K59" s="923"/>
      <c r="L59" s="923"/>
      <c r="M59" s="924"/>
      <c r="N59" s="943"/>
      <c r="O59" s="924"/>
      <c r="P59" s="890"/>
      <c r="Q59" s="871"/>
      <c r="R59" s="923"/>
    </row>
    <row r="60" spans="1:18" ht="53.25" customHeight="1" x14ac:dyDescent="0.25">
      <c r="A60" s="942"/>
      <c r="B60" s="872"/>
      <c r="C60" s="872"/>
      <c r="D60" s="871"/>
      <c r="E60" s="871"/>
      <c r="F60" s="871"/>
      <c r="G60" s="883"/>
      <c r="H60" s="552" t="s">
        <v>675</v>
      </c>
      <c r="I60" s="551">
        <v>50</v>
      </c>
      <c r="J60" s="923"/>
      <c r="K60" s="923"/>
      <c r="L60" s="923"/>
      <c r="M60" s="924"/>
      <c r="N60" s="943"/>
      <c r="O60" s="924"/>
      <c r="P60" s="890"/>
      <c r="Q60" s="871"/>
      <c r="R60" s="923"/>
    </row>
    <row r="61" spans="1:18" ht="40.5" customHeight="1" x14ac:dyDescent="0.25">
      <c r="A61" s="942"/>
      <c r="B61" s="872"/>
      <c r="C61" s="872"/>
      <c r="D61" s="871"/>
      <c r="E61" s="871"/>
      <c r="F61" s="871"/>
      <c r="G61" s="915" t="s">
        <v>1253</v>
      </c>
      <c r="H61" s="552" t="s">
        <v>1158</v>
      </c>
      <c r="I61" s="551">
        <v>6</v>
      </c>
      <c r="J61" s="923"/>
      <c r="K61" s="923"/>
      <c r="L61" s="923"/>
      <c r="M61" s="924"/>
      <c r="N61" s="943"/>
      <c r="O61" s="924"/>
      <c r="P61" s="890"/>
      <c r="Q61" s="871"/>
      <c r="R61" s="923"/>
    </row>
    <row r="62" spans="1:18" ht="35.25" customHeight="1" x14ac:dyDescent="0.25">
      <c r="A62" s="942"/>
      <c r="B62" s="872"/>
      <c r="C62" s="872"/>
      <c r="D62" s="871"/>
      <c r="E62" s="871"/>
      <c r="F62" s="871"/>
      <c r="G62" s="917"/>
      <c r="H62" s="551" t="s">
        <v>1254</v>
      </c>
      <c r="I62" s="551">
        <v>188</v>
      </c>
      <c r="J62" s="923"/>
      <c r="K62" s="923"/>
      <c r="L62" s="923"/>
      <c r="M62" s="924"/>
      <c r="N62" s="943"/>
      <c r="O62" s="924"/>
      <c r="P62" s="890"/>
      <c r="Q62" s="871"/>
      <c r="R62" s="923"/>
    </row>
    <row r="63" spans="1:18" ht="51" customHeight="1" x14ac:dyDescent="0.25">
      <c r="A63" s="942"/>
      <c r="B63" s="872"/>
      <c r="C63" s="872"/>
      <c r="D63" s="871"/>
      <c r="E63" s="871"/>
      <c r="F63" s="871"/>
      <c r="G63" s="871" t="s">
        <v>938</v>
      </c>
      <c r="H63" s="551" t="s">
        <v>939</v>
      </c>
      <c r="I63" s="551">
        <v>1</v>
      </c>
      <c r="J63" s="923"/>
      <c r="K63" s="923"/>
      <c r="L63" s="923"/>
      <c r="M63" s="924"/>
      <c r="N63" s="943"/>
      <c r="O63" s="924"/>
      <c r="P63" s="890"/>
      <c r="Q63" s="871"/>
      <c r="R63" s="923"/>
    </row>
    <row r="64" spans="1:18" ht="50.25" customHeight="1" x14ac:dyDescent="0.25">
      <c r="A64" s="942"/>
      <c r="B64" s="872"/>
      <c r="C64" s="872"/>
      <c r="D64" s="871"/>
      <c r="E64" s="871"/>
      <c r="F64" s="871"/>
      <c r="G64" s="871"/>
      <c r="H64" s="552" t="s">
        <v>940</v>
      </c>
      <c r="I64" s="551">
        <v>4250</v>
      </c>
      <c r="J64" s="923"/>
      <c r="K64" s="923"/>
      <c r="L64" s="923"/>
      <c r="M64" s="924"/>
      <c r="N64" s="943"/>
      <c r="O64" s="924"/>
      <c r="P64" s="890"/>
      <c r="Q64" s="871"/>
      <c r="R64" s="923"/>
    </row>
    <row r="65" spans="1:18" ht="54.75" customHeight="1" x14ac:dyDescent="0.25">
      <c r="A65" s="878">
        <v>18</v>
      </c>
      <c r="B65" s="878">
        <v>1</v>
      </c>
      <c r="C65" s="878">
        <v>4</v>
      </c>
      <c r="D65" s="878">
        <v>2</v>
      </c>
      <c r="E65" s="871" t="s">
        <v>1255</v>
      </c>
      <c r="F65" s="871" t="s">
        <v>1256</v>
      </c>
      <c r="G65" s="551" t="s">
        <v>1257</v>
      </c>
      <c r="H65" s="551" t="s">
        <v>1258</v>
      </c>
      <c r="I65" s="551">
        <v>5</v>
      </c>
      <c r="J65" s="923" t="s">
        <v>1259</v>
      </c>
      <c r="K65" s="923" t="s">
        <v>38</v>
      </c>
      <c r="L65" s="923" t="s">
        <v>554</v>
      </c>
      <c r="M65" s="924">
        <v>59901</v>
      </c>
      <c r="N65" s="924">
        <v>80000</v>
      </c>
      <c r="O65" s="924">
        <v>59901</v>
      </c>
      <c r="P65" s="924">
        <v>80000</v>
      </c>
      <c r="Q65" s="923" t="s">
        <v>936</v>
      </c>
      <c r="R65" s="891" t="s">
        <v>1250</v>
      </c>
    </row>
    <row r="66" spans="1:18" ht="57" customHeight="1" x14ac:dyDescent="0.25">
      <c r="A66" s="879"/>
      <c r="B66" s="879"/>
      <c r="C66" s="879"/>
      <c r="D66" s="879"/>
      <c r="E66" s="871"/>
      <c r="F66" s="871"/>
      <c r="G66" s="871" t="s">
        <v>1260</v>
      </c>
      <c r="H66" s="551" t="s">
        <v>51</v>
      </c>
      <c r="I66" s="551">
        <v>1</v>
      </c>
      <c r="J66" s="923"/>
      <c r="K66" s="923"/>
      <c r="L66" s="923"/>
      <c r="M66" s="924"/>
      <c r="N66" s="924"/>
      <c r="O66" s="924"/>
      <c r="P66" s="924"/>
      <c r="Q66" s="923"/>
      <c r="R66" s="891"/>
    </row>
    <row r="67" spans="1:18" ht="56.25" customHeight="1" x14ac:dyDescent="0.25">
      <c r="A67" s="879"/>
      <c r="B67" s="879"/>
      <c r="C67" s="879"/>
      <c r="D67" s="879"/>
      <c r="E67" s="871"/>
      <c r="F67" s="871"/>
      <c r="G67" s="871"/>
      <c r="H67" s="551" t="s">
        <v>52</v>
      </c>
      <c r="I67" s="551">
        <v>70</v>
      </c>
      <c r="J67" s="923"/>
      <c r="K67" s="923"/>
      <c r="L67" s="923"/>
      <c r="M67" s="924"/>
      <c r="N67" s="924"/>
      <c r="O67" s="924"/>
      <c r="P67" s="924"/>
      <c r="Q67" s="923"/>
      <c r="R67" s="891"/>
    </row>
    <row r="68" spans="1:18" ht="57.75" customHeight="1" x14ac:dyDescent="0.25">
      <c r="A68" s="883"/>
      <c r="B68" s="883"/>
      <c r="C68" s="883"/>
      <c r="D68" s="883"/>
      <c r="E68" s="871"/>
      <c r="F68" s="871"/>
      <c r="G68" s="551" t="s">
        <v>1261</v>
      </c>
      <c r="H68" s="551" t="s">
        <v>1262</v>
      </c>
      <c r="I68" s="551">
        <v>1</v>
      </c>
      <c r="J68" s="923"/>
      <c r="K68" s="923"/>
      <c r="L68" s="923"/>
      <c r="M68" s="924"/>
      <c r="N68" s="924"/>
      <c r="O68" s="924"/>
      <c r="P68" s="924"/>
      <c r="Q68" s="923"/>
      <c r="R68" s="891"/>
    </row>
    <row r="69" spans="1:18" ht="36" customHeight="1" x14ac:dyDescent="0.25">
      <c r="A69" s="878">
        <v>19</v>
      </c>
      <c r="B69" s="878">
        <v>1</v>
      </c>
      <c r="C69" s="878">
        <v>4</v>
      </c>
      <c r="D69" s="878">
        <v>2</v>
      </c>
      <c r="E69" s="878" t="s">
        <v>1263</v>
      </c>
      <c r="F69" s="878" t="s">
        <v>1264</v>
      </c>
      <c r="G69" s="878" t="s">
        <v>1265</v>
      </c>
      <c r="H69" s="551" t="s">
        <v>675</v>
      </c>
      <c r="I69" s="551">
        <v>100</v>
      </c>
      <c r="J69" s="947" t="s">
        <v>1266</v>
      </c>
      <c r="K69" s="947" t="s">
        <v>38</v>
      </c>
      <c r="L69" s="947" t="s">
        <v>34</v>
      </c>
      <c r="M69" s="944">
        <v>69227.199999999997</v>
      </c>
      <c r="N69" s="944">
        <v>210000</v>
      </c>
      <c r="O69" s="944">
        <v>69227.199999999997</v>
      </c>
      <c r="P69" s="944">
        <v>210000</v>
      </c>
      <c r="Q69" s="947" t="s">
        <v>936</v>
      </c>
      <c r="R69" s="884" t="s">
        <v>1267</v>
      </c>
    </row>
    <row r="70" spans="1:18" ht="39.75" customHeight="1" x14ac:dyDescent="0.25">
      <c r="A70" s="879"/>
      <c r="B70" s="879"/>
      <c r="C70" s="879"/>
      <c r="D70" s="879"/>
      <c r="E70" s="879"/>
      <c r="F70" s="879"/>
      <c r="G70" s="883"/>
      <c r="H70" s="551" t="s">
        <v>1158</v>
      </c>
      <c r="I70" s="551">
        <v>3</v>
      </c>
      <c r="J70" s="948"/>
      <c r="K70" s="948"/>
      <c r="L70" s="948"/>
      <c r="M70" s="945"/>
      <c r="N70" s="945"/>
      <c r="O70" s="945"/>
      <c r="P70" s="945"/>
      <c r="Q70" s="948"/>
      <c r="R70" s="885"/>
    </row>
    <row r="71" spans="1:18" ht="36.75" customHeight="1" x14ac:dyDescent="0.25">
      <c r="A71" s="879"/>
      <c r="B71" s="879"/>
      <c r="C71" s="879"/>
      <c r="D71" s="879"/>
      <c r="E71" s="879"/>
      <c r="F71" s="879"/>
      <c r="G71" s="551" t="s">
        <v>1268</v>
      </c>
      <c r="H71" s="551" t="s">
        <v>940</v>
      </c>
      <c r="I71" s="551" t="s">
        <v>1269</v>
      </c>
      <c r="J71" s="948"/>
      <c r="K71" s="948"/>
      <c r="L71" s="948"/>
      <c r="M71" s="945"/>
      <c r="N71" s="945"/>
      <c r="O71" s="945"/>
      <c r="P71" s="945"/>
      <c r="Q71" s="948"/>
      <c r="R71" s="885"/>
    </row>
    <row r="72" spans="1:18" ht="36" customHeight="1" x14ac:dyDescent="0.25">
      <c r="A72" s="879"/>
      <c r="B72" s="879"/>
      <c r="C72" s="879"/>
      <c r="D72" s="879"/>
      <c r="E72" s="879"/>
      <c r="F72" s="879"/>
      <c r="G72" s="878" t="s">
        <v>1270</v>
      </c>
      <c r="H72" s="551" t="s">
        <v>1195</v>
      </c>
      <c r="I72" s="551">
        <v>250</v>
      </c>
      <c r="J72" s="948"/>
      <c r="K72" s="948"/>
      <c r="L72" s="948"/>
      <c r="M72" s="945"/>
      <c r="N72" s="945"/>
      <c r="O72" s="945"/>
      <c r="P72" s="945"/>
      <c r="Q72" s="948"/>
      <c r="R72" s="885"/>
    </row>
    <row r="73" spans="1:18" ht="36" customHeight="1" x14ac:dyDescent="0.25">
      <c r="A73" s="879"/>
      <c r="B73" s="879"/>
      <c r="C73" s="879"/>
      <c r="D73" s="879"/>
      <c r="E73" s="879"/>
      <c r="F73" s="879"/>
      <c r="G73" s="883"/>
      <c r="H73" s="551" t="s">
        <v>51</v>
      </c>
      <c r="I73" s="551">
        <v>2</v>
      </c>
      <c r="J73" s="948"/>
      <c r="K73" s="948"/>
      <c r="L73" s="948"/>
      <c r="M73" s="945"/>
      <c r="N73" s="945"/>
      <c r="O73" s="945"/>
      <c r="P73" s="945"/>
      <c r="Q73" s="948"/>
      <c r="R73" s="885"/>
    </row>
    <row r="74" spans="1:18" ht="34.5" customHeight="1" x14ac:dyDescent="0.25">
      <c r="A74" s="879"/>
      <c r="B74" s="879"/>
      <c r="C74" s="879"/>
      <c r="D74" s="879"/>
      <c r="E74" s="879"/>
      <c r="F74" s="879"/>
      <c r="G74" s="878" t="s">
        <v>1271</v>
      </c>
      <c r="H74" s="551" t="s">
        <v>675</v>
      </c>
      <c r="I74" s="551">
        <v>50</v>
      </c>
      <c r="J74" s="948"/>
      <c r="K74" s="948"/>
      <c r="L74" s="948"/>
      <c r="M74" s="945"/>
      <c r="N74" s="945"/>
      <c r="O74" s="945"/>
      <c r="P74" s="945"/>
      <c r="Q74" s="948"/>
      <c r="R74" s="885"/>
    </row>
    <row r="75" spans="1:18" ht="40.5" customHeight="1" x14ac:dyDescent="0.25">
      <c r="A75" s="879"/>
      <c r="B75" s="879"/>
      <c r="C75" s="879"/>
      <c r="D75" s="879"/>
      <c r="E75" s="879"/>
      <c r="F75" s="879"/>
      <c r="G75" s="883"/>
      <c r="H75" s="551" t="s">
        <v>194</v>
      </c>
      <c r="I75" s="551">
        <v>2</v>
      </c>
      <c r="J75" s="948"/>
      <c r="K75" s="948"/>
      <c r="L75" s="948"/>
      <c r="M75" s="945"/>
      <c r="N75" s="945"/>
      <c r="O75" s="945"/>
      <c r="P75" s="945"/>
      <c r="Q75" s="948"/>
      <c r="R75" s="885"/>
    </row>
    <row r="76" spans="1:18" ht="33" customHeight="1" x14ac:dyDescent="0.25">
      <c r="A76" s="879"/>
      <c r="B76" s="879"/>
      <c r="C76" s="879"/>
      <c r="D76" s="879"/>
      <c r="E76" s="879"/>
      <c r="F76" s="879"/>
      <c r="G76" s="551" t="s">
        <v>1000</v>
      </c>
      <c r="H76" s="551" t="s">
        <v>226</v>
      </c>
      <c r="I76" s="551">
        <v>1</v>
      </c>
      <c r="J76" s="948"/>
      <c r="K76" s="948"/>
      <c r="L76" s="948"/>
      <c r="M76" s="945"/>
      <c r="N76" s="945"/>
      <c r="O76" s="945"/>
      <c r="P76" s="945"/>
      <c r="Q76" s="948"/>
      <c r="R76" s="885"/>
    </row>
    <row r="77" spans="1:18" ht="54.75" customHeight="1" x14ac:dyDescent="0.25">
      <c r="A77" s="883"/>
      <c r="B77" s="883"/>
      <c r="C77" s="883"/>
      <c r="D77" s="883"/>
      <c r="E77" s="883"/>
      <c r="F77" s="883"/>
      <c r="G77" s="551" t="s">
        <v>1272</v>
      </c>
      <c r="H77" s="551" t="s">
        <v>1273</v>
      </c>
      <c r="I77" s="551">
        <v>1</v>
      </c>
      <c r="J77" s="949"/>
      <c r="K77" s="949"/>
      <c r="L77" s="949"/>
      <c r="M77" s="946"/>
      <c r="N77" s="946"/>
      <c r="O77" s="946"/>
      <c r="P77" s="946"/>
      <c r="Q77" s="949"/>
      <c r="R77" s="886"/>
    </row>
    <row r="78" spans="1:18" ht="47.25" customHeight="1" x14ac:dyDescent="0.25">
      <c r="A78" s="878">
        <v>20</v>
      </c>
      <c r="B78" s="878">
        <v>1</v>
      </c>
      <c r="C78" s="878">
        <v>4</v>
      </c>
      <c r="D78" s="878">
        <v>2</v>
      </c>
      <c r="E78" s="878" t="s">
        <v>1274</v>
      </c>
      <c r="F78" s="878" t="s">
        <v>1275</v>
      </c>
      <c r="G78" s="551" t="s">
        <v>1276</v>
      </c>
      <c r="H78" s="551" t="s">
        <v>1273</v>
      </c>
      <c r="I78" s="551">
        <v>1</v>
      </c>
      <c r="J78" s="947" t="s">
        <v>1277</v>
      </c>
      <c r="K78" s="947" t="s">
        <v>38</v>
      </c>
      <c r="L78" s="947" t="s">
        <v>554</v>
      </c>
      <c r="M78" s="944">
        <v>60000</v>
      </c>
      <c r="N78" s="944">
        <v>40000</v>
      </c>
      <c r="O78" s="944">
        <v>60000</v>
      </c>
      <c r="P78" s="944">
        <v>40000</v>
      </c>
      <c r="Q78" s="947" t="s">
        <v>936</v>
      </c>
      <c r="R78" s="884" t="s">
        <v>1250</v>
      </c>
    </row>
    <row r="79" spans="1:18" ht="66" customHeight="1" x14ac:dyDescent="0.25">
      <c r="A79" s="879"/>
      <c r="B79" s="879"/>
      <c r="C79" s="879"/>
      <c r="D79" s="879"/>
      <c r="E79" s="879"/>
      <c r="F79" s="879"/>
      <c r="G79" s="878" t="s">
        <v>444</v>
      </c>
      <c r="H79" s="551" t="s">
        <v>1158</v>
      </c>
      <c r="I79" s="551">
        <v>2</v>
      </c>
      <c r="J79" s="948"/>
      <c r="K79" s="948"/>
      <c r="L79" s="948"/>
      <c r="M79" s="945"/>
      <c r="N79" s="945"/>
      <c r="O79" s="945"/>
      <c r="P79" s="945"/>
      <c r="Q79" s="948"/>
      <c r="R79" s="885"/>
    </row>
    <row r="80" spans="1:18" ht="119.25" customHeight="1" x14ac:dyDescent="0.25">
      <c r="A80" s="883"/>
      <c r="B80" s="883"/>
      <c r="C80" s="883"/>
      <c r="D80" s="883"/>
      <c r="E80" s="883"/>
      <c r="F80" s="883"/>
      <c r="G80" s="883"/>
      <c r="H80" s="551" t="s">
        <v>1195</v>
      </c>
      <c r="I80" s="551">
        <v>40</v>
      </c>
      <c r="J80" s="949"/>
      <c r="K80" s="949"/>
      <c r="L80" s="949"/>
      <c r="M80" s="946"/>
      <c r="N80" s="946"/>
      <c r="O80" s="946"/>
      <c r="P80" s="946"/>
      <c r="Q80" s="949"/>
      <c r="R80" s="886"/>
    </row>
    <row r="81" spans="1:18" ht="36.75" customHeight="1" x14ac:dyDescent="0.25">
      <c r="A81" s="887">
        <v>21</v>
      </c>
      <c r="B81" s="887">
        <v>1</v>
      </c>
      <c r="C81" s="887">
        <v>4</v>
      </c>
      <c r="D81" s="878">
        <v>2</v>
      </c>
      <c r="E81" s="878" t="s">
        <v>1278</v>
      </c>
      <c r="F81" s="878" t="s">
        <v>1279</v>
      </c>
      <c r="G81" s="887" t="s">
        <v>48</v>
      </c>
      <c r="H81" s="551" t="s">
        <v>56</v>
      </c>
      <c r="I81" s="551">
        <v>120</v>
      </c>
      <c r="J81" s="947" t="s">
        <v>1280</v>
      </c>
      <c r="K81" s="947" t="s">
        <v>38</v>
      </c>
      <c r="L81" s="947" t="s">
        <v>38</v>
      </c>
      <c r="M81" s="944">
        <v>74118</v>
      </c>
      <c r="N81" s="944">
        <v>80000</v>
      </c>
      <c r="O81" s="944">
        <v>74118</v>
      </c>
      <c r="P81" s="944">
        <v>80000</v>
      </c>
      <c r="Q81" s="947" t="s">
        <v>1281</v>
      </c>
      <c r="R81" s="878" t="s">
        <v>1212</v>
      </c>
    </row>
    <row r="82" spans="1:18" ht="27.75" customHeight="1" x14ac:dyDescent="0.25">
      <c r="A82" s="888"/>
      <c r="B82" s="888"/>
      <c r="C82" s="888"/>
      <c r="D82" s="879"/>
      <c r="E82" s="879"/>
      <c r="F82" s="879"/>
      <c r="G82" s="889"/>
      <c r="H82" s="551" t="s">
        <v>48</v>
      </c>
      <c r="I82" s="551">
        <v>2</v>
      </c>
      <c r="J82" s="948"/>
      <c r="K82" s="948"/>
      <c r="L82" s="948"/>
      <c r="M82" s="945"/>
      <c r="N82" s="945"/>
      <c r="O82" s="945"/>
      <c r="P82" s="945"/>
      <c r="Q82" s="948"/>
      <c r="R82" s="879"/>
    </row>
    <row r="83" spans="1:18" ht="36.75" customHeight="1" x14ac:dyDescent="0.25">
      <c r="A83" s="888"/>
      <c r="B83" s="888"/>
      <c r="C83" s="888"/>
      <c r="D83" s="879"/>
      <c r="E83" s="879"/>
      <c r="F83" s="879"/>
      <c r="G83" s="887" t="s">
        <v>1161</v>
      </c>
      <c r="H83" s="551" t="s">
        <v>675</v>
      </c>
      <c r="I83" s="551">
        <v>20</v>
      </c>
      <c r="J83" s="948"/>
      <c r="K83" s="948"/>
      <c r="L83" s="948"/>
      <c r="M83" s="945"/>
      <c r="N83" s="945"/>
      <c r="O83" s="945"/>
      <c r="P83" s="945"/>
      <c r="Q83" s="948"/>
      <c r="R83" s="879"/>
    </row>
    <row r="84" spans="1:18" ht="30" customHeight="1" x14ac:dyDescent="0.25">
      <c r="A84" s="888"/>
      <c r="B84" s="888"/>
      <c r="C84" s="888"/>
      <c r="D84" s="879"/>
      <c r="E84" s="879"/>
      <c r="F84" s="879"/>
      <c r="G84" s="889"/>
      <c r="H84" s="551" t="s">
        <v>1162</v>
      </c>
      <c r="I84" s="551">
        <v>1</v>
      </c>
      <c r="J84" s="948"/>
      <c r="K84" s="948"/>
      <c r="L84" s="948"/>
      <c r="M84" s="945"/>
      <c r="N84" s="945"/>
      <c r="O84" s="945"/>
      <c r="P84" s="945"/>
      <c r="Q84" s="948"/>
      <c r="R84" s="879"/>
    </row>
    <row r="85" spans="1:18" ht="30.75" customHeight="1" x14ac:dyDescent="0.25">
      <c r="A85" s="888"/>
      <c r="B85" s="888"/>
      <c r="C85" s="888"/>
      <c r="D85" s="879"/>
      <c r="E85" s="879"/>
      <c r="F85" s="879"/>
      <c r="G85" s="552" t="s">
        <v>55</v>
      </c>
      <c r="H85" s="551" t="s">
        <v>1039</v>
      </c>
      <c r="I85" s="551">
        <v>1</v>
      </c>
      <c r="J85" s="948"/>
      <c r="K85" s="948"/>
      <c r="L85" s="948"/>
      <c r="M85" s="945"/>
      <c r="N85" s="945"/>
      <c r="O85" s="945"/>
      <c r="P85" s="945"/>
      <c r="Q85" s="948"/>
      <c r="R85" s="879"/>
    </row>
    <row r="86" spans="1:18" ht="35.25" customHeight="1" x14ac:dyDescent="0.25">
      <c r="A86" s="888"/>
      <c r="B86" s="888"/>
      <c r="C86" s="888"/>
      <c r="D86" s="879"/>
      <c r="E86" s="879"/>
      <c r="F86" s="879"/>
      <c r="G86" s="552" t="s">
        <v>1257</v>
      </c>
      <c r="H86" s="551" t="s">
        <v>1282</v>
      </c>
      <c r="I86" s="551">
        <v>2</v>
      </c>
      <c r="J86" s="948"/>
      <c r="K86" s="948"/>
      <c r="L86" s="948"/>
      <c r="M86" s="945"/>
      <c r="N86" s="945"/>
      <c r="O86" s="945"/>
      <c r="P86" s="945"/>
      <c r="Q86" s="948"/>
      <c r="R86" s="879"/>
    </row>
    <row r="87" spans="1:18" ht="42" customHeight="1" x14ac:dyDescent="0.25">
      <c r="A87" s="888"/>
      <c r="B87" s="888"/>
      <c r="C87" s="888"/>
      <c r="D87" s="879"/>
      <c r="E87" s="879"/>
      <c r="F87" s="879"/>
      <c r="G87" s="556" t="s">
        <v>1283</v>
      </c>
      <c r="H87" s="554" t="s">
        <v>1284</v>
      </c>
      <c r="I87" s="554">
        <v>1</v>
      </c>
      <c r="J87" s="879"/>
      <c r="K87" s="879"/>
      <c r="L87" s="879"/>
      <c r="M87" s="879"/>
      <c r="N87" s="879"/>
      <c r="O87" s="879"/>
      <c r="P87" s="879"/>
      <c r="Q87" s="879"/>
      <c r="R87" s="879"/>
    </row>
    <row r="88" spans="1:18" ht="117.75" customHeight="1" x14ac:dyDescent="0.25">
      <c r="A88" s="887">
        <v>22</v>
      </c>
      <c r="B88" s="887">
        <v>1</v>
      </c>
      <c r="C88" s="887">
        <v>4</v>
      </c>
      <c r="D88" s="887">
        <v>2</v>
      </c>
      <c r="E88" s="878" t="s">
        <v>1285</v>
      </c>
      <c r="F88" s="878" t="s">
        <v>1286</v>
      </c>
      <c r="G88" s="871" t="s">
        <v>1172</v>
      </c>
      <c r="H88" s="551" t="s">
        <v>1021</v>
      </c>
      <c r="I88" s="551">
        <v>1</v>
      </c>
      <c r="J88" s="878" t="s">
        <v>1287</v>
      </c>
      <c r="K88" s="878" t="s">
        <v>38</v>
      </c>
      <c r="L88" s="878"/>
      <c r="M88" s="880">
        <v>19645</v>
      </c>
      <c r="N88" s="880"/>
      <c r="O88" s="880">
        <v>19645</v>
      </c>
      <c r="P88" s="880"/>
      <c r="Q88" s="878" t="s">
        <v>1174</v>
      </c>
      <c r="R88" s="884" t="s">
        <v>1175</v>
      </c>
    </row>
    <row r="89" spans="1:18" ht="66.75" customHeight="1" x14ac:dyDescent="0.25">
      <c r="A89" s="888"/>
      <c r="B89" s="888"/>
      <c r="C89" s="888"/>
      <c r="D89" s="888"/>
      <c r="E89" s="879"/>
      <c r="F89" s="879"/>
      <c r="G89" s="871"/>
      <c r="H89" s="551" t="s">
        <v>56</v>
      </c>
      <c r="I89" s="551">
        <v>180</v>
      </c>
      <c r="J89" s="879"/>
      <c r="K89" s="879"/>
      <c r="L89" s="879"/>
      <c r="M89" s="881"/>
      <c r="N89" s="881"/>
      <c r="O89" s="881"/>
      <c r="P89" s="881"/>
      <c r="Q89" s="879"/>
      <c r="R89" s="885"/>
    </row>
    <row r="90" spans="1:18" ht="35.25" customHeight="1" x14ac:dyDescent="0.25">
      <c r="A90" s="889"/>
      <c r="B90" s="889"/>
      <c r="C90" s="889"/>
      <c r="D90" s="889"/>
      <c r="E90" s="883"/>
      <c r="F90" s="883"/>
      <c r="G90" s="551" t="s">
        <v>1043</v>
      </c>
      <c r="H90" s="551" t="s">
        <v>226</v>
      </c>
      <c r="I90" s="551">
        <v>1</v>
      </c>
      <c r="J90" s="883"/>
      <c r="K90" s="883"/>
      <c r="L90" s="883"/>
      <c r="M90" s="882"/>
      <c r="N90" s="882"/>
      <c r="O90" s="882"/>
      <c r="P90" s="882"/>
      <c r="Q90" s="883"/>
      <c r="R90" s="886"/>
    </row>
    <row r="91" spans="1:18" ht="72.75" customHeight="1" x14ac:dyDescent="0.25">
      <c r="A91" s="872">
        <v>23</v>
      </c>
      <c r="B91" s="872">
        <v>1</v>
      </c>
      <c r="C91" s="872">
        <v>4</v>
      </c>
      <c r="D91" s="871">
        <v>2</v>
      </c>
      <c r="E91" s="871" t="s">
        <v>1288</v>
      </c>
      <c r="F91" s="871" t="s">
        <v>1289</v>
      </c>
      <c r="G91" s="878" t="s">
        <v>1290</v>
      </c>
      <c r="H91" s="551" t="s">
        <v>1021</v>
      </c>
      <c r="I91" s="551">
        <v>1</v>
      </c>
      <c r="J91" s="923" t="s">
        <v>1291</v>
      </c>
      <c r="K91" s="923" t="s">
        <v>38</v>
      </c>
      <c r="L91" s="923"/>
      <c r="M91" s="924">
        <v>18135</v>
      </c>
      <c r="N91" s="924"/>
      <c r="O91" s="924">
        <v>18135</v>
      </c>
      <c r="P91" s="924"/>
      <c r="Q91" s="923" t="s">
        <v>1174</v>
      </c>
      <c r="R91" s="871" t="s">
        <v>1175</v>
      </c>
    </row>
    <row r="92" spans="1:18" ht="63" customHeight="1" x14ac:dyDescent="0.25">
      <c r="A92" s="872"/>
      <c r="B92" s="872"/>
      <c r="C92" s="872"/>
      <c r="D92" s="871"/>
      <c r="E92" s="871"/>
      <c r="F92" s="871"/>
      <c r="G92" s="883"/>
      <c r="H92" s="551" t="s">
        <v>56</v>
      </c>
      <c r="I92" s="551">
        <v>83</v>
      </c>
      <c r="J92" s="923"/>
      <c r="K92" s="923"/>
      <c r="L92" s="923"/>
      <c r="M92" s="924"/>
      <c r="N92" s="924"/>
      <c r="O92" s="924"/>
      <c r="P92" s="924"/>
      <c r="Q92" s="923"/>
      <c r="R92" s="872"/>
    </row>
    <row r="93" spans="1:18" ht="63.75" customHeight="1" x14ac:dyDescent="0.25">
      <c r="A93" s="872"/>
      <c r="B93" s="872"/>
      <c r="C93" s="872"/>
      <c r="D93" s="871"/>
      <c r="E93" s="871"/>
      <c r="F93" s="871"/>
      <c r="G93" s="878" t="s">
        <v>55</v>
      </c>
      <c r="H93" s="551" t="s">
        <v>193</v>
      </c>
      <c r="I93" s="551">
        <v>1</v>
      </c>
      <c r="J93" s="923"/>
      <c r="K93" s="923"/>
      <c r="L93" s="923"/>
      <c r="M93" s="924"/>
      <c r="N93" s="924"/>
      <c r="O93" s="924"/>
      <c r="P93" s="924"/>
      <c r="Q93" s="923"/>
      <c r="R93" s="872"/>
    </row>
    <row r="94" spans="1:18" ht="58.5" customHeight="1" x14ac:dyDescent="0.25">
      <c r="A94" s="872"/>
      <c r="B94" s="872"/>
      <c r="C94" s="872"/>
      <c r="D94" s="871"/>
      <c r="E94" s="871"/>
      <c r="F94" s="871"/>
      <c r="G94" s="883"/>
      <c r="H94" s="551" t="s">
        <v>940</v>
      </c>
      <c r="I94" s="551">
        <v>1000</v>
      </c>
      <c r="J94" s="923"/>
      <c r="K94" s="923"/>
      <c r="L94" s="923"/>
      <c r="M94" s="924"/>
      <c r="N94" s="924"/>
      <c r="O94" s="924"/>
      <c r="P94" s="924"/>
      <c r="Q94" s="923"/>
      <c r="R94" s="872"/>
    </row>
    <row r="95" spans="1:18" ht="67.5" customHeight="1" x14ac:dyDescent="0.25">
      <c r="A95" s="887">
        <v>24</v>
      </c>
      <c r="B95" s="950">
        <v>1</v>
      </c>
      <c r="C95" s="872">
        <v>4</v>
      </c>
      <c r="D95" s="952">
        <v>2</v>
      </c>
      <c r="E95" s="871" t="s">
        <v>1292</v>
      </c>
      <c r="F95" s="952" t="s">
        <v>1293</v>
      </c>
      <c r="G95" s="878" t="s">
        <v>1294</v>
      </c>
      <c r="H95" s="554" t="s">
        <v>1295</v>
      </c>
      <c r="I95" s="554">
        <v>1</v>
      </c>
      <c r="J95" s="947" t="s">
        <v>1296</v>
      </c>
      <c r="K95" s="947" t="s">
        <v>38</v>
      </c>
      <c r="L95" s="887" t="s">
        <v>45</v>
      </c>
      <c r="M95" s="944">
        <v>73800</v>
      </c>
      <c r="N95" s="890">
        <v>40000</v>
      </c>
      <c r="O95" s="944">
        <v>73800</v>
      </c>
      <c r="P95" s="890">
        <v>40000</v>
      </c>
      <c r="Q95" s="923" t="s">
        <v>936</v>
      </c>
      <c r="R95" s="891" t="s">
        <v>1250</v>
      </c>
    </row>
    <row r="96" spans="1:18" ht="90.75" customHeight="1" x14ac:dyDescent="0.25">
      <c r="A96" s="889"/>
      <c r="B96" s="951"/>
      <c r="C96" s="872"/>
      <c r="D96" s="953"/>
      <c r="E96" s="871"/>
      <c r="F96" s="953"/>
      <c r="G96" s="883"/>
      <c r="H96" s="551" t="s">
        <v>1297</v>
      </c>
      <c r="I96" s="551">
        <v>1</v>
      </c>
      <c r="J96" s="949"/>
      <c r="K96" s="949"/>
      <c r="L96" s="889"/>
      <c r="M96" s="946"/>
      <c r="N96" s="890"/>
      <c r="O96" s="946"/>
      <c r="P96" s="890"/>
      <c r="Q96" s="923"/>
      <c r="R96" s="891"/>
    </row>
    <row r="97" spans="1:18" ht="53.25" customHeight="1" x14ac:dyDescent="0.25">
      <c r="A97" s="872">
        <v>25</v>
      </c>
      <c r="B97" s="872">
        <v>1</v>
      </c>
      <c r="C97" s="872">
        <v>4</v>
      </c>
      <c r="D97" s="871">
        <v>2</v>
      </c>
      <c r="E97" s="871" t="s">
        <v>1298</v>
      </c>
      <c r="F97" s="871" t="s">
        <v>1299</v>
      </c>
      <c r="G97" s="871" t="s">
        <v>1300</v>
      </c>
      <c r="H97" s="551" t="s">
        <v>194</v>
      </c>
      <c r="I97" s="554">
        <v>3</v>
      </c>
      <c r="J97" s="923" t="s">
        <v>1301</v>
      </c>
      <c r="K97" s="923" t="s">
        <v>38</v>
      </c>
      <c r="L97" s="923" t="s">
        <v>89</v>
      </c>
      <c r="M97" s="924">
        <v>20000</v>
      </c>
      <c r="N97" s="924">
        <v>0</v>
      </c>
      <c r="O97" s="924">
        <v>20000</v>
      </c>
      <c r="P97" s="924">
        <v>0</v>
      </c>
      <c r="Q97" s="923" t="s">
        <v>936</v>
      </c>
      <c r="R97" s="891" t="s">
        <v>1302</v>
      </c>
    </row>
    <row r="98" spans="1:18" ht="222" customHeight="1" x14ac:dyDescent="0.25">
      <c r="A98" s="872"/>
      <c r="B98" s="872"/>
      <c r="C98" s="872"/>
      <c r="D98" s="871"/>
      <c r="E98" s="871"/>
      <c r="F98" s="871"/>
      <c r="G98" s="871"/>
      <c r="H98" s="551" t="s">
        <v>1143</v>
      </c>
      <c r="I98" s="554">
        <v>200</v>
      </c>
      <c r="J98" s="923"/>
      <c r="K98" s="923"/>
      <c r="L98" s="923"/>
      <c r="M98" s="924"/>
      <c r="N98" s="924"/>
      <c r="O98" s="924"/>
      <c r="P98" s="924"/>
      <c r="Q98" s="923"/>
      <c r="R98" s="891"/>
    </row>
    <row r="99" spans="1:18" ht="50.25" customHeight="1" x14ac:dyDescent="0.25">
      <c r="A99" s="872">
        <v>26</v>
      </c>
      <c r="B99" s="872">
        <v>1</v>
      </c>
      <c r="C99" s="872">
        <v>4</v>
      </c>
      <c r="D99" s="871">
        <v>2</v>
      </c>
      <c r="E99" s="871" t="s">
        <v>1303</v>
      </c>
      <c r="F99" s="871" t="s">
        <v>1304</v>
      </c>
      <c r="G99" s="871" t="s">
        <v>938</v>
      </c>
      <c r="H99" s="551" t="s">
        <v>193</v>
      </c>
      <c r="I99" s="551">
        <v>1</v>
      </c>
      <c r="J99" s="954" t="s">
        <v>1305</v>
      </c>
      <c r="K99" s="872" t="s">
        <v>38</v>
      </c>
      <c r="L99" s="872"/>
      <c r="M99" s="890">
        <v>14775.6</v>
      </c>
      <c r="N99" s="890"/>
      <c r="O99" s="890">
        <v>14775.6</v>
      </c>
      <c r="P99" s="890"/>
      <c r="Q99" s="871" t="s">
        <v>936</v>
      </c>
      <c r="R99" s="871" t="s">
        <v>937</v>
      </c>
    </row>
    <row r="100" spans="1:18" ht="39.75" customHeight="1" x14ac:dyDescent="0.25">
      <c r="A100" s="872"/>
      <c r="B100" s="872"/>
      <c r="C100" s="872"/>
      <c r="D100" s="871"/>
      <c r="E100" s="871"/>
      <c r="F100" s="871"/>
      <c r="G100" s="871"/>
      <c r="H100" s="551" t="s">
        <v>940</v>
      </c>
      <c r="I100" s="551">
        <v>3000</v>
      </c>
      <c r="J100" s="954"/>
      <c r="K100" s="872"/>
      <c r="L100" s="872"/>
      <c r="M100" s="890"/>
      <c r="N100" s="890"/>
      <c r="O100" s="890"/>
      <c r="P100" s="890"/>
      <c r="Q100" s="871"/>
      <c r="R100" s="871"/>
    </row>
    <row r="101" spans="1:18" ht="75.75" customHeight="1" x14ac:dyDescent="0.25">
      <c r="A101" s="955">
        <v>27</v>
      </c>
      <c r="B101" s="955">
        <v>1</v>
      </c>
      <c r="C101" s="955">
        <v>4</v>
      </c>
      <c r="D101" s="915">
        <v>2</v>
      </c>
      <c r="E101" s="915" t="s">
        <v>1306</v>
      </c>
      <c r="F101" s="915" t="s">
        <v>1307</v>
      </c>
      <c r="G101" s="915" t="s">
        <v>589</v>
      </c>
      <c r="H101" s="568">
        <v>1</v>
      </c>
      <c r="I101" s="568" t="s">
        <v>1021</v>
      </c>
      <c r="J101" s="915" t="s">
        <v>1173</v>
      </c>
      <c r="K101" s="915"/>
      <c r="L101" s="915" t="s">
        <v>53</v>
      </c>
      <c r="M101" s="962"/>
      <c r="N101" s="964">
        <v>170000</v>
      </c>
      <c r="O101" s="964"/>
      <c r="P101" s="964">
        <v>170000</v>
      </c>
      <c r="Q101" s="915" t="s">
        <v>1174</v>
      </c>
      <c r="R101" s="957" t="s">
        <v>1175</v>
      </c>
    </row>
    <row r="102" spans="1:18" ht="45" customHeight="1" x14ac:dyDescent="0.25">
      <c r="A102" s="956"/>
      <c r="B102" s="956"/>
      <c r="C102" s="956"/>
      <c r="D102" s="917"/>
      <c r="E102" s="917"/>
      <c r="F102" s="917"/>
      <c r="G102" s="917"/>
      <c r="H102" s="568">
        <v>150</v>
      </c>
      <c r="I102" s="568" t="s">
        <v>1176</v>
      </c>
      <c r="J102" s="917"/>
      <c r="K102" s="917"/>
      <c r="L102" s="917"/>
      <c r="M102" s="963"/>
      <c r="N102" s="965"/>
      <c r="O102" s="965"/>
      <c r="P102" s="965"/>
      <c r="Q102" s="917"/>
      <c r="R102" s="958"/>
    </row>
    <row r="103" spans="1:18" ht="43.5" customHeight="1" x14ac:dyDescent="0.25">
      <c r="A103" s="936">
        <v>28</v>
      </c>
      <c r="B103" s="936">
        <v>1</v>
      </c>
      <c r="C103" s="936">
        <v>4</v>
      </c>
      <c r="D103" s="932">
        <v>2</v>
      </c>
      <c r="E103" s="932" t="s">
        <v>1308</v>
      </c>
      <c r="F103" s="959" t="s">
        <v>1309</v>
      </c>
      <c r="G103" s="932" t="s">
        <v>196</v>
      </c>
      <c r="H103" s="304" t="s">
        <v>51</v>
      </c>
      <c r="I103" s="304">
        <v>1</v>
      </c>
      <c r="J103" s="932" t="s">
        <v>1216</v>
      </c>
      <c r="K103" s="932"/>
      <c r="L103" s="932" t="s">
        <v>1217</v>
      </c>
      <c r="M103" s="929"/>
      <c r="N103" s="929">
        <v>120000</v>
      </c>
      <c r="O103" s="929"/>
      <c r="P103" s="929">
        <v>120000</v>
      </c>
      <c r="Q103" s="932" t="s">
        <v>1211</v>
      </c>
      <c r="R103" s="932" t="s">
        <v>1212</v>
      </c>
    </row>
    <row r="104" spans="1:18" ht="107.25" customHeight="1" x14ac:dyDescent="0.25">
      <c r="A104" s="937"/>
      <c r="B104" s="937"/>
      <c r="C104" s="937"/>
      <c r="D104" s="933"/>
      <c r="E104" s="933"/>
      <c r="F104" s="960"/>
      <c r="G104" s="933"/>
      <c r="H104" s="304" t="s">
        <v>675</v>
      </c>
      <c r="I104" s="304">
        <v>200</v>
      </c>
      <c r="J104" s="933"/>
      <c r="K104" s="933"/>
      <c r="L104" s="933"/>
      <c r="M104" s="930"/>
      <c r="N104" s="930"/>
      <c r="O104" s="930"/>
      <c r="P104" s="930"/>
      <c r="Q104" s="933"/>
      <c r="R104" s="933"/>
    </row>
    <row r="105" spans="1:18" ht="18.75" customHeight="1" x14ac:dyDescent="0.25">
      <c r="A105" s="937"/>
      <c r="B105" s="937"/>
      <c r="C105" s="937"/>
      <c r="D105" s="933"/>
      <c r="E105" s="933"/>
      <c r="F105" s="960"/>
      <c r="G105" s="934"/>
      <c r="H105" s="304" t="s">
        <v>1218</v>
      </c>
      <c r="I105" s="304">
        <v>300</v>
      </c>
      <c r="J105" s="933"/>
      <c r="K105" s="933"/>
      <c r="L105" s="933"/>
      <c r="M105" s="930"/>
      <c r="N105" s="930"/>
      <c r="O105" s="930"/>
      <c r="P105" s="930"/>
      <c r="Q105" s="933"/>
      <c r="R105" s="933"/>
    </row>
    <row r="106" spans="1:18" ht="18.75" customHeight="1" x14ac:dyDescent="0.25">
      <c r="A106" s="938"/>
      <c r="B106" s="938"/>
      <c r="C106" s="938"/>
      <c r="D106" s="934"/>
      <c r="E106" s="934"/>
      <c r="F106" s="961"/>
      <c r="G106" s="304" t="s">
        <v>1219</v>
      </c>
      <c r="H106" s="304" t="s">
        <v>58</v>
      </c>
      <c r="I106" s="304">
        <v>1</v>
      </c>
      <c r="J106" s="934"/>
      <c r="K106" s="934"/>
      <c r="L106" s="934"/>
      <c r="M106" s="931"/>
      <c r="N106" s="931"/>
      <c r="O106" s="931"/>
      <c r="P106" s="931"/>
      <c r="Q106" s="934"/>
      <c r="R106" s="934"/>
    </row>
    <row r="107" spans="1:18" ht="195" x14ac:dyDescent="0.25">
      <c r="A107" s="552">
        <v>29</v>
      </c>
      <c r="B107" s="305">
        <v>1</v>
      </c>
      <c r="C107" s="305">
        <v>4</v>
      </c>
      <c r="D107" s="566">
        <v>2</v>
      </c>
      <c r="E107" s="566" t="s">
        <v>1310</v>
      </c>
      <c r="F107" s="566" t="s">
        <v>1311</v>
      </c>
      <c r="G107" s="566" t="s">
        <v>1312</v>
      </c>
      <c r="H107" s="566" t="s">
        <v>1312</v>
      </c>
      <c r="I107" s="566">
        <v>1</v>
      </c>
      <c r="J107" s="566" t="s">
        <v>1313</v>
      </c>
      <c r="K107" s="566"/>
      <c r="L107" s="566" t="s">
        <v>34</v>
      </c>
      <c r="M107" s="567"/>
      <c r="N107" s="567">
        <v>90000</v>
      </c>
      <c r="O107" s="567"/>
      <c r="P107" s="567">
        <v>90000</v>
      </c>
      <c r="Q107" s="566" t="s">
        <v>1211</v>
      </c>
      <c r="R107" s="307" t="s">
        <v>1244</v>
      </c>
    </row>
    <row r="108" spans="1:18" ht="35.25" customHeight="1" x14ac:dyDescent="0.25">
      <c r="A108" s="887">
        <v>30</v>
      </c>
      <c r="B108" s="887">
        <v>1</v>
      </c>
      <c r="C108" s="887">
        <v>4</v>
      </c>
      <c r="D108" s="887">
        <v>2</v>
      </c>
      <c r="E108" s="878" t="s">
        <v>1314</v>
      </c>
      <c r="F108" s="878" t="s">
        <v>1315</v>
      </c>
      <c r="G108" s="871" t="s">
        <v>1316</v>
      </c>
      <c r="H108" s="551" t="s">
        <v>1021</v>
      </c>
      <c r="I108" s="551">
        <v>1</v>
      </c>
      <c r="J108" s="878" t="s">
        <v>1317</v>
      </c>
      <c r="K108" s="878"/>
      <c r="L108" s="878" t="s">
        <v>38</v>
      </c>
      <c r="M108" s="880"/>
      <c r="N108" s="880">
        <v>350000</v>
      </c>
      <c r="O108" s="880"/>
      <c r="P108" s="880">
        <v>350000</v>
      </c>
      <c r="Q108" s="878" t="s">
        <v>1174</v>
      </c>
      <c r="R108" s="884" t="s">
        <v>1175</v>
      </c>
    </row>
    <row r="109" spans="1:18" ht="30" customHeight="1" x14ac:dyDescent="0.25">
      <c r="A109" s="888"/>
      <c r="B109" s="888"/>
      <c r="C109" s="888"/>
      <c r="D109" s="888"/>
      <c r="E109" s="879"/>
      <c r="F109" s="879"/>
      <c r="G109" s="871"/>
      <c r="H109" s="551" t="s">
        <v>56</v>
      </c>
      <c r="I109" s="551">
        <v>100</v>
      </c>
      <c r="J109" s="879"/>
      <c r="K109" s="879"/>
      <c r="L109" s="879"/>
      <c r="M109" s="881"/>
      <c r="N109" s="881"/>
      <c r="O109" s="881"/>
      <c r="P109" s="881"/>
      <c r="Q109" s="879"/>
      <c r="R109" s="885"/>
    </row>
    <row r="110" spans="1:18" ht="27" customHeight="1" x14ac:dyDescent="0.25">
      <c r="A110" s="888"/>
      <c r="B110" s="888"/>
      <c r="C110" s="888"/>
      <c r="D110" s="888"/>
      <c r="E110" s="879"/>
      <c r="F110" s="879"/>
      <c r="G110" s="878" t="s">
        <v>430</v>
      </c>
      <c r="H110" s="551" t="s">
        <v>203</v>
      </c>
      <c r="I110" s="551">
        <v>1</v>
      </c>
      <c r="J110" s="879"/>
      <c r="K110" s="879"/>
      <c r="L110" s="879"/>
      <c r="M110" s="881"/>
      <c r="N110" s="881"/>
      <c r="O110" s="881"/>
      <c r="P110" s="881"/>
      <c r="Q110" s="879"/>
      <c r="R110" s="885"/>
    </row>
    <row r="111" spans="1:18" ht="36.75" customHeight="1" x14ac:dyDescent="0.25">
      <c r="A111" s="888"/>
      <c r="B111" s="888"/>
      <c r="C111" s="888"/>
      <c r="D111" s="888"/>
      <c r="E111" s="879"/>
      <c r="F111" s="879"/>
      <c r="G111" s="883"/>
      <c r="H111" s="551" t="s">
        <v>675</v>
      </c>
      <c r="I111" s="551">
        <v>32</v>
      </c>
      <c r="J111" s="879"/>
      <c r="K111" s="879"/>
      <c r="L111" s="879"/>
      <c r="M111" s="879"/>
      <c r="N111" s="879"/>
      <c r="O111" s="879"/>
      <c r="P111" s="879"/>
      <c r="Q111" s="879"/>
      <c r="R111" s="879"/>
    </row>
    <row r="112" spans="1:18" ht="27.75" customHeight="1" x14ac:dyDescent="0.25">
      <c r="A112" s="889"/>
      <c r="B112" s="889"/>
      <c r="C112" s="889"/>
      <c r="D112" s="889"/>
      <c r="E112" s="883"/>
      <c r="F112" s="883"/>
      <c r="G112" s="551" t="s">
        <v>1043</v>
      </c>
      <c r="H112" s="551" t="s">
        <v>226</v>
      </c>
      <c r="I112" s="551">
        <v>1</v>
      </c>
      <c r="J112" s="883"/>
      <c r="K112" s="883"/>
      <c r="L112" s="883"/>
      <c r="M112" s="883"/>
      <c r="N112" s="883"/>
      <c r="O112" s="883"/>
      <c r="P112" s="883"/>
      <c r="Q112" s="883"/>
      <c r="R112" s="883"/>
    </row>
    <row r="113" spans="1:18" ht="90" x14ac:dyDescent="0.25">
      <c r="A113" s="552">
        <v>31</v>
      </c>
      <c r="B113" s="308">
        <v>1</v>
      </c>
      <c r="C113" s="552">
        <v>4</v>
      </c>
      <c r="D113" s="309">
        <v>2</v>
      </c>
      <c r="E113" s="551" t="s">
        <v>1318</v>
      </c>
      <c r="F113" s="551" t="s">
        <v>1319</v>
      </c>
      <c r="G113" s="551" t="s">
        <v>1294</v>
      </c>
      <c r="H113" s="551" t="s">
        <v>1320</v>
      </c>
      <c r="I113" s="551">
        <v>1</v>
      </c>
      <c r="J113" s="566" t="s">
        <v>1321</v>
      </c>
      <c r="K113" s="566"/>
      <c r="L113" s="552" t="s">
        <v>34</v>
      </c>
      <c r="M113" s="567"/>
      <c r="N113" s="558">
        <v>60000</v>
      </c>
      <c r="O113" s="567"/>
      <c r="P113" s="558">
        <v>60000</v>
      </c>
      <c r="Q113" s="566" t="s">
        <v>936</v>
      </c>
      <c r="R113" s="559" t="s">
        <v>1250</v>
      </c>
    </row>
    <row r="115" spans="1:18" x14ac:dyDescent="0.35">
      <c r="M115" s="852"/>
      <c r="N115" s="966" t="s">
        <v>35</v>
      </c>
      <c r="O115" s="966"/>
      <c r="P115" s="966"/>
    </row>
    <row r="116" spans="1:18" ht="15.75" customHeight="1" x14ac:dyDescent="0.35">
      <c r="M116" s="852"/>
      <c r="N116" s="716" t="s">
        <v>36</v>
      </c>
      <c r="O116" s="852" t="s">
        <v>37</v>
      </c>
      <c r="P116" s="852"/>
      <c r="R116" s="233"/>
    </row>
    <row r="117" spans="1:18" ht="16.5" customHeight="1" x14ac:dyDescent="0.35">
      <c r="M117" s="852"/>
      <c r="N117" s="718"/>
      <c r="O117" s="292">
        <v>2020</v>
      </c>
      <c r="P117" s="292">
        <v>2021</v>
      </c>
      <c r="R117" s="233"/>
    </row>
    <row r="118" spans="1:18" ht="15.75" customHeight="1" x14ac:dyDescent="0.35">
      <c r="M118" s="310" t="s">
        <v>887</v>
      </c>
      <c r="N118" s="311">
        <v>31</v>
      </c>
      <c r="O118" s="208">
        <f>O7+O9+O11+O13+O15+O17+O22+O25+O32+O34+O41+O45+O49+O52+O53+O65+O69+O78+O81+O88+O91+O95+O97+O99</f>
        <v>943358.21</v>
      </c>
      <c r="P118" s="113">
        <f>P113+P108+P107+P103+P101+P97+P95+P81+P78+P69+P65+P47+P45+P39+P34+P17+P15+P13+P9+P7+P53</f>
        <v>2000000</v>
      </c>
      <c r="R118" s="312"/>
    </row>
    <row r="119" spans="1:18" x14ac:dyDescent="0.35">
      <c r="M119" s="232"/>
      <c r="N119" s="232"/>
      <c r="O119" s="232"/>
    </row>
    <row r="120" spans="1:18" x14ac:dyDescent="0.35">
      <c r="M120" s="232"/>
      <c r="N120" s="232"/>
    </row>
    <row r="121" spans="1:18" x14ac:dyDescent="0.35">
      <c r="P121" s="313"/>
    </row>
    <row r="122" spans="1:18" x14ac:dyDescent="0.35">
      <c r="M122" s="232"/>
      <c r="O122" s="232"/>
      <c r="P122" s="232"/>
    </row>
    <row r="123" spans="1:18" x14ac:dyDescent="0.35">
      <c r="M123" s="232"/>
      <c r="N123" s="232"/>
      <c r="O123" s="232"/>
      <c r="P123" s="232"/>
    </row>
  </sheetData>
  <mergeCells count="479">
    <mergeCell ref="Q108:Q112"/>
    <mergeCell ref="R108:R112"/>
    <mergeCell ref="G110:G111"/>
    <mergeCell ref="M115:M117"/>
    <mergeCell ref="N115:P115"/>
    <mergeCell ref="N116:N117"/>
    <mergeCell ref="O116:P116"/>
    <mergeCell ref="K108:K112"/>
    <mergeCell ref="L108:L112"/>
    <mergeCell ref="M108:M112"/>
    <mergeCell ref="N108:N112"/>
    <mergeCell ref="O108:O112"/>
    <mergeCell ref="P108:P112"/>
    <mergeCell ref="A108:A112"/>
    <mergeCell ref="B108:B112"/>
    <mergeCell ref="C108:C112"/>
    <mergeCell ref="D108:D112"/>
    <mergeCell ref="E108:E112"/>
    <mergeCell ref="F108:F112"/>
    <mergeCell ref="G108:G109"/>
    <mergeCell ref="J108:J112"/>
    <mergeCell ref="K103:K106"/>
    <mergeCell ref="R101:R102"/>
    <mergeCell ref="A103:A106"/>
    <mergeCell ref="B103:B106"/>
    <mergeCell ref="C103:C106"/>
    <mergeCell ref="D103:D106"/>
    <mergeCell ref="E103:E106"/>
    <mergeCell ref="F103:F106"/>
    <mergeCell ref="G103:G105"/>
    <mergeCell ref="J103:J106"/>
    <mergeCell ref="K101:K102"/>
    <mergeCell ref="L101:L102"/>
    <mergeCell ref="M101:M102"/>
    <mergeCell ref="N101:N102"/>
    <mergeCell ref="O101:O102"/>
    <mergeCell ref="P101:P102"/>
    <mergeCell ref="Q103:Q106"/>
    <mergeCell ref="R103:R106"/>
    <mergeCell ref="L103:L106"/>
    <mergeCell ref="M103:M106"/>
    <mergeCell ref="N103:N106"/>
    <mergeCell ref="O103:O106"/>
    <mergeCell ref="P103:P106"/>
    <mergeCell ref="A101:A102"/>
    <mergeCell ref="B101:B102"/>
    <mergeCell ref="C101:C102"/>
    <mergeCell ref="D101:D102"/>
    <mergeCell ref="E101:E102"/>
    <mergeCell ref="F101:F102"/>
    <mergeCell ref="G101:G102"/>
    <mergeCell ref="J101:J102"/>
    <mergeCell ref="K99:K100"/>
    <mergeCell ref="Q97:Q98"/>
    <mergeCell ref="C97:C98"/>
    <mergeCell ref="D97:D98"/>
    <mergeCell ref="E97:E98"/>
    <mergeCell ref="F97:F98"/>
    <mergeCell ref="G97:G98"/>
    <mergeCell ref="J97:J98"/>
    <mergeCell ref="Q101:Q102"/>
    <mergeCell ref="R97:R98"/>
    <mergeCell ref="A99:A100"/>
    <mergeCell ref="B99:B100"/>
    <mergeCell ref="C99:C100"/>
    <mergeCell ref="D99:D100"/>
    <mergeCell ref="E99:E100"/>
    <mergeCell ref="F99:F100"/>
    <mergeCell ref="G99:G100"/>
    <mergeCell ref="J99:J100"/>
    <mergeCell ref="K97:K98"/>
    <mergeCell ref="L97:L98"/>
    <mergeCell ref="M97:M98"/>
    <mergeCell ref="N97:N98"/>
    <mergeCell ref="O97:O98"/>
    <mergeCell ref="P97:P98"/>
    <mergeCell ref="Q99:Q100"/>
    <mergeCell ref="R99:R100"/>
    <mergeCell ref="L99:L100"/>
    <mergeCell ref="M99:M100"/>
    <mergeCell ref="N99:N100"/>
    <mergeCell ref="O99:O100"/>
    <mergeCell ref="P99:P100"/>
    <mergeCell ref="A97:A98"/>
    <mergeCell ref="B97:B98"/>
    <mergeCell ref="K95:K96"/>
    <mergeCell ref="R91:R94"/>
    <mergeCell ref="G93:G94"/>
    <mergeCell ref="A95:A96"/>
    <mergeCell ref="B95:B96"/>
    <mergeCell ref="C95:C96"/>
    <mergeCell ref="D95:D96"/>
    <mergeCell ref="E95:E96"/>
    <mergeCell ref="F95:F96"/>
    <mergeCell ref="G95:G96"/>
    <mergeCell ref="J95:J96"/>
    <mergeCell ref="L91:L94"/>
    <mergeCell ref="M91:M94"/>
    <mergeCell ref="N91:N94"/>
    <mergeCell ref="O91:O94"/>
    <mergeCell ref="P91:P94"/>
    <mergeCell ref="Q91:Q94"/>
    <mergeCell ref="Q95:Q96"/>
    <mergeCell ref="R95:R96"/>
    <mergeCell ref="L95:L96"/>
    <mergeCell ref="M95:M96"/>
    <mergeCell ref="N95:N96"/>
    <mergeCell ref="O95:O96"/>
    <mergeCell ref="P95:P96"/>
    <mergeCell ref="R88:R90"/>
    <mergeCell ref="L88:L90"/>
    <mergeCell ref="M88:M90"/>
    <mergeCell ref="N88:N90"/>
    <mergeCell ref="O88:O90"/>
    <mergeCell ref="P88:P90"/>
    <mergeCell ref="Q88:Q90"/>
    <mergeCell ref="A91:A94"/>
    <mergeCell ref="B91:B94"/>
    <mergeCell ref="C91:C94"/>
    <mergeCell ref="D91:D94"/>
    <mergeCell ref="E91:E94"/>
    <mergeCell ref="F91:F94"/>
    <mergeCell ref="G91:G92"/>
    <mergeCell ref="J91:J94"/>
    <mergeCell ref="K91:K94"/>
    <mergeCell ref="A88:A90"/>
    <mergeCell ref="B88:B90"/>
    <mergeCell ref="C88:C90"/>
    <mergeCell ref="D88:D90"/>
    <mergeCell ref="E88:E90"/>
    <mergeCell ref="F88:F90"/>
    <mergeCell ref="G88:G89"/>
    <mergeCell ref="J88:J90"/>
    <mergeCell ref="K88:K90"/>
    <mergeCell ref="N81:N87"/>
    <mergeCell ref="O81:O87"/>
    <mergeCell ref="P81:P87"/>
    <mergeCell ref="Q81:Q87"/>
    <mergeCell ref="R81:R87"/>
    <mergeCell ref="G83:G84"/>
    <mergeCell ref="F81:F87"/>
    <mergeCell ref="G81:G82"/>
    <mergeCell ref="J81:J87"/>
    <mergeCell ref="K81:K87"/>
    <mergeCell ref="L81:L87"/>
    <mergeCell ref="M81:M87"/>
    <mergeCell ref="A78:A80"/>
    <mergeCell ref="B78:B80"/>
    <mergeCell ref="C78:C80"/>
    <mergeCell ref="D78:D80"/>
    <mergeCell ref="E78:E80"/>
    <mergeCell ref="F78:F80"/>
    <mergeCell ref="A81:A87"/>
    <mergeCell ref="B81:B87"/>
    <mergeCell ref="C81:C87"/>
    <mergeCell ref="D81:D87"/>
    <mergeCell ref="E81:E87"/>
    <mergeCell ref="P78:P80"/>
    <mergeCell ref="Q78:Q80"/>
    <mergeCell ref="R78:R80"/>
    <mergeCell ref="G79:G80"/>
    <mergeCell ref="J78:J80"/>
    <mergeCell ref="K78:K80"/>
    <mergeCell ref="L78:L80"/>
    <mergeCell ref="M78:M80"/>
    <mergeCell ref="N78:N80"/>
    <mergeCell ref="O78:O80"/>
    <mergeCell ref="Q69:Q77"/>
    <mergeCell ref="R69:R77"/>
    <mergeCell ref="G72:G73"/>
    <mergeCell ref="G74:G75"/>
    <mergeCell ref="G69:G70"/>
    <mergeCell ref="J69:J77"/>
    <mergeCell ref="K69:K77"/>
    <mergeCell ref="L69:L77"/>
    <mergeCell ref="M69:M77"/>
    <mergeCell ref="N69:N77"/>
    <mergeCell ref="P65:P68"/>
    <mergeCell ref="Q65:Q68"/>
    <mergeCell ref="R65:R68"/>
    <mergeCell ref="G66:G67"/>
    <mergeCell ref="A69:A77"/>
    <mergeCell ref="B69:B77"/>
    <mergeCell ref="C69:C77"/>
    <mergeCell ref="D69:D77"/>
    <mergeCell ref="E69:E77"/>
    <mergeCell ref="F69:F77"/>
    <mergeCell ref="J65:J68"/>
    <mergeCell ref="K65:K68"/>
    <mergeCell ref="L65:L68"/>
    <mergeCell ref="M65:M68"/>
    <mergeCell ref="N65:N68"/>
    <mergeCell ref="O65:O68"/>
    <mergeCell ref="A65:A68"/>
    <mergeCell ref="B65:B68"/>
    <mergeCell ref="C65:C68"/>
    <mergeCell ref="D65:D68"/>
    <mergeCell ref="E65:E68"/>
    <mergeCell ref="F65:F68"/>
    <mergeCell ref="O69:O77"/>
    <mergeCell ref="P69:P77"/>
    <mergeCell ref="O53:O64"/>
    <mergeCell ref="P53:P64"/>
    <mergeCell ref="Q53:Q64"/>
    <mergeCell ref="R53:R64"/>
    <mergeCell ref="G55:G56"/>
    <mergeCell ref="G57:G58"/>
    <mergeCell ref="G59:G60"/>
    <mergeCell ref="G61:G62"/>
    <mergeCell ref="G63:G64"/>
    <mergeCell ref="G53:G54"/>
    <mergeCell ref="J53:J64"/>
    <mergeCell ref="K53:K64"/>
    <mergeCell ref="L53:L64"/>
    <mergeCell ref="M53:M64"/>
    <mergeCell ref="N53:N64"/>
    <mergeCell ref="A53:A64"/>
    <mergeCell ref="B53:B64"/>
    <mergeCell ref="C53:C64"/>
    <mergeCell ref="D53:D64"/>
    <mergeCell ref="E53:E64"/>
    <mergeCell ref="F53:F64"/>
    <mergeCell ref="G49:G51"/>
    <mergeCell ref="J49:J51"/>
    <mergeCell ref="K49:K51"/>
    <mergeCell ref="P47:P48"/>
    <mergeCell ref="Q47:Q48"/>
    <mergeCell ref="R47:R48"/>
    <mergeCell ref="A49:A51"/>
    <mergeCell ref="B49:B51"/>
    <mergeCell ref="C49:C51"/>
    <mergeCell ref="D49:D51"/>
    <mergeCell ref="E49:E51"/>
    <mergeCell ref="F49:F51"/>
    <mergeCell ref="G47:G48"/>
    <mergeCell ref="J47:J48"/>
    <mergeCell ref="K47:K48"/>
    <mergeCell ref="L47:L48"/>
    <mergeCell ref="M47:M48"/>
    <mergeCell ref="N47:N48"/>
    <mergeCell ref="O49:O51"/>
    <mergeCell ref="P49:P51"/>
    <mergeCell ref="Q49:Q51"/>
    <mergeCell ref="R49:R51"/>
    <mergeCell ref="L49:L51"/>
    <mergeCell ref="M49:M51"/>
    <mergeCell ref="N49:N51"/>
    <mergeCell ref="A47:A48"/>
    <mergeCell ref="B47:B48"/>
    <mergeCell ref="C47:C48"/>
    <mergeCell ref="D47:D48"/>
    <mergeCell ref="E47:E48"/>
    <mergeCell ref="F47:F48"/>
    <mergeCell ref="G45:G46"/>
    <mergeCell ref="J45:J46"/>
    <mergeCell ref="K45:K46"/>
    <mergeCell ref="O41:O44"/>
    <mergeCell ref="C41:C44"/>
    <mergeCell ref="D41:D44"/>
    <mergeCell ref="E41:E44"/>
    <mergeCell ref="F41:F44"/>
    <mergeCell ref="O47:O48"/>
    <mergeCell ref="P41:P44"/>
    <mergeCell ref="Q41:Q44"/>
    <mergeCell ref="R41:R44"/>
    <mergeCell ref="A45:A46"/>
    <mergeCell ref="B45:B46"/>
    <mergeCell ref="C45:C46"/>
    <mergeCell ref="D45:D46"/>
    <mergeCell ref="E45:E46"/>
    <mergeCell ref="F45:F46"/>
    <mergeCell ref="G41:G43"/>
    <mergeCell ref="J41:J44"/>
    <mergeCell ref="K41:K44"/>
    <mergeCell ref="L41:L44"/>
    <mergeCell ref="M41:M44"/>
    <mergeCell ref="N41:N44"/>
    <mergeCell ref="O45:O46"/>
    <mergeCell ref="P45:P46"/>
    <mergeCell ref="Q45:Q46"/>
    <mergeCell ref="R45:R46"/>
    <mergeCell ref="L45:L46"/>
    <mergeCell ref="M45:M46"/>
    <mergeCell ref="N45:N46"/>
    <mergeCell ref="A41:A44"/>
    <mergeCell ref="B41:B44"/>
    <mergeCell ref="G39:G40"/>
    <mergeCell ref="J39:J40"/>
    <mergeCell ref="K39:K40"/>
    <mergeCell ref="R34:R38"/>
    <mergeCell ref="G37:G38"/>
    <mergeCell ref="A39:A40"/>
    <mergeCell ref="B39:B40"/>
    <mergeCell ref="C39:C40"/>
    <mergeCell ref="D39:D40"/>
    <mergeCell ref="E39:E40"/>
    <mergeCell ref="F39:F40"/>
    <mergeCell ref="J34:J38"/>
    <mergeCell ref="K34:K38"/>
    <mergeCell ref="L34:L38"/>
    <mergeCell ref="M34:M38"/>
    <mergeCell ref="N34:N38"/>
    <mergeCell ref="O34:O38"/>
    <mergeCell ref="O39:O40"/>
    <mergeCell ref="P39:P40"/>
    <mergeCell ref="Q39:Q40"/>
    <mergeCell ref="R39:R40"/>
    <mergeCell ref="L39:L40"/>
    <mergeCell ref="M39:M40"/>
    <mergeCell ref="N39:N40"/>
    <mergeCell ref="Q32:Q33"/>
    <mergeCell ref="R32:R33"/>
    <mergeCell ref="A34:A38"/>
    <mergeCell ref="B34:B38"/>
    <mergeCell ref="C34:C38"/>
    <mergeCell ref="D34:D38"/>
    <mergeCell ref="E34:E38"/>
    <mergeCell ref="F34:F38"/>
    <mergeCell ref="G32:G33"/>
    <mergeCell ref="J32:J33"/>
    <mergeCell ref="K32:K33"/>
    <mergeCell ref="L32:L33"/>
    <mergeCell ref="M32:M33"/>
    <mergeCell ref="N32:N33"/>
    <mergeCell ref="A32:A33"/>
    <mergeCell ref="B32:B33"/>
    <mergeCell ref="C32:C33"/>
    <mergeCell ref="D32:D33"/>
    <mergeCell ref="E32:E33"/>
    <mergeCell ref="F32:F33"/>
    <mergeCell ref="P34:P38"/>
    <mergeCell ref="Q34:Q38"/>
    <mergeCell ref="G29:G30"/>
    <mergeCell ref="G25:G26"/>
    <mergeCell ref="J25:J31"/>
    <mergeCell ref="K25:K31"/>
    <mergeCell ref="L25:L31"/>
    <mergeCell ref="M25:M31"/>
    <mergeCell ref="N25:N31"/>
    <mergeCell ref="O32:O33"/>
    <mergeCell ref="P32:P33"/>
    <mergeCell ref="R22:R24"/>
    <mergeCell ref="A25:A31"/>
    <mergeCell ref="B25:B31"/>
    <mergeCell ref="C25:C31"/>
    <mergeCell ref="D25:D31"/>
    <mergeCell ref="E25:E31"/>
    <mergeCell ref="F25:F31"/>
    <mergeCell ref="G22:G23"/>
    <mergeCell ref="J22:J24"/>
    <mergeCell ref="K22:K24"/>
    <mergeCell ref="L22:L24"/>
    <mergeCell ref="M22:M24"/>
    <mergeCell ref="N22:N24"/>
    <mergeCell ref="A22:A24"/>
    <mergeCell ref="B22:B24"/>
    <mergeCell ref="C22:C24"/>
    <mergeCell ref="D22:D24"/>
    <mergeCell ref="E22:E24"/>
    <mergeCell ref="F22:F24"/>
    <mergeCell ref="O25:O31"/>
    <mergeCell ref="P25:P31"/>
    <mergeCell ref="Q25:Q31"/>
    <mergeCell ref="R25:R31"/>
    <mergeCell ref="G27:G28"/>
    <mergeCell ref="A17:A21"/>
    <mergeCell ref="B17:B21"/>
    <mergeCell ref="C17:C21"/>
    <mergeCell ref="D17:D21"/>
    <mergeCell ref="E17:E21"/>
    <mergeCell ref="F17:F21"/>
    <mergeCell ref="O22:O24"/>
    <mergeCell ref="P22:P24"/>
    <mergeCell ref="Q22:Q24"/>
    <mergeCell ref="P17:P21"/>
    <mergeCell ref="Q17:Q21"/>
    <mergeCell ref="R17:R21"/>
    <mergeCell ref="G18:G19"/>
    <mergeCell ref="G20:G21"/>
    <mergeCell ref="J17:J21"/>
    <mergeCell ref="K17:K21"/>
    <mergeCell ref="L17:L21"/>
    <mergeCell ref="M17:M21"/>
    <mergeCell ref="N17:N21"/>
    <mergeCell ref="O17:O21"/>
    <mergeCell ref="O15:O16"/>
    <mergeCell ref="P15:P16"/>
    <mergeCell ref="Q15:Q16"/>
    <mergeCell ref="R15:R16"/>
    <mergeCell ref="L15:L16"/>
    <mergeCell ref="G15:G16"/>
    <mergeCell ref="J15:J16"/>
    <mergeCell ref="K15:K16"/>
    <mergeCell ref="M15:M16"/>
    <mergeCell ref="N15:N16"/>
    <mergeCell ref="A15:A16"/>
    <mergeCell ref="B15:B16"/>
    <mergeCell ref="C15:C16"/>
    <mergeCell ref="D15:D16"/>
    <mergeCell ref="E15:E16"/>
    <mergeCell ref="F15:F16"/>
    <mergeCell ref="G13:G14"/>
    <mergeCell ref="J13:J14"/>
    <mergeCell ref="K13:K14"/>
    <mergeCell ref="O11:O12"/>
    <mergeCell ref="P11:P12"/>
    <mergeCell ref="Q11:Q12"/>
    <mergeCell ref="R11:R12"/>
    <mergeCell ref="A13:A14"/>
    <mergeCell ref="B13:B14"/>
    <mergeCell ref="C13:C14"/>
    <mergeCell ref="D13:D14"/>
    <mergeCell ref="E13:E14"/>
    <mergeCell ref="F13:F14"/>
    <mergeCell ref="G11:G12"/>
    <mergeCell ref="J11:J12"/>
    <mergeCell ref="K11:K12"/>
    <mergeCell ref="L11:L12"/>
    <mergeCell ref="M11:M12"/>
    <mergeCell ref="N11:N12"/>
    <mergeCell ref="O13:O14"/>
    <mergeCell ref="P13:P14"/>
    <mergeCell ref="Q13:Q14"/>
    <mergeCell ref="R13:R14"/>
    <mergeCell ref="L13:L14"/>
    <mergeCell ref="M13:M14"/>
    <mergeCell ref="N13:N14"/>
    <mergeCell ref="A11:A12"/>
    <mergeCell ref="B11:B12"/>
    <mergeCell ref="C11:C12"/>
    <mergeCell ref="D11:D12"/>
    <mergeCell ref="E11:E12"/>
    <mergeCell ref="F11:F12"/>
    <mergeCell ref="J9:J10"/>
    <mergeCell ref="K9:K10"/>
    <mergeCell ref="L9:L10"/>
    <mergeCell ref="R7:R8"/>
    <mergeCell ref="K7:K8"/>
    <mergeCell ref="L7:L8"/>
    <mergeCell ref="M7:M8"/>
    <mergeCell ref="N7:N8"/>
    <mergeCell ref="O7:O8"/>
    <mergeCell ref="P7:P8"/>
    <mergeCell ref="A9:A10"/>
    <mergeCell ref="B9:B10"/>
    <mergeCell ref="C9:C10"/>
    <mergeCell ref="D9:D10"/>
    <mergeCell ref="E9:E10"/>
    <mergeCell ref="F9:F10"/>
    <mergeCell ref="G9:G10"/>
    <mergeCell ref="P9:P10"/>
    <mergeCell ref="Q9:Q10"/>
    <mergeCell ref="R9:R10"/>
    <mergeCell ref="M9:M10"/>
    <mergeCell ref="N9:N10"/>
    <mergeCell ref="O9:O10"/>
    <mergeCell ref="A7:A8"/>
    <mergeCell ref="B7:B8"/>
    <mergeCell ref="C7:C8"/>
    <mergeCell ref="D7:D8"/>
    <mergeCell ref="E7:E8"/>
    <mergeCell ref="F7:F8"/>
    <mergeCell ref="G7:G8"/>
    <mergeCell ref="J7:J8"/>
    <mergeCell ref="Q7:Q8"/>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S103"/>
  <sheetViews>
    <sheetView zoomScale="65" zoomScaleNormal="65" workbookViewId="0">
      <selection activeCell="F9" sqref="F9"/>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45.7109375" style="232" customWidth="1"/>
    <col min="6" max="6" width="61.42578125" style="232" customWidth="1"/>
    <col min="7" max="7" width="35.71093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3.57031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14" t="s">
        <v>2982</v>
      </c>
      <c r="F2" s="8"/>
    </row>
    <row r="3" spans="1:19" x14ac:dyDescent="0.25">
      <c r="M3" s="233"/>
      <c r="N3" s="233"/>
      <c r="O3" s="233"/>
      <c r="P3" s="233"/>
    </row>
    <row r="4" spans="1:19" s="207" customFormat="1" ht="56.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19" s="207" customForma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19" s="8" customFormat="1" ht="135" x14ac:dyDescent="0.25">
      <c r="A7" s="533">
        <v>1</v>
      </c>
      <c r="B7" s="532">
        <v>1</v>
      </c>
      <c r="C7" s="533">
        <v>4</v>
      </c>
      <c r="D7" s="532">
        <v>2</v>
      </c>
      <c r="E7" s="548" t="s">
        <v>1322</v>
      </c>
      <c r="F7" s="548" t="s">
        <v>1323</v>
      </c>
      <c r="G7" s="532" t="s">
        <v>227</v>
      </c>
      <c r="H7" s="315" t="s">
        <v>1324</v>
      </c>
      <c r="I7" s="316" t="s">
        <v>1325</v>
      </c>
      <c r="J7" s="532" t="s">
        <v>1326</v>
      </c>
      <c r="K7" s="550" t="s">
        <v>34</v>
      </c>
      <c r="L7" s="550"/>
      <c r="M7" s="535">
        <v>58523.15</v>
      </c>
      <c r="N7" s="533"/>
      <c r="O7" s="535">
        <v>58523.15</v>
      </c>
      <c r="P7" s="535"/>
      <c r="Q7" s="532" t="s">
        <v>1327</v>
      </c>
      <c r="R7" s="532" t="s">
        <v>1328</v>
      </c>
      <c r="S7" s="12"/>
    </row>
    <row r="8" spans="1:19" s="8" customFormat="1" ht="345" x14ac:dyDescent="0.25">
      <c r="A8" s="533">
        <v>2</v>
      </c>
      <c r="B8" s="533">
        <v>1</v>
      </c>
      <c r="C8" s="533">
        <v>4</v>
      </c>
      <c r="D8" s="532">
        <v>2</v>
      </c>
      <c r="E8" s="548" t="s">
        <v>1329</v>
      </c>
      <c r="F8" s="548" t="s">
        <v>1330</v>
      </c>
      <c r="G8" s="532" t="s">
        <v>1331</v>
      </c>
      <c r="H8" s="315" t="s">
        <v>1332</v>
      </c>
      <c r="I8" s="316" t="s">
        <v>1333</v>
      </c>
      <c r="J8" s="532" t="s">
        <v>1334</v>
      </c>
      <c r="K8" s="550" t="s">
        <v>34</v>
      </c>
      <c r="L8" s="550"/>
      <c r="M8" s="535">
        <v>41476.85</v>
      </c>
      <c r="N8" s="533"/>
      <c r="O8" s="535">
        <v>41476.85</v>
      </c>
      <c r="P8" s="535"/>
      <c r="Q8" s="532" t="s">
        <v>1327</v>
      </c>
      <c r="R8" s="532" t="s">
        <v>1328</v>
      </c>
      <c r="S8" s="12"/>
    </row>
    <row r="9" spans="1:19" ht="210" x14ac:dyDescent="0.25">
      <c r="A9" s="533">
        <v>3</v>
      </c>
      <c r="B9" s="533">
        <v>1</v>
      </c>
      <c r="C9" s="533">
        <v>4</v>
      </c>
      <c r="D9" s="532">
        <v>5</v>
      </c>
      <c r="E9" s="548" t="s">
        <v>1335</v>
      </c>
      <c r="F9" s="548" t="s">
        <v>1336</v>
      </c>
      <c r="G9" s="532" t="s">
        <v>1337</v>
      </c>
      <c r="H9" s="315" t="s">
        <v>1338</v>
      </c>
      <c r="I9" s="316" t="s">
        <v>1339</v>
      </c>
      <c r="J9" s="532" t="s">
        <v>1340</v>
      </c>
      <c r="K9" s="550" t="s">
        <v>34</v>
      </c>
      <c r="L9" s="550"/>
      <c r="M9" s="535">
        <v>44570</v>
      </c>
      <c r="N9" s="533"/>
      <c r="O9" s="535">
        <v>44570</v>
      </c>
      <c r="P9" s="535"/>
      <c r="Q9" s="532" t="s">
        <v>1327</v>
      </c>
      <c r="R9" s="532" t="s">
        <v>1328</v>
      </c>
      <c r="S9" s="13"/>
    </row>
    <row r="10" spans="1:19" ht="225" x14ac:dyDescent="0.25">
      <c r="A10" s="533">
        <v>4</v>
      </c>
      <c r="B10" s="533">
        <v>1</v>
      </c>
      <c r="C10" s="533">
        <v>4</v>
      </c>
      <c r="D10" s="532">
        <v>5</v>
      </c>
      <c r="E10" s="548" t="s">
        <v>1341</v>
      </c>
      <c r="F10" s="548" t="s">
        <v>1342</v>
      </c>
      <c r="G10" s="532" t="s">
        <v>1343</v>
      </c>
      <c r="H10" s="315" t="s">
        <v>1344</v>
      </c>
      <c r="I10" s="316" t="s">
        <v>1345</v>
      </c>
      <c r="J10" s="532" t="s">
        <v>1346</v>
      </c>
      <c r="K10" s="550" t="s">
        <v>34</v>
      </c>
      <c r="L10" s="550"/>
      <c r="M10" s="535">
        <v>81253.52</v>
      </c>
      <c r="N10" s="533"/>
      <c r="O10" s="535">
        <v>81253.52</v>
      </c>
      <c r="P10" s="535"/>
      <c r="Q10" s="532" t="s">
        <v>1327</v>
      </c>
      <c r="R10" s="532" t="s">
        <v>1328</v>
      </c>
      <c r="S10" s="13"/>
    </row>
    <row r="11" spans="1:19" ht="225" x14ac:dyDescent="0.25">
      <c r="A11" s="533">
        <v>5</v>
      </c>
      <c r="B11" s="533">
        <v>1</v>
      </c>
      <c r="C11" s="533">
        <v>4</v>
      </c>
      <c r="D11" s="532">
        <v>5</v>
      </c>
      <c r="E11" s="548" t="s">
        <v>1347</v>
      </c>
      <c r="F11" s="548" t="s">
        <v>1348</v>
      </c>
      <c r="G11" s="532" t="s">
        <v>196</v>
      </c>
      <c r="H11" s="315" t="s">
        <v>1349</v>
      </c>
      <c r="I11" s="316" t="s">
        <v>1350</v>
      </c>
      <c r="J11" s="532" t="s">
        <v>1351</v>
      </c>
      <c r="K11" s="550" t="s">
        <v>34</v>
      </c>
      <c r="L11" s="550"/>
      <c r="M11" s="535">
        <v>6098</v>
      </c>
      <c r="N11" s="533"/>
      <c r="O11" s="535">
        <v>6098</v>
      </c>
      <c r="P11" s="535"/>
      <c r="Q11" s="532" t="s">
        <v>1327</v>
      </c>
      <c r="R11" s="532" t="s">
        <v>1328</v>
      </c>
      <c r="S11" s="13"/>
    </row>
    <row r="12" spans="1:19" ht="210" x14ac:dyDescent="0.25">
      <c r="A12" s="533">
        <v>6</v>
      </c>
      <c r="B12" s="533">
        <v>1</v>
      </c>
      <c r="C12" s="533">
        <v>4</v>
      </c>
      <c r="D12" s="532">
        <v>5</v>
      </c>
      <c r="E12" s="548" t="s">
        <v>1352</v>
      </c>
      <c r="F12" s="548" t="s">
        <v>1353</v>
      </c>
      <c r="G12" s="532" t="s">
        <v>1354</v>
      </c>
      <c r="H12" s="315" t="s">
        <v>1355</v>
      </c>
      <c r="I12" s="316" t="s">
        <v>1356</v>
      </c>
      <c r="J12" s="532" t="s">
        <v>1357</v>
      </c>
      <c r="K12" s="550" t="s">
        <v>162</v>
      </c>
      <c r="L12" s="550"/>
      <c r="M12" s="535">
        <v>4199.9799999999996</v>
      </c>
      <c r="N12" s="533"/>
      <c r="O12" s="535">
        <v>4199.9799999999996</v>
      </c>
      <c r="P12" s="535"/>
      <c r="Q12" s="532" t="s">
        <v>1327</v>
      </c>
      <c r="R12" s="532" t="s">
        <v>1328</v>
      </c>
    </row>
    <row r="13" spans="1:19" ht="255" x14ac:dyDescent="0.25">
      <c r="A13" s="533">
        <v>7</v>
      </c>
      <c r="B13" s="533">
        <v>1</v>
      </c>
      <c r="C13" s="533">
        <v>4</v>
      </c>
      <c r="D13" s="532">
        <v>2</v>
      </c>
      <c r="E13" s="548" t="s">
        <v>1358</v>
      </c>
      <c r="F13" s="548" t="s">
        <v>1359</v>
      </c>
      <c r="G13" s="532" t="s">
        <v>1360</v>
      </c>
      <c r="H13" s="315" t="s">
        <v>1361</v>
      </c>
      <c r="I13" s="316" t="s">
        <v>1362</v>
      </c>
      <c r="J13" s="532" t="s">
        <v>1363</v>
      </c>
      <c r="K13" s="550" t="s">
        <v>162</v>
      </c>
      <c r="L13" s="550"/>
      <c r="M13" s="535">
        <v>35000</v>
      </c>
      <c r="N13" s="533"/>
      <c r="O13" s="535">
        <v>35000</v>
      </c>
      <c r="P13" s="535"/>
      <c r="Q13" s="532" t="s">
        <v>1327</v>
      </c>
      <c r="R13" s="532" t="s">
        <v>1328</v>
      </c>
    </row>
    <row r="14" spans="1:19" ht="195" x14ac:dyDescent="0.25">
      <c r="A14" s="533">
        <v>8</v>
      </c>
      <c r="B14" s="533">
        <v>1</v>
      </c>
      <c r="C14" s="533">
        <v>4</v>
      </c>
      <c r="D14" s="532">
        <v>2</v>
      </c>
      <c r="E14" s="548" t="s">
        <v>1364</v>
      </c>
      <c r="F14" s="548" t="s">
        <v>1365</v>
      </c>
      <c r="G14" s="532" t="s">
        <v>1366</v>
      </c>
      <c r="H14" s="315" t="s">
        <v>1367</v>
      </c>
      <c r="I14" s="316" t="s">
        <v>1368</v>
      </c>
      <c r="J14" s="532" t="s">
        <v>1369</v>
      </c>
      <c r="K14" s="550" t="s">
        <v>162</v>
      </c>
      <c r="L14" s="550"/>
      <c r="M14" s="535">
        <v>4930.17</v>
      </c>
      <c r="N14" s="533"/>
      <c r="O14" s="535">
        <v>4930.17</v>
      </c>
      <c r="P14" s="535"/>
      <c r="Q14" s="532" t="s">
        <v>1327</v>
      </c>
      <c r="R14" s="532" t="s">
        <v>1328</v>
      </c>
    </row>
    <row r="15" spans="1:19" ht="345" x14ac:dyDescent="0.25">
      <c r="A15" s="533">
        <v>9</v>
      </c>
      <c r="B15" s="533">
        <v>1</v>
      </c>
      <c r="C15" s="533">
        <v>4</v>
      </c>
      <c r="D15" s="532">
        <v>2</v>
      </c>
      <c r="E15" s="548" t="s">
        <v>1370</v>
      </c>
      <c r="F15" s="548" t="s">
        <v>1371</v>
      </c>
      <c r="G15" s="532" t="s">
        <v>1372</v>
      </c>
      <c r="H15" s="315" t="s">
        <v>1373</v>
      </c>
      <c r="I15" s="316" t="s">
        <v>1374</v>
      </c>
      <c r="J15" s="532" t="s">
        <v>1375</v>
      </c>
      <c r="K15" s="550" t="s">
        <v>162</v>
      </c>
      <c r="L15" s="550"/>
      <c r="M15" s="535">
        <v>27000</v>
      </c>
      <c r="N15" s="533"/>
      <c r="O15" s="535">
        <v>27000</v>
      </c>
      <c r="P15" s="535"/>
      <c r="Q15" s="532" t="s">
        <v>1327</v>
      </c>
      <c r="R15" s="532" t="s">
        <v>1328</v>
      </c>
    </row>
    <row r="16" spans="1:19" ht="270" x14ac:dyDescent="0.25">
      <c r="A16" s="533">
        <v>10</v>
      </c>
      <c r="B16" s="533">
        <v>1</v>
      </c>
      <c r="C16" s="533">
        <v>4</v>
      </c>
      <c r="D16" s="532">
        <v>2</v>
      </c>
      <c r="E16" s="548" t="s">
        <v>1376</v>
      </c>
      <c r="F16" s="548" t="s">
        <v>1377</v>
      </c>
      <c r="G16" s="532" t="s">
        <v>1378</v>
      </c>
      <c r="H16" s="315" t="s">
        <v>1379</v>
      </c>
      <c r="I16" s="316" t="s">
        <v>1380</v>
      </c>
      <c r="J16" s="532" t="s">
        <v>1381</v>
      </c>
      <c r="K16" s="550" t="s">
        <v>53</v>
      </c>
      <c r="L16" s="550"/>
      <c r="M16" s="535">
        <v>78000</v>
      </c>
      <c r="N16" s="533"/>
      <c r="O16" s="535">
        <v>78000</v>
      </c>
      <c r="P16" s="535"/>
      <c r="Q16" s="532" t="s">
        <v>1327</v>
      </c>
      <c r="R16" s="532" t="s">
        <v>1328</v>
      </c>
    </row>
    <row r="17" spans="1:19" ht="54.75" customHeight="1" x14ac:dyDescent="0.25">
      <c r="A17" s="653">
        <v>11</v>
      </c>
      <c r="B17" s="653">
        <v>1</v>
      </c>
      <c r="C17" s="653">
        <v>4</v>
      </c>
      <c r="D17" s="647">
        <v>5</v>
      </c>
      <c r="E17" s="822" t="s">
        <v>1341</v>
      </c>
      <c r="F17" s="822" t="s">
        <v>1382</v>
      </c>
      <c r="G17" s="647" t="s">
        <v>1383</v>
      </c>
      <c r="H17" s="548" t="s">
        <v>1384</v>
      </c>
      <c r="I17" s="596" t="s">
        <v>1385</v>
      </c>
      <c r="J17" s="647" t="s">
        <v>1346</v>
      </c>
      <c r="K17" s="751"/>
      <c r="L17" s="751" t="s">
        <v>34</v>
      </c>
      <c r="M17" s="710"/>
      <c r="N17" s="710">
        <v>134500</v>
      </c>
      <c r="O17" s="710"/>
      <c r="P17" s="710">
        <v>134500</v>
      </c>
      <c r="Q17" s="647" t="s">
        <v>1327</v>
      </c>
      <c r="R17" s="647" t="s">
        <v>1328</v>
      </c>
    </row>
    <row r="18" spans="1:19" ht="63" customHeight="1" x14ac:dyDescent="0.25">
      <c r="A18" s="687"/>
      <c r="B18" s="687"/>
      <c r="C18" s="687"/>
      <c r="D18" s="673"/>
      <c r="E18" s="824"/>
      <c r="F18" s="824"/>
      <c r="G18" s="673"/>
      <c r="H18" s="548" t="s">
        <v>1386</v>
      </c>
      <c r="I18" s="596" t="s">
        <v>1387</v>
      </c>
      <c r="J18" s="673"/>
      <c r="K18" s="752"/>
      <c r="L18" s="752"/>
      <c r="M18" s="711"/>
      <c r="N18" s="711"/>
      <c r="O18" s="711"/>
      <c r="P18" s="711"/>
      <c r="Q18" s="673"/>
      <c r="R18" s="673"/>
    </row>
    <row r="19" spans="1:19" ht="81" customHeight="1" x14ac:dyDescent="0.25">
      <c r="A19" s="654"/>
      <c r="B19" s="654"/>
      <c r="C19" s="654"/>
      <c r="D19" s="648"/>
      <c r="E19" s="823"/>
      <c r="F19" s="823"/>
      <c r="G19" s="648"/>
      <c r="H19" s="548" t="s">
        <v>1388</v>
      </c>
      <c r="I19" s="596" t="s">
        <v>1389</v>
      </c>
      <c r="J19" s="648"/>
      <c r="K19" s="835"/>
      <c r="L19" s="835"/>
      <c r="M19" s="712"/>
      <c r="N19" s="712"/>
      <c r="O19" s="712"/>
      <c r="P19" s="712"/>
      <c r="Q19" s="648"/>
      <c r="R19" s="648"/>
    </row>
    <row r="20" spans="1:19" ht="57.75" customHeight="1" x14ac:dyDescent="0.25">
      <c r="A20" s="653">
        <v>12</v>
      </c>
      <c r="B20" s="653">
        <v>1</v>
      </c>
      <c r="C20" s="653">
        <v>4</v>
      </c>
      <c r="D20" s="647">
        <v>5</v>
      </c>
      <c r="E20" s="822" t="s">
        <v>1390</v>
      </c>
      <c r="F20" s="822" t="s">
        <v>1391</v>
      </c>
      <c r="G20" s="647" t="s">
        <v>1392</v>
      </c>
      <c r="H20" s="548" t="s">
        <v>1393</v>
      </c>
      <c r="I20" s="596" t="s">
        <v>41</v>
      </c>
      <c r="J20" s="647" t="s">
        <v>1394</v>
      </c>
      <c r="K20" s="751"/>
      <c r="L20" s="751" t="s">
        <v>34</v>
      </c>
      <c r="M20" s="710"/>
      <c r="N20" s="710">
        <v>63960</v>
      </c>
      <c r="O20" s="710"/>
      <c r="P20" s="710">
        <v>63960</v>
      </c>
      <c r="Q20" s="647" t="s">
        <v>1327</v>
      </c>
      <c r="R20" s="647" t="s">
        <v>1328</v>
      </c>
    </row>
    <row r="21" spans="1:19" ht="60" customHeight="1" x14ac:dyDescent="0.25">
      <c r="A21" s="687"/>
      <c r="B21" s="687"/>
      <c r="C21" s="687"/>
      <c r="D21" s="673"/>
      <c r="E21" s="824"/>
      <c r="F21" s="824"/>
      <c r="G21" s="673"/>
      <c r="H21" s="548" t="s">
        <v>1395</v>
      </c>
      <c r="I21" s="596" t="s">
        <v>1396</v>
      </c>
      <c r="J21" s="673"/>
      <c r="K21" s="752"/>
      <c r="L21" s="752"/>
      <c r="M21" s="711"/>
      <c r="N21" s="687"/>
      <c r="O21" s="711"/>
      <c r="P21" s="711"/>
      <c r="Q21" s="673"/>
      <c r="R21" s="673"/>
    </row>
    <row r="22" spans="1:19" ht="57.75" customHeight="1" x14ac:dyDescent="0.25">
      <c r="A22" s="687"/>
      <c r="B22" s="687"/>
      <c r="C22" s="687"/>
      <c r="D22" s="673"/>
      <c r="E22" s="824"/>
      <c r="F22" s="824"/>
      <c r="G22" s="673"/>
      <c r="H22" s="548" t="s">
        <v>1397</v>
      </c>
      <c r="I22" s="596" t="s">
        <v>41</v>
      </c>
      <c r="J22" s="673"/>
      <c r="K22" s="752"/>
      <c r="L22" s="752"/>
      <c r="M22" s="711"/>
      <c r="N22" s="687"/>
      <c r="O22" s="711"/>
      <c r="P22" s="711"/>
      <c r="Q22" s="673" t="s">
        <v>1327</v>
      </c>
      <c r="R22" s="673" t="s">
        <v>1328</v>
      </c>
    </row>
    <row r="23" spans="1:19" ht="57" customHeight="1" x14ac:dyDescent="0.25">
      <c r="A23" s="654"/>
      <c r="B23" s="654"/>
      <c r="C23" s="654"/>
      <c r="D23" s="648"/>
      <c r="E23" s="823"/>
      <c r="F23" s="823"/>
      <c r="G23" s="648"/>
      <c r="H23" s="548" t="s">
        <v>1398</v>
      </c>
      <c r="I23" s="596" t="s">
        <v>1399</v>
      </c>
      <c r="J23" s="648"/>
      <c r="K23" s="835"/>
      <c r="L23" s="835"/>
      <c r="M23" s="712"/>
      <c r="N23" s="654"/>
      <c r="O23" s="712"/>
      <c r="P23" s="712"/>
      <c r="Q23" s="648"/>
      <c r="R23" s="648"/>
    </row>
    <row r="24" spans="1:19" ht="97.5" customHeight="1" x14ac:dyDescent="0.25">
      <c r="A24" s="653">
        <v>13</v>
      </c>
      <c r="B24" s="653">
        <v>1</v>
      </c>
      <c r="C24" s="653">
        <v>4</v>
      </c>
      <c r="D24" s="647">
        <v>5</v>
      </c>
      <c r="E24" s="822" t="s">
        <v>1400</v>
      </c>
      <c r="F24" s="822" t="s">
        <v>1401</v>
      </c>
      <c r="G24" s="647" t="s">
        <v>1402</v>
      </c>
      <c r="H24" s="548" t="s">
        <v>1384</v>
      </c>
      <c r="I24" s="596" t="s">
        <v>41</v>
      </c>
      <c r="J24" s="647" t="s">
        <v>1403</v>
      </c>
      <c r="K24" s="751"/>
      <c r="L24" s="751" t="s">
        <v>34</v>
      </c>
      <c r="M24" s="710"/>
      <c r="N24" s="710">
        <v>34200</v>
      </c>
      <c r="O24" s="710"/>
      <c r="P24" s="710">
        <v>34200</v>
      </c>
      <c r="Q24" s="647" t="s">
        <v>1327</v>
      </c>
      <c r="R24" s="647" t="s">
        <v>1328</v>
      </c>
    </row>
    <row r="25" spans="1:19" ht="84.75" customHeight="1" x14ac:dyDescent="0.25">
      <c r="A25" s="654"/>
      <c r="B25" s="654"/>
      <c r="C25" s="654"/>
      <c r="D25" s="648"/>
      <c r="E25" s="823"/>
      <c r="F25" s="823"/>
      <c r="G25" s="648"/>
      <c r="H25" s="548" t="s">
        <v>1386</v>
      </c>
      <c r="I25" s="596" t="s">
        <v>1404</v>
      </c>
      <c r="J25" s="648"/>
      <c r="K25" s="835"/>
      <c r="L25" s="835"/>
      <c r="M25" s="712"/>
      <c r="N25" s="712"/>
      <c r="O25" s="712"/>
      <c r="P25" s="712"/>
      <c r="Q25" s="648"/>
      <c r="R25" s="648"/>
    </row>
    <row r="26" spans="1:19" ht="108" customHeight="1" x14ac:dyDescent="0.25">
      <c r="A26" s="653">
        <v>14</v>
      </c>
      <c r="B26" s="653">
        <v>1</v>
      </c>
      <c r="C26" s="653">
        <v>4</v>
      </c>
      <c r="D26" s="647">
        <v>2</v>
      </c>
      <c r="E26" s="822" t="s">
        <v>1405</v>
      </c>
      <c r="F26" s="822" t="s">
        <v>1406</v>
      </c>
      <c r="G26" s="647" t="s">
        <v>227</v>
      </c>
      <c r="H26" s="548" t="s">
        <v>877</v>
      </c>
      <c r="I26" s="596" t="s">
        <v>41</v>
      </c>
      <c r="J26" s="647" t="s">
        <v>1326</v>
      </c>
      <c r="K26" s="751"/>
      <c r="L26" s="751" t="s">
        <v>34</v>
      </c>
      <c r="M26" s="710"/>
      <c r="N26" s="710">
        <v>20000</v>
      </c>
      <c r="O26" s="710"/>
      <c r="P26" s="710">
        <v>20000</v>
      </c>
      <c r="Q26" s="647" t="s">
        <v>1327</v>
      </c>
      <c r="R26" s="647" t="s">
        <v>1328</v>
      </c>
    </row>
    <row r="27" spans="1:19" ht="136.5" customHeight="1" x14ac:dyDescent="0.25">
      <c r="A27" s="654"/>
      <c r="B27" s="654"/>
      <c r="C27" s="654"/>
      <c r="D27" s="648"/>
      <c r="E27" s="823"/>
      <c r="F27" s="823"/>
      <c r="G27" s="648"/>
      <c r="H27" s="548" t="s">
        <v>1407</v>
      </c>
      <c r="I27" s="596" t="s">
        <v>201</v>
      </c>
      <c r="J27" s="648"/>
      <c r="K27" s="835"/>
      <c r="L27" s="835"/>
      <c r="M27" s="712"/>
      <c r="N27" s="712"/>
      <c r="O27" s="712"/>
      <c r="P27" s="712"/>
      <c r="Q27" s="648"/>
      <c r="R27" s="648"/>
    </row>
    <row r="28" spans="1:19" ht="87" customHeight="1" x14ac:dyDescent="0.25">
      <c r="A28" s="653">
        <v>15</v>
      </c>
      <c r="B28" s="653">
        <v>1</v>
      </c>
      <c r="C28" s="653">
        <v>4</v>
      </c>
      <c r="D28" s="647">
        <v>2</v>
      </c>
      <c r="E28" s="822" t="s">
        <v>1408</v>
      </c>
      <c r="F28" s="822" t="s">
        <v>1409</v>
      </c>
      <c r="G28" s="647" t="s">
        <v>44</v>
      </c>
      <c r="H28" s="548" t="s">
        <v>1410</v>
      </c>
      <c r="I28" s="596" t="s">
        <v>41</v>
      </c>
      <c r="J28" s="647" t="s">
        <v>1411</v>
      </c>
      <c r="K28" s="751"/>
      <c r="L28" s="751" t="s">
        <v>34</v>
      </c>
      <c r="M28" s="710"/>
      <c r="N28" s="710">
        <v>116380</v>
      </c>
      <c r="O28" s="710"/>
      <c r="P28" s="710">
        <v>116380</v>
      </c>
      <c r="Q28" s="647" t="s">
        <v>1327</v>
      </c>
      <c r="R28" s="647" t="s">
        <v>1328</v>
      </c>
      <c r="S28" s="233"/>
    </row>
    <row r="29" spans="1:19" ht="102" customHeight="1" x14ac:dyDescent="0.25">
      <c r="A29" s="654"/>
      <c r="B29" s="654"/>
      <c r="C29" s="654"/>
      <c r="D29" s="648"/>
      <c r="E29" s="823"/>
      <c r="F29" s="823"/>
      <c r="G29" s="648"/>
      <c r="H29" s="548" t="s">
        <v>1395</v>
      </c>
      <c r="I29" s="596" t="s">
        <v>1412</v>
      </c>
      <c r="J29" s="648"/>
      <c r="K29" s="835"/>
      <c r="L29" s="835"/>
      <c r="M29" s="712"/>
      <c r="N29" s="712"/>
      <c r="O29" s="712"/>
      <c r="P29" s="712"/>
      <c r="Q29" s="648"/>
      <c r="R29" s="648"/>
    </row>
    <row r="30" spans="1:19" ht="303.75" customHeight="1" x14ac:dyDescent="0.25">
      <c r="A30" s="533">
        <v>16</v>
      </c>
      <c r="B30" s="533">
        <v>1</v>
      </c>
      <c r="C30" s="533">
        <v>4</v>
      </c>
      <c r="D30" s="532">
        <v>2</v>
      </c>
      <c r="E30" s="548" t="s">
        <v>1413</v>
      </c>
      <c r="F30" s="548" t="s">
        <v>1414</v>
      </c>
      <c r="G30" s="532" t="s">
        <v>1415</v>
      </c>
      <c r="H30" s="548" t="s">
        <v>1100</v>
      </c>
      <c r="I30" s="596" t="s">
        <v>461</v>
      </c>
      <c r="J30" s="532" t="s">
        <v>1416</v>
      </c>
      <c r="K30" s="550"/>
      <c r="L30" s="550" t="s">
        <v>34</v>
      </c>
      <c r="M30" s="535"/>
      <c r="N30" s="535">
        <v>103320</v>
      </c>
      <c r="O30" s="535"/>
      <c r="P30" s="535">
        <v>103320</v>
      </c>
      <c r="Q30" s="532" t="s">
        <v>1327</v>
      </c>
      <c r="R30" s="532" t="s">
        <v>1328</v>
      </c>
      <c r="S30" s="233"/>
    </row>
    <row r="31" spans="1:19" ht="65.25" customHeight="1" x14ac:dyDescent="0.25">
      <c r="A31" s="653">
        <v>17</v>
      </c>
      <c r="B31" s="653">
        <v>1</v>
      </c>
      <c r="C31" s="653">
        <v>4</v>
      </c>
      <c r="D31" s="647">
        <v>5</v>
      </c>
      <c r="E31" s="822" t="s">
        <v>1417</v>
      </c>
      <c r="F31" s="822" t="s">
        <v>1418</v>
      </c>
      <c r="G31" s="647" t="s">
        <v>1419</v>
      </c>
      <c r="H31" s="548" t="s">
        <v>1397</v>
      </c>
      <c r="I31" s="596" t="s">
        <v>1420</v>
      </c>
      <c r="J31" s="647" t="s">
        <v>1421</v>
      </c>
      <c r="K31" s="751"/>
      <c r="L31" s="751" t="s">
        <v>34</v>
      </c>
      <c r="M31" s="710"/>
      <c r="N31" s="710">
        <v>37340</v>
      </c>
      <c r="O31" s="710"/>
      <c r="P31" s="710">
        <v>37340</v>
      </c>
      <c r="Q31" s="647" t="s">
        <v>1327</v>
      </c>
      <c r="R31" s="647" t="s">
        <v>1328</v>
      </c>
    </row>
    <row r="32" spans="1:19" ht="69" customHeight="1" x14ac:dyDescent="0.25">
      <c r="A32" s="687"/>
      <c r="B32" s="687"/>
      <c r="C32" s="687"/>
      <c r="D32" s="673"/>
      <c r="E32" s="824"/>
      <c r="F32" s="824"/>
      <c r="G32" s="673"/>
      <c r="H32" s="548" t="s">
        <v>1398</v>
      </c>
      <c r="I32" s="596" t="s">
        <v>1422</v>
      </c>
      <c r="J32" s="673"/>
      <c r="K32" s="752"/>
      <c r="L32" s="752"/>
      <c r="M32" s="711"/>
      <c r="N32" s="711"/>
      <c r="O32" s="711"/>
      <c r="P32" s="711"/>
      <c r="Q32" s="673"/>
      <c r="R32" s="673"/>
    </row>
    <row r="33" spans="1:18" ht="69.75" customHeight="1" x14ac:dyDescent="0.25">
      <c r="A33" s="687"/>
      <c r="B33" s="687"/>
      <c r="C33" s="687"/>
      <c r="D33" s="673"/>
      <c r="E33" s="824"/>
      <c r="F33" s="824"/>
      <c r="G33" s="673"/>
      <c r="H33" s="548" t="s">
        <v>1410</v>
      </c>
      <c r="I33" s="596" t="s">
        <v>41</v>
      </c>
      <c r="J33" s="673"/>
      <c r="K33" s="752"/>
      <c r="L33" s="752"/>
      <c r="M33" s="711"/>
      <c r="N33" s="711"/>
      <c r="O33" s="711"/>
      <c r="P33" s="711"/>
      <c r="Q33" s="673"/>
      <c r="R33" s="673"/>
    </row>
    <row r="34" spans="1:18" ht="129.75" customHeight="1" x14ac:dyDescent="0.25">
      <c r="A34" s="654"/>
      <c r="B34" s="654"/>
      <c r="C34" s="654"/>
      <c r="D34" s="648"/>
      <c r="E34" s="823"/>
      <c r="F34" s="823"/>
      <c r="G34" s="648"/>
      <c r="H34" s="548" t="s">
        <v>1395</v>
      </c>
      <c r="I34" s="596" t="s">
        <v>1412</v>
      </c>
      <c r="J34" s="648"/>
      <c r="K34" s="835"/>
      <c r="L34" s="835"/>
      <c r="M34" s="712"/>
      <c r="N34" s="712"/>
      <c r="O34" s="712"/>
      <c r="P34" s="712"/>
      <c r="Q34" s="648"/>
      <c r="R34" s="648"/>
    </row>
    <row r="35" spans="1:18" ht="108" customHeight="1" x14ac:dyDescent="0.25">
      <c r="A35" s="653">
        <v>18</v>
      </c>
      <c r="B35" s="653">
        <v>1</v>
      </c>
      <c r="C35" s="653">
        <v>4</v>
      </c>
      <c r="D35" s="647">
        <v>2</v>
      </c>
      <c r="E35" s="822" t="s">
        <v>1423</v>
      </c>
      <c r="F35" s="822" t="s">
        <v>1424</v>
      </c>
      <c r="G35" s="647" t="s">
        <v>1427</v>
      </c>
      <c r="H35" s="548" t="s">
        <v>1428</v>
      </c>
      <c r="I35" s="596" t="s">
        <v>1420</v>
      </c>
      <c r="J35" s="647" t="s">
        <v>1425</v>
      </c>
      <c r="K35" s="751"/>
      <c r="L35" s="751" t="s">
        <v>34</v>
      </c>
      <c r="M35" s="710"/>
      <c r="N35" s="710">
        <v>22000</v>
      </c>
      <c r="O35" s="710"/>
      <c r="P35" s="710">
        <v>22000</v>
      </c>
      <c r="Q35" s="647" t="s">
        <v>1327</v>
      </c>
      <c r="R35" s="647" t="s">
        <v>1328</v>
      </c>
    </row>
    <row r="36" spans="1:18" ht="142.5" customHeight="1" x14ac:dyDescent="0.25">
      <c r="A36" s="654"/>
      <c r="B36" s="654"/>
      <c r="C36" s="654"/>
      <c r="D36" s="648"/>
      <c r="E36" s="823"/>
      <c r="F36" s="823"/>
      <c r="G36" s="648"/>
      <c r="H36" s="548" t="s">
        <v>1429</v>
      </c>
      <c r="I36" s="596" t="s">
        <v>1426</v>
      </c>
      <c r="J36" s="648"/>
      <c r="K36" s="835"/>
      <c r="L36" s="835"/>
      <c r="M36" s="712"/>
      <c r="N36" s="712"/>
      <c r="O36" s="712"/>
      <c r="P36" s="712"/>
      <c r="Q36" s="648"/>
      <c r="R36" s="648"/>
    </row>
    <row r="37" spans="1:18" ht="141" customHeight="1" x14ac:dyDescent="0.25">
      <c r="A37" s="653">
        <v>19</v>
      </c>
      <c r="B37" s="653">
        <v>1</v>
      </c>
      <c r="C37" s="653">
        <v>4</v>
      </c>
      <c r="D37" s="647">
        <v>2</v>
      </c>
      <c r="E37" s="822" t="s">
        <v>1430</v>
      </c>
      <c r="F37" s="822" t="s">
        <v>1431</v>
      </c>
      <c r="G37" s="647" t="s">
        <v>1427</v>
      </c>
      <c r="H37" s="548" t="s">
        <v>1428</v>
      </c>
      <c r="I37" s="596" t="s">
        <v>1420</v>
      </c>
      <c r="J37" s="647" t="s">
        <v>1432</v>
      </c>
      <c r="K37" s="751"/>
      <c r="L37" s="751" t="s">
        <v>34</v>
      </c>
      <c r="M37" s="710"/>
      <c r="N37" s="710">
        <v>22000</v>
      </c>
      <c r="O37" s="710"/>
      <c r="P37" s="710">
        <v>22000</v>
      </c>
      <c r="Q37" s="647" t="s">
        <v>1327</v>
      </c>
      <c r="R37" s="647" t="s">
        <v>1328</v>
      </c>
    </row>
    <row r="38" spans="1:18" ht="114.75" customHeight="1" x14ac:dyDescent="0.25">
      <c r="A38" s="654"/>
      <c r="B38" s="654"/>
      <c r="C38" s="654"/>
      <c r="D38" s="648"/>
      <c r="E38" s="823"/>
      <c r="F38" s="823"/>
      <c r="G38" s="648"/>
      <c r="H38" s="548" t="s">
        <v>1429</v>
      </c>
      <c r="I38" s="596" t="s">
        <v>1426</v>
      </c>
      <c r="J38" s="648"/>
      <c r="K38" s="835"/>
      <c r="L38" s="835"/>
      <c r="M38" s="712"/>
      <c r="N38" s="712"/>
      <c r="O38" s="712"/>
      <c r="P38" s="712"/>
      <c r="Q38" s="648"/>
      <c r="R38" s="648"/>
    </row>
    <row r="39" spans="1:18" ht="129.75" customHeight="1" x14ac:dyDescent="0.25">
      <c r="A39" s="653">
        <v>20</v>
      </c>
      <c r="B39" s="653">
        <v>1</v>
      </c>
      <c r="C39" s="653">
        <v>4</v>
      </c>
      <c r="D39" s="647">
        <v>2</v>
      </c>
      <c r="E39" s="822" t="s">
        <v>1433</v>
      </c>
      <c r="F39" s="822" t="s">
        <v>1434</v>
      </c>
      <c r="G39" s="647" t="s">
        <v>1427</v>
      </c>
      <c r="H39" s="548" t="s">
        <v>1428</v>
      </c>
      <c r="I39" s="596" t="s">
        <v>1420</v>
      </c>
      <c r="J39" s="647" t="s">
        <v>1435</v>
      </c>
      <c r="K39" s="751"/>
      <c r="L39" s="751" t="s">
        <v>34</v>
      </c>
      <c r="M39" s="710"/>
      <c r="N39" s="710">
        <v>22000</v>
      </c>
      <c r="O39" s="710"/>
      <c r="P39" s="710">
        <v>22000</v>
      </c>
      <c r="Q39" s="647" t="s">
        <v>1327</v>
      </c>
      <c r="R39" s="647" t="s">
        <v>1328</v>
      </c>
    </row>
    <row r="40" spans="1:18" ht="129.75" customHeight="1" x14ac:dyDescent="0.25">
      <c r="A40" s="654"/>
      <c r="B40" s="654"/>
      <c r="C40" s="654"/>
      <c r="D40" s="648"/>
      <c r="E40" s="823"/>
      <c r="F40" s="823"/>
      <c r="G40" s="648"/>
      <c r="H40" s="548" t="s">
        <v>1429</v>
      </c>
      <c r="I40" s="596" t="s">
        <v>1426</v>
      </c>
      <c r="J40" s="648"/>
      <c r="K40" s="835"/>
      <c r="L40" s="835"/>
      <c r="M40" s="712"/>
      <c r="N40" s="712"/>
      <c r="O40" s="712"/>
      <c r="P40" s="712"/>
      <c r="Q40" s="648"/>
      <c r="R40" s="648"/>
    </row>
    <row r="41" spans="1:18" ht="123" customHeight="1" x14ac:dyDescent="0.25">
      <c r="A41" s="653">
        <v>21</v>
      </c>
      <c r="B41" s="653">
        <v>1</v>
      </c>
      <c r="C41" s="653">
        <v>4</v>
      </c>
      <c r="D41" s="647">
        <v>2</v>
      </c>
      <c r="E41" s="822" t="s">
        <v>1436</v>
      </c>
      <c r="F41" s="822" t="s">
        <v>1437</v>
      </c>
      <c r="G41" s="647" t="s">
        <v>1427</v>
      </c>
      <c r="H41" s="548" t="s">
        <v>1428</v>
      </c>
      <c r="I41" s="596" t="s">
        <v>1420</v>
      </c>
      <c r="J41" s="647" t="s">
        <v>1438</v>
      </c>
      <c r="K41" s="751"/>
      <c r="L41" s="751" t="s">
        <v>34</v>
      </c>
      <c r="M41" s="710"/>
      <c r="N41" s="710">
        <v>22000</v>
      </c>
      <c r="O41" s="710"/>
      <c r="P41" s="710">
        <v>22000</v>
      </c>
      <c r="Q41" s="647" t="s">
        <v>1327</v>
      </c>
      <c r="R41" s="647" t="s">
        <v>1328</v>
      </c>
    </row>
    <row r="42" spans="1:18" ht="123" customHeight="1" x14ac:dyDescent="0.25">
      <c r="A42" s="654"/>
      <c r="B42" s="654"/>
      <c r="C42" s="654"/>
      <c r="D42" s="648"/>
      <c r="E42" s="823"/>
      <c r="F42" s="823"/>
      <c r="G42" s="648"/>
      <c r="H42" s="548" t="s">
        <v>1429</v>
      </c>
      <c r="I42" s="596" t="s">
        <v>1426</v>
      </c>
      <c r="J42" s="648"/>
      <c r="K42" s="835"/>
      <c r="L42" s="835"/>
      <c r="M42" s="712"/>
      <c r="N42" s="712"/>
      <c r="O42" s="712"/>
      <c r="P42" s="712"/>
      <c r="Q42" s="648"/>
      <c r="R42" s="648"/>
    </row>
    <row r="43" spans="1:18" ht="130.5" customHeight="1" x14ac:dyDescent="0.25">
      <c r="A43" s="653">
        <v>22</v>
      </c>
      <c r="B43" s="653">
        <v>1</v>
      </c>
      <c r="C43" s="653">
        <v>4</v>
      </c>
      <c r="D43" s="647">
        <v>2</v>
      </c>
      <c r="E43" s="822" t="s">
        <v>1439</v>
      </c>
      <c r="F43" s="822" t="s">
        <v>1440</v>
      </c>
      <c r="G43" s="647" t="s">
        <v>1427</v>
      </c>
      <c r="H43" s="548" t="s">
        <v>1428</v>
      </c>
      <c r="I43" s="596" t="s">
        <v>1420</v>
      </c>
      <c r="J43" s="647" t="s">
        <v>1441</v>
      </c>
      <c r="K43" s="751"/>
      <c r="L43" s="751" t="s">
        <v>34</v>
      </c>
      <c r="M43" s="710"/>
      <c r="N43" s="710">
        <v>22000</v>
      </c>
      <c r="O43" s="710"/>
      <c r="P43" s="710">
        <v>22000</v>
      </c>
      <c r="Q43" s="647" t="s">
        <v>1327</v>
      </c>
      <c r="R43" s="647" t="s">
        <v>1328</v>
      </c>
    </row>
    <row r="44" spans="1:18" ht="130.5" customHeight="1" x14ac:dyDescent="0.25">
      <c r="A44" s="654"/>
      <c r="B44" s="654"/>
      <c r="C44" s="654"/>
      <c r="D44" s="648"/>
      <c r="E44" s="823"/>
      <c r="F44" s="823"/>
      <c r="G44" s="648"/>
      <c r="H44" s="548" t="s">
        <v>1429</v>
      </c>
      <c r="I44" s="596" t="s">
        <v>1426</v>
      </c>
      <c r="J44" s="648"/>
      <c r="K44" s="835"/>
      <c r="L44" s="835"/>
      <c r="M44" s="712"/>
      <c r="N44" s="712"/>
      <c r="O44" s="712"/>
      <c r="P44" s="712"/>
      <c r="Q44" s="648"/>
      <c r="R44" s="648"/>
    </row>
    <row r="45" spans="1:18" ht="139.5" customHeight="1" x14ac:dyDescent="0.25">
      <c r="A45" s="653">
        <v>23</v>
      </c>
      <c r="B45" s="653">
        <v>1</v>
      </c>
      <c r="C45" s="653">
        <v>4</v>
      </c>
      <c r="D45" s="647">
        <v>2</v>
      </c>
      <c r="E45" s="822" t="s">
        <v>1442</v>
      </c>
      <c r="F45" s="822" t="s">
        <v>1443</v>
      </c>
      <c r="G45" s="647" t="s">
        <v>1427</v>
      </c>
      <c r="H45" s="548" t="s">
        <v>1428</v>
      </c>
      <c r="I45" s="596" t="s">
        <v>1420</v>
      </c>
      <c r="J45" s="647" t="s">
        <v>1444</v>
      </c>
      <c r="K45" s="751"/>
      <c r="L45" s="751" t="s">
        <v>34</v>
      </c>
      <c r="M45" s="710"/>
      <c r="N45" s="710">
        <v>22000</v>
      </c>
      <c r="O45" s="710"/>
      <c r="P45" s="710">
        <v>22000</v>
      </c>
      <c r="Q45" s="647" t="s">
        <v>1327</v>
      </c>
      <c r="R45" s="647" t="s">
        <v>1328</v>
      </c>
    </row>
    <row r="46" spans="1:18" ht="117.75" customHeight="1" x14ac:dyDescent="0.25">
      <c r="A46" s="654"/>
      <c r="B46" s="654"/>
      <c r="C46" s="654"/>
      <c r="D46" s="648"/>
      <c r="E46" s="823"/>
      <c r="F46" s="823"/>
      <c r="G46" s="648"/>
      <c r="H46" s="548" t="s">
        <v>1429</v>
      </c>
      <c r="I46" s="596" t="s">
        <v>1426</v>
      </c>
      <c r="J46" s="648"/>
      <c r="K46" s="835"/>
      <c r="L46" s="835"/>
      <c r="M46" s="712"/>
      <c r="N46" s="712"/>
      <c r="O46" s="712"/>
      <c r="P46" s="712"/>
      <c r="Q46" s="648"/>
      <c r="R46" s="648"/>
    </row>
    <row r="47" spans="1:18" ht="147.75" customHeight="1" x14ac:dyDescent="0.25">
      <c r="A47" s="653">
        <v>24</v>
      </c>
      <c r="B47" s="653">
        <v>1</v>
      </c>
      <c r="C47" s="653">
        <v>4</v>
      </c>
      <c r="D47" s="647">
        <v>2</v>
      </c>
      <c r="E47" s="822" t="s">
        <v>1445</v>
      </c>
      <c r="F47" s="822" t="s">
        <v>1446</v>
      </c>
      <c r="G47" s="647" t="s">
        <v>1427</v>
      </c>
      <c r="H47" s="548" t="s">
        <v>1428</v>
      </c>
      <c r="I47" s="596" t="s">
        <v>1420</v>
      </c>
      <c r="J47" s="647" t="s">
        <v>1447</v>
      </c>
      <c r="K47" s="751"/>
      <c r="L47" s="751" t="s">
        <v>34</v>
      </c>
      <c r="M47" s="710"/>
      <c r="N47" s="710">
        <v>22000</v>
      </c>
      <c r="O47" s="710"/>
      <c r="P47" s="710">
        <v>22000</v>
      </c>
      <c r="Q47" s="647" t="s">
        <v>1327</v>
      </c>
      <c r="R47" s="647" t="s">
        <v>1328</v>
      </c>
    </row>
    <row r="48" spans="1:18" ht="107.25" customHeight="1" x14ac:dyDescent="0.25">
      <c r="A48" s="654"/>
      <c r="B48" s="654"/>
      <c r="C48" s="654"/>
      <c r="D48" s="648"/>
      <c r="E48" s="823"/>
      <c r="F48" s="823"/>
      <c r="G48" s="648"/>
      <c r="H48" s="548" t="s">
        <v>1429</v>
      </c>
      <c r="I48" s="596" t="s">
        <v>1426</v>
      </c>
      <c r="J48" s="648"/>
      <c r="K48" s="835"/>
      <c r="L48" s="835"/>
      <c r="M48" s="712"/>
      <c r="N48" s="712"/>
      <c r="O48" s="712"/>
      <c r="P48" s="712"/>
      <c r="Q48" s="648"/>
      <c r="R48" s="648"/>
    </row>
    <row r="49" spans="1:18" ht="129.75" customHeight="1" x14ac:dyDescent="0.25">
      <c r="A49" s="653">
        <v>25</v>
      </c>
      <c r="B49" s="653">
        <v>1</v>
      </c>
      <c r="C49" s="653">
        <v>4</v>
      </c>
      <c r="D49" s="647">
        <v>2</v>
      </c>
      <c r="E49" s="822" t="s">
        <v>1448</v>
      </c>
      <c r="F49" s="822" t="s">
        <v>1449</v>
      </c>
      <c r="G49" s="647" t="s">
        <v>1427</v>
      </c>
      <c r="H49" s="548" t="s">
        <v>1428</v>
      </c>
      <c r="I49" s="596" t="s">
        <v>1420</v>
      </c>
      <c r="J49" s="647" t="s">
        <v>1450</v>
      </c>
      <c r="K49" s="751"/>
      <c r="L49" s="751" t="s">
        <v>34</v>
      </c>
      <c r="M49" s="710"/>
      <c r="N49" s="710">
        <v>22000</v>
      </c>
      <c r="O49" s="710"/>
      <c r="P49" s="710">
        <v>22000</v>
      </c>
      <c r="Q49" s="647" t="s">
        <v>1327</v>
      </c>
      <c r="R49" s="647" t="s">
        <v>1328</v>
      </c>
    </row>
    <row r="50" spans="1:18" ht="129.75" customHeight="1" x14ac:dyDescent="0.25">
      <c r="A50" s="654"/>
      <c r="B50" s="654"/>
      <c r="C50" s="654"/>
      <c r="D50" s="648"/>
      <c r="E50" s="823"/>
      <c r="F50" s="823"/>
      <c r="G50" s="648"/>
      <c r="H50" s="548" t="s">
        <v>1429</v>
      </c>
      <c r="I50" s="596" t="s">
        <v>1426</v>
      </c>
      <c r="J50" s="648"/>
      <c r="K50" s="835"/>
      <c r="L50" s="835"/>
      <c r="M50" s="712"/>
      <c r="N50" s="712"/>
      <c r="O50" s="712"/>
      <c r="P50" s="712"/>
      <c r="Q50" s="648"/>
      <c r="R50" s="648"/>
    </row>
    <row r="51" spans="1:18" ht="129.75" customHeight="1" x14ac:dyDescent="0.25">
      <c r="A51" s="653">
        <v>26</v>
      </c>
      <c r="B51" s="653">
        <v>1</v>
      </c>
      <c r="C51" s="653">
        <v>4</v>
      </c>
      <c r="D51" s="647">
        <v>2</v>
      </c>
      <c r="E51" s="822" t="s">
        <v>1451</v>
      </c>
      <c r="F51" s="822" t="s">
        <v>1452</v>
      </c>
      <c r="G51" s="647" t="s">
        <v>1427</v>
      </c>
      <c r="H51" s="548" t="s">
        <v>1428</v>
      </c>
      <c r="I51" s="596" t="s">
        <v>1420</v>
      </c>
      <c r="J51" s="647" t="s">
        <v>1453</v>
      </c>
      <c r="K51" s="751"/>
      <c r="L51" s="751" t="s">
        <v>34</v>
      </c>
      <c r="M51" s="710"/>
      <c r="N51" s="710">
        <v>22000</v>
      </c>
      <c r="O51" s="710"/>
      <c r="P51" s="710">
        <v>22000</v>
      </c>
      <c r="Q51" s="647" t="s">
        <v>1327</v>
      </c>
      <c r="R51" s="647" t="s">
        <v>1328</v>
      </c>
    </row>
    <row r="52" spans="1:18" ht="129.75" customHeight="1" x14ac:dyDescent="0.25">
      <c r="A52" s="654"/>
      <c r="B52" s="654"/>
      <c r="C52" s="654"/>
      <c r="D52" s="648"/>
      <c r="E52" s="823"/>
      <c r="F52" s="823"/>
      <c r="G52" s="648"/>
      <c r="H52" s="548" t="s">
        <v>1429</v>
      </c>
      <c r="I52" s="596" t="s">
        <v>1426</v>
      </c>
      <c r="J52" s="648"/>
      <c r="K52" s="835"/>
      <c r="L52" s="835"/>
      <c r="M52" s="712"/>
      <c r="N52" s="712"/>
      <c r="O52" s="712"/>
      <c r="P52" s="712"/>
      <c r="Q52" s="648"/>
      <c r="R52" s="648"/>
    </row>
    <row r="53" spans="1:18" ht="126" customHeight="1" x14ac:dyDescent="0.25">
      <c r="A53" s="653">
        <v>27</v>
      </c>
      <c r="B53" s="653">
        <v>1</v>
      </c>
      <c r="C53" s="653">
        <v>4</v>
      </c>
      <c r="D53" s="647">
        <v>2</v>
      </c>
      <c r="E53" s="822" t="s">
        <v>1454</v>
      </c>
      <c r="F53" s="822" t="s">
        <v>1455</v>
      </c>
      <c r="G53" s="647" t="s">
        <v>1427</v>
      </c>
      <c r="H53" s="548" t="s">
        <v>1428</v>
      </c>
      <c r="I53" s="596" t="s">
        <v>1420</v>
      </c>
      <c r="J53" s="647" t="s">
        <v>1456</v>
      </c>
      <c r="K53" s="751"/>
      <c r="L53" s="751" t="s">
        <v>34</v>
      </c>
      <c r="M53" s="710"/>
      <c r="N53" s="710">
        <v>22000</v>
      </c>
      <c r="O53" s="710"/>
      <c r="P53" s="710">
        <v>22000</v>
      </c>
      <c r="Q53" s="647" t="s">
        <v>1327</v>
      </c>
      <c r="R53" s="647" t="s">
        <v>1328</v>
      </c>
    </row>
    <row r="54" spans="1:18" ht="126" customHeight="1" x14ac:dyDescent="0.25">
      <c r="A54" s="654"/>
      <c r="B54" s="654"/>
      <c r="C54" s="654"/>
      <c r="D54" s="648"/>
      <c r="E54" s="823"/>
      <c r="F54" s="823"/>
      <c r="G54" s="648"/>
      <c r="H54" s="548" t="s">
        <v>1429</v>
      </c>
      <c r="I54" s="596" t="s">
        <v>1457</v>
      </c>
      <c r="J54" s="648"/>
      <c r="K54" s="835"/>
      <c r="L54" s="835"/>
      <c r="M54" s="712"/>
      <c r="N54" s="712"/>
      <c r="O54" s="712"/>
      <c r="P54" s="712"/>
      <c r="Q54" s="648"/>
      <c r="R54" s="648"/>
    </row>
    <row r="55" spans="1:18" ht="132.75" customHeight="1" x14ac:dyDescent="0.25">
      <c r="A55" s="653">
        <v>28</v>
      </c>
      <c r="B55" s="653">
        <v>1</v>
      </c>
      <c r="C55" s="653">
        <v>4</v>
      </c>
      <c r="D55" s="647">
        <v>2</v>
      </c>
      <c r="E55" s="822" t="s">
        <v>1458</v>
      </c>
      <c r="F55" s="822" t="s">
        <v>1459</v>
      </c>
      <c r="G55" s="647" t="s">
        <v>1427</v>
      </c>
      <c r="H55" s="548" t="s">
        <v>1428</v>
      </c>
      <c r="I55" s="596" t="s">
        <v>1420</v>
      </c>
      <c r="J55" s="647" t="s">
        <v>1460</v>
      </c>
      <c r="K55" s="751"/>
      <c r="L55" s="751" t="s">
        <v>34</v>
      </c>
      <c r="M55" s="710"/>
      <c r="N55" s="710">
        <v>22000</v>
      </c>
      <c r="O55" s="710"/>
      <c r="P55" s="710">
        <v>22000</v>
      </c>
      <c r="Q55" s="647" t="s">
        <v>1327</v>
      </c>
      <c r="R55" s="647" t="s">
        <v>1328</v>
      </c>
    </row>
    <row r="56" spans="1:18" ht="132.75" customHeight="1" x14ac:dyDescent="0.25">
      <c r="A56" s="654"/>
      <c r="B56" s="654"/>
      <c r="C56" s="654"/>
      <c r="D56" s="648"/>
      <c r="E56" s="823"/>
      <c r="F56" s="823"/>
      <c r="G56" s="648"/>
      <c r="H56" s="548" t="s">
        <v>1429</v>
      </c>
      <c r="I56" s="596" t="s">
        <v>1426</v>
      </c>
      <c r="J56" s="648"/>
      <c r="K56" s="835"/>
      <c r="L56" s="835"/>
      <c r="M56" s="712"/>
      <c r="N56" s="712"/>
      <c r="O56" s="712"/>
      <c r="P56" s="712"/>
      <c r="Q56" s="648"/>
      <c r="R56" s="648"/>
    </row>
    <row r="57" spans="1:18" ht="139.5" customHeight="1" x14ac:dyDescent="0.25">
      <c r="A57" s="653">
        <v>29</v>
      </c>
      <c r="B57" s="653">
        <v>1</v>
      </c>
      <c r="C57" s="653">
        <v>4</v>
      </c>
      <c r="D57" s="647">
        <v>2</v>
      </c>
      <c r="E57" s="822" t="s">
        <v>1461</v>
      </c>
      <c r="F57" s="822" t="s">
        <v>1462</v>
      </c>
      <c r="G57" s="647" t="s">
        <v>1427</v>
      </c>
      <c r="H57" s="548" t="s">
        <v>1428</v>
      </c>
      <c r="I57" s="596" t="s">
        <v>1420</v>
      </c>
      <c r="J57" s="647" t="s">
        <v>1463</v>
      </c>
      <c r="K57" s="751"/>
      <c r="L57" s="751" t="s">
        <v>34</v>
      </c>
      <c r="M57" s="710"/>
      <c r="N57" s="710">
        <v>22000</v>
      </c>
      <c r="O57" s="710"/>
      <c r="P57" s="710">
        <v>22000</v>
      </c>
      <c r="Q57" s="647" t="s">
        <v>1327</v>
      </c>
      <c r="R57" s="647" t="s">
        <v>1328</v>
      </c>
    </row>
    <row r="58" spans="1:18" ht="118.5" customHeight="1" x14ac:dyDescent="0.25">
      <c r="A58" s="654"/>
      <c r="B58" s="654"/>
      <c r="C58" s="654"/>
      <c r="D58" s="648"/>
      <c r="E58" s="823"/>
      <c r="F58" s="823"/>
      <c r="G58" s="648"/>
      <c r="H58" s="548" t="s">
        <v>1429</v>
      </c>
      <c r="I58" s="596" t="s">
        <v>1426</v>
      </c>
      <c r="J58" s="648"/>
      <c r="K58" s="835"/>
      <c r="L58" s="835"/>
      <c r="M58" s="712"/>
      <c r="N58" s="712"/>
      <c r="O58" s="712"/>
      <c r="P58" s="712"/>
      <c r="Q58" s="648"/>
      <c r="R58" s="648"/>
    </row>
    <row r="59" spans="1:18" ht="131.25" customHeight="1" x14ac:dyDescent="0.25">
      <c r="A59" s="653">
        <v>30</v>
      </c>
      <c r="B59" s="653">
        <v>1</v>
      </c>
      <c r="C59" s="653">
        <v>4</v>
      </c>
      <c r="D59" s="647">
        <v>2</v>
      </c>
      <c r="E59" s="822" t="s">
        <v>1464</v>
      </c>
      <c r="F59" s="822" t="s">
        <v>1465</v>
      </c>
      <c r="G59" s="647" t="s">
        <v>1427</v>
      </c>
      <c r="H59" s="548" t="s">
        <v>1428</v>
      </c>
      <c r="I59" s="596" t="s">
        <v>1420</v>
      </c>
      <c r="J59" s="647" t="s">
        <v>1466</v>
      </c>
      <c r="K59" s="751"/>
      <c r="L59" s="751" t="s">
        <v>34</v>
      </c>
      <c r="M59" s="710"/>
      <c r="N59" s="710">
        <v>22000</v>
      </c>
      <c r="O59" s="710"/>
      <c r="P59" s="710">
        <v>22000</v>
      </c>
      <c r="Q59" s="647" t="s">
        <v>1327</v>
      </c>
      <c r="R59" s="647" t="s">
        <v>1328</v>
      </c>
    </row>
    <row r="60" spans="1:18" ht="120" customHeight="1" x14ac:dyDescent="0.25">
      <c r="A60" s="654"/>
      <c r="B60" s="654"/>
      <c r="C60" s="654"/>
      <c r="D60" s="648"/>
      <c r="E60" s="823"/>
      <c r="F60" s="823"/>
      <c r="G60" s="648"/>
      <c r="H60" s="548" t="s">
        <v>1429</v>
      </c>
      <c r="I60" s="596" t="s">
        <v>1426</v>
      </c>
      <c r="J60" s="648"/>
      <c r="K60" s="835"/>
      <c r="L60" s="835"/>
      <c r="M60" s="712"/>
      <c r="N60" s="712"/>
      <c r="O60" s="712"/>
      <c r="P60" s="712"/>
      <c r="Q60" s="648"/>
      <c r="R60" s="648"/>
    </row>
    <row r="61" spans="1:18" ht="137.25" customHeight="1" x14ac:dyDescent="0.25">
      <c r="A61" s="653">
        <v>31</v>
      </c>
      <c r="B61" s="653">
        <v>1</v>
      </c>
      <c r="C61" s="653">
        <v>4</v>
      </c>
      <c r="D61" s="647">
        <v>2</v>
      </c>
      <c r="E61" s="822" t="s">
        <v>1467</v>
      </c>
      <c r="F61" s="822" t="s">
        <v>1468</v>
      </c>
      <c r="G61" s="647" t="s">
        <v>1427</v>
      </c>
      <c r="H61" s="548" t="s">
        <v>1428</v>
      </c>
      <c r="I61" s="596" t="s">
        <v>1420</v>
      </c>
      <c r="J61" s="647" t="s">
        <v>1469</v>
      </c>
      <c r="K61" s="751"/>
      <c r="L61" s="751" t="s">
        <v>34</v>
      </c>
      <c r="M61" s="710"/>
      <c r="N61" s="710">
        <v>22000</v>
      </c>
      <c r="O61" s="710"/>
      <c r="P61" s="710">
        <v>22000</v>
      </c>
      <c r="Q61" s="647" t="s">
        <v>1327</v>
      </c>
      <c r="R61" s="647" t="s">
        <v>1328</v>
      </c>
    </row>
    <row r="62" spans="1:18" ht="137.25" customHeight="1" x14ac:dyDescent="0.25">
      <c r="A62" s="654"/>
      <c r="B62" s="654"/>
      <c r="C62" s="654"/>
      <c r="D62" s="648"/>
      <c r="E62" s="823"/>
      <c r="F62" s="823"/>
      <c r="G62" s="648"/>
      <c r="H62" s="548" t="s">
        <v>1429</v>
      </c>
      <c r="I62" s="596" t="s">
        <v>1426</v>
      </c>
      <c r="J62" s="648"/>
      <c r="K62" s="835"/>
      <c r="L62" s="835"/>
      <c r="M62" s="712"/>
      <c r="N62" s="712"/>
      <c r="O62" s="712"/>
      <c r="P62" s="712"/>
      <c r="Q62" s="648"/>
      <c r="R62" s="648"/>
    </row>
    <row r="63" spans="1:18" ht="132" customHeight="1" x14ac:dyDescent="0.25">
      <c r="A63" s="653">
        <v>32</v>
      </c>
      <c r="B63" s="653">
        <v>1</v>
      </c>
      <c r="C63" s="653">
        <v>4</v>
      </c>
      <c r="D63" s="647">
        <v>2</v>
      </c>
      <c r="E63" s="822" t="s">
        <v>1470</v>
      </c>
      <c r="F63" s="822" t="s">
        <v>1471</v>
      </c>
      <c r="G63" s="647" t="s">
        <v>1427</v>
      </c>
      <c r="H63" s="548" t="s">
        <v>1428</v>
      </c>
      <c r="I63" s="596" t="s">
        <v>1420</v>
      </c>
      <c r="J63" s="647" t="s">
        <v>1472</v>
      </c>
      <c r="K63" s="751"/>
      <c r="L63" s="751" t="s">
        <v>34</v>
      </c>
      <c r="M63" s="710"/>
      <c r="N63" s="710">
        <v>22000</v>
      </c>
      <c r="O63" s="710"/>
      <c r="P63" s="710">
        <v>22000</v>
      </c>
      <c r="Q63" s="647" t="s">
        <v>1327</v>
      </c>
      <c r="R63" s="647" t="s">
        <v>1328</v>
      </c>
    </row>
    <row r="64" spans="1:18" ht="119.25" customHeight="1" x14ac:dyDescent="0.25">
      <c r="A64" s="654"/>
      <c r="B64" s="654"/>
      <c r="C64" s="654"/>
      <c r="D64" s="648"/>
      <c r="E64" s="823"/>
      <c r="F64" s="823"/>
      <c r="G64" s="648"/>
      <c r="H64" s="548" t="s">
        <v>1429</v>
      </c>
      <c r="I64" s="596" t="s">
        <v>1473</v>
      </c>
      <c r="J64" s="648"/>
      <c r="K64" s="835"/>
      <c r="L64" s="835"/>
      <c r="M64" s="712"/>
      <c r="N64" s="712"/>
      <c r="O64" s="712"/>
      <c r="P64" s="712"/>
      <c r="Q64" s="648"/>
      <c r="R64" s="648"/>
    </row>
    <row r="65" spans="1:18" ht="134.25" customHeight="1" x14ac:dyDescent="0.25">
      <c r="A65" s="653">
        <v>33</v>
      </c>
      <c r="B65" s="653">
        <v>1</v>
      </c>
      <c r="C65" s="653">
        <v>4</v>
      </c>
      <c r="D65" s="647">
        <v>2</v>
      </c>
      <c r="E65" s="822" t="s">
        <v>1474</v>
      </c>
      <c r="F65" s="822" t="s">
        <v>1475</v>
      </c>
      <c r="G65" s="647" t="s">
        <v>1427</v>
      </c>
      <c r="H65" s="548" t="s">
        <v>1428</v>
      </c>
      <c r="I65" s="596" t="s">
        <v>1420</v>
      </c>
      <c r="J65" s="647" t="s">
        <v>1476</v>
      </c>
      <c r="K65" s="751"/>
      <c r="L65" s="751" t="s">
        <v>34</v>
      </c>
      <c r="M65" s="710"/>
      <c r="N65" s="710">
        <v>22000</v>
      </c>
      <c r="O65" s="710"/>
      <c r="P65" s="710">
        <v>22000</v>
      </c>
      <c r="Q65" s="647" t="s">
        <v>1327</v>
      </c>
      <c r="R65" s="647" t="s">
        <v>1328</v>
      </c>
    </row>
    <row r="66" spans="1:18" ht="115.5" customHeight="1" x14ac:dyDescent="0.25">
      <c r="A66" s="654"/>
      <c r="B66" s="654"/>
      <c r="C66" s="654"/>
      <c r="D66" s="648"/>
      <c r="E66" s="823"/>
      <c r="F66" s="823"/>
      <c r="G66" s="648"/>
      <c r="H66" s="548" t="s">
        <v>1429</v>
      </c>
      <c r="I66" s="596" t="s">
        <v>1426</v>
      </c>
      <c r="J66" s="648"/>
      <c r="K66" s="835"/>
      <c r="L66" s="835"/>
      <c r="M66" s="712"/>
      <c r="N66" s="712"/>
      <c r="O66" s="712"/>
      <c r="P66" s="712"/>
      <c r="Q66" s="648"/>
      <c r="R66" s="648"/>
    </row>
    <row r="67" spans="1:18" ht="139.5" customHeight="1" x14ac:dyDescent="0.25">
      <c r="A67" s="653">
        <v>34</v>
      </c>
      <c r="B67" s="653">
        <v>1</v>
      </c>
      <c r="C67" s="653">
        <v>4</v>
      </c>
      <c r="D67" s="647">
        <v>2</v>
      </c>
      <c r="E67" s="822" t="s">
        <v>1477</v>
      </c>
      <c r="F67" s="822" t="s">
        <v>1478</v>
      </c>
      <c r="G67" s="647" t="s">
        <v>1427</v>
      </c>
      <c r="H67" s="548" t="s">
        <v>1428</v>
      </c>
      <c r="I67" s="596" t="s">
        <v>1420</v>
      </c>
      <c r="J67" s="647" t="s">
        <v>1479</v>
      </c>
      <c r="K67" s="751"/>
      <c r="L67" s="751" t="s">
        <v>34</v>
      </c>
      <c r="M67" s="710"/>
      <c r="N67" s="710">
        <v>22000</v>
      </c>
      <c r="O67" s="710"/>
      <c r="P67" s="710">
        <v>22000</v>
      </c>
      <c r="Q67" s="647" t="s">
        <v>1327</v>
      </c>
      <c r="R67" s="647" t="s">
        <v>1328</v>
      </c>
    </row>
    <row r="68" spans="1:18" ht="105.75" customHeight="1" x14ac:dyDescent="0.25">
      <c r="A68" s="654"/>
      <c r="B68" s="654"/>
      <c r="C68" s="654"/>
      <c r="D68" s="648"/>
      <c r="E68" s="823"/>
      <c r="F68" s="823"/>
      <c r="G68" s="648"/>
      <c r="H68" s="548" t="s">
        <v>1429</v>
      </c>
      <c r="I68" s="596" t="s">
        <v>1426</v>
      </c>
      <c r="J68" s="648"/>
      <c r="K68" s="835"/>
      <c r="L68" s="835"/>
      <c r="M68" s="712"/>
      <c r="N68" s="712"/>
      <c r="O68" s="712"/>
      <c r="P68" s="712"/>
      <c r="Q68" s="648"/>
      <c r="R68" s="648"/>
    </row>
    <row r="69" spans="1:18" ht="121.5" customHeight="1" x14ac:dyDescent="0.25">
      <c r="A69" s="653">
        <v>35</v>
      </c>
      <c r="B69" s="653">
        <v>1</v>
      </c>
      <c r="C69" s="653">
        <v>4</v>
      </c>
      <c r="D69" s="647">
        <v>2</v>
      </c>
      <c r="E69" s="822" t="s">
        <v>1480</v>
      </c>
      <c r="F69" s="822" t="s">
        <v>1481</v>
      </c>
      <c r="G69" s="647" t="s">
        <v>1427</v>
      </c>
      <c r="H69" s="548" t="s">
        <v>1428</v>
      </c>
      <c r="I69" s="596" t="s">
        <v>1420</v>
      </c>
      <c r="J69" s="647" t="s">
        <v>1482</v>
      </c>
      <c r="K69" s="751"/>
      <c r="L69" s="751" t="s">
        <v>34</v>
      </c>
      <c r="M69" s="710"/>
      <c r="N69" s="710">
        <v>22000</v>
      </c>
      <c r="O69" s="710"/>
      <c r="P69" s="710">
        <v>22000</v>
      </c>
      <c r="Q69" s="647" t="s">
        <v>1327</v>
      </c>
      <c r="R69" s="647" t="s">
        <v>1328</v>
      </c>
    </row>
    <row r="70" spans="1:18" ht="121.5" customHeight="1" x14ac:dyDescent="0.25">
      <c r="A70" s="654"/>
      <c r="B70" s="654"/>
      <c r="C70" s="654"/>
      <c r="D70" s="648"/>
      <c r="E70" s="823"/>
      <c r="F70" s="823"/>
      <c r="G70" s="648"/>
      <c r="H70" s="548" t="s">
        <v>1429</v>
      </c>
      <c r="I70" s="596" t="s">
        <v>1426</v>
      </c>
      <c r="J70" s="648"/>
      <c r="K70" s="835"/>
      <c r="L70" s="835"/>
      <c r="M70" s="712"/>
      <c r="N70" s="712"/>
      <c r="O70" s="712"/>
      <c r="P70" s="712"/>
      <c r="Q70" s="648"/>
      <c r="R70" s="648"/>
    </row>
    <row r="71" spans="1:18" ht="150.75" customHeight="1" x14ac:dyDescent="0.25">
      <c r="A71" s="653">
        <v>36</v>
      </c>
      <c r="B71" s="653">
        <v>1</v>
      </c>
      <c r="C71" s="653">
        <v>4</v>
      </c>
      <c r="D71" s="647">
        <v>2</v>
      </c>
      <c r="E71" s="822" t="s">
        <v>1483</v>
      </c>
      <c r="F71" s="822" t="s">
        <v>1484</v>
      </c>
      <c r="G71" s="647" t="s">
        <v>1427</v>
      </c>
      <c r="H71" s="548" t="s">
        <v>1428</v>
      </c>
      <c r="I71" s="596" t="s">
        <v>1420</v>
      </c>
      <c r="J71" s="647" t="s">
        <v>1485</v>
      </c>
      <c r="K71" s="751"/>
      <c r="L71" s="751" t="s">
        <v>34</v>
      </c>
      <c r="M71" s="710"/>
      <c r="N71" s="710">
        <v>22000</v>
      </c>
      <c r="O71" s="710"/>
      <c r="P71" s="710">
        <v>22000</v>
      </c>
      <c r="Q71" s="647" t="s">
        <v>1327</v>
      </c>
      <c r="R71" s="647" t="s">
        <v>1328</v>
      </c>
    </row>
    <row r="72" spans="1:18" ht="105.75" customHeight="1" x14ac:dyDescent="0.25">
      <c r="A72" s="654"/>
      <c r="B72" s="654"/>
      <c r="C72" s="654"/>
      <c r="D72" s="648"/>
      <c r="E72" s="823"/>
      <c r="F72" s="823"/>
      <c r="G72" s="648"/>
      <c r="H72" s="548" t="s">
        <v>1429</v>
      </c>
      <c r="I72" s="596" t="s">
        <v>1426</v>
      </c>
      <c r="J72" s="648"/>
      <c r="K72" s="835"/>
      <c r="L72" s="835"/>
      <c r="M72" s="712"/>
      <c r="N72" s="712"/>
      <c r="O72" s="712"/>
      <c r="P72" s="712"/>
      <c r="Q72" s="648"/>
      <c r="R72" s="648"/>
    </row>
    <row r="73" spans="1:18" ht="136.5" customHeight="1" x14ac:dyDescent="0.25">
      <c r="A73" s="653">
        <v>37</v>
      </c>
      <c r="B73" s="653">
        <v>1</v>
      </c>
      <c r="C73" s="653">
        <v>4</v>
      </c>
      <c r="D73" s="647">
        <v>2</v>
      </c>
      <c r="E73" s="822" t="s">
        <v>1486</v>
      </c>
      <c r="F73" s="822" t="s">
        <v>1487</v>
      </c>
      <c r="G73" s="647" t="s">
        <v>1427</v>
      </c>
      <c r="H73" s="548" t="s">
        <v>1428</v>
      </c>
      <c r="I73" s="596" t="s">
        <v>1420</v>
      </c>
      <c r="J73" s="647" t="s">
        <v>1488</v>
      </c>
      <c r="K73" s="751"/>
      <c r="L73" s="751" t="s">
        <v>34</v>
      </c>
      <c r="M73" s="710"/>
      <c r="N73" s="710">
        <v>22000</v>
      </c>
      <c r="O73" s="710"/>
      <c r="P73" s="710">
        <v>22000</v>
      </c>
      <c r="Q73" s="647" t="s">
        <v>1327</v>
      </c>
      <c r="R73" s="647" t="s">
        <v>1328</v>
      </c>
    </row>
    <row r="74" spans="1:18" ht="112.5" customHeight="1" x14ac:dyDescent="0.25">
      <c r="A74" s="654"/>
      <c r="B74" s="654"/>
      <c r="C74" s="654"/>
      <c r="D74" s="648"/>
      <c r="E74" s="823"/>
      <c r="F74" s="823"/>
      <c r="G74" s="648"/>
      <c r="H74" s="548" t="s">
        <v>1429</v>
      </c>
      <c r="I74" s="596" t="s">
        <v>1426</v>
      </c>
      <c r="J74" s="648"/>
      <c r="K74" s="835"/>
      <c r="L74" s="835"/>
      <c r="M74" s="712"/>
      <c r="N74" s="712"/>
      <c r="O74" s="712"/>
      <c r="P74" s="712"/>
      <c r="Q74" s="648"/>
      <c r="R74" s="648"/>
    </row>
    <row r="75" spans="1:18" ht="139.5" customHeight="1" x14ac:dyDescent="0.25">
      <c r="A75" s="653">
        <v>38</v>
      </c>
      <c r="B75" s="653">
        <v>1</v>
      </c>
      <c r="C75" s="653">
        <v>4</v>
      </c>
      <c r="D75" s="647">
        <v>2</v>
      </c>
      <c r="E75" s="822" t="s">
        <v>1489</v>
      </c>
      <c r="F75" s="822" t="s">
        <v>1490</v>
      </c>
      <c r="G75" s="647" t="s">
        <v>1427</v>
      </c>
      <c r="H75" s="548" t="s">
        <v>1428</v>
      </c>
      <c r="I75" s="596" t="s">
        <v>1420</v>
      </c>
      <c r="J75" s="647" t="s">
        <v>1491</v>
      </c>
      <c r="K75" s="751"/>
      <c r="L75" s="751" t="s">
        <v>34</v>
      </c>
      <c r="M75" s="710"/>
      <c r="N75" s="710">
        <v>22000</v>
      </c>
      <c r="O75" s="710"/>
      <c r="P75" s="710">
        <v>22000</v>
      </c>
      <c r="Q75" s="647" t="s">
        <v>1327</v>
      </c>
      <c r="R75" s="647" t="s">
        <v>1328</v>
      </c>
    </row>
    <row r="76" spans="1:18" ht="109.5" customHeight="1" x14ac:dyDescent="0.25">
      <c r="A76" s="654"/>
      <c r="B76" s="654"/>
      <c r="C76" s="654"/>
      <c r="D76" s="648"/>
      <c r="E76" s="823"/>
      <c r="F76" s="823"/>
      <c r="G76" s="648"/>
      <c r="H76" s="548" t="s">
        <v>1429</v>
      </c>
      <c r="I76" s="596" t="s">
        <v>1426</v>
      </c>
      <c r="J76" s="648"/>
      <c r="K76" s="835"/>
      <c r="L76" s="835"/>
      <c r="M76" s="712"/>
      <c r="N76" s="712"/>
      <c r="O76" s="712"/>
      <c r="P76" s="712"/>
      <c r="Q76" s="648"/>
      <c r="R76" s="648"/>
    </row>
    <row r="77" spans="1:18" ht="126.75" customHeight="1" x14ac:dyDescent="0.25">
      <c r="A77" s="653">
        <v>39</v>
      </c>
      <c r="B77" s="653">
        <v>1</v>
      </c>
      <c r="C77" s="653">
        <v>4</v>
      </c>
      <c r="D77" s="647">
        <v>2</v>
      </c>
      <c r="E77" s="822" t="s">
        <v>3010</v>
      </c>
      <c r="F77" s="822" t="s">
        <v>3011</v>
      </c>
      <c r="G77" s="647" t="s">
        <v>1427</v>
      </c>
      <c r="H77" s="548" t="s">
        <v>1428</v>
      </c>
      <c r="I77" s="596" t="s">
        <v>1420</v>
      </c>
      <c r="J77" s="647" t="s">
        <v>3012</v>
      </c>
      <c r="K77" s="751"/>
      <c r="L77" s="751" t="s">
        <v>34</v>
      </c>
      <c r="M77" s="710"/>
      <c r="N77" s="710">
        <v>22000</v>
      </c>
      <c r="O77" s="710"/>
      <c r="P77" s="710">
        <v>22000</v>
      </c>
      <c r="Q77" s="647" t="s">
        <v>1327</v>
      </c>
      <c r="R77" s="647" t="s">
        <v>1328</v>
      </c>
    </row>
    <row r="78" spans="1:18" ht="126.75" customHeight="1" x14ac:dyDescent="0.25">
      <c r="A78" s="654"/>
      <c r="B78" s="654"/>
      <c r="C78" s="654"/>
      <c r="D78" s="648"/>
      <c r="E78" s="823"/>
      <c r="F78" s="823"/>
      <c r="G78" s="648"/>
      <c r="H78" s="548" t="s">
        <v>1429</v>
      </c>
      <c r="I78" s="596" t="s">
        <v>1426</v>
      </c>
      <c r="J78" s="648"/>
      <c r="K78" s="835"/>
      <c r="L78" s="835"/>
      <c r="M78" s="712"/>
      <c r="N78" s="712"/>
      <c r="O78" s="712"/>
      <c r="P78" s="712"/>
      <c r="Q78" s="648"/>
      <c r="R78" s="648"/>
    </row>
    <row r="79" spans="1:18" ht="111.75" customHeight="1" x14ac:dyDescent="0.25">
      <c r="A79" s="653">
        <v>40</v>
      </c>
      <c r="B79" s="653">
        <v>1</v>
      </c>
      <c r="C79" s="653">
        <v>4</v>
      </c>
      <c r="D79" s="647">
        <v>2</v>
      </c>
      <c r="E79" s="822" t="s">
        <v>1492</v>
      </c>
      <c r="F79" s="822" t="s">
        <v>1493</v>
      </c>
      <c r="G79" s="647" t="s">
        <v>1427</v>
      </c>
      <c r="H79" s="548" t="s">
        <v>1428</v>
      </c>
      <c r="I79" s="596" t="s">
        <v>1420</v>
      </c>
      <c r="J79" s="647" t="s">
        <v>1494</v>
      </c>
      <c r="K79" s="751"/>
      <c r="L79" s="751" t="s">
        <v>34</v>
      </c>
      <c r="M79" s="710"/>
      <c r="N79" s="710">
        <v>22000</v>
      </c>
      <c r="O79" s="710"/>
      <c r="P79" s="710">
        <v>22000</v>
      </c>
      <c r="Q79" s="647" t="s">
        <v>1327</v>
      </c>
      <c r="R79" s="647" t="s">
        <v>1328</v>
      </c>
    </row>
    <row r="80" spans="1:18" ht="139.5" customHeight="1" x14ac:dyDescent="0.25">
      <c r="A80" s="654"/>
      <c r="B80" s="654"/>
      <c r="C80" s="654"/>
      <c r="D80" s="648"/>
      <c r="E80" s="823"/>
      <c r="F80" s="823"/>
      <c r="G80" s="648"/>
      <c r="H80" s="548" t="s">
        <v>1429</v>
      </c>
      <c r="I80" s="596" t="s">
        <v>1426</v>
      </c>
      <c r="J80" s="648"/>
      <c r="K80" s="835"/>
      <c r="L80" s="835"/>
      <c r="M80" s="712"/>
      <c r="N80" s="712"/>
      <c r="O80" s="712"/>
      <c r="P80" s="712"/>
      <c r="Q80" s="648"/>
      <c r="R80" s="648"/>
    </row>
    <row r="81" spans="1:19" ht="121.5" customHeight="1" x14ac:dyDescent="0.25">
      <c r="A81" s="653">
        <v>41</v>
      </c>
      <c r="B81" s="653">
        <v>1</v>
      </c>
      <c r="C81" s="653">
        <v>4</v>
      </c>
      <c r="D81" s="647">
        <v>2</v>
      </c>
      <c r="E81" s="822" t="s">
        <v>1495</v>
      </c>
      <c r="F81" s="822" t="s">
        <v>1496</v>
      </c>
      <c r="G81" s="647" t="s">
        <v>1427</v>
      </c>
      <c r="H81" s="548" t="s">
        <v>1428</v>
      </c>
      <c r="I81" s="596" t="s">
        <v>1420</v>
      </c>
      <c r="J81" s="647" t="s">
        <v>1497</v>
      </c>
      <c r="K81" s="751"/>
      <c r="L81" s="751" t="s">
        <v>34</v>
      </c>
      <c r="M81" s="710"/>
      <c r="N81" s="710">
        <v>22000</v>
      </c>
      <c r="O81" s="710"/>
      <c r="P81" s="710">
        <v>22000</v>
      </c>
      <c r="Q81" s="647" t="s">
        <v>1327</v>
      </c>
      <c r="R81" s="647" t="s">
        <v>1328</v>
      </c>
    </row>
    <row r="82" spans="1:19" ht="121.5" customHeight="1" x14ac:dyDescent="0.25">
      <c r="A82" s="654"/>
      <c r="B82" s="654"/>
      <c r="C82" s="654"/>
      <c r="D82" s="648"/>
      <c r="E82" s="823"/>
      <c r="F82" s="823"/>
      <c r="G82" s="648"/>
      <c r="H82" s="548" t="s">
        <v>1429</v>
      </c>
      <c r="I82" s="596" t="s">
        <v>1426</v>
      </c>
      <c r="J82" s="648"/>
      <c r="K82" s="835"/>
      <c r="L82" s="835"/>
      <c r="M82" s="712"/>
      <c r="N82" s="712"/>
      <c r="O82" s="712"/>
      <c r="P82" s="712"/>
      <c r="Q82" s="648"/>
      <c r="R82" s="648"/>
    </row>
    <row r="83" spans="1:19" ht="123.75" customHeight="1" x14ac:dyDescent="0.25">
      <c r="A83" s="653">
        <v>42</v>
      </c>
      <c r="B83" s="653">
        <v>1</v>
      </c>
      <c r="C83" s="653">
        <v>4</v>
      </c>
      <c r="D83" s="647">
        <v>2</v>
      </c>
      <c r="E83" s="822" t="s">
        <v>1498</v>
      </c>
      <c r="F83" s="822" t="s">
        <v>1499</v>
      </c>
      <c r="G83" s="647" t="s">
        <v>1427</v>
      </c>
      <c r="H83" s="548" t="s">
        <v>1428</v>
      </c>
      <c r="I83" s="596" t="s">
        <v>1420</v>
      </c>
      <c r="J83" s="647" t="s">
        <v>1500</v>
      </c>
      <c r="K83" s="751"/>
      <c r="L83" s="751" t="s">
        <v>34</v>
      </c>
      <c r="M83" s="710"/>
      <c r="N83" s="710">
        <v>22000</v>
      </c>
      <c r="O83" s="710"/>
      <c r="P83" s="710">
        <v>22000</v>
      </c>
      <c r="Q83" s="647" t="s">
        <v>1327</v>
      </c>
      <c r="R83" s="647" t="s">
        <v>1328</v>
      </c>
    </row>
    <row r="84" spans="1:19" ht="123.75" customHeight="1" x14ac:dyDescent="0.25">
      <c r="A84" s="654"/>
      <c r="B84" s="654"/>
      <c r="C84" s="654"/>
      <c r="D84" s="648"/>
      <c r="E84" s="823"/>
      <c r="F84" s="823"/>
      <c r="G84" s="648"/>
      <c r="H84" s="548" t="s">
        <v>1429</v>
      </c>
      <c r="I84" s="596" t="s">
        <v>1426</v>
      </c>
      <c r="J84" s="648"/>
      <c r="K84" s="835"/>
      <c r="L84" s="835"/>
      <c r="M84" s="712"/>
      <c r="N84" s="712"/>
      <c r="O84" s="712"/>
      <c r="P84" s="712"/>
      <c r="Q84" s="648"/>
      <c r="R84" s="648"/>
    </row>
    <row r="85" spans="1:19" ht="141" customHeight="1" x14ac:dyDescent="0.25">
      <c r="A85" s="653">
        <v>43</v>
      </c>
      <c r="B85" s="653">
        <v>1</v>
      </c>
      <c r="C85" s="653">
        <v>4</v>
      </c>
      <c r="D85" s="647">
        <v>2</v>
      </c>
      <c r="E85" s="822" t="s">
        <v>1501</v>
      </c>
      <c r="F85" s="822" t="s">
        <v>1502</v>
      </c>
      <c r="G85" s="647" t="s">
        <v>1427</v>
      </c>
      <c r="H85" s="548" t="s">
        <v>1428</v>
      </c>
      <c r="I85" s="596" t="s">
        <v>1420</v>
      </c>
      <c r="J85" s="647" t="s">
        <v>1503</v>
      </c>
      <c r="K85" s="751"/>
      <c r="L85" s="751" t="s">
        <v>34</v>
      </c>
      <c r="M85" s="710"/>
      <c r="N85" s="710">
        <v>22000</v>
      </c>
      <c r="O85" s="710"/>
      <c r="P85" s="710">
        <v>22000</v>
      </c>
      <c r="Q85" s="647" t="s">
        <v>1327</v>
      </c>
      <c r="R85" s="647" t="s">
        <v>1328</v>
      </c>
    </row>
    <row r="86" spans="1:19" ht="115.5" customHeight="1" x14ac:dyDescent="0.25">
      <c r="A86" s="654"/>
      <c r="B86" s="654"/>
      <c r="C86" s="654"/>
      <c r="D86" s="648"/>
      <c r="E86" s="823"/>
      <c r="F86" s="823"/>
      <c r="G86" s="648"/>
      <c r="H86" s="548" t="s">
        <v>1429</v>
      </c>
      <c r="I86" s="596" t="s">
        <v>1426</v>
      </c>
      <c r="J86" s="648"/>
      <c r="K86" s="835"/>
      <c r="L86" s="835"/>
      <c r="M86" s="712"/>
      <c r="N86" s="712"/>
      <c r="O86" s="712"/>
      <c r="P86" s="712"/>
      <c r="Q86" s="648"/>
      <c r="R86" s="648"/>
    </row>
    <row r="87" spans="1:19" ht="128.25" customHeight="1" x14ac:dyDescent="0.25">
      <c r="A87" s="653">
        <v>44</v>
      </c>
      <c r="B87" s="653">
        <v>1</v>
      </c>
      <c r="C87" s="653">
        <v>4</v>
      </c>
      <c r="D87" s="647">
        <v>2</v>
      </c>
      <c r="E87" s="822" t="s">
        <v>1504</v>
      </c>
      <c r="F87" s="822" t="s">
        <v>1505</v>
      </c>
      <c r="G87" s="647" t="s">
        <v>196</v>
      </c>
      <c r="H87" s="548" t="s">
        <v>1061</v>
      </c>
      <c r="I87" s="596" t="s">
        <v>41</v>
      </c>
      <c r="J87" s="647" t="s">
        <v>1506</v>
      </c>
      <c r="K87" s="751"/>
      <c r="L87" s="751" t="s">
        <v>34</v>
      </c>
      <c r="M87" s="710"/>
      <c r="N87" s="710">
        <v>20500</v>
      </c>
      <c r="O87" s="710"/>
      <c r="P87" s="710">
        <v>20500</v>
      </c>
      <c r="Q87" s="647" t="s">
        <v>1327</v>
      </c>
      <c r="R87" s="647" t="s">
        <v>1328</v>
      </c>
      <c r="S87" s="233"/>
    </row>
    <row r="88" spans="1:19" ht="128.25" customHeight="1" x14ac:dyDescent="0.25">
      <c r="A88" s="654"/>
      <c r="B88" s="654"/>
      <c r="C88" s="654"/>
      <c r="D88" s="648"/>
      <c r="E88" s="823"/>
      <c r="F88" s="823"/>
      <c r="G88" s="648"/>
      <c r="H88" s="541" t="s">
        <v>1063</v>
      </c>
      <c r="I88" s="547" t="s">
        <v>1507</v>
      </c>
      <c r="J88" s="648"/>
      <c r="K88" s="835"/>
      <c r="L88" s="835"/>
      <c r="M88" s="712"/>
      <c r="N88" s="712"/>
      <c r="O88" s="712"/>
      <c r="P88" s="712"/>
      <c r="Q88" s="648"/>
      <c r="R88" s="648"/>
    </row>
    <row r="89" spans="1:19" ht="68.25" customHeight="1" x14ac:dyDescent="0.25">
      <c r="A89" s="647">
        <v>45</v>
      </c>
      <c r="B89" s="647">
        <v>1</v>
      </c>
      <c r="C89" s="647">
        <v>4</v>
      </c>
      <c r="D89" s="647">
        <v>2</v>
      </c>
      <c r="E89" s="822" t="s">
        <v>1508</v>
      </c>
      <c r="F89" s="822" t="s">
        <v>1509</v>
      </c>
      <c r="G89" s="647" t="s">
        <v>1510</v>
      </c>
      <c r="H89" s="548" t="s">
        <v>1061</v>
      </c>
      <c r="I89" s="532">
        <v>1</v>
      </c>
      <c r="J89" s="647" t="s">
        <v>1511</v>
      </c>
      <c r="K89" s="647"/>
      <c r="L89" s="647" t="s">
        <v>34</v>
      </c>
      <c r="M89" s="737"/>
      <c r="N89" s="737">
        <v>57800</v>
      </c>
      <c r="O89" s="737"/>
      <c r="P89" s="737">
        <v>57800</v>
      </c>
      <c r="Q89" s="647" t="s">
        <v>1327</v>
      </c>
      <c r="R89" s="647" t="s">
        <v>1328</v>
      </c>
    </row>
    <row r="90" spans="1:19" ht="59.25" customHeight="1" x14ac:dyDescent="0.25">
      <c r="A90" s="673"/>
      <c r="B90" s="673"/>
      <c r="C90" s="673"/>
      <c r="D90" s="673"/>
      <c r="E90" s="824"/>
      <c r="F90" s="824"/>
      <c r="G90" s="673"/>
      <c r="H90" s="548" t="s">
        <v>1063</v>
      </c>
      <c r="I90" s="532">
        <v>30</v>
      </c>
      <c r="J90" s="673"/>
      <c r="K90" s="673"/>
      <c r="L90" s="673"/>
      <c r="M90" s="753"/>
      <c r="N90" s="753"/>
      <c r="O90" s="753"/>
      <c r="P90" s="753"/>
      <c r="Q90" s="673"/>
      <c r="R90" s="673"/>
    </row>
    <row r="91" spans="1:19" ht="60.75" customHeight="1" x14ac:dyDescent="0.25">
      <c r="A91" s="673"/>
      <c r="B91" s="673"/>
      <c r="C91" s="673"/>
      <c r="D91" s="673"/>
      <c r="E91" s="824"/>
      <c r="F91" s="824"/>
      <c r="G91" s="673"/>
      <c r="H91" s="548" t="s">
        <v>548</v>
      </c>
      <c r="I91" s="532">
        <v>1</v>
      </c>
      <c r="J91" s="673"/>
      <c r="K91" s="673"/>
      <c r="L91" s="673"/>
      <c r="M91" s="753"/>
      <c r="N91" s="753"/>
      <c r="O91" s="753"/>
      <c r="P91" s="753"/>
      <c r="Q91" s="673"/>
      <c r="R91" s="673"/>
    </row>
    <row r="92" spans="1:19" ht="62.25" customHeight="1" x14ac:dyDescent="0.25">
      <c r="A92" s="673"/>
      <c r="B92" s="673"/>
      <c r="C92" s="673"/>
      <c r="D92" s="673"/>
      <c r="E92" s="824"/>
      <c r="F92" s="824"/>
      <c r="G92" s="673"/>
      <c r="H92" s="548" t="s">
        <v>1512</v>
      </c>
      <c r="I92" s="532">
        <v>1</v>
      </c>
      <c r="J92" s="673"/>
      <c r="K92" s="673"/>
      <c r="L92" s="673"/>
      <c r="M92" s="753"/>
      <c r="N92" s="753"/>
      <c r="O92" s="753"/>
      <c r="P92" s="753"/>
      <c r="Q92" s="673"/>
      <c r="R92" s="673"/>
    </row>
    <row r="93" spans="1:19" ht="60" customHeight="1" x14ac:dyDescent="0.25">
      <c r="A93" s="648"/>
      <c r="B93" s="648"/>
      <c r="C93" s="648"/>
      <c r="D93" s="648"/>
      <c r="E93" s="823"/>
      <c r="F93" s="823"/>
      <c r="G93" s="648"/>
      <c r="H93" s="548" t="s">
        <v>1513</v>
      </c>
      <c r="I93" s="317">
        <v>1000</v>
      </c>
      <c r="J93" s="648"/>
      <c r="K93" s="648"/>
      <c r="L93" s="648"/>
      <c r="M93" s="738"/>
      <c r="N93" s="738"/>
      <c r="O93" s="738"/>
      <c r="P93" s="738"/>
      <c r="Q93" s="648"/>
      <c r="R93" s="648"/>
    </row>
    <row r="94" spans="1:19" ht="64.5" customHeight="1" x14ac:dyDescent="0.25">
      <c r="A94" s="647">
        <v>46</v>
      </c>
      <c r="B94" s="647">
        <v>1</v>
      </c>
      <c r="C94" s="647">
        <v>4</v>
      </c>
      <c r="D94" s="647">
        <v>2</v>
      </c>
      <c r="E94" s="822" t="s">
        <v>1514</v>
      </c>
      <c r="F94" s="822" t="s">
        <v>1515</v>
      </c>
      <c r="G94" s="647" t="s">
        <v>196</v>
      </c>
      <c r="H94" s="548" t="s">
        <v>1061</v>
      </c>
      <c r="I94" s="532">
        <v>1</v>
      </c>
      <c r="J94" s="647" t="s">
        <v>1334</v>
      </c>
      <c r="K94" s="647"/>
      <c r="L94" s="647" t="s">
        <v>34</v>
      </c>
      <c r="M94" s="737"/>
      <c r="N94" s="737">
        <v>26000</v>
      </c>
      <c r="O94" s="737"/>
      <c r="P94" s="737">
        <v>26000</v>
      </c>
      <c r="Q94" s="647" t="s">
        <v>1327</v>
      </c>
      <c r="R94" s="647" t="s">
        <v>1328</v>
      </c>
    </row>
    <row r="95" spans="1:19" ht="64.5" customHeight="1" x14ac:dyDescent="0.25">
      <c r="A95" s="648"/>
      <c r="B95" s="648"/>
      <c r="C95" s="648"/>
      <c r="D95" s="648"/>
      <c r="E95" s="823"/>
      <c r="F95" s="823"/>
      <c r="G95" s="648"/>
      <c r="H95" s="548" t="s">
        <v>1063</v>
      </c>
      <c r="I95" s="532">
        <v>50</v>
      </c>
      <c r="J95" s="648"/>
      <c r="K95" s="648"/>
      <c r="L95" s="648"/>
      <c r="M95" s="738"/>
      <c r="N95" s="738"/>
      <c r="O95" s="738"/>
      <c r="P95" s="738"/>
      <c r="Q95" s="648"/>
      <c r="R95" s="648"/>
    </row>
    <row r="96" spans="1:19" x14ac:dyDescent="0.25">
      <c r="A96" s="318"/>
      <c r="B96" s="318"/>
      <c r="C96" s="318"/>
      <c r="D96" s="319"/>
      <c r="E96" s="320"/>
      <c r="F96" s="320"/>
      <c r="G96" s="319"/>
      <c r="H96" s="321"/>
      <c r="I96" s="322"/>
      <c r="J96" s="319"/>
      <c r="K96" s="323"/>
      <c r="L96" s="323"/>
      <c r="M96" s="324"/>
      <c r="N96" s="325"/>
      <c r="O96" s="324"/>
      <c r="P96" s="324"/>
      <c r="Q96" s="319"/>
      <c r="R96" s="319"/>
    </row>
    <row r="97" spans="13:16" ht="15.75" x14ac:dyDescent="0.25">
      <c r="M97" s="852"/>
      <c r="N97" s="966" t="s">
        <v>35</v>
      </c>
      <c r="O97" s="966"/>
      <c r="P97" s="966"/>
    </row>
    <row r="98" spans="13:16" x14ac:dyDescent="0.25">
      <c r="M98" s="852"/>
      <c r="N98" s="716" t="s">
        <v>36</v>
      </c>
      <c r="O98" s="852" t="s">
        <v>37</v>
      </c>
      <c r="P98" s="852"/>
    </row>
    <row r="99" spans="13:16" ht="16.5" customHeight="1" x14ac:dyDescent="0.25">
      <c r="M99" s="852"/>
      <c r="N99" s="718"/>
      <c r="O99" s="292">
        <v>2020</v>
      </c>
      <c r="P99" s="292">
        <v>2021</v>
      </c>
    </row>
    <row r="100" spans="13:16" x14ac:dyDescent="0.25">
      <c r="M100" s="280" t="s">
        <v>887</v>
      </c>
      <c r="N100" s="326">
        <v>46</v>
      </c>
      <c r="O100" s="327">
        <f>O7+O8+O9+O10+O11+O12+O13+O14+O15+O16</f>
        <v>381051.67</v>
      </c>
      <c r="P100" s="208">
        <f>P94+P89+P87+P85+P83+P81+P79+P77+P75+P73+P71+P69+P67+P65+P63+P61+P59+P57+P55+P53+P51+P49+P47+P45+P43+P41+P39+P37+P35+P31+P30+P28+P26+P24+P20+P17</f>
        <v>1186000</v>
      </c>
    </row>
    <row r="101" spans="13:16" x14ac:dyDescent="0.25">
      <c r="O101" s="233"/>
      <c r="P101" s="233"/>
    </row>
    <row r="102" spans="13:16" x14ac:dyDescent="0.25">
      <c r="O102" s="233"/>
      <c r="P102" s="233"/>
    </row>
    <row r="103" spans="13:16" x14ac:dyDescent="0.25">
      <c r="O103" s="233"/>
    </row>
  </sheetData>
  <mergeCells count="578">
    <mergeCell ref="A94:A95"/>
    <mergeCell ref="B94:B95"/>
    <mergeCell ref="C94:C95"/>
    <mergeCell ref="D94:D95"/>
    <mergeCell ref="E94:E95"/>
    <mergeCell ref="F89:F93"/>
    <mergeCell ref="G89:G93"/>
    <mergeCell ref="J89:J93"/>
    <mergeCell ref="K89:K93"/>
    <mergeCell ref="F94:F95"/>
    <mergeCell ref="G94:G95"/>
    <mergeCell ref="J94:J95"/>
    <mergeCell ref="K94:K95"/>
    <mergeCell ref="L94:L95"/>
    <mergeCell ref="M94:M95"/>
    <mergeCell ref="N89:N93"/>
    <mergeCell ref="O89:O93"/>
    <mergeCell ref="P89:P93"/>
    <mergeCell ref="L89:L93"/>
    <mergeCell ref="M89:M93"/>
    <mergeCell ref="N94:N95"/>
    <mergeCell ref="O94:O95"/>
    <mergeCell ref="P94:P95"/>
    <mergeCell ref="Q94:Q95"/>
    <mergeCell ref="R94:R95"/>
    <mergeCell ref="M97:M99"/>
    <mergeCell ref="N97:P97"/>
    <mergeCell ref="N98:N99"/>
    <mergeCell ref="O98:P98"/>
    <mergeCell ref="R87:R88"/>
    <mergeCell ref="A89:A93"/>
    <mergeCell ref="B89:B93"/>
    <mergeCell ref="C89:C93"/>
    <mergeCell ref="D89:D93"/>
    <mergeCell ref="E89:E93"/>
    <mergeCell ref="G87:G88"/>
    <mergeCell ref="J87:J88"/>
    <mergeCell ref="K87:K88"/>
    <mergeCell ref="L87:L88"/>
    <mergeCell ref="M87:M88"/>
    <mergeCell ref="N87:N88"/>
    <mergeCell ref="Q89:Q93"/>
    <mergeCell ref="R89:R93"/>
    <mergeCell ref="A87:A88"/>
    <mergeCell ref="B87:B88"/>
    <mergeCell ref="C87:C88"/>
    <mergeCell ref="D87:D88"/>
    <mergeCell ref="E87:E88"/>
    <mergeCell ref="F87:F88"/>
    <mergeCell ref="O87:O88"/>
    <mergeCell ref="P87:P88"/>
    <mergeCell ref="Q87:Q88"/>
    <mergeCell ref="Q85:Q86"/>
    <mergeCell ref="R85:R86"/>
    <mergeCell ref="F85:F86"/>
    <mergeCell ref="G85:G86"/>
    <mergeCell ref="J85:J86"/>
    <mergeCell ref="K85:K86"/>
    <mergeCell ref="L85:L86"/>
    <mergeCell ref="M85:M86"/>
    <mergeCell ref="A85:A86"/>
    <mergeCell ref="B85:B86"/>
    <mergeCell ref="C85:C86"/>
    <mergeCell ref="D85:D86"/>
    <mergeCell ref="E85:E86"/>
    <mergeCell ref="A83:A84"/>
    <mergeCell ref="B83:B84"/>
    <mergeCell ref="C83:C84"/>
    <mergeCell ref="D83:D84"/>
    <mergeCell ref="E83:E84"/>
    <mergeCell ref="F83:F84"/>
    <mergeCell ref="N85:N86"/>
    <mergeCell ref="O85:O86"/>
    <mergeCell ref="P85:P86"/>
    <mergeCell ref="O83:O84"/>
    <mergeCell ref="P83:P84"/>
    <mergeCell ref="Q83:Q84"/>
    <mergeCell ref="R83:R84"/>
    <mergeCell ref="G83:G84"/>
    <mergeCell ref="J83:J84"/>
    <mergeCell ref="K83:K84"/>
    <mergeCell ref="L83:L84"/>
    <mergeCell ref="M83:M84"/>
    <mergeCell ref="N83:N84"/>
    <mergeCell ref="N81:N82"/>
    <mergeCell ref="O81:O82"/>
    <mergeCell ref="P81:P82"/>
    <mergeCell ref="Q81:Q82"/>
    <mergeCell ref="R81:R82"/>
    <mergeCell ref="F81:F82"/>
    <mergeCell ref="G81:G82"/>
    <mergeCell ref="J81:J82"/>
    <mergeCell ref="K81:K82"/>
    <mergeCell ref="L81:L82"/>
    <mergeCell ref="M81:M82"/>
    <mergeCell ref="O79:O80"/>
    <mergeCell ref="P79:P80"/>
    <mergeCell ref="Q79:Q80"/>
    <mergeCell ref="R79:R80"/>
    <mergeCell ref="G79:G80"/>
    <mergeCell ref="J79:J80"/>
    <mergeCell ref="K79:K80"/>
    <mergeCell ref="L79:L80"/>
    <mergeCell ref="M79:M80"/>
    <mergeCell ref="N79:N80"/>
    <mergeCell ref="A79:A80"/>
    <mergeCell ref="B79:B80"/>
    <mergeCell ref="C79:C80"/>
    <mergeCell ref="D79:D80"/>
    <mergeCell ref="E79:E80"/>
    <mergeCell ref="F79:F80"/>
    <mergeCell ref="A81:A82"/>
    <mergeCell ref="B81:B82"/>
    <mergeCell ref="C81:C82"/>
    <mergeCell ref="D81:D82"/>
    <mergeCell ref="E81:E82"/>
    <mergeCell ref="Q77:Q78"/>
    <mergeCell ref="R77:R78"/>
    <mergeCell ref="F77:F78"/>
    <mergeCell ref="G77:G78"/>
    <mergeCell ref="J77:J78"/>
    <mergeCell ref="K77:K78"/>
    <mergeCell ref="L77:L78"/>
    <mergeCell ref="M77:M78"/>
    <mergeCell ref="A77:A78"/>
    <mergeCell ref="B77:B78"/>
    <mergeCell ref="C77:C78"/>
    <mergeCell ref="D77:D78"/>
    <mergeCell ref="E77:E78"/>
    <mergeCell ref="A75:A76"/>
    <mergeCell ref="B75:B76"/>
    <mergeCell ref="C75:C76"/>
    <mergeCell ref="D75:D76"/>
    <mergeCell ref="E75:E76"/>
    <mergeCell ref="F75:F76"/>
    <mergeCell ref="N77:N78"/>
    <mergeCell ref="O77:O78"/>
    <mergeCell ref="P77:P78"/>
    <mergeCell ref="O75:O76"/>
    <mergeCell ref="P75:P76"/>
    <mergeCell ref="Q75:Q76"/>
    <mergeCell ref="R75:R76"/>
    <mergeCell ref="G75:G76"/>
    <mergeCell ref="J75:J76"/>
    <mergeCell ref="K75:K76"/>
    <mergeCell ref="L75:L76"/>
    <mergeCell ref="M75:M76"/>
    <mergeCell ref="N75:N76"/>
    <mergeCell ref="N73:N74"/>
    <mergeCell ref="O73:O74"/>
    <mergeCell ref="P73:P74"/>
    <mergeCell ref="Q73:Q74"/>
    <mergeCell ref="R73:R74"/>
    <mergeCell ref="F73:F74"/>
    <mergeCell ref="G73:G74"/>
    <mergeCell ref="J73:J74"/>
    <mergeCell ref="K73:K74"/>
    <mergeCell ref="L73:L74"/>
    <mergeCell ref="M73:M74"/>
    <mergeCell ref="O71:O72"/>
    <mergeCell ref="P71:P72"/>
    <mergeCell ref="Q71:Q72"/>
    <mergeCell ref="R71:R72"/>
    <mergeCell ref="G71:G72"/>
    <mergeCell ref="J71:J72"/>
    <mergeCell ref="K71:K72"/>
    <mergeCell ref="L71:L72"/>
    <mergeCell ref="M71:M72"/>
    <mergeCell ref="N71:N72"/>
    <mergeCell ref="A71:A72"/>
    <mergeCell ref="B71:B72"/>
    <mergeCell ref="C71:C72"/>
    <mergeCell ref="D71:D72"/>
    <mergeCell ref="E71:E72"/>
    <mergeCell ref="F71:F72"/>
    <mergeCell ref="A73:A74"/>
    <mergeCell ref="B73:B74"/>
    <mergeCell ref="C73:C74"/>
    <mergeCell ref="D73:D74"/>
    <mergeCell ref="E73:E74"/>
    <mergeCell ref="Q69:Q70"/>
    <mergeCell ref="R69:R70"/>
    <mergeCell ref="F69:F70"/>
    <mergeCell ref="G69:G70"/>
    <mergeCell ref="J69:J70"/>
    <mergeCell ref="K69:K70"/>
    <mergeCell ref="L69:L70"/>
    <mergeCell ref="M69:M70"/>
    <mergeCell ref="A69:A70"/>
    <mergeCell ref="B69:B70"/>
    <mergeCell ref="C69:C70"/>
    <mergeCell ref="D69:D70"/>
    <mergeCell ref="E69:E70"/>
    <mergeCell ref="A67:A68"/>
    <mergeCell ref="B67:B68"/>
    <mergeCell ref="C67:C68"/>
    <mergeCell ref="D67:D68"/>
    <mergeCell ref="E67:E68"/>
    <mergeCell ref="F67:F68"/>
    <mergeCell ref="N69:N70"/>
    <mergeCell ref="O69:O70"/>
    <mergeCell ref="P69:P70"/>
    <mergeCell ref="O67:O68"/>
    <mergeCell ref="P67:P68"/>
    <mergeCell ref="Q67:Q68"/>
    <mergeCell ref="R67:R68"/>
    <mergeCell ref="G67:G68"/>
    <mergeCell ref="J67:J68"/>
    <mergeCell ref="K67:K68"/>
    <mergeCell ref="L67:L68"/>
    <mergeCell ref="M67:M68"/>
    <mergeCell ref="N67:N68"/>
    <mergeCell ref="N65:N66"/>
    <mergeCell ref="O65:O66"/>
    <mergeCell ref="P65:P66"/>
    <mergeCell ref="Q65:Q66"/>
    <mergeCell ref="R65:R66"/>
    <mergeCell ref="F65:F66"/>
    <mergeCell ref="G65:G66"/>
    <mergeCell ref="J65:J66"/>
    <mergeCell ref="K65:K66"/>
    <mergeCell ref="L65:L66"/>
    <mergeCell ref="M65:M66"/>
    <mergeCell ref="O63:O64"/>
    <mergeCell ref="P63:P64"/>
    <mergeCell ref="Q63:Q64"/>
    <mergeCell ref="R63:R64"/>
    <mergeCell ref="G63:G64"/>
    <mergeCell ref="J63:J64"/>
    <mergeCell ref="K63:K64"/>
    <mergeCell ref="L63:L64"/>
    <mergeCell ref="M63:M64"/>
    <mergeCell ref="N63:N64"/>
    <mergeCell ref="A63:A64"/>
    <mergeCell ref="B63:B64"/>
    <mergeCell ref="C63:C64"/>
    <mergeCell ref="D63:D64"/>
    <mergeCell ref="E63:E64"/>
    <mergeCell ref="F63:F64"/>
    <mergeCell ref="A65:A66"/>
    <mergeCell ref="B65:B66"/>
    <mergeCell ref="C65:C66"/>
    <mergeCell ref="D65:D66"/>
    <mergeCell ref="E65:E66"/>
    <mergeCell ref="Q61:Q62"/>
    <mergeCell ref="R61:R62"/>
    <mergeCell ref="F61:F62"/>
    <mergeCell ref="G61:G62"/>
    <mergeCell ref="J61:J62"/>
    <mergeCell ref="K61:K62"/>
    <mergeCell ref="L61:L62"/>
    <mergeCell ref="M61:M62"/>
    <mergeCell ref="A61:A62"/>
    <mergeCell ref="B61:B62"/>
    <mergeCell ref="C61:C62"/>
    <mergeCell ref="D61:D62"/>
    <mergeCell ref="E61:E62"/>
    <mergeCell ref="A59:A60"/>
    <mergeCell ref="B59:B60"/>
    <mergeCell ref="C59:C60"/>
    <mergeCell ref="D59:D60"/>
    <mergeCell ref="E59:E60"/>
    <mergeCell ref="F59:F60"/>
    <mergeCell ref="N61:N62"/>
    <mergeCell ref="O61:O62"/>
    <mergeCell ref="P61:P62"/>
    <mergeCell ref="O59:O60"/>
    <mergeCell ref="P59:P60"/>
    <mergeCell ref="Q59:Q60"/>
    <mergeCell ref="R59:R60"/>
    <mergeCell ref="G59:G60"/>
    <mergeCell ref="J59:J60"/>
    <mergeCell ref="K59:K60"/>
    <mergeCell ref="L59:L60"/>
    <mergeCell ref="M59:M60"/>
    <mergeCell ref="N59:N60"/>
    <mergeCell ref="N57:N58"/>
    <mergeCell ref="O57:O58"/>
    <mergeCell ref="P57:P58"/>
    <mergeCell ref="Q57:Q58"/>
    <mergeCell ref="R57:R58"/>
    <mergeCell ref="F57:F58"/>
    <mergeCell ref="G57:G58"/>
    <mergeCell ref="J57:J58"/>
    <mergeCell ref="K57:K58"/>
    <mergeCell ref="L57:L58"/>
    <mergeCell ref="M57:M58"/>
    <mergeCell ref="O55:O56"/>
    <mergeCell ref="P55:P56"/>
    <mergeCell ref="Q55:Q56"/>
    <mergeCell ref="R55:R56"/>
    <mergeCell ref="G55:G56"/>
    <mergeCell ref="J55:J56"/>
    <mergeCell ref="K55:K56"/>
    <mergeCell ref="L55:L56"/>
    <mergeCell ref="M55:M56"/>
    <mergeCell ref="N55:N56"/>
    <mergeCell ref="A55:A56"/>
    <mergeCell ref="B55:B56"/>
    <mergeCell ref="C55:C56"/>
    <mergeCell ref="D55:D56"/>
    <mergeCell ref="E55:E56"/>
    <mergeCell ref="F55:F56"/>
    <mergeCell ref="A57:A58"/>
    <mergeCell ref="B57:B58"/>
    <mergeCell ref="C57:C58"/>
    <mergeCell ref="D57:D58"/>
    <mergeCell ref="E57:E58"/>
    <mergeCell ref="Q53:Q54"/>
    <mergeCell ref="R53:R54"/>
    <mergeCell ref="F53:F54"/>
    <mergeCell ref="G53:G54"/>
    <mergeCell ref="J53:J54"/>
    <mergeCell ref="K53:K54"/>
    <mergeCell ref="L53:L54"/>
    <mergeCell ref="M53:M54"/>
    <mergeCell ref="A53:A54"/>
    <mergeCell ref="B53:B54"/>
    <mergeCell ref="C53:C54"/>
    <mergeCell ref="D53:D54"/>
    <mergeCell ref="E53:E54"/>
    <mergeCell ref="A51:A52"/>
    <mergeCell ref="B51:B52"/>
    <mergeCell ref="C51:C52"/>
    <mergeCell ref="D51:D52"/>
    <mergeCell ref="E51:E52"/>
    <mergeCell ref="F51:F52"/>
    <mergeCell ref="N53:N54"/>
    <mergeCell ref="O53:O54"/>
    <mergeCell ref="P53:P54"/>
    <mergeCell ref="O51:O52"/>
    <mergeCell ref="P51:P52"/>
    <mergeCell ref="Q51:Q52"/>
    <mergeCell ref="R51:R52"/>
    <mergeCell ref="G51:G52"/>
    <mergeCell ref="J51:J52"/>
    <mergeCell ref="K51:K52"/>
    <mergeCell ref="L51:L52"/>
    <mergeCell ref="M51:M52"/>
    <mergeCell ref="N51:N52"/>
    <mergeCell ref="N49:N50"/>
    <mergeCell ref="O49:O50"/>
    <mergeCell ref="P49:P50"/>
    <mergeCell ref="Q49:Q50"/>
    <mergeCell ref="R49:R50"/>
    <mergeCell ref="F49:F50"/>
    <mergeCell ref="G49:G50"/>
    <mergeCell ref="J49:J50"/>
    <mergeCell ref="K49:K50"/>
    <mergeCell ref="L49:L50"/>
    <mergeCell ref="M49:M50"/>
    <mergeCell ref="O47:O48"/>
    <mergeCell ref="P47:P48"/>
    <mergeCell ref="Q47:Q48"/>
    <mergeCell ref="R47:R48"/>
    <mergeCell ref="G47:G48"/>
    <mergeCell ref="J47:J48"/>
    <mergeCell ref="K47:K48"/>
    <mergeCell ref="L47:L48"/>
    <mergeCell ref="M47:M48"/>
    <mergeCell ref="N47:N48"/>
    <mergeCell ref="A47:A48"/>
    <mergeCell ref="B47:B48"/>
    <mergeCell ref="C47:C48"/>
    <mergeCell ref="D47:D48"/>
    <mergeCell ref="E47:E48"/>
    <mergeCell ref="F47:F48"/>
    <mergeCell ref="A49:A50"/>
    <mergeCell ref="B49:B50"/>
    <mergeCell ref="C49:C50"/>
    <mergeCell ref="D49:D50"/>
    <mergeCell ref="E49:E50"/>
    <mergeCell ref="Q45:Q46"/>
    <mergeCell ref="R45:R46"/>
    <mergeCell ref="F45:F46"/>
    <mergeCell ref="G45:G46"/>
    <mergeCell ref="J45:J46"/>
    <mergeCell ref="K45:K46"/>
    <mergeCell ref="L45:L46"/>
    <mergeCell ref="M45:M46"/>
    <mergeCell ref="A45:A46"/>
    <mergeCell ref="B45:B46"/>
    <mergeCell ref="C45:C46"/>
    <mergeCell ref="D45:D46"/>
    <mergeCell ref="E45:E46"/>
    <mergeCell ref="A43:A44"/>
    <mergeCell ref="B43:B44"/>
    <mergeCell ref="C43:C44"/>
    <mergeCell ref="D43:D44"/>
    <mergeCell ref="E43:E44"/>
    <mergeCell ref="F43:F44"/>
    <mergeCell ref="N45:N46"/>
    <mergeCell ref="O45:O46"/>
    <mergeCell ref="P45:P46"/>
    <mergeCell ref="O43:O44"/>
    <mergeCell ref="P43:P44"/>
    <mergeCell ref="Q43:Q44"/>
    <mergeCell ref="R43:R44"/>
    <mergeCell ref="G43:G44"/>
    <mergeCell ref="J43:J44"/>
    <mergeCell ref="K43:K44"/>
    <mergeCell ref="L43:L44"/>
    <mergeCell ref="M43:M44"/>
    <mergeCell ref="N43:N44"/>
    <mergeCell ref="N41:N42"/>
    <mergeCell ref="O41:O42"/>
    <mergeCell ref="P41:P42"/>
    <mergeCell ref="Q41:Q42"/>
    <mergeCell ref="R41:R42"/>
    <mergeCell ref="F41:F42"/>
    <mergeCell ref="G41:G42"/>
    <mergeCell ref="J41:J42"/>
    <mergeCell ref="K41:K42"/>
    <mergeCell ref="L41:L42"/>
    <mergeCell ref="M41:M42"/>
    <mergeCell ref="O39:O40"/>
    <mergeCell ref="P39:P40"/>
    <mergeCell ref="Q39:Q40"/>
    <mergeCell ref="R39:R40"/>
    <mergeCell ref="G39:G40"/>
    <mergeCell ref="J39:J40"/>
    <mergeCell ref="K39:K40"/>
    <mergeCell ref="L39:L40"/>
    <mergeCell ref="M39:M40"/>
    <mergeCell ref="N39:N40"/>
    <mergeCell ref="A39:A40"/>
    <mergeCell ref="B39:B40"/>
    <mergeCell ref="C39:C40"/>
    <mergeCell ref="D39:D40"/>
    <mergeCell ref="E39:E40"/>
    <mergeCell ref="F39:F40"/>
    <mergeCell ref="A41:A42"/>
    <mergeCell ref="B41:B42"/>
    <mergeCell ref="C41:C42"/>
    <mergeCell ref="D41:D42"/>
    <mergeCell ref="E41:E42"/>
    <mergeCell ref="Q37:Q38"/>
    <mergeCell ref="R37:R38"/>
    <mergeCell ref="F37:F38"/>
    <mergeCell ref="G37:G38"/>
    <mergeCell ref="J37:J38"/>
    <mergeCell ref="K37:K38"/>
    <mergeCell ref="L37:L38"/>
    <mergeCell ref="M37:M38"/>
    <mergeCell ref="A37:A38"/>
    <mergeCell ref="B37:B38"/>
    <mergeCell ref="C37:C38"/>
    <mergeCell ref="D37:D38"/>
    <mergeCell ref="E37:E38"/>
    <mergeCell ref="A35:A36"/>
    <mergeCell ref="B35:B36"/>
    <mergeCell ref="C35:C36"/>
    <mergeCell ref="D35:D36"/>
    <mergeCell ref="E35:E36"/>
    <mergeCell ref="F35:F36"/>
    <mergeCell ref="N37:N38"/>
    <mergeCell ref="O37:O38"/>
    <mergeCell ref="P37:P38"/>
    <mergeCell ref="O35:O36"/>
    <mergeCell ref="P35:P36"/>
    <mergeCell ref="Q35:Q36"/>
    <mergeCell ref="R35:R36"/>
    <mergeCell ref="G35:G36"/>
    <mergeCell ref="J35:J36"/>
    <mergeCell ref="K35:K36"/>
    <mergeCell ref="L35:L36"/>
    <mergeCell ref="M35:M36"/>
    <mergeCell ref="N35:N36"/>
    <mergeCell ref="G31:G34"/>
    <mergeCell ref="J31:J34"/>
    <mergeCell ref="K31:K34"/>
    <mergeCell ref="L31:L34"/>
    <mergeCell ref="M31:M34"/>
    <mergeCell ref="N31:N34"/>
    <mergeCell ref="Q28:Q29"/>
    <mergeCell ref="R28:R29"/>
    <mergeCell ref="A31:A34"/>
    <mergeCell ref="B31:B34"/>
    <mergeCell ref="C31:C34"/>
    <mergeCell ref="D31:D34"/>
    <mergeCell ref="E31:E34"/>
    <mergeCell ref="F31:F34"/>
    <mergeCell ref="K28:K29"/>
    <mergeCell ref="L28:L29"/>
    <mergeCell ref="M28:M29"/>
    <mergeCell ref="N28:N29"/>
    <mergeCell ref="O28:O29"/>
    <mergeCell ref="P28:P29"/>
    <mergeCell ref="Q26:Q27"/>
    <mergeCell ref="R26:R27"/>
    <mergeCell ref="K26:K27"/>
    <mergeCell ref="L26:L27"/>
    <mergeCell ref="M26:M27"/>
    <mergeCell ref="N26:N27"/>
    <mergeCell ref="O26:O27"/>
    <mergeCell ref="P26:P27"/>
    <mergeCell ref="O31:O34"/>
    <mergeCell ref="P31:P34"/>
    <mergeCell ref="Q31:Q34"/>
    <mergeCell ref="R31:R34"/>
    <mergeCell ref="O20:O23"/>
    <mergeCell ref="P20:P23"/>
    <mergeCell ref="A28:A29"/>
    <mergeCell ref="B28:B29"/>
    <mergeCell ref="C28:C29"/>
    <mergeCell ref="D28:D29"/>
    <mergeCell ref="E28:E29"/>
    <mergeCell ref="F28:F29"/>
    <mergeCell ref="G28:G29"/>
    <mergeCell ref="J28:J29"/>
    <mergeCell ref="D24:D25"/>
    <mergeCell ref="E24:E25"/>
    <mergeCell ref="F24:F25"/>
    <mergeCell ref="G24:G25"/>
    <mergeCell ref="J24:J25"/>
    <mergeCell ref="K20:K23"/>
    <mergeCell ref="L20:L23"/>
    <mergeCell ref="M20:M23"/>
    <mergeCell ref="N20:N23"/>
    <mergeCell ref="K4:L4"/>
    <mergeCell ref="M4:N4"/>
    <mergeCell ref="O4:P4"/>
    <mergeCell ref="Q24:Q25"/>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0:Q23"/>
    <mergeCell ref="R20:R23"/>
    <mergeCell ref="A24:A25"/>
    <mergeCell ref="B24:B25"/>
    <mergeCell ref="C24:C25"/>
    <mergeCell ref="A17:A19"/>
    <mergeCell ref="B17:B19"/>
    <mergeCell ref="C17:C19"/>
    <mergeCell ref="D17:D19"/>
    <mergeCell ref="E17:E19"/>
    <mergeCell ref="F17:F19"/>
    <mergeCell ref="G17:G19"/>
    <mergeCell ref="J17:J19"/>
    <mergeCell ref="G4:G5"/>
    <mergeCell ref="H4:I4"/>
    <mergeCell ref="J4:J5"/>
    <mergeCell ref="A4:A5"/>
    <mergeCell ref="B4:B5"/>
    <mergeCell ref="C4:C5"/>
    <mergeCell ref="D4:D5"/>
    <mergeCell ref="E4:E5"/>
    <mergeCell ref="F4:F5"/>
    <mergeCell ref="Q17:Q19"/>
    <mergeCell ref="R17:R19"/>
    <mergeCell ref="A20:A23"/>
    <mergeCell ref="B20:B23"/>
    <mergeCell ref="C20:C23"/>
    <mergeCell ref="D20:D23"/>
    <mergeCell ref="E20:E23"/>
    <mergeCell ref="F20:F23"/>
    <mergeCell ref="G20:G23"/>
    <mergeCell ref="J20:J23"/>
    <mergeCell ref="K17:K19"/>
    <mergeCell ref="L17:L19"/>
    <mergeCell ref="M17:M19"/>
    <mergeCell ref="N17:N19"/>
    <mergeCell ref="O17:O19"/>
    <mergeCell ref="P17:P19"/>
    <mergeCell ref="Q4:Q5"/>
    <mergeCell ref="R4:R5"/>
  </mergeCells>
  <pageMargins left="3.937007874015748E-2" right="3.937007874015748E-2" top="0.15748031496062992" bottom="0.15748031496062992" header="0.31496062992125984" footer="0.31496062992125984"/>
  <pageSetup paperSize="9" scale="37" fitToHeight="0" orientation="landscape" r:id="rId1"/>
  <rowBreaks count="6" manualBreakCount="6">
    <brk id="38" max="16383" man="1"/>
    <brk id="48" max="16383" man="1"/>
    <brk id="58" max="16383" man="1"/>
    <brk id="68" max="16383" man="1"/>
    <brk id="78" max="16383" man="1"/>
    <brk id="8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959"/>
  <sheetViews>
    <sheetView view="pageBreakPreview" zoomScale="60" zoomScaleNormal="60" workbookViewId="0">
      <selection activeCell="H15" sqref="H15"/>
    </sheetView>
  </sheetViews>
  <sheetFormatPr defaultColWidth="14.42578125" defaultRowHeight="15" x14ac:dyDescent="0.25"/>
  <cols>
    <col min="1" max="1" width="4.140625" style="232" customWidth="1"/>
    <col min="2" max="2" width="10.140625" style="9" customWidth="1"/>
    <col min="3" max="3" width="8.140625" style="9" customWidth="1"/>
    <col min="4" max="4" width="10" style="9" customWidth="1"/>
    <col min="5" max="5" width="38.28515625" style="232" customWidth="1"/>
    <col min="6" max="6" width="65.140625" style="328" customWidth="1"/>
    <col min="7" max="7" width="20" style="232" customWidth="1"/>
    <col min="8" max="8" width="18.28515625" style="77" customWidth="1"/>
    <col min="9" max="9" width="12.85546875" style="9" customWidth="1"/>
    <col min="10" max="10" width="28.140625" style="232" customWidth="1"/>
    <col min="11" max="11" width="10.5703125" style="232" customWidth="1"/>
    <col min="12" max="12" width="12.42578125" style="232" customWidth="1"/>
    <col min="13" max="13" width="14.7109375" style="232" customWidth="1"/>
    <col min="14" max="14" width="16.5703125" style="232" customWidth="1"/>
    <col min="15" max="15" width="16.42578125" style="232" customWidth="1"/>
    <col min="16" max="16" width="15.5703125" style="232" customWidth="1"/>
    <col min="17" max="17" width="18" style="232" customWidth="1"/>
    <col min="18" max="18" width="16.28515625" style="232" customWidth="1"/>
    <col min="19" max="16384" width="14.42578125" style="232"/>
  </cols>
  <sheetData>
    <row r="1" spans="1:32" ht="17.25" customHeight="1" x14ac:dyDescent="0.25"/>
    <row r="2" spans="1:32" ht="18.75" x14ac:dyDescent="0.3">
      <c r="A2" s="10" t="s">
        <v>2983</v>
      </c>
    </row>
    <row r="3" spans="1:32" ht="19.5" customHeight="1" x14ac:dyDescent="0.25">
      <c r="A3" s="329"/>
      <c r="B3" s="330"/>
      <c r="C3" s="330"/>
      <c r="D3" s="330"/>
      <c r="E3" s="329"/>
      <c r="F3" s="331"/>
      <c r="G3" s="332"/>
      <c r="H3" s="333"/>
      <c r="I3" s="332"/>
      <c r="J3" s="329"/>
      <c r="K3" s="329"/>
      <c r="L3" s="329"/>
      <c r="M3" s="334"/>
      <c r="N3" s="334"/>
      <c r="O3" s="334"/>
      <c r="P3" s="334"/>
      <c r="Q3" s="329"/>
      <c r="R3" s="329"/>
    </row>
    <row r="4" spans="1:32" ht="44.25" customHeight="1" x14ac:dyDescent="0.25">
      <c r="A4" s="981" t="s">
        <v>0</v>
      </c>
      <c r="B4" s="967" t="s">
        <v>1</v>
      </c>
      <c r="C4" s="967" t="s">
        <v>2</v>
      </c>
      <c r="D4" s="967" t="s">
        <v>3</v>
      </c>
      <c r="E4" s="981" t="s">
        <v>4</v>
      </c>
      <c r="F4" s="981" t="s">
        <v>5</v>
      </c>
      <c r="G4" s="967" t="s">
        <v>6</v>
      </c>
      <c r="H4" s="980" t="s">
        <v>7</v>
      </c>
      <c r="I4" s="975"/>
      <c r="J4" s="981" t="s">
        <v>8</v>
      </c>
      <c r="K4" s="980" t="s">
        <v>9</v>
      </c>
      <c r="L4" s="975"/>
      <c r="M4" s="974" t="s">
        <v>10</v>
      </c>
      <c r="N4" s="975"/>
      <c r="O4" s="974" t="s">
        <v>11</v>
      </c>
      <c r="P4" s="975"/>
      <c r="Q4" s="981" t="s">
        <v>12</v>
      </c>
      <c r="R4" s="967" t="s">
        <v>13</v>
      </c>
    </row>
    <row r="5" spans="1:32" ht="23.25" customHeight="1" x14ac:dyDescent="0.25">
      <c r="A5" s="968"/>
      <c r="B5" s="982"/>
      <c r="C5" s="982"/>
      <c r="D5" s="982"/>
      <c r="E5" s="968"/>
      <c r="F5" s="982"/>
      <c r="G5" s="979"/>
      <c r="H5" s="335" t="s">
        <v>14</v>
      </c>
      <c r="I5" s="335" t="s">
        <v>15</v>
      </c>
      <c r="J5" s="968"/>
      <c r="K5" s="336">
        <v>2020</v>
      </c>
      <c r="L5" s="336">
        <v>2021</v>
      </c>
      <c r="M5" s="337">
        <v>2020</v>
      </c>
      <c r="N5" s="337">
        <v>2021</v>
      </c>
      <c r="O5" s="337">
        <v>2020</v>
      </c>
      <c r="P5" s="337">
        <v>2021</v>
      </c>
      <c r="Q5" s="968"/>
      <c r="R5" s="968"/>
    </row>
    <row r="6" spans="1:32" s="9" customFormat="1" ht="20.25" customHeight="1" x14ac:dyDescent="0.25">
      <c r="A6" s="338" t="s">
        <v>16</v>
      </c>
      <c r="B6" s="335" t="s">
        <v>17</v>
      </c>
      <c r="C6" s="335" t="s">
        <v>18</v>
      </c>
      <c r="D6" s="335" t="s">
        <v>19</v>
      </c>
      <c r="E6" s="338" t="s">
        <v>20</v>
      </c>
      <c r="F6" s="339" t="s">
        <v>21</v>
      </c>
      <c r="G6" s="338" t="s">
        <v>22</v>
      </c>
      <c r="H6" s="335" t="s">
        <v>23</v>
      </c>
      <c r="I6" s="335" t="s">
        <v>24</v>
      </c>
      <c r="J6" s="338" t="s">
        <v>25</v>
      </c>
      <c r="K6" s="336" t="s">
        <v>26</v>
      </c>
      <c r="L6" s="336" t="s">
        <v>27</v>
      </c>
      <c r="M6" s="340" t="s">
        <v>28</v>
      </c>
      <c r="N6" s="340" t="s">
        <v>29</v>
      </c>
      <c r="O6" s="340" t="s">
        <v>30</v>
      </c>
      <c r="P6" s="340" t="s">
        <v>31</v>
      </c>
      <c r="Q6" s="338" t="s">
        <v>32</v>
      </c>
      <c r="R6" s="335" t="s">
        <v>33</v>
      </c>
    </row>
    <row r="7" spans="1:32" ht="38.25" customHeight="1" x14ac:dyDescent="0.25">
      <c r="A7" s="969">
        <v>1</v>
      </c>
      <c r="B7" s="969">
        <v>1</v>
      </c>
      <c r="C7" s="969">
        <v>4</v>
      </c>
      <c r="D7" s="969">
        <v>2</v>
      </c>
      <c r="E7" s="969" t="s">
        <v>1516</v>
      </c>
      <c r="F7" s="969" t="s">
        <v>1517</v>
      </c>
      <c r="G7" s="969" t="s">
        <v>1518</v>
      </c>
      <c r="H7" s="613" t="s">
        <v>1519</v>
      </c>
      <c r="I7" s="576">
        <v>2</v>
      </c>
      <c r="J7" s="969" t="s">
        <v>1520</v>
      </c>
      <c r="K7" s="969" t="s">
        <v>1521</v>
      </c>
      <c r="L7" s="976"/>
      <c r="M7" s="983">
        <v>500000</v>
      </c>
      <c r="N7" s="976"/>
      <c r="O7" s="983">
        <v>250000</v>
      </c>
      <c r="P7" s="976"/>
      <c r="Q7" s="969" t="s">
        <v>1522</v>
      </c>
      <c r="R7" s="969" t="s">
        <v>1523</v>
      </c>
    </row>
    <row r="8" spans="1:32" ht="28.5" customHeight="1" x14ac:dyDescent="0.25">
      <c r="A8" s="970"/>
      <c r="B8" s="970"/>
      <c r="C8" s="970"/>
      <c r="D8" s="970"/>
      <c r="E8" s="971"/>
      <c r="F8" s="972"/>
      <c r="G8" s="973"/>
      <c r="H8" s="613" t="s">
        <v>1524</v>
      </c>
      <c r="I8" s="576">
        <v>500</v>
      </c>
      <c r="J8" s="971"/>
      <c r="K8" s="971"/>
      <c r="L8" s="971"/>
      <c r="M8" s="971"/>
      <c r="N8" s="971"/>
      <c r="O8" s="971"/>
      <c r="P8" s="971"/>
      <c r="Q8" s="971"/>
      <c r="R8" s="971"/>
    </row>
    <row r="9" spans="1:32" ht="33" customHeight="1" x14ac:dyDescent="0.25">
      <c r="A9" s="970"/>
      <c r="B9" s="970"/>
      <c r="C9" s="970"/>
      <c r="D9" s="970"/>
      <c r="E9" s="971"/>
      <c r="F9" s="972"/>
      <c r="G9" s="969" t="s">
        <v>1525</v>
      </c>
      <c r="H9" s="613" t="s">
        <v>1526</v>
      </c>
      <c r="I9" s="576">
        <v>2</v>
      </c>
      <c r="J9" s="971"/>
      <c r="K9" s="971"/>
      <c r="L9" s="971"/>
      <c r="M9" s="971"/>
      <c r="N9" s="971"/>
      <c r="O9" s="971"/>
      <c r="P9" s="971"/>
      <c r="Q9" s="971"/>
      <c r="R9" s="971"/>
    </row>
    <row r="10" spans="1:32" ht="33" customHeight="1" x14ac:dyDescent="0.25">
      <c r="A10" s="970"/>
      <c r="B10" s="970"/>
      <c r="C10" s="970"/>
      <c r="D10" s="970"/>
      <c r="E10" s="971"/>
      <c r="F10" s="972"/>
      <c r="G10" s="973"/>
      <c r="H10" s="613" t="s">
        <v>1527</v>
      </c>
      <c r="I10" s="576">
        <v>30000</v>
      </c>
      <c r="J10" s="971"/>
      <c r="K10" s="971"/>
      <c r="L10" s="971"/>
      <c r="M10" s="971"/>
      <c r="N10" s="971"/>
      <c r="O10" s="971"/>
      <c r="P10" s="971"/>
      <c r="Q10" s="971"/>
      <c r="R10" s="971"/>
    </row>
    <row r="11" spans="1:32" ht="29.25" customHeight="1" x14ac:dyDescent="0.25">
      <c r="A11" s="970"/>
      <c r="B11" s="970"/>
      <c r="C11" s="970"/>
      <c r="D11" s="970"/>
      <c r="E11" s="971"/>
      <c r="F11" s="972"/>
      <c r="G11" s="969" t="s">
        <v>1528</v>
      </c>
      <c r="H11" s="613" t="s">
        <v>1529</v>
      </c>
      <c r="I11" s="576">
        <v>15</v>
      </c>
      <c r="J11" s="971"/>
      <c r="K11" s="971"/>
      <c r="L11" s="971"/>
      <c r="M11" s="971"/>
      <c r="N11" s="971"/>
      <c r="O11" s="971"/>
      <c r="P11" s="971"/>
      <c r="Q11" s="971"/>
      <c r="R11" s="971"/>
    </row>
    <row r="12" spans="1:32" ht="30" customHeight="1" x14ac:dyDescent="0.25">
      <c r="A12" s="970"/>
      <c r="B12" s="970"/>
      <c r="C12" s="970"/>
      <c r="D12" s="970"/>
      <c r="E12" s="971"/>
      <c r="F12" s="972"/>
      <c r="G12" s="984"/>
      <c r="H12" s="613" t="s">
        <v>1530</v>
      </c>
      <c r="I12" s="576">
        <v>500</v>
      </c>
      <c r="J12" s="971"/>
      <c r="K12" s="971"/>
      <c r="L12" s="971"/>
      <c r="M12" s="971"/>
      <c r="N12" s="971"/>
      <c r="O12" s="971"/>
      <c r="P12" s="971"/>
      <c r="Q12" s="971"/>
      <c r="R12" s="971"/>
    </row>
    <row r="13" spans="1:32" s="341" customFormat="1" ht="96.75" customHeight="1" x14ac:dyDescent="0.2">
      <c r="A13" s="977">
        <v>2</v>
      </c>
      <c r="B13" s="977">
        <v>1</v>
      </c>
      <c r="C13" s="977">
        <v>4</v>
      </c>
      <c r="D13" s="977">
        <v>2</v>
      </c>
      <c r="E13" s="978" t="s">
        <v>1531</v>
      </c>
      <c r="F13" s="978" t="s">
        <v>1532</v>
      </c>
      <c r="G13" s="977" t="s">
        <v>1533</v>
      </c>
      <c r="H13" s="613" t="s">
        <v>1534</v>
      </c>
      <c r="I13" s="576">
        <v>8</v>
      </c>
      <c r="J13" s="969" t="s">
        <v>1535</v>
      </c>
      <c r="K13" s="969" t="s">
        <v>1536</v>
      </c>
      <c r="L13" s="985"/>
      <c r="M13" s="986">
        <v>50000</v>
      </c>
      <c r="N13" s="976"/>
      <c r="O13" s="986">
        <v>50000</v>
      </c>
      <c r="P13" s="976"/>
      <c r="Q13" s="969" t="s">
        <v>1522</v>
      </c>
      <c r="R13" s="969" t="s">
        <v>1523</v>
      </c>
      <c r="S13" s="329"/>
      <c r="T13" s="329"/>
      <c r="U13" s="329"/>
      <c r="V13" s="329"/>
      <c r="W13" s="329"/>
      <c r="X13" s="329"/>
      <c r="Y13" s="329"/>
      <c r="Z13" s="329"/>
      <c r="AA13" s="329"/>
      <c r="AB13" s="329"/>
      <c r="AC13" s="329"/>
      <c r="AD13" s="329"/>
      <c r="AE13" s="329"/>
      <c r="AF13" s="329"/>
    </row>
    <row r="14" spans="1:32" s="341" customFormat="1" ht="70.5" customHeight="1" x14ac:dyDescent="0.2">
      <c r="A14" s="971"/>
      <c r="B14" s="970"/>
      <c r="C14" s="970"/>
      <c r="D14" s="970"/>
      <c r="E14" s="971"/>
      <c r="F14" s="972"/>
      <c r="G14" s="971"/>
      <c r="H14" s="614" t="s">
        <v>1537</v>
      </c>
      <c r="I14" s="577">
        <v>16</v>
      </c>
      <c r="J14" s="971"/>
      <c r="K14" s="971"/>
      <c r="L14" s="971"/>
      <c r="M14" s="971"/>
      <c r="N14" s="971"/>
      <c r="O14" s="971"/>
      <c r="P14" s="971"/>
      <c r="Q14" s="971"/>
      <c r="R14" s="971"/>
      <c r="S14" s="329"/>
      <c r="T14" s="329"/>
      <c r="U14" s="329"/>
      <c r="V14" s="329"/>
      <c r="W14" s="329"/>
      <c r="X14" s="329"/>
      <c r="Y14" s="329"/>
      <c r="Z14" s="329"/>
      <c r="AA14" s="329"/>
      <c r="AB14" s="329"/>
      <c r="AC14" s="329"/>
      <c r="AD14" s="329"/>
      <c r="AE14" s="329"/>
      <c r="AF14" s="329"/>
    </row>
    <row r="15" spans="1:32" s="343" customFormat="1" ht="254.25" customHeight="1" x14ac:dyDescent="0.2">
      <c r="A15" s="533">
        <v>3</v>
      </c>
      <c r="B15" s="532">
        <v>1</v>
      </c>
      <c r="C15" s="533">
        <v>4</v>
      </c>
      <c r="D15" s="532">
        <v>2</v>
      </c>
      <c r="E15" s="532" t="s">
        <v>1538</v>
      </c>
      <c r="F15" s="315" t="s">
        <v>1539</v>
      </c>
      <c r="G15" s="532" t="s">
        <v>1025</v>
      </c>
      <c r="H15" s="548" t="s">
        <v>1524</v>
      </c>
      <c r="I15" s="596" t="s">
        <v>1412</v>
      </c>
      <c r="J15" s="532" t="s">
        <v>1540</v>
      </c>
      <c r="K15" s="550" t="s">
        <v>38</v>
      </c>
      <c r="L15" s="550"/>
      <c r="M15" s="535">
        <v>38680</v>
      </c>
      <c r="N15" s="533"/>
      <c r="O15" s="535">
        <v>38680</v>
      </c>
      <c r="P15" s="535"/>
      <c r="Q15" s="532" t="s">
        <v>1522</v>
      </c>
      <c r="R15" s="532" t="s">
        <v>1523</v>
      </c>
      <c r="S15" s="342"/>
      <c r="T15" s="342"/>
      <c r="U15" s="342"/>
      <c r="V15" s="342"/>
      <c r="W15" s="342"/>
      <c r="X15" s="342"/>
      <c r="Y15" s="342"/>
      <c r="Z15" s="342"/>
      <c r="AA15" s="342"/>
      <c r="AB15" s="342"/>
      <c r="AC15" s="342"/>
      <c r="AD15" s="342"/>
      <c r="AE15" s="342"/>
      <c r="AF15" s="342"/>
    </row>
    <row r="16" spans="1:32" s="344" customFormat="1" ht="59.25" customHeight="1" x14ac:dyDescent="0.25">
      <c r="A16" s="648">
        <v>4</v>
      </c>
      <c r="B16" s="648">
        <v>1</v>
      </c>
      <c r="C16" s="648">
        <v>4</v>
      </c>
      <c r="D16" s="648">
        <v>2</v>
      </c>
      <c r="E16" s="648" t="s">
        <v>1541</v>
      </c>
      <c r="F16" s="987" t="s">
        <v>1542</v>
      </c>
      <c r="G16" s="673" t="s">
        <v>629</v>
      </c>
      <c r="H16" s="541" t="s">
        <v>1397</v>
      </c>
      <c r="I16" s="522">
        <v>12</v>
      </c>
      <c r="J16" s="673" t="s">
        <v>1543</v>
      </c>
      <c r="K16" s="673" t="s">
        <v>45</v>
      </c>
      <c r="L16" s="673"/>
      <c r="M16" s="989">
        <v>44000</v>
      </c>
      <c r="N16" s="673"/>
      <c r="O16" s="711">
        <v>44000</v>
      </c>
      <c r="P16" s="673"/>
      <c r="Q16" s="673" t="s">
        <v>1522</v>
      </c>
      <c r="R16" s="673" t="s">
        <v>1523</v>
      </c>
      <c r="S16" s="14"/>
      <c r="T16" s="14"/>
      <c r="U16" s="14"/>
      <c r="V16" s="14"/>
      <c r="W16" s="14"/>
      <c r="X16" s="14"/>
      <c r="Y16" s="14"/>
      <c r="Z16" s="14"/>
      <c r="AA16" s="14"/>
      <c r="AB16" s="14"/>
      <c r="AC16" s="14"/>
      <c r="AD16" s="14"/>
      <c r="AE16" s="14"/>
      <c r="AF16" s="14"/>
    </row>
    <row r="17" spans="1:32" s="344" customFormat="1" ht="54" customHeight="1" x14ac:dyDescent="0.25">
      <c r="A17" s="739"/>
      <c r="B17" s="739"/>
      <c r="C17" s="739"/>
      <c r="D17" s="739"/>
      <c r="E17" s="739"/>
      <c r="F17" s="988"/>
      <c r="G17" s="648"/>
      <c r="H17" s="548" t="s">
        <v>1524</v>
      </c>
      <c r="I17" s="532">
        <v>300</v>
      </c>
      <c r="J17" s="673"/>
      <c r="K17" s="673"/>
      <c r="L17" s="673"/>
      <c r="M17" s="989"/>
      <c r="N17" s="673"/>
      <c r="O17" s="711"/>
      <c r="P17" s="673"/>
      <c r="Q17" s="673"/>
      <c r="R17" s="673"/>
      <c r="S17" s="14"/>
      <c r="T17" s="14"/>
      <c r="U17" s="14"/>
      <c r="V17" s="14"/>
      <c r="W17" s="14"/>
      <c r="X17" s="14"/>
      <c r="Y17" s="14"/>
      <c r="Z17" s="14"/>
      <c r="AA17" s="14"/>
      <c r="AB17" s="14"/>
      <c r="AC17" s="14"/>
      <c r="AD17" s="14"/>
      <c r="AE17" s="14"/>
      <c r="AF17" s="14"/>
    </row>
    <row r="18" spans="1:32" s="27" customFormat="1" ht="129" customHeight="1" x14ac:dyDescent="0.25">
      <c r="A18" s="739"/>
      <c r="B18" s="739"/>
      <c r="C18" s="739"/>
      <c r="D18" s="739"/>
      <c r="E18" s="739"/>
      <c r="F18" s="988"/>
      <c r="G18" s="532" t="s">
        <v>1544</v>
      </c>
      <c r="H18" s="548" t="s">
        <v>36</v>
      </c>
      <c r="I18" s="532">
        <v>1</v>
      </c>
      <c r="J18" s="648"/>
      <c r="K18" s="648"/>
      <c r="L18" s="648"/>
      <c r="M18" s="990"/>
      <c r="N18" s="648"/>
      <c r="O18" s="712"/>
      <c r="P18" s="648"/>
      <c r="Q18" s="648"/>
      <c r="R18" s="648"/>
      <c r="S18" s="233"/>
      <c r="T18" s="232"/>
      <c r="U18" s="232"/>
      <c r="V18" s="232"/>
      <c r="W18" s="232"/>
      <c r="X18" s="232"/>
      <c r="Y18" s="232"/>
      <c r="Z18" s="232"/>
      <c r="AA18" s="232"/>
      <c r="AB18" s="232"/>
      <c r="AC18" s="232"/>
      <c r="AD18" s="232"/>
      <c r="AE18" s="232"/>
      <c r="AF18" s="232"/>
    </row>
    <row r="19" spans="1:32" s="27" customFormat="1" ht="73.5" customHeight="1" x14ac:dyDescent="0.25">
      <c r="A19" s="740">
        <v>5</v>
      </c>
      <c r="B19" s="740">
        <v>1</v>
      </c>
      <c r="C19" s="740">
        <v>4</v>
      </c>
      <c r="D19" s="739">
        <v>2</v>
      </c>
      <c r="E19" s="739" t="s">
        <v>1545</v>
      </c>
      <c r="F19" s="739" t="s">
        <v>1546</v>
      </c>
      <c r="G19" s="532" t="s">
        <v>1547</v>
      </c>
      <c r="H19" s="315" t="s">
        <v>1548</v>
      </c>
      <c r="I19" s="615" t="s">
        <v>1549</v>
      </c>
      <c r="J19" s="739" t="s">
        <v>1550</v>
      </c>
      <c r="K19" s="855" t="s">
        <v>38</v>
      </c>
      <c r="L19" s="855"/>
      <c r="M19" s="758">
        <v>11000</v>
      </c>
      <c r="N19" s="740"/>
      <c r="O19" s="758">
        <v>11000</v>
      </c>
      <c r="P19" s="758"/>
      <c r="Q19" s="739" t="s">
        <v>1522</v>
      </c>
      <c r="R19" s="739" t="s">
        <v>1523</v>
      </c>
      <c r="S19" s="232"/>
      <c r="T19" s="232"/>
      <c r="U19" s="232"/>
      <c r="V19" s="232"/>
      <c r="W19" s="232"/>
      <c r="X19" s="232"/>
      <c r="Y19" s="232"/>
      <c r="Z19" s="232"/>
      <c r="AA19" s="232"/>
      <c r="AB19" s="232"/>
      <c r="AC19" s="232"/>
      <c r="AD19" s="232"/>
      <c r="AE19" s="232"/>
      <c r="AF19" s="232"/>
    </row>
    <row r="20" spans="1:32" s="27" customFormat="1" ht="73.5" customHeight="1" x14ac:dyDescent="0.25">
      <c r="A20" s="740"/>
      <c r="B20" s="740"/>
      <c r="C20" s="740"/>
      <c r="D20" s="739"/>
      <c r="E20" s="739"/>
      <c r="F20" s="739"/>
      <c r="G20" s="532" t="s">
        <v>589</v>
      </c>
      <c r="H20" s="315" t="s">
        <v>1551</v>
      </c>
      <c r="I20" s="615" t="s">
        <v>1552</v>
      </c>
      <c r="J20" s="739"/>
      <c r="K20" s="855"/>
      <c r="L20" s="855"/>
      <c r="M20" s="758"/>
      <c r="N20" s="740"/>
      <c r="O20" s="758"/>
      <c r="P20" s="758"/>
      <c r="Q20" s="739"/>
      <c r="R20" s="739"/>
      <c r="S20" s="232"/>
      <c r="T20" s="232"/>
      <c r="U20" s="232"/>
      <c r="V20" s="232"/>
      <c r="W20" s="232"/>
      <c r="X20" s="232"/>
      <c r="Y20" s="232"/>
      <c r="Z20" s="232"/>
      <c r="AA20" s="232"/>
      <c r="AB20" s="232"/>
      <c r="AC20" s="232"/>
      <c r="AD20" s="232"/>
      <c r="AE20" s="232"/>
      <c r="AF20" s="232"/>
    </row>
    <row r="21" spans="1:32" s="27" customFormat="1" ht="65.25" customHeight="1" x14ac:dyDescent="0.25">
      <c r="A21" s="740"/>
      <c r="B21" s="740"/>
      <c r="C21" s="740"/>
      <c r="D21" s="739"/>
      <c r="E21" s="739"/>
      <c r="F21" s="739"/>
      <c r="G21" s="532" t="s">
        <v>195</v>
      </c>
      <c r="H21" s="548" t="s">
        <v>59</v>
      </c>
      <c r="I21" s="596" t="s">
        <v>41</v>
      </c>
      <c r="J21" s="739"/>
      <c r="K21" s="855"/>
      <c r="L21" s="855"/>
      <c r="M21" s="758"/>
      <c r="N21" s="740"/>
      <c r="O21" s="758"/>
      <c r="P21" s="758"/>
      <c r="Q21" s="739"/>
      <c r="R21" s="739"/>
      <c r="S21" s="232"/>
      <c r="T21" s="232"/>
      <c r="U21" s="232"/>
      <c r="V21" s="232"/>
      <c r="W21" s="232"/>
      <c r="X21" s="232"/>
      <c r="Y21" s="232"/>
      <c r="Z21" s="232"/>
      <c r="AA21" s="232"/>
      <c r="AB21" s="232"/>
      <c r="AC21" s="232"/>
      <c r="AD21" s="232"/>
      <c r="AE21" s="232"/>
      <c r="AF21" s="232"/>
    </row>
    <row r="22" spans="1:32" s="27" customFormat="1" ht="58.5" customHeight="1" x14ac:dyDescent="0.25">
      <c r="A22" s="739">
        <v>6</v>
      </c>
      <c r="B22" s="739">
        <v>1</v>
      </c>
      <c r="C22" s="739">
        <v>4</v>
      </c>
      <c r="D22" s="739">
        <v>2</v>
      </c>
      <c r="E22" s="739" t="s">
        <v>1553</v>
      </c>
      <c r="F22" s="991" t="s">
        <v>1554</v>
      </c>
      <c r="G22" s="521" t="s">
        <v>195</v>
      </c>
      <c r="H22" s="540" t="s">
        <v>548</v>
      </c>
      <c r="I22" s="532">
        <v>1</v>
      </c>
      <c r="J22" s="647" t="s">
        <v>1555</v>
      </c>
      <c r="K22" s="647" t="s">
        <v>45</v>
      </c>
      <c r="L22" s="647"/>
      <c r="M22" s="737">
        <v>73531.27</v>
      </c>
      <c r="N22" s="647"/>
      <c r="O22" s="710">
        <v>73531.27</v>
      </c>
      <c r="P22" s="647"/>
      <c r="Q22" s="647" t="s">
        <v>1522</v>
      </c>
      <c r="R22" s="647" t="s">
        <v>1523</v>
      </c>
      <c r="S22" s="232"/>
      <c r="T22" s="232"/>
      <c r="U22" s="232"/>
      <c r="V22" s="232"/>
      <c r="W22" s="232"/>
      <c r="X22" s="232"/>
      <c r="Y22" s="232"/>
      <c r="Z22" s="232"/>
      <c r="AA22" s="232"/>
      <c r="AB22" s="232"/>
      <c r="AC22" s="232"/>
      <c r="AD22" s="232"/>
      <c r="AE22" s="232"/>
      <c r="AF22" s="232"/>
    </row>
    <row r="23" spans="1:32" s="27" customFormat="1" ht="58.5" customHeight="1" x14ac:dyDescent="0.25">
      <c r="A23" s="739"/>
      <c r="B23" s="739"/>
      <c r="C23" s="739"/>
      <c r="D23" s="739"/>
      <c r="E23" s="739"/>
      <c r="F23" s="991"/>
      <c r="G23" s="739" t="s">
        <v>1528</v>
      </c>
      <c r="H23" s="548" t="s">
        <v>1529</v>
      </c>
      <c r="I23" s="532">
        <v>1</v>
      </c>
      <c r="J23" s="673"/>
      <c r="K23" s="673"/>
      <c r="L23" s="673"/>
      <c r="M23" s="711"/>
      <c r="N23" s="673"/>
      <c r="O23" s="711"/>
      <c r="P23" s="673"/>
      <c r="Q23" s="673"/>
      <c r="R23" s="673"/>
      <c r="S23" s="232"/>
      <c r="T23" s="232"/>
      <c r="U23" s="232"/>
      <c r="V23" s="232"/>
      <c r="W23" s="232"/>
      <c r="X23" s="232"/>
      <c r="Y23" s="232"/>
      <c r="Z23" s="232"/>
      <c r="AA23" s="232"/>
      <c r="AB23" s="232"/>
      <c r="AC23" s="232"/>
      <c r="AD23" s="232"/>
      <c r="AE23" s="232"/>
      <c r="AF23" s="232"/>
    </row>
    <row r="24" spans="1:32" s="27" customFormat="1" ht="58.5" customHeight="1" x14ac:dyDescent="0.25">
      <c r="A24" s="739"/>
      <c r="B24" s="739"/>
      <c r="C24" s="739"/>
      <c r="D24" s="739"/>
      <c r="E24" s="739"/>
      <c r="F24" s="991"/>
      <c r="G24" s="739"/>
      <c r="H24" s="847" t="s">
        <v>1556</v>
      </c>
      <c r="I24" s="647">
        <v>500</v>
      </c>
      <c r="J24" s="673"/>
      <c r="K24" s="673"/>
      <c r="L24" s="673"/>
      <c r="M24" s="711"/>
      <c r="N24" s="673"/>
      <c r="O24" s="711"/>
      <c r="P24" s="673"/>
      <c r="Q24" s="673"/>
      <c r="R24" s="673"/>
      <c r="S24" s="232"/>
      <c r="T24" s="232"/>
      <c r="U24" s="232"/>
      <c r="V24" s="232"/>
      <c r="W24" s="232"/>
      <c r="X24" s="232"/>
      <c r="Y24" s="232"/>
      <c r="Z24" s="232"/>
      <c r="AA24" s="232"/>
      <c r="AB24" s="232"/>
      <c r="AC24" s="232"/>
      <c r="AD24" s="232"/>
      <c r="AE24" s="232"/>
      <c r="AF24" s="232"/>
    </row>
    <row r="25" spans="1:32" s="27" customFormat="1" ht="58.5" customHeight="1" x14ac:dyDescent="0.25">
      <c r="A25" s="739"/>
      <c r="B25" s="739"/>
      <c r="C25" s="739"/>
      <c r="D25" s="739"/>
      <c r="E25" s="739"/>
      <c r="F25" s="991"/>
      <c r="G25" s="739"/>
      <c r="H25" s="847"/>
      <c r="I25" s="648"/>
      <c r="J25" s="673"/>
      <c r="K25" s="673"/>
      <c r="L25" s="673"/>
      <c r="M25" s="711"/>
      <c r="N25" s="673"/>
      <c r="O25" s="711"/>
      <c r="P25" s="673"/>
      <c r="Q25" s="673"/>
      <c r="R25" s="673"/>
      <c r="S25" s="232"/>
      <c r="T25" s="232"/>
      <c r="U25" s="232"/>
      <c r="V25" s="232"/>
      <c r="W25" s="232"/>
      <c r="X25" s="232"/>
      <c r="Y25" s="232"/>
      <c r="Z25" s="232"/>
      <c r="AA25" s="232"/>
      <c r="AB25" s="232"/>
      <c r="AC25" s="232"/>
      <c r="AD25" s="232"/>
      <c r="AE25" s="232"/>
      <c r="AF25" s="232"/>
    </row>
    <row r="26" spans="1:32" s="27" customFormat="1" ht="63" customHeight="1" x14ac:dyDescent="0.25">
      <c r="A26" s="739"/>
      <c r="B26" s="739"/>
      <c r="C26" s="739"/>
      <c r="D26" s="739"/>
      <c r="E26" s="739"/>
      <c r="F26" s="991"/>
      <c r="G26" s="521" t="s">
        <v>1025</v>
      </c>
      <c r="H26" s="548" t="s">
        <v>1524</v>
      </c>
      <c r="I26" s="532">
        <v>25</v>
      </c>
      <c r="J26" s="648"/>
      <c r="K26" s="648"/>
      <c r="L26" s="648"/>
      <c r="M26" s="712"/>
      <c r="N26" s="648"/>
      <c r="O26" s="712"/>
      <c r="P26" s="648"/>
      <c r="Q26" s="648"/>
      <c r="R26" s="648"/>
      <c r="S26" s="232"/>
      <c r="T26" s="232"/>
      <c r="U26" s="232"/>
      <c r="V26" s="232"/>
      <c r="W26" s="232"/>
      <c r="X26" s="232"/>
      <c r="Y26" s="232"/>
      <c r="Z26" s="232"/>
      <c r="AA26" s="232"/>
      <c r="AB26" s="232"/>
      <c r="AC26" s="232"/>
      <c r="AD26" s="232"/>
      <c r="AE26" s="232"/>
      <c r="AF26" s="232"/>
    </row>
    <row r="27" spans="1:32" ht="36" customHeight="1" x14ac:dyDescent="0.25">
      <c r="A27" s="739">
        <v>7</v>
      </c>
      <c r="B27" s="739">
        <v>1</v>
      </c>
      <c r="C27" s="739">
        <v>4</v>
      </c>
      <c r="D27" s="739">
        <v>2</v>
      </c>
      <c r="E27" s="739" t="s">
        <v>1557</v>
      </c>
      <c r="F27" s="739" t="s">
        <v>3013</v>
      </c>
      <c r="G27" s="739" t="s">
        <v>1518</v>
      </c>
      <c r="H27" s="548" t="s">
        <v>1519</v>
      </c>
      <c r="I27" s="532">
        <v>4</v>
      </c>
      <c r="J27" s="739" t="s">
        <v>1520</v>
      </c>
      <c r="K27" s="739"/>
      <c r="L27" s="739" t="s">
        <v>1521</v>
      </c>
      <c r="M27" s="758"/>
      <c r="N27" s="992">
        <v>642000</v>
      </c>
      <c r="O27" s="992"/>
      <c r="P27" s="992">
        <v>297000</v>
      </c>
      <c r="Q27" s="739" t="s">
        <v>1522</v>
      </c>
      <c r="R27" s="739" t="s">
        <v>1523</v>
      </c>
    </row>
    <row r="28" spans="1:32" ht="27" customHeight="1" x14ac:dyDescent="0.25">
      <c r="A28" s="994"/>
      <c r="B28" s="994"/>
      <c r="C28" s="994"/>
      <c r="D28" s="994"/>
      <c r="E28" s="770"/>
      <c r="F28" s="740"/>
      <c r="G28" s="770"/>
      <c r="H28" s="548" t="s">
        <v>1524</v>
      </c>
      <c r="I28" s="532">
        <v>500</v>
      </c>
      <c r="J28" s="770"/>
      <c r="K28" s="770"/>
      <c r="L28" s="770"/>
      <c r="M28" s="770"/>
      <c r="N28" s="993"/>
      <c r="O28" s="993"/>
      <c r="P28" s="993"/>
      <c r="Q28" s="770"/>
      <c r="R28" s="770"/>
    </row>
    <row r="29" spans="1:32" ht="42.75" customHeight="1" x14ac:dyDescent="0.25">
      <c r="A29" s="994"/>
      <c r="B29" s="994"/>
      <c r="C29" s="994"/>
      <c r="D29" s="994"/>
      <c r="E29" s="770"/>
      <c r="F29" s="740"/>
      <c r="G29" s="739" t="s">
        <v>1558</v>
      </c>
      <c r="H29" s="548" t="s">
        <v>1559</v>
      </c>
      <c r="I29" s="532">
        <v>2</v>
      </c>
      <c r="J29" s="770"/>
      <c r="K29" s="770"/>
      <c r="L29" s="770"/>
      <c r="M29" s="770"/>
      <c r="N29" s="993"/>
      <c r="O29" s="993"/>
      <c r="P29" s="993"/>
      <c r="Q29" s="770"/>
      <c r="R29" s="770"/>
    </row>
    <row r="30" spans="1:32" ht="57" customHeight="1" x14ac:dyDescent="0.25">
      <c r="A30" s="994"/>
      <c r="B30" s="994"/>
      <c r="C30" s="994"/>
      <c r="D30" s="994"/>
      <c r="E30" s="770"/>
      <c r="F30" s="740"/>
      <c r="G30" s="770"/>
      <c r="H30" s="548" t="s">
        <v>1527</v>
      </c>
      <c r="I30" s="532">
        <v>25000</v>
      </c>
      <c r="J30" s="770"/>
      <c r="K30" s="770"/>
      <c r="L30" s="770"/>
      <c r="M30" s="770"/>
      <c r="N30" s="993"/>
      <c r="O30" s="993"/>
      <c r="P30" s="993"/>
      <c r="Q30" s="770"/>
      <c r="R30" s="770"/>
    </row>
    <row r="31" spans="1:32" ht="39.75" customHeight="1" x14ac:dyDescent="0.25">
      <c r="A31" s="994"/>
      <c r="B31" s="994"/>
      <c r="C31" s="994"/>
      <c r="D31" s="994"/>
      <c r="E31" s="770"/>
      <c r="F31" s="740"/>
      <c r="G31" s="574" t="s">
        <v>1560</v>
      </c>
      <c r="H31" s="574" t="s">
        <v>1561</v>
      </c>
      <c r="I31" s="521">
        <v>3</v>
      </c>
      <c r="J31" s="770"/>
      <c r="K31" s="770"/>
      <c r="L31" s="770"/>
      <c r="M31" s="770"/>
      <c r="N31" s="993"/>
      <c r="O31" s="993"/>
      <c r="P31" s="993"/>
      <c r="Q31" s="770"/>
      <c r="R31" s="770"/>
    </row>
    <row r="32" spans="1:32" ht="66.75" customHeight="1" x14ac:dyDescent="0.25">
      <c r="A32" s="994"/>
      <c r="B32" s="994"/>
      <c r="C32" s="994"/>
      <c r="D32" s="994"/>
      <c r="E32" s="770"/>
      <c r="F32" s="740"/>
      <c r="G32" s="545" t="s">
        <v>1562</v>
      </c>
      <c r="H32" s="545" t="s">
        <v>1563</v>
      </c>
      <c r="I32" s="532">
        <v>1</v>
      </c>
      <c r="J32" s="770"/>
      <c r="K32" s="770"/>
      <c r="L32" s="770"/>
      <c r="M32" s="770"/>
      <c r="N32" s="993"/>
      <c r="O32" s="993"/>
      <c r="P32" s="993"/>
      <c r="Q32" s="770"/>
      <c r="R32" s="770"/>
    </row>
    <row r="33" spans="1:18" ht="77.25" customHeight="1" x14ac:dyDescent="0.25">
      <c r="A33" s="739">
        <v>8</v>
      </c>
      <c r="B33" s="739">
        <v>1</v>
      </c>
      <c r="C33" s="739">
        <v>4</v>
      </c>
      <c r="D33" s="739">
        <v>2</v>
      </c>
      <c r="E33" s="739" t="s">
        <v>1564</v>
      </c>
      <c r="F33" s="739" t="s">
        <v>1565</v>
      </c>
      <c r="G33" s="647" t="s">
        <v>1025</v>
      </c>
      <c r="H33" s="545" t="s">
        <v>1162</v>
      </c>
      <c r="I33" s="532">
        <v>1</v>
      </c>
      <c r="J33" s="739" t="s">
        <v>1566</v>
      </c>
      <c r="K33" s="739"/>
      <c r="L33" s="740" t="s">
        <v>43</v>
      </c>
      <c r="M33" s="758"/>
      <c r="N33" s="992">
        <v>60000</v>
      </c>
      <c r="O33" s="992"/>
      <c r="P33" s="992">
        <v>60000</v>
      </c>
      <c r="Q33" s="739" t="s">
        <v>1522</v>
      </c>
      <c r="R33" s="739" t="s">
        <v>1523</v>
      </c>
    </row>
    <row r="34" spans="1:18" ht="77.25" customHeight="1" x14ac:dyDescent="0.25">
      <c r="A34" s="994"/>
      <c r="B34" s="994"/>
      <c r="C34" s="994"/>
      <c r="D34" s="994"/>
      <c r="E34" s="770"/>
      <c r="F34" s="740"/>
      <c r="G34" s="648"/>
      <c r="H34" s="545" t="s">
        <v>675</v>
      </c>
      <c r="I34" s="532">
        <v>25</v>
      </c>
      <c r="J34" s="770"/>
      <c r="K34" s="770"/>
      <c r="L34" s="770"/>
      <c r="M34" s="770"/>
      <c r="N34" s="993"/>
      <c r="O34" s="993"/>
      <c r="P34" s="993"/>
      <c r="Q34" s="770"/>
      <c r="R34" s="770"/>
    </row>
    <row r="35" spans="1:18" ht="77.25" customHeight="1" x14ac:dyDescent="0.25">
      <c r="A35" s="994"/>
      <c r="B35" s="994"/>
      <c r="C35" s="994"/>
      <c r="D35" s="994"/>
      <c r="E35" s="770"/>
      <c r="F35" s="740"/>
      <c r="G35" s="739" t="s">
        <v>589</v>
      </c>
      <c r="H35" s="545" t="s">
        <v>51</v>
      </c>
      <c r="I35" s="532">
        <v>1</v>
      </c>
      <c r="J35" s="770"/>
      <c r="K35" s="770"/>
      <c r="L35" s="770"/>
      <c r="M35" s="770"/>
      <c r="N35" s="993"/>
      <c r="O35" s="993"/>
      <c r="P35" s="993"/>
      <c r="Q35" s="770"/>
      <c r="R35" s="770"/>
    </row>
    <row r="36" spans="1:18" ht="38.25" customHeight="1" x14ac:dyDescent="0.25">
      <c r="A36" s="994"/>
      <c r="B36" s="994"/>
      <c r="C36" s="994"/>
      <c r="D36" s="994"/>
      <c r="E36" s="770"/>
      <c r="F36" s="740"/>
      <c r="G36" s="770"/>
      <c r="H36" s="545" t="s">
        <v>675</v>
      </c>
      <c r="I36" s="532">
        <v>100</v>
      </c>
      <c r="J36" s="770"/>
      <c r="K36" s="770"/>
      <c r="L36" s="770"/>
      <c r="M36" s="770"/>
      <c r="N36" s="993"/>
      <c r="O36" s="993"/>
      <c r="P36" s="993"/>
      <c r="Q36" s="770"/>
      <c r="R36" s="770"/>
    </row>
    <row r="37" spans="1:18" ht="35.25" customHeight="1" x14ac:dyDescent="0.25">
      <c r="A37" s="739">
        <v>9</v>
      </c>
      <c r="B37" s="739">
        <v>1</v>
      </c>
      <c r="C37" s="739">
        <v>4</v>
      </c>
      <c r="D37" s="739">
        <v>5</v>
      </c>
      <c r="E37" s="739" t="s">
        <v>1567</v>
      </c>
      <c r="F37" s="739" t="s">
        <v>1568</v>
      </c>
      <c r="G37" s="647" t="s">
        <v>589</v>
      </c>
      <c r="H37" s="647" t="s">
        <v>51</v>
      </c>
      <c r="I37" s="647">
        <v>1</v>
      </c>
      <c r="J37" s="739" t="s">
        <v>1569</v>
      </c>
      <c r="K37" s="739"/>
      <c r="L37" s="740" t="s">
        <v>1570</v>
      </c>
      <c r="M37" s="758"/>
      <c r="N37" s="995">
        <v>20000</v>
      </c>
      <c r="O37" s="992"/>
      <c r="P37" s="992">
        <f>N37</f>
        <v>20000</v>
      </c>
      <c r="Q37" s="739" t="s">
        <v>1522</v>
      </c>
      <c r="R37" s="739" t="s">
        <v>1523</v>
      </c>
    </row>
    <row r="38" spans="1:18" ht="15.75" customHeight="1" x14ac:dyDescent="0.25">
      <c r="A38" s="739"/>
      <c r="B38" s="739"/>
      <c r="C38" s="739"/>
      <c r="D38" s="739"/>
      <c r="E38" s="994"/>
      <c r="F38" s="740"/>
      <c r="G38" s="673"/>
      <c r="H38" s="673"/>
      <c r="I38" s="673"/>
      <c r="J38" s="770"/>
      <c r="K38" s="770"/>
      <c r="L38" s="770"/>
      <c r="M38" s="770"/>
      <c r="N38" s="996"/>
      <c r="O38" s="993"/>
      <c r="P38" s="993"/>
      <c r="Q38" s="770"/>
      <c r="R38" s="770"/>
    </row>
    <row r="39" spans="1:18" ht="15.75" customHeight="1" x14ac:dyDescent="0.25">
      <c r="A39" s="739"/>
      <c r="B39" s="739"/>
      <c r="C39" s="739"/>
      <c r="D39" s="739"/>
      <c r="E39" s="994"/>
      <c r="F39" s="740"/>
      <c r="G39" s="673"/>
      <c r="H39" s="673"/>
      <c r="I39" s="673"/>
      <c r="J39" s="770"/>
      <c r="K39" s="770"/>
      <c r="L39" s="770"/>
      <c r="M39" s="770"/>
      <c r="N39" s="996"/>
      <c r="O39" s="993"/>
      <c r="P39" s="993"/>
      <c r="Q39" s="770"/>
      <c r="R39" s="770"/>
    </row>
    <row r="40" spans="1:18" ht="15.75" customHeight="1" x14ac:dyDescent="0.25">
      <c r="A40" s="739"/>
      <c r="B40" s="739"/>
      <c r="C40" s="739"/>
      <c r="D40" s="739"/>
      <c r="E40" s="994"/>
      <c r="F40" s="740"/>
      <c r="G40" s="673"/>
      <c r="H40" s="673"/>
      <c r="I40" s="673"/>
      <c r="J40" s="770"/>
      <c r="K40" s="770"/>
      <c r="L40" s="770"/>
      <c r="M40" s="770"/>
      <c r="N40" s="996"/>
      <c r="O40" s="993"/>
      <c r="P40" s="993"/>
      <c r="Q40" s="770"/>
      <c r="R40" s="770"/>
    </row>
    <row r="41" spans="1:18" ht="3" customHeight="1" x14ac:dyDescent="0.25">
      <c r="A41" s="739"/>
      <c r="B41" s="739"/>
      <c r="C41" s="739"/>
      <c r="D41" s="739"/>
      <c r="E41" s="994"/>
      <c r="F41" s="740"/>
      <c r="G41" s="673"/>
      <c r="H41" s="648"/>
      <c r="I41" s="648"/>
      <c r="J41" s="770"/>
      <c r="K41" s="770"/>
      <c r="L41" s="770"/>
      <c r="M41" s="770"/>
      <c r="N41" s="996"/>
      <c r="O41" s="993"/>
      <c r="P41" s="993"/>
      <c r="Q41" s="770"/>
      <c r="R41" s="770"/>
    </row>
    <row r="42" spans="1:18" ht="39" customHeight="1" x14ac:dyDescent="0.25">
      <c r="A42" s="739"/>
      <c r="B42" s="739"/>
      <c r="C42" s="739"/>
      <c r="D42" s="739"/>
      <c r="E42" s="994"/>
      <c r="F42" s="740"/>
      <c r="G42" s="648"/>
      <c r="H42" s="545" t="s">
        <v>675</v>
      </c>
      <c r="I42" s="532">
        <v>150</v>
      </c>
      <c r="J42" s="770"/>
      <c r="K42" s="770"/>
      <c r="L42" s="770"/>
      <c r="M42" s="770"/>
      <c r="N42" s="996"/>
      <c r="O42" s="993"/>
      <c r="P42" s="993"/>
      <c r="Q42" s="770"/>
      <c r="R42" s="770"/>
    </row>
    <row r="43" spans="1:18" ht="50.25" customHeight="1" x14ac:dyDescent="0.25">
      <c r="A43" s="739">
        <v>10</v>
      </c>
      <c r="B43" s="739">
        <v>1</v>
      </c>
      <c r="C43" s="739">
        <v>4</v>
      </c>
      <c r="D43" s="739">
        <v>2</v>
      </c>
      <c r="E43" s="739" t="s">
        <v>1571</v>
      </c>
      <c r="F43" s="739" t="s">
        <v>1572</v>
      </c>
      <c r="G43" s="739" t="s">
        <v>1025</v>
      </c>
      <c r="H43" s="548" t="s">
        <v>1162</v>
      </c>
      <c r="I43" s="532">
        <v>1</v>
      </c>
      <c r="J43" s="647" t="s">
        <v>1573</v>
      </c>
      <c r="K43" s="739"/>
      <c r="L43" s="740" t="s">
        <v>38</v>
      </c>
      <c r="M43" s="758"/>
      <c r="N43" s="995">
        <v>82000</v>
      </c>
      <c r="O43" s="758"/>
      <c r="P43" s="995">
        <v>82000</v>
      </c>
      <c r="Q43" s="739" t="s">
        <v>1522</v>
      </c>
      <c r="R43" s="739" t="s">
        <v>1523</v>
      </c>
    </row>
    <row r="44" spans="1:18" ht="69" customHeight="1" x14ac:dyDescent="0.25">
      <c r="A44" s="994"/>
      <c r="B44" s="994"/>
      <c r="C44" s="994"/>
      <c r="D44" s="994"/>
      <c r="E44" s="770"/>
      <c r="F44" s="740"/>
      <c r="G44" s="770"/>
      <c r="H44" s="548" t="s">
        <v>675</v>
      </c>
      <c r="I44" s="532">
        <v>25</v>
      </c>
      <c r="J44" s="673"/>
      <c r="K44" s="770"/>
      <c r="L44" s="770"/>
      <c r="M44" s="770"/>
      <c r="N44" s="996"/>
      <c r="O44" s="770"/>
      <c r="P44" s="996"/>
      <c r="Q44" s="770"/>
      <c r="R44" s="770"/>
    </row>
    <row r="45" spans="1:18" ht="86.25" customHeight="1" x14ac:dyDescent="0.25">
      <c r="A45" s="994"/>
      <c r="B45" s="994"/>
      <c r="C45" s="994"/>
      <c r="D45" s="994"/>
      <c r="E45" s="770"/>
      <c r="F45" s="740"/>
      <c r="G45" s="532" t="s">
        <v>1186</v>
      </c>
      <c r="H45" s="548" t="s">
        <v>58</v>
      </c>
      <c r="I45" s="532">
        <v>1</v>
      </c>
      <c r="J45" s="673"/>
      <c r="K45" s="770"/>
      <c r="L45" s="770"/>
      <c r="M45" s="770"/>
      <c r="N45" s="996"/>
      <c r="O45" s="770"/>
      <c r="P45" s="996"/>
      <c r="Q45" s="770"/>
      <c r="R45" s="770"/>
    </row>
    <row r="46" spans="1:18" ht="24.75" customHeight="1" x14ac:dyDescent="0.25">
      <c r="A46" s="739">
        <v>11</v>
      </c>
      <c r="B46" s="739">
        <v>1</v>
      </c>
      <c r="C46" s="739">
        <v>4</v>
      </c>
      <c r="D46" s="739">
        <v>2</v>
      </c>
      <c r="E46" s="739" t="s">
        <v>1541</v>
      </c>
      <c r="F46" s="988" t="s">
        <v>1574</v>
      </c>
      <c r="G46" s="647" t="s">
        <v>589</v>
      </c>
      <c r="H46" s="548" t="s">
        <v>1061</v>
      </c>
      <c r="I46" s="532">
        <v>1</v>
      </c>
      <c r="J46" s="647" t="s">
        <v>1575</v>
      </c>
      <c r="K46" s="647"/>
      <c r="L46" s="653" t="s">
        <v>34</v>
      </c>
      <c r="M46" s="710"/>
      <c r="N46" s="1002">
        <v>127000</v>
      </c>
      <c r="O46" s="710"/>
      <c r="P46" s="1002">
        <v>127000</v>
      </c>
      <c r="Q46" s="647" t="s">
        <v>1522</v>
      </c>
      <c r="R46" s="647" t="s">
        <v>1523</v>
      </c>
    </row>
    <row r="47" spans="1:18" ht="24.75" customHeight="1" x14ac:dyDescent="0.25">
      <c r="A47" s="739"/>
      <c r="B47" s="739"/>
      <c r="C47" s="739"/>
      <c r="D47" s="739"/>
      <c r="E47" s="739"/>
      <c r="F47" s="988"/>
      <c r="G47" s="648"/>
      <c r="H47" s="548" t="s">
        <v>1524</v>
      </c>
      <c r="I47" s="532">
        <v>100</v>
      </c>
      <c r="J47" s="673"/>
      <c r="K47" s="673"/>
      <c r="L47" s="687"/>
      <c r="M47" s="711"/>
      <c r="N47" s="1003"/>
      <c r="O47" s="711"/>
      <c r="P47" s="1003"/>
      <c r="Q47" s="673"/>
      <c r="R47" s="673"/>
    </row>
    <row r="48" spans="1:18" ht="28.5" customHeight="1" x14ac:dyDescent="0.25">
      <c r="A48" s="739"/>
      <c r="B48" s="739"/>
      <c r="C48" s="739"/>
      <c r="D48" s="739"/>
      <c r="E48" s="739"/>
      <c r="F48" s="988"/>
      <c r="G48" s="647" t="s">
        <v>1518</v>
      </c>
      <c r="H48" s="548" t="s">
        <v>1519</v>
      </c>
      <c r="I48" s="532">
        <v>1</v>
      </c>
      <c r="J48" s="673"/>
      <c r="K48" s="673"/>
      <c r="L48" s="687"/>
      <c r="M48" s="711"/>
      <c r="N48" s="1003"/>
      <c r="O48" s="711"/>
      <c r="P48" s="1003"/>
      <c r="Q48" s="673"/>
      <c r="R48" s="673"/>
    </row>
    <row r="49" spans="1:18" ht="24.75" customHeight="1" x14ac:dyDescent="0.25">
      <c r="A49" s="994"/>
      <c r="B49" s="994"/>
      <c r="C49" s="994"/>
      <c r="D49" s="994"/>
      <c r="E49" s="770"/>
      <c r="F49" s="997"/>
      <c r="G49" s="648"/>
      <c r="H49" s="548" t="s">
        <v>1524</v>
      </c>
      <c r="I49" s="532">
        <v>200</v>
      </c>
      <c r="J49" s="673"/>
      <c r="K49" s="673"/>
      <c r="L49" s="687"/>
      <c r="M49" s="711"/>
      <c r="N49" s="1003"/>
      <c r="O49" s="711"/>
      <c r="P49" s="1003"/>
      <c r="Q49" s="673"/>
      <c r="R49" s="673"/>
    </row>
    <row r="50" spans="1:18" ht="30.75" customHeight="1" x14ac:dyDescent="0.25">
      <c r="A50" s="994"/>
      <c r="B50" s="994"/>
      <c r="C50" s="994"/>
      <c r="D50" s="994"/>
      <c r="E50" s="770"/>
      <c r="F50" s="997"/>
      <c r="G50" s="647" t="s">
        <v>1576</v>
      </c>
      <c r="H50" s="548" t="s">
        <v>1577</v>
      </c>
      <c r="I50" s="532">
        <v>20</v>
      </c>
      <c r="J50" s="673"/>
      <c r="K50" s="673"/>
      <c r="L50" s="687"/>
      <c r="M50" s="711"/>
      <c r="N50" s="1003"/>
      <c r="O50" s="711"/>
      <c r="P50" s="1003"/>
      <c r="Q50" s="673"/>
      <c r="R50" s="673"/>
    </row>
    <row r="51" spans="1:18" ht="24.75" customHeight="1" x14ac:dyDescent="0.25">
      <c r="A51" s="994"/>
      <c r="B51" s="994"/>
      <c r="C51" s="994"/>
      <c r="D51" s="994"/>
      <c r="E51" s="770"/>
      <c r="F51" s="997"/>
      <c r="G51" s="648"/>
      <c r="H51" s="548" t="s">
        <v>1524</v>
      </c>
      <c r="I51" s="532">
        <v>300</v>
      </c>
      <c r="J51" s="673"/>
      <c r="K51" s="673"/>
      <c r="L51" s="687"/>
      <c r="M51" s="711"/>
      <c r="N51" s="1003"/>
      <c r="O51" s="711"/>
      <c r="P51" s="1003"/>
      <c r="Q51" s="673"/>
      <c r="R51" s="673"/>
    </row>
    <row r="52" spans="1:18" ht="24.75" customHeight="1" x14ac:dyDescent="0.25">
      <c r="A52" s="994"/>
      <c r="B52" s="994"/>
      <c r="C52" s="994"/>
      <c r="D52" s="994"/>
      <c r="E52" s="770"/>
      <c r="F52" s="997"/>
      <c r="G52" s="647" t="s">
        <v>629</v>
      </c>
      <c r="H52" s="548" t="s">
        <v>1397</v>
      </c>
      <c r="I52" s="532">
        <v>46</v>
      </c>
      <c r="J52" s="673"/>
      <c r="K52" s="673"/>
      <c r="L52" s="687"/>
      <c r="M52" s="711"/>
      <c r="N52" s="1003"/>
      <c r="O52" s="711"/>
      <c r="P52" s="1003"/>
      <c r="Q52" s="673"/>
      <c r="R52" s="673"/>
    </row>
    <row r="53" spans="1:18" ht="24.75" customHeight="1" x14ac:dyDescent="0.25">
      <c r="A53" s="994"/>
      <c r="B53" s="994"/>
      <c r="C53" s="994"/>
      <c r="D53" s="994"/>
      <c r="E53" s="770"/>
      <c r="F53" s="997"/>
      <c r="G53" s="648"/>
      <c r="H53" s="548" t="s">
        <v>1524</v>
      </c>
      <c r="I53" s="532">
        <v>690</v>
      </c>
      <c r="J53" s="673"/>
      <c r="K53" s="673"/>
      <c r="L53" s="687"/>
      <c r="M53" s="711"/>
      <c r="N53" s="1003"/>
      <c r="O53" s="711"/>
      <c r="P53" s="1003"/>
      <c r="Q53" s="673"/>
      <c r="R53" s="673"/>
    </row>
    <row r="54" spans="1:18" ht="24.75" customHeight="1" x14ac:dyDescent="0.25">
      <c r="A54" s="994"/>
      <c r="B54" s="994"/>
      <c r="C54" s="994"/>
      <c r="D54" s="994"/>
      <c r="E54" s="770"/>
      <c r="F54" s="997"/>
      <c r="G54" s="647" t="s">
        <v>1578</v>
      </c>
      <c r="H54" s="548" t="s">
        <v>1578</v>
      </c>
      <c r="I54" s="532">
        <v>1</v>
      </c>
      <c r="J54" s="673"/>
      <c r="K54" s="673"/>
      <c r="L54" s="687"/>
      <c r="M54" s="711"/>
      <c r="N54" s="1003"/>
      <c r="O54" s="711"/>
      <c r="P54" s="1003"/>
      <c r="Q54" s="673"/>
      <c r="R54" s="673"/>
    </row>
    <row r="55" spans="1:18" ht="24.75" customHeight="1" x14ac:dyDescent="0.25">
      <c r="A55" s="994"/>
      <c r="B55" s="994"/>
      <c r="C55" s="994"/>
      <c r="D55" s="994"/>
      <c r="E55" s="770"/>
      <c r="F55" s="997"/>
      <c r="G55" s="648"/>
      <c r="H55" s="548" t="s">
        <v>1579</v>
      </c>
      <c r="I55" s="532">
        <v>2000</v>
      </c>
      <c r="J55" s="673"/>
      <c r="K55" s="673"/>
      <c r="L55" s="687"/>
      <c r="M55" s="711"/>
      <c r="N55" s="1003"/>
      <c r="O55" s="711"/>
      <c r="P55" s="1003"/>
      <c r="Q55" s="673"/>
      <c r="R55" s="673"/>
    </row>
    <row r="56" spans="1:18" ht="24.75" customHeight="1" x14ac:dyDescent="0.25">
      <c r="A56" s="994"/>
      <c r="B56" s="994"/>
      <c r="C56" s="994"/>
      <c r="D56" s="994"/>
      <c r="E56" s="770"/>
      <c r="F56" s="997"/>
      <c r="G56" s="521" t="s">
        <v>1580</v>
      </c>
      <c r="H56" s="540" t="s">
        <v>1581</v>
      </c>
      <c r="I56" s="521">
        <v>10</v>
      </c>
      <c r="J56" s="673"/>
      <c r="K56" s="673"/>
      <c r="L56" s="687"/>
      <c r="M56" s="711"/>
      <c r="N56" s="1003"/>
      <c r="O56" s="711"/>
      <c r="P56" s="1003"/>
      <c r="Q56" s="673"/>
      <c r="R56" s="673"/>
    </row>
    <row r="57" spans="1:18" s="68" customFormat="1" ht="316.5" customHeight="1" x14ac:dyDescent="0.25">
      <c r="A57" s="533">
        <v>12</v>
      </c>
      <c r="B57" s="533">
        <v>1</v>
      </c>
      <c r="C57" s="533">
        <v>4</v>
      </c>
      <c r="D57" s="533">
        <v>2</v>
      </c>
      <c r="E57" s="533" t="s">
        <v>1582</v>
      </c>
      <c r="F57" s="532" t="s">
        <v>1583</v>
      </c>
      <c r="G57" s="533" t="s">
        <v>1562</v>
      </c>
      <c r="H57" s="532" t="s">
        <v>1584</v>
      </c>
      <c r="I57" s="533">
        <v>13</v>
      </c>
      <c r="J57" s="532" t="s">
        <v>1585</v>
      </c>
      <c r="K57" s="533"/>
      <c r="L57" s="533" t="s">
        <v>45</v>
      </c>
      <c r="M57" s="533"/>
      <c r="N57" s="572">
        <v>100000</v>
      </c>
      <c r="O57" s="533"/>
      <c r="P57" s="572">
        <v>100000</v>
      </c>
      <c r="Q57" s="532" t="s">
        <v>1522</v>
      </c>
      <c r="R57" s="532" t="s">
        <v>1523</v>
      </c>
    </row>
    <row r="58" spans="1:18" ht="15.75" customHeight="1" x14ac:dyDescent="0.25">
      <c r="B58" s="232"/>
      <c r="C58" s="232"/>
      <c r="D58" s="232"/>
      <c r="F58" s="9"/>
      <c r="H58" s="232"/>
    </row>
    <row r="59" spans="1:18" ht="18.75" customHeight="1" x14ac:dyDescent="0.25">
      <c r="A59" s="329"/>
      <c r="B59" s="330"/>
      <c r="C59" s="330"/>
      <c r="D59" s="330"/>
      <c r="E59" s="329"/>
      <c r="F59" s="331"/>
      <c r="G59" s="332"/>
      <c r="H59" s="333"/>
      <c r="I59" s="332"/>
      <c r="J59" s="329"/>
      <c r="K59" s="329"/>
      <c r="L59" s="329"/>
      <c r="M59" s="998"/>
      <c r="N59" s="998"/>
      <c r="O59" s="998" t="s">
        <v>35</v>
      </c>
      <c r="P59" s="998"/>
      <c r="Q59" s="998"/>
      <c r="R59" s="329"/>
    </row>
    <row r="60" spans="1:18" ht="15.75" customHeight="1" x14ac:dyDescent="0.25">
      <c r="A60" s="329"/>
      <c r="B60" s="330"/>
      <c r="C60" s="330"/>
      <c r="D60" s="330"/>
      <c r="E60" s="329"/>
      <c r="F60" s="331"/>
      <c r="G60" s="332"/>
      <c r="H60" s="333"/>
      <c r="I60" s="332"/>
      <c r="J60" s="329"/>
      <c r="K60" s="329"/>
      <c r="L60" s="329"/>
      <c r="M60" s="998"/>
      <c r="N60" s="998"/>
      <c r="O60" s="999" t="s">
        <v>36</v>
      </c>
      <c r="P60" s="999" t="s">
        <v>37</v>
      </c>
      <c r="Q60" s="999"/>
      <c r="R60" s="329"/>
    </row>
    <row r="61" spans="1:18" ht="15.75" customHeight="1" x14ac:dyDescent="0.25">
      <c r="A61" s="329"/>
      <c r="B61" s="330"/>
      <c r="C61" s="330"/>
      <c r="D61" s="330"/>
      <c r="E61" s="329"/>
      <c r="F61" s="331"/>
      <c r="G61" s="332"/>
      <c r="H61" s="333"/>
      <c r="I61" s="332"/>
      <c r="J61" s="345"/>
      <c r="K61" s="329"/>
      <c r="L61" s="329"/>
      <c r="M61" s="998"/>
      <c r="N61" s="998"/>
      <c r="O61" s="999"/>
      <c r="P61" s="346">
        <v>2020</v>
      </c>
      <c r="Q61" s="347">
        <v>2021</v>
      </c>
      <c r="R61" s="329"/>
    </row>
    <row r="62" spans="1:18" ht="15.75" customHeight="1" x14ac:dyDescent="0.25">
      <c r="A62" s="329"/>
      <c r="B62" s="330"/>
      <c r="C62" s="330"/>
      <c r="D62" s="330"/>
      <c r="E62" s="329"/>
      <c r="F62" s="331"/>
      <c r="G62" s="332"/>
      <c r="H62" s="333"/>
      <c r="I62" s="332"/>
      <c r="J62" s="329"/>
      <c r="K62" s="329"/>
      <c r="L62" s="329"/>
      <c r="M62" s="1000" t="s">
        <v>887</v>
      </c>
      <c r="N62" s="1001"/>
      <c r="O62" s="348">
        <v>12</v>
      </c>
      <c r="P62" s="349">
        <f>O7+O13+O16+O15+O19+O22</f>
        <v>467211.27</v>
      </c>
      <c r="Q62" s="350">
        <f>P57+P46+P43+P37+P33+P27</f>
        <v>686000</v>
      </c>
      <c r="R62" s="329"/>
    </row>
    <row r="63" spans="1:18" ht="15.75" customHeight="1" x14ac:dyDescent="0.25">
      <c r="A63" s="329"/>
      <c r="B63" s="330"/>
      <c r="C63" s="330"/>
      <c r="D63" s="330"/>
      <c r="E63" s="329"/>
      <c r="F63" s="331"/>
      <c r="G63" s="332"/>
      <c r="H63" s="333"/>
      <c r="I63" s="332"/>
      <c r="J63" s="329"/>
      <c r="K63" s="329"/>
      <c r="L63" s="329"/>
      <c r="M63" s="329"/>
      <c r="N63" s="329"/>
      <c r="O63" s="329"/>
      <c r="P63" s="329"/>
      <c r="Q63" s="329"/>
      <c r="R63" s="329"/>
    </row>
    <row r="64" spans="1:18" ht="15.75" customHeight="1" x14ac:dyDescent="0.25">
      <c r="A64" s="329"/>
      <c r="B64" s="330"/>
      <c r="C64" s="330"/>
      <c r="D64" s="330"/>
      <c r="E64" s="329"/>
      <c r="F64" s="331"/>
      <c r="G64" s="332"/>
      <c r="H64" s="333"/>
      <c r="I64" s="332"/>
      <c r="J64" s="329"/>
      <c r="K64" s="329"/>
      <c r="L64" s="329"/>
      <c r="M64" s="329"/>
      <c r="N64" s="329"/>
      <c r="O64" s="345"/>
      <c r="P64" s="329"/>
      <c r="Q64" s="329"/>
      <c r="R64" s="329"/>
    </row>
    <row r="65" spans="1:18" ht="15.75" customHeight="1" x14ac:dyDescent="0.25">
      <c r="A65" s="329"/>
      <c r="B65" s="330"/>
      <c r="C65" s="330"/>
      <c r="D65" s="330"/>
      <c r="E65" s="329"/>
      <c r="F65" s="331"/>
      <c r="G65" s="332"/>
      <c r="H65" s="333"/>
      <c r="I65" s="332"/>
      <c r="J65" s="329"/>
      <c r="K65" s="329"/>
      <c r="L65" s="329"/>
      <c r="M65" s="329"/>
      <c r="N65" s="329"/>
      <c r="O65" s="329"/>
      <c r="P65" s="329"/>
      <c r="Q65" s="329"/>
      <c r="R65" s="329"/>
    </row>
    <row r="66" spans="1:18" ht="15.75" customHeight="1" x14ac:dyDescent="0.25">
      <c r="A66" s="329"/>
      <c r="B66" s="330"/>
      <c r="C66" s="330"/>
      <c r="D66" s="330"/>
      <c r="E66" s="329"/>
      <c r="F66" s="331"/>
      <c r="G66" s="332"/>
      <c r="H66" s="333"/>
      <c r="I66" s="332"/>
      <c r="J66" s="329"/>
      <c r="K66" s="329"/>
      <c r="L66" s="329"/>
      <c r="M66" s="329"/>
      <c r="N66" s="329"/>
      <c r="O66" s="329"/>
      <c r="P66" s="329"/>
      <c r="Q66" s="329"/>
      <c r="R66" s="329"/>
    </row>
    <row r="67" spans="1:18" ht="15.75" customHeight="1" x14ac:dyDescent="0.25">
      <c r="A67" s="329"/>
      <c r="B67" s="330"/>
      <c r="C67" s="330"/>
      <c r="D67" s="330"/>
      <c r="E67" s="329"/>
      <c r="F67" s="331"/>
      <c r="G67" s="332"/>
      <c r="H67" s="333"/>
      <c r="I67" s="332"/>
      <c r="J67" s="329"/>
      <c r="K67" s="329"/>
      <c r="L67" s="329"/>
      <c r="M67" s="329"/>
      <c r="N67" s="329"/>
      <c r="O67" s="329"/>
      <c r="P67" s="329"/>
      <c r="Q67" s="329"/>
      <c r="R67" s="329"/>
    </row>
    <row r="68" spans="1:18" ht="15.75" customHeight="1" x14ac:dyDescent="0.25">
      <c r="A68" s="329"/>
      <c r="B68" s="330"/>
      <c r="C68" s="330"/>
      <c r="D68" s="330"/>
      <c r="E68" s="329"/>
      <c r="F68" s="331"/>
      <c r="G68" s="332"/>
      <c r="H68" s="333"/>
      <c r="I68" s="332"/>
      <c r="J68" s="329"/>
      <c r="K68" s="329"/>
      <c r="L68" s="329"/>
      <c r="M68" s="329"/>
      <c r="N68" s="329"/>
      <c r="O68" s="329"/>
      <c r="P68" s="329"/>
      <c r="Q68" s="329"/>
      <c r="R68" s="329"/>
    </row>
    <row r="69" spans="1:18" ht="15.75" customHeight="1" x14ac:dyDescent="0.25">
      <c r="A69" s="329"/>
      <c r="B69" s="330"/>
      <c r="C69" s="330"/>
      <c r="D69" s="330"/>
      <c r="E69" s="329"/>
      <c r="F69" s="331"/>
      <c r="G69" s="332"/>
      <c r="H69" s="333"/>
      <c r="I69" s="332"/>
      <c r="J69" s="329"/>
      <c r="K69" s="329"/>
      <c r="L69" s="329"/>
      <c r="M69" s="329"/>
      <c r="N69" s="329"/>
      <c r="O69" s="329"/>
      <c r="P69" s="329"/>
      <c r="Q69" s="329"/>
      <c r="R69" s="329"/>
    </row>
    <row r="70" spans="1:18" ht="15.75" customHeight="1" x14ac:dyDescent="0.25">
      <c r="A70" s="329"/>
      <c r="B70" s="330"/>
      <c r="C70" s="330"/>
      <c r="D70" s="330"/>
      <c r="E70" s="329"/>
      <c r="F70" s="331"/>
      <c r="G70" s="332"/>
      <c r="H70" s="333"/>
      <c r="I70" s="332"/>
      <c r="J70" s="329"/>
      <c r="K70" s="329"/>
      <c r="L70" s="329"/>
      <c r="M70" s="329"/>
      <c r="N70" s="329"/>
      <c r="O70" s="329"/>
      <c r="P70" s="329"/>
      <c r="Q70" s="329"/>
      <c r="R70" s="329"/>
    </row>
    <row r="71" spans="1:18" ht="15.75" customHeight="1" x14ac:dyDescent="0.25">
      <c r="A71" s="329"/>
      <c r="B71" s="330"/>
      <c r="C71" s="330"/>
      <c r="D71" s="330"/>
      <c r="E71" s="329"/>
      <c r="F71" s="331"/>
      <c r="G71" s="332"/>
      <c r="H71" s="333"/>
      <c r="I71" s="332"/>
      <c r="J71" s="329"/>
      <c r="K71" s="329"/>
      <c r="L71" s="329"/>
      <c r="M71" s="329"/>
      <c r="N71" s="329"/>
      <c r="O71" s="329"/>
      <c r="P71" s="329"/>
      <c r="Q71" s="329"/>
      <c r="R71" s="329"/>
    </row>
    <row r="72" spans="1:18" ht="15.75" customHeight="1" x14ac:dyDescent="0.25">
      <c r="A72" s="329"/>
      <c r="B72" s="330"/>
      <c r="C72" s="330"/>
      <c r="D72" s="330"/>
      <c r="E72" s="329"/>
      <c r="F72" s="331"/>
      <c r="G72" s="332"/>
      <c r="H72" s="333"/>
      <c r="I72" s="332"/>
      <c r="J72" s="329"/>
      <c r="K72" s="329"/>
      <c r="L72" s="329"/>
      <c r="M72" s="329"/>
      <c r="N72" s="329"/>
      <c r="O72" s="329"/>
      <c r="P72" s="329"/>
      <c r="Q72" s="329"/>
      <c r="R72" s="329"/>
    </row>
    <row r="73" spans="1:18" ht="15.75" customHeight="1" x14ac:dyDescent="0.25">
      <c r="A73" s="329"/>
      <c r="B73" s="330"/>
      <c r="C73" s="330"/>
      <c r="D73" s="330"/>
      <c r="E73" s="329"/>
      <c r="F73" s="331"/>
      <c r="G73" s="332"/>
      <c r="H73" s="333"/>
      <c r="I73" s="332"/>
      <c r="J73" s="329"/>
      <c r="K73" s="329"/>
      <c r="L73" s="329"/>
      <c r="M73" s="329"/>
      <c r="N73" s="329"/>
      <c r="O73" s="329"/>
      <c r="P73" s="329"/>
      <c r="Q73" s="329"/>
      <c r="R73" s="329"/>
    </row>
    <row r="74" spans="1:18" ht="15.75" customHeight="1" x14ac:dyDescent="0.25">
      <c r="A74" s="329"/>
      <c r="B74" s="330"/>
      <c r="C74" s="330"/>
      <c r="D74" s="330"/>
      <c r="E74" s="329"/>
      <c r="F74" s="331"/>
      <c r="G74" s="332"/>
      <c r="H74" s="333"/>
      <c r="I74" s="332"/>
      <c r="J74" s="329"/>
      <c r="K74" s="329"/>
      <c r="L74" s="329"/>
      <c r="M74" s="329"/>
      <c r="N74" s="329"/>
      <c r="O74" s="329"/>
      <c r="P74" s="329"/>
      <c r="Q74" s="329"/>
      <c r="R74" s="329"/>
    </row>
    <row r="75" spans="1:18" ht="15.75" customHeight="1" x14ac:dyDescent="0.25">
      <c r="A75" s="329"/>
      <c r="B75" s="330"/>
      <c r="C75" s="330"/>
      <c r="D75" s="330"/>
      <c r="E75" s="329"/>
      <c r="F75" s="331"/>
      <c r="G75" s="332"/>
      <c r="H75" s="333"/>
      <c r="I75" s="332"/>
      <c r="J75" s="329"/>
      <c r="K75" s="329"/>
      <c r="L75" s="329"/>
      <c r="M75" s="329"/>
      <c r="N75" s="329"/>
      <c r="O75" s="329"/>
      <c r="P75" s="329"/>
      <c r="Q75" s="329"/>
      <c r="R75" s="329"/>
    </row>
    <row r="76" spans="1:18" ht="15.75" customHeight="1" x14ac:dyDescent="0.25">
      <c r="A76" s="329"/>
      <c r="B76" s="330"/>
      <c r="C76" s="330"/>
      <c r="D76" s="330"/>
      <c r="E76" s="329"/>
      <c r="F76" s="331"/>
      <c r="G76" s="332"/>
      <c r="H76" s="333"/>
      <c r="I76" s="332"/>
      <c r="J76" s="329"/>
      <c r="K76" s="329"/>
      <c r="L76" s="329"/>
      <c r="M76" s="329"/>
      <c r="N76" s="329"/>
      <c r="O76" s="329"/>
      <c r="P76" s="329"/>
      <c r="Q76" s="329"/>
      <c r="R76" s="329"/>
    </row>
    <row r="77" spans="1:18" ht="15.75" customHeight="1" x14ac:dyDescent="0.25">
      <c r="A77" s="329"/>
      <c r="B77" s="330"/>
      <c r="C77" s="330"/>
      <c r="D77" s="330"/>
      <c r="E77" s="329"/>
      <c r="F77" s="331"/>
      <c r="G77" s="332"/>
      <c r="H77" s="333"/>
      <c r="I77" s="332"/>
      <c r="J77" s="329"/>
      <c r="K77" s="329"/>
      <c r="L77" s="329"/>
      <c r="M77" s="329"/>
      <c r="N77" s="329"/>
      <c r="O77" s="329"/>
      <c r="P77" s="329"/>
      <c r="Q77" s="329"/>
      <c r="R77" s="329"/>
    </row>
    <row r="78" spans="1:18" ht="15.75" customHeight="1" x14ac:dyDescent="0.25">
      <c r="A78" s="329"/>
      <c r="B78" s="330"/>
      <c r="C78" s="330"/>
      <c r="D78" s="330"/>
      <c r="E78" s="329"/>
      <c r="F78" s="331"/>
      <c r="G78" s="332"/>
      <c r="H78" s="333"/>
      <c r="I78" s="332"/>
      <c r="J78" s="329"/>
      <c r="K78" s="329"/>
      <c r="L78" s="329"/>
      <c r="M78" s="329"/>
      <c r="N78" s="329"/>
      <c r="O78" s="329"/>
      <c r="P78" s="329"/>
      <c r="Q78" s="329"/>
      <c r="R78" s="329"/>
    </row>
    <row r="79" spans="1:18" ht="15.75" customHeight="1" x14ac:dyDescent="0.25">
      <c r="A79" s="329"/>
      <c r="B79" s="330"/>
      <c r="C79" s="330"/>
      <c r="D79" s="330"/>
      <c r="E79" s="329"/>
      <c r="F79" s="331"/>
      <c r="G79" s="332"/>
      <c r="H79" s="333"/>
      <c r="I79" s="332"/>
      <c r="J79" s="329"/>
      <c r="K79" s="329"/>
      <c r="L79" s="329"/>
      <c r="M79" s="329"/>
      <c r="N79" s="329"/>
      <c r="O79" s="329"/>
      <c r="P79" s="329"/>
      <c r="Q79" s="329"/>
      <c r="R79" s="329"/>
    </row>
    <row r="80" spans="1:18" ht="15.75" customHeight="1" x14ac:dyDescent="0.25">
      <c r="A80" s="329"/>
      <c r="B80" s="330"/>
      <c r="C80" s="330"/>
      <c r="D80" s="330"/>
      <c r="E80" s="329"/>
      <c r="F80" s="331"/>
      <c r="G80" s="332"/>
      <c r="H80" s="333"/>
      <c r="I80" s="332"/>
      <c r="J80" s="329"/>
      <c r="K80" s="329"/>
      <c r="L80" s="329"/>
      <c r="M80" s="329"/>
      <c r="N80" s="329"/>
      <c r="O80" s="329"/>
      <c r="P80" s="329"/>
      <c r="Q80" s="329"/>
      <c r="R80" s="329"/>
    </row>
    <row r="81" spans="1:18" ht="15.75" customHeight="1" x14ac:dyDescent="0.25">
      <c r="A81" s="329"/>
      <c r="B81" s="330"/>
      <c r="C81" s="330"/>
      <c r="D81" s="330"/>
      <c r="E81" s="329"/>
      <c r="F81" s="331"/>
      <c r="G81" s="332"/>
      <c r="H81" s="333"/>
      <c r="I81" s="332"/>
      <c r="J81" s="329"/>
      <c r="K81" s="329"/>
      <c r="L81" s="329"/>
      <c r="M81" s="329"/>
      <c r="N81" s="329"/>
      <c r="O81" s="329"/>
      <c r="P81" s="329"/>
      <c r="Q81" s="329"/>
      <c r="R81" s="329"/>
    </row>
    <row r="82" spans="1:18" ht="15.75" customHeight="1" x14ac:dyDescent="0.25">
      <c r="A82" s="329"/>
      <c r="B82" s="330"/>
      <c r="C82" s="330"/>
      <c r="D82" s="330"/>
      <c r="E82" s="329"/>
      <c r="F82" s="331"/>
      <c r="G82" s="332"/>
      <c r="H82" s="333"/>
      <c r="I82" s="332"/>
      <c r="J82" s="329"/>
      <c r="K82" s="329"/>
      <c r="L82" s="329"/>
      <c r="M82" s="329"/>
      <c r="N82" s="329"/>
      <c r="O82" s="329"/>
      <c r="P82" s="329"/>
      <c r="Q82" s="329"/>
      <c r="R82" s="329"/>
    </row>
    <row r="83" spans="1:18" ht="15.75" customHeight="1" x14ac:dyDescent="0.25">
      <c r="A83" s="329"/>
      <c r="B83" s="330"/>
      <c r="C83" s="330"/>
      <c r="D83" s="330"/>
      <c r="E83" s="329"/>
      <c r="F83" s="331"/>
      <c r="G83" s="332"/>
      <c r="H83" s="333"/>
      <c r="I83" s="332"/>
      <c r="J83" s="329"/>
      <c r="K83" s="329"/>
      <c r="L83" s="329"/>
      <c r="M83" s="329"/>
      <c r="N83" s="329"/>
      <c r="O83" s="329"/>
      <c r="P83" s="329"/>
      <c r="Q83" s="329"/>
      <c r="R83" s="329"/>
    </row>
    <row r="84" spans="1:18" ht="15.75" customHeight="1" x14ac:dyDescent="0.25">
      <c r="A84" s="329"/>
      <c r="B84" s="330"/>
      <c r="C84" s="330"/>
      <c r="D84" s="330"/>
      <c r="E84" s="329"/>
      <c r="F84" s="331"/>
      <c r="G84" s="332"/>
      <c r="H84" s="333"/>
      <c r="I84" s="332"/>
      <c r="J84" s="329"/>
      <c r="K84" s="329"/>
      <c r="L84" s="329"/>
      <c r="M84" s="329"/>
      <c r="N84" s="329"/>
      <c r="O84" s="329"/>
      <c r="P84" s="329"/>
      <c r="Q84" s="329"/>
      <c r="R84" s="329"/>
    </row>
    <row r="85" spans="1:18" ht="15.75" customHeight="1" x14ac:dyDescent="0.25">
      <c r="A85" s="329"/>
      <c r="B85" s="330"/>
      <c r="C85" s="330"/>
      <c r="D85" s="330"/>
      <c r="E85" s="329"/>
      <c r="F85" s="331"/>
      <c r="G85" s="332"/>
      <c r="H85" s="333"/>
      <c r="I85" s="332"/>
      <c r="J85" s="329"/>
      <c r="K85" s="329"/>
      <c r="L85" s="329"/>
      <c r="M85" s="329"/>
      <c r="N85" s="329"/>
      <c r="O85" s="329"/>
      <c r="P85" s="329"/>
      <c r="Q85" s="329"/>
      <c r="R85" s="329"/>
    </row>
    <row r="86" spans="1:18" ht="15.75" customHeight="1" x14ac:dyDescent="0.25">
      <c r="A86" s="329"/>
      <c r="B86" s="330"/>
      <c r="C86" s="330"/>
      <c r="D86" s="330"/>
      <c r="E86" s="329"/>
      <c r="F86" s="331"/>
      <c r="G86" s="332"/>
      <c r="H86" s="333"/>
      <c r="I86" s="332"/>
      <c r="J86" s="329"/>
      <c r="K86" s="329"/>
      <c r="L86" s="329"/>
      <c r="M86" s="329"/>
      <c r="N86" s="329"/>
      <c r="O86" s="329"/>
      <c r="P86" s="329"/>
      <c r="Q86" s="329"/>
      <c r="R86" s="329"/>
    </row>
    <row r="87" spans="1:18" ht="15.75" customHeight="1" x14ac:dyDescent="0.25">
      <c r="A87" s="329"/>
      <c r="B87" s="330"/>
      <c r="C87" s="330"/>
      <c r="D87" s="330"/>
      <c r="E87" s="329"/>
      <c r="F87" s="331"/>
      <c r="G87" s="332"/>
      <c r="H87" s="333"/>
      <c r="I87" s="332"/>
      <c r="J87" s="329"/>
      <c r="K87" s="329"/>
      <c r="L87" s="329"/>
      <c r="M87" s="329"/>
      <c r="N87" s="329"/>
      <c r="O87" s="329"/>
      <c r="P87" s="329"/>
      <c r="Q87" s="329"/>
      <c r="R87" s="329"/>
    </row>
    <row r="88" spans="1:18" ht="15.75" customHeight="1" x14ac:dyDescent="0.25">
      <c r="A88" s="329"/>
      <c r="B88" s="330"/>
      <c r="C88" s="330"/>
      <c r="D88" s="330"/>
      <c r="E88" s="329"/>
      <c r="F88" s="331"/>
      <c r="G88" s="332"/>
      <c r="H88" s="333"/>
      <c r="I88" s="332"/>
      <c r="J88" s="329"/>
      <c r="K88" s="329"/>
      <c r="L88" s="329"/>
      <c r="M88" s="329"/>
      <c r="N88" s="329"/>
      <c r="O88" s="329"/>
      <c r="P88" s="329"/>
      <c r="Q88" s="329"/>
      <c r="R88" s="329"/>
    </row>
    <row r="89" spans="1:18" ht="15.75" customHeight="1" x14ac:dyDescent="0.25">
      <c r="A89" s="329"/>
      <c r="B89" s="330"/>
      <c r="C89" s="330"/>
      <c r="D89" s="330"/>
      <c r="E89" s="329"/>
      <c r="F89" s="331"/>
      <c r="G89" s="332"/>
      <c r="H89" s="333"/>
      <c r="I89" s="332"/>
      <c r="J89" s="329"/>
      <c r="K89" s="329"/>
      <c r="L89" s="329"/>
      <c r="M89" s="329"/>
      <c r="N89" s="329"/>
      <c r="O89" s="329"/>
      <c r="P89" s="329"/>
      <c r="Q89" s="329"/>
      <c r="R89" s="329"/>
    </row>
    <row r="90" spans="1:18" ht="15.75" customHeight="1" x14ac:dyDescent="0.25">
      <c r="A90" s="329"/>
      <c r="B90" s="330"/>
      <c r="C90" s="330"/>
      <c r="D90" s="330"/>
      <c r="E90" s="329"/>
      <c r="F90" s="331"/>
      <c r="G90" s="332"/>
      <c r="H90" s="333"/>
      <c r="I90" s="332"/>
      <c r="J90" s="329"/>
      <c r="K90" s="329"/>
      <c r="L90" s="329"/>
      <c r="M90" s="329"/>
      <c r="N90" s="329"/>
      <c r="O90" s="329"/>
      <c r="P90" s="329"/>
      <c r="Q90" s="329"/>
      <c r="R90" s="329"/>
    </row>
    <row r="91" spans="1:18" ht="15.75" customHeight="1" x14ac:dyDescent="0.25">
      <c r="A91" s="329"/>
      <c r="B91" s="330"/>
      <c r="C91" s="330"/>
      <c r="D91" s="330"/>
      <c r="E91" s="329"/>
      <c r="F91" s="331"/>
      <c r="G91" s="332"/>
      <c r="H91" s="333"/>
      <c r="I91" s="332"/>
      <c r="J91" s="329"/>
      <c r="K91" s="329"/>
      <c r="L91" s="329"/>
      <c r="M91" s="329"/>
      <c r="N91" s="329"/>
      <c r="O91" s="329"/>
      <c r="P91" s="329"/>
      <c r="Q91" s="329"/>
      <c r="R91" s="329"/>
    </row>
    <row r="92" spans="1:18" ht="15.75" customHeight="1" x14ac:dyDescent="0.25">
      <c r="A92" s="329"/>
      <c r="B92" s="330"/>
      <c r="C92" s="330"/>
      <c r="D92" s="330"/>
      <c r="E92" s="329"/>
      <c r="F92" s="331"/>
      <c r="G92" s="332"/>
      <c r="H92" s="333"/>
      <c r="I92" s="332"/>
      <c r="J92" s="329"/>
      <c r="K92" s="329"/>
      <c r="L92" s="329"/>
      <c r="M92" s="329"/>
      <c r="N92" s="329"/>
      <c r="O92" s="329"/>
      <c r="P92" s="329"/>
      <c r="Q92" s="329"/>
      <c r="R92" s="329"/>
    </row>
    <row r="93" spans="1:18" ht="15.75" customHeight="1" x14ac:dyDescent="0.25">
      <c r="A93" s="329"/>
      <c r="B93" s="330"/>
      <c r="C93" s="330"/>
      <c r="D93" s="330"/>
      <c r="E93" s="329"/>
      <c r="F93" s="331"/>
      <c r="G93" s="332"/>
      <c r="H93" s="333"/>
      <c r="I93" s="332"/>
      <c r="J93" s="329"/>
      <c r="K93" s="329"/>
      <c r="L93" s="329"/>
      <c r="M93" s="329"/>
      <c r="N93" s="329"/>
      <c r="O93" s="329"/>
      <c r="P93" s="329"/>
      <c r="Q93" s="329"/>
      <c r="R93" s="329"/>
    </row>
    <row r="94" spans="1:18" ht="15.75" customHeight="1" x14ac:dyDescent="0.25">
      <c r="A94" s="329"/>
      <c r="B94" s="330"/>
      <c r="C94" s="330"/>
      <c r="D94" s="330"/>
      <c r="E94" s="329"/>
      <c r="F94" s="331"/>
      <c r="G94" s="332"/>
      <c r="H94" s="333"/>
      <c r="I94" s="332"/>
      <c r="J94" s="329"/>
      <c r="K94" s="329"/>
      <c r="L94" s="329"/>
      <c r="M94" s="329"/>
      <c r="N94" s="329"/>
      <c r="O94" s="329"/>
      <c r="P94" s="329"/>
      <c r="Q94" s="329"/>
      <c r="R94" s="329"/>
    </row>
    <row r="95" spans="1:18" ht="15.75" customHeight="1" x14ac:dyDescent="0.25">
      <c r="A95" s="329"/>
      <c r="B95" s="330"/>
      <c r="C95" s="330"/>
      <c r="D95" s="330"/>
      <c r="E95" s="329"/>
      <c r="F95" s="331"/>
      <c r="G95" s="332"/>
      <c r="H95" s="333"/>
      <c r="I95" s="332"/>
      <c r="J95" s="329"/>
      <c r="K95" s="329"/>
      <c r="L95" s="329"/>
      <c r="M95" s="329"/>
      <c r="N95" s="329"/>
      <c r="O95" s="329"/>
      <c r="P95" s="329"/>
      <c r="Q95" s="329"/>
      <c r="R95" s="329"/>
    </row>
    <row r="96" spans="1:18" ht="15.75" customHeight="1" x14ac:dyDescent="0.25">
      <c r="A96" s="329"/>
      <c r="B96" s="330"/>
      <c r="C96" s="330"/>
      <c r="D96" s="330"/>
      <c r="E96" s="329"/>
      <c r="F96" s="331"/>
      <c r="G96" s="332"/>
      <c r="H96" s="333"/>
      <c r="I96" s="332"/>
      <c r="J96" s="329"/>
      <c r="K96" s="329"/>
      <c r="L96" s="329"/>
      <c r="M96" s="329"/>
      <c r="N96" s="329"/>
      <c r="O96" s="329"/>
      <c r="P96" s="329"/>
      <c r="Q96" s="329"/>
      <c r="R96" s="329"/>
    </row>
    <row r="97" spans="1:18" ht="15.75" customHeight="1" x14ac:dyDescent="0.25">
      <c r="A97" s="329"/>
      <c r="B97" s="330"/>
      <c r="C97" s="330"/>
      <c r="D97" s="330"/>
      <c r="E97" s="329"/>
      <c r="F97" s="331"/>
      <c r="G97" s="332"/>
      <c r="H97" s="333"/>
      <c r="I97" s="332"/>
      <c r="J97" s="329"/>
      <c r="K97" s="329"/>
      <c r="L97" s="329"/>
      <c r="M97" s="329"/>
      <c r="N97" s="329"/>
      <c r="O97" s="329"/>
      <c r="P97" s="329"/>
      <c r="Q97" s="329"/>
      <c r="R97" s="329"/>
    </row>
    <row r="98" spans="1:18" ht="15.75" customHeight="1" x14ac:dyDescent="0.25">
      <c r="A98" s="329"/>
      <c r="B98" s="330"/>
      <c r="C98" s="330"/>
      <c r="D98" s="330"/>
      <c r="E98" s="329"/>
      <c r="F98" s="331"/>
      <c r="G98" s="332"/>
      <c r="H98" s="333"/>
      <c r="I98" s="332"/>
      <c r="J98" s="329"/>
      <c r="K98" s="329"/>
      <c r="L98" s="329"/>
      <c r="M98" s="329"/>
      <c r="N98" s="329"/>
      <c r="O98" s="329"/>
      <c r="P98" s="329"/>
      <c r="Q98" s="329"/>
      <c r="R98" s="329"/>
    </row>
    <row r="99" spans="1:18" ht="15.75" customHeight="1" x14ac:dyDescent="0.25">
      <c r="A99" s="329"/>
      <c r="B99" s="330"/>
      <c r="C99" s="330"/>
      <c r="D99" s="330"/>
      <c r="E99" s="329"/>
      <c r="F99" s="331"/>
      <c r="G99" s="332"/>
      <c r="H99" s="333"/>
      <c r="I99" s="332"/>
      <c r="J99" s="329"/>
      <c r="K99" s="329"/>
      <c r="L99" s="329"/>
      <c r="M99" s="329"/>
      <c r="N99" s="329"/>
      <c r="O99" s="329"/>
      <c r="P99" s="329"/>
      <c r="Q99" s="329"/>
      <c r="R99" s="329"/>
    </row>
    <row r="100" spans="1:18" ht="15.75" customHeight="1" x14ac:dyDescent="0.25">
      <c r="A100" s="329"/>
      <c r="B100" s="330"/>
      <c r="C100" s="330"/>
      <c r="D100" s="330"/>
      <c r="E100" s="329"/>
      <c r="F100" s="331"/>
      <c r="G100" s="332"/>
      <c r="H100" s="333"/>
      <c r="I100" s="332"/>
      <c r="J100" s="329"/>
      <c r="K100" s="329"/>
      <c r="L100" s="329"/>
      <c r="M100" s="329"/>
      <c r="N100" s="329"/>
      <c r="O100" s="329"/>
      <c r="P100" s="329"/>
      <c r="Q100" s="329"/>
      <c r="R100" s="329"/>
    </row>
    <row r="101" spans="1:18" ht="15.75" customHeight="1" x14ac:dyDescent="0.25">
      <c r="A101" s="329"/>
      <c r="B101" s="330"/>
      <c r="C101" s="330"/>
      <c r="D101" s="330"/>
      <c r="E101" s="329"/>
      <c r="F101" s="331"/>
      <c r="G101" s="332"/>
      <c r="H101" s="333"/>
      <c r="I101" s="332"/>
      <c r="J101" s="329"/>
      <c r="K101" s="329"/>
      <c r="L101" s="329"/>
      <c r="M101" s="329"/>
      <c r="N101" s="329"/>
      <c r="O101" s="329"/>
      <c r="P101" s="329"/>
      <c r="Q101" s="329"/>
      <c r="R101" s="329"/>
    </row>
    <row r="102" spans="1:18" ht="15.75" customHeight="1" x14ac:dyDescent="0.25">
      <c r="A102" s="329"/>
      <c r="B102" s="330"/>
      <c r="C102" s="330"/>
      <c r="D102" s="330"/>
      <c r="E102" s="329"/>
      <c r="F102" s="331"/>
      <c r="G102" s="332"/>
      <c r="H102" s="333"/>
      <c r="I102" s="332"/>
      <c r="J102" s="329"/>
      <c r="K102" s="329"/>
      <c r="L102" s="329"/>
      <c r="M102" s="329"/>
      <c r="N102" s="329"/>
      <c r="O102" s="329"/>
      <c r="P102" s="329"/>
      <c r="Q102" s="329"/>
      <c r="R102" s="329"/>
    </row>
    <row r="103" spans="1:18" ht="15.75" customHeight="1" x14ac:dyDescent="0.25">
      <c r="A103" s="329"/>
      <c r="B103" s="330"/>
      <c r="C103" s="330"/>
      <c r="D103" s="330"/>
      <c r="E103" s="329"/>
      <c r="F103" s="331"/>
      <c r="G103" s="332"/>
      <c r="H103" s="333"/>
      <c r="I103" s="332"/>
      <c r="J103" s="329"/>
      <c r="K103" s="329"/>
      <c r="L103" s="329"/>
      <c r="M103" s="329"/>
      <c r="N103" s="329"/>
      <c r="O103" s="329"/>
      <c r="P103" s="329"/>
      <c r="Q103" s="329"/>
      <c r="R103" s="329"/>
    </row>
    <row r="104" spans="1:18" ht="15.75" customHeight="1" x14ac:dyDescent="0.25">
      <c r="A104" s="329"/>
      <c r="B104" s="330"/>
      <c r="C104" s="330"/>
      <c r="D104" s="330"/>
      <c r="E104" s="329"/>
      <c r="F104" s="331"/>
      <c r="G104" s="332"/>
      <c r="H104" s="333"/>
      <c r="I104" s="332"/>
      <c r="J104" s="329"/>
      <c r="K104" s="329"/>
      <c r="L104" s="329"/>
      <c r="M104" s="329"/>
      <c r="N104" s="329"/>
      <c r="O104" s="329"/>
      <c r="P104" s="329"/>
      <c r="Q104" s="329"/>
      <c r="R104" s="329"/>
    </row>
    <row r="105" spans="1:18" ht="15.75" customHeight="1" x14ac:dyDescent="0.25">
      <c r="A105" s="329"/>
      <c r="B105" s="330"/>
      <c r="C105" s="330"/>
      <c r="D105" s="330"/>
      <c r="E105" s="329"/>
      <c r="F105" s="331"/>
      <c r="G105" s="332"/>
      <c r="H105" s="333"/>
      <c r="I105" s="332"/>
      <c r="J105" s="329"/>
      <c r="K105" s="329"/>
      <c r="L105" s="329"/>
      <c r="M105" s="329"/>
      <c r="N105" s="329"/>
      <c r="O105" s="329"/>
      <c r="P105" s="329"/>
      <c r="Q105" s="329"/>
      <c r="R105" s="329"/>
    </row>
    <row r="106" spans="1:18" ht="15.75" customHeight="1" x14ac:dyDescent="0.25">
      <c r="A106" s="329"/>
      <c r="B106" s="330"/>
      <c r="C106" s="330"/>
      <c r="D106" s="330"/>
      <c r="E106" s="329"/>
      <c r="F106" s="331"/>
      <c r="G106" s="332"/>
      <c r="H106" s="333"/>
      <c r="I106" s="332"/>
      <c r="J106" s="329"/>
      <c r="K106" s="329"/>
      <c r="L106" s="329"/>
      <c r="M106" s="329"/>
      <c r="N106" s="329"/>
      <c r="O106" s="329"/>
      <c r="P106" s="329"/>
      <c r="Q106" s="329"/>
      <c r="R106" s="329"/>
    </row>
    <row r="107" spans="1:18" ht="15.75" customHeight="1" x14ac:dyDescent="0.25">
      <c r="A107" s="329"/>
      <c r="B107" s="330"/>
      <c r="C107" s="330"/>
      <c r="D107" s="330"/>
      <c r="E107" s="329"/>
      <c r="F107" s="331"/>
      <c r="G107" s="332"/>
      <c r="H107" s="333"/>
      <c r="I107" s="332"/>
      <c r="J107" s="329"/>
      <c r="K107" s="329"/>
      <c r="L107" s="329"/>
      <c r="M107" s="329"/>
      <c r="N107" s="329"/>
      <c r="O107" s="329"/>
      <c r="P107" s="329"/>
      <c r="Q107" s="329"/>
      <c r="R107" s="329"/>
    </row>
    <row r="108" spans="1:18" ht="15.75" customHeight="1" x14ac:dyDescent="0.25">
      <c r="A108" s="329"/>
      <c r="B108" s="330"/>
      <c r="C108" s="330"/>
      <c r="D108" s="330"/>
      <c r="E108" s="329"/>
      <c r="F108" s="331"/>
      <c r="G108" s="332"/>
      <c r="H108" s="333"/>
      <c r="I108" s="332"/>
      <c r="J108" s="329"/>
      <c r="K108" s="329"/>
      <c r="L108" s="329"/>
      <c r="M108" s="329"/>
      <c r="N108" s="329"/>
      <c r="O108" s="329"/>
      <c r="P108" s="329"/>
      <c r="Q108" s="329"/>
      <c r="R108" s="329"/>
    </row>
    <row r="109" spans="1:18" ht="15.75" customHeight="1" x14ac:dyDescent="0.25">
      <c r="A109" s="329"/>
      <c r="B109" s="330"/>
      <c r="C109" s="330"/>
      <c r="D109" s="330"/>
      <c r="E109" s="329"/>
      <c r="F109" s="331"/>
      <c r="G109" s="332"/>
      <c r="H109" s="333"/>
      <c r="I109" s="332"/>
      <c r="J109" s="329"/>
      <c r="K109" s="329"/>
      <c r="L109" s="329"/>
      <c r="M109" s="329"/>
      <c r="N109" s="329"/>
      <c r="O109" s="329"/>
      <c r="P109" s="329"/>
      <c r="Q109" s="329"/>
      <c r="R109" s="329"/>
    </row>
    <row r="110" spans="1:18" ht="15.75" customHeight="1" x14ac:dyDescent="0.25">
      <c r="A110" s="329"/>
      <c r="B110" s="330"/>
      <c r="C110" s="330"/>
      <c r="D110" s="330"/>
      <c r="E110" s="329"/>
      <c r="F110" s="331"/>
      <c r="G110" s="332"/>
      <c r="H110" s="333"/>
      <c r="I110" s="332"/>
      <c r="J110" s="329"/>
      <c r="K110" s="329"/>
      <c r="L110" s="329"/>
      <c r="M110" s="329"/>
      <c r="N110" s="329"/>
      <c r="O110" s="329"/>
      <c r="P110" s="329"/>
      <c r="Q110" s="329"/>
      <c r="R110" s="329"/>
    </row>
    <row r="111" spans="1:18" ht="15.75" customHeight="1" x14ac:dyDescent="0.25">
      <c r="A111" s="329"/>
      <c r="B111" s="330"/>
      <c r="C111" s="330"/>
      <c r="D111" s="330"/>
      <c r="E111" s="329"/>
      <c r="F111" s="331"/>
      <c r="G111" s="332"/>
      <c r="H111" s="333"/>
      <c r="I111" s="332"/>
      <c r="J111" s="329"/>
      <c r="K111" s="329"/>
      <c r="L111" s="329"/>
      <c r="M111" s="329"/>
      <c r="N111" s="329"/>
      <c r="O111" s="329"/>
      <c r="P111" s="329"/>
      <c r="Q111" s="329"/>
      <c r="R111" s="329"/>
    </row>
    <row r="112" spans="1:18" ht="15.75" customHeight="1" x14ac:dyDescent="0.25">
      <c r="A112" s="329"/>
      <c r="B112" s="330"/>
      <c r="C112" s="330"/>
      <c r="D112" s="330"/>
      <c r="E112" s="329"/>
      <c r="F112" s="331"/>
      <c r="G112" s="332"/>
      <c r="H112" s="333"/>
      <c r="I112" s="332"/>
      <c r="J112" s="329"/>
      <c r="K112" s="329"/>
      <c r="L112" s="329"/>
      <c r="M112" s="329"/>
      <c r="N112" s="329"/>
      <c r="O112" s="329"/>
      <c r="P112" s="329"/>
      <c r="Q112" s="329"/>
      <c r="R112" s="329"/>
    </row>
    <row r="113" spans="1:18" ht="15.75" customHeight="1" x14ac:dyDescent="0.25">
      <c r="A113" s="329"/>
      <c r="B113" s="330"/>
      <c r="C113" s="330"/>
      <c r="D113" s="330"/>
      <c r="E113" s="329"/>
      <c r="F113" s="331"/>
      <c r="G113" s="332"/>
      <c r="H113" s="333"/>
      <c r="I113" s="332"/>
      <c r="J113" s="329"/>
      <c r="K113" s="329"/>
      <c r="L113" s="329"/>
      <c r="M113" s="329"/>
      <c r="N113" s="329"/>
      <c r="O113" s="329"/>
      <c r="P113" s="329"/>
      <c r="Q113" s="329"/>
      <c r="R113" s="329"/>
    </row>
    <row r="114" spans="1:18" ht="15.75" customHeight="1" x14ac:dyDescent="0.25">
      <c r="A114" s="329"/>
      <c r="B114" s="330"/>
      <c r="C114" s="330"/>
      <c r="D114" s="330"/>
      <c r="E114" s="329"/>
      <c r="F114" s="331"/>
      <c r="G114" s="332"/>
      <c r="H114" s="333"/>
      <c r="I114" s="332"/>
      <c r="J114" s="329"/>
      <c r="K114" s="329"/>
      <c r="L114" s="329"/>
      <c r="M114" s="329"/>
      <c r="N114" s="329"/>
      <c r="O114" s="329"/>
      <c r="P114" s="329"/>
      <c r="Q114" s="329"/>
      <c r="R114" s="329"/>
    </row>
    <row r="115" spans="1:18" ht="15.75" customHeight="1" x14ac:dyDescent="0.25">
      <c r="A115" s="329"/>
      <c r="B115" s="330"/>
      <c r="C115" s="330"/>
      <c r="D115" s="330"/>
      <c r="E115" s="329"/>
      <c r="F115" s="331"/>
      <c r="G115" s="332"/>
      <c r="H115" s="333"/>
      <c r="I115" s="332"/>
      <c r="J115" s="329"/>
      <c r="K115" s="329"/>
      <c r="L115" s="329"/>
      <c r="M115" s="329"/>
      <c r="N115" s="329"/>
      <c r="O115" s="329"/>
      <c r="P115" s="329"/>
      <c r="Q115" s="329"/>
      <c r="R115" s="329"/>
    </row>
    <row r="116" spans="1:18" ht="15.75" customHeight="1" x14ac:dyDescent="0.25">
      <c r="A116" s="329"/>
      <c r="B116" s="330"/>
      <c r="C116" s="330"/>
      <c r="D116" s="330"/>
      <c r="E116" s="329"/>
      <c r="F116" s="331"/>
      <c r="G116" s="332"/>
      <c r="H116" s="333"/>
      <c r="I116" s="332"/>
      <c r="J116" s="329"/>
      <c r="K116" s="329"/>
      <c r="L116" s="329"/>
      <c r="M116" s="329"/>
      <c r="N116" s="329"/>
      <c r="O116" s="329"/>
      <c r="P116" s="329"/>
      <c r="Q116" s="329"/>
      <c r="R116" s="329"/>
    </row>
    <row r="117" spans="1:18" ht="15.75" customHeight="1" x14ac:dyDescent="0.25">
      <c r="A117" s="329"/>
      <c r="B117" s="330"/>
      <c r="C117" s="330"/>
      <c r="D117" s="330"/>
      <c r="E117" s="329"/>
      <c r="F117" s="331"/>
      <c r="G117" s="332"/>
      <c r="H117" s="333"/>
      <c r="I117" s="332"/>
      <c r="J117" s="329"/>
      <c r="K117" s="329"/>
      <c r="L117" s="329"/>
      <c r="M117" s="329"/>
      <c r="N117" s="329"/>
      <c r="O117" s="329"/>
      <c r="P117" s="329"/>
      <c r="Q117" s="329"/>
      <c r="R117" s="329"/>
    </row>
    <row r="118" spans="1:18" ht="15.75" customHeight="1" x14ac:dyDescent="0.25">
      <c r="A118" s="329"/>
      <c r="B118" s="330"/>
      <c r="C118" s="330"/>
      <c r="D118" s="330"/>
      <c r="E118" s="329"/>
      <c r="F118" s="331"/>
      <c r="G118" s="332"/>
      <c r="H118" s="333"/>
      <c r="I118" s="332"/>
      <c r="J118" s="329"/>
      <c r="K118" s="329"/>
      <c r="L118" s="329"/>
      <c r="M118" s="329"/>
      <c r="N118" s="329"/>
      <c r="O118" s="329"/>
      <c r="P118" s="329"/>
      <c r="Q118" s="329"/>
      <c r="R118" s="329"/>
    </row>
    <row r="119" spans="1:18" ht="15.75" customHeight="1" x14ac:dyDescent="0.25">
      <c r="A119" s="329"/>
      <c r="B119" s="330"/>
      <c r="C119" s="330"/>
      <c r="D119" s="330"/>
      <c r="E119" s="329"/>
      <c r="F119" s="331"/>
      <c r="G119" s="332"/>
      <c r="H119" s="333"/>
      <c r="I119" s="332"/>
      <c r="J119" s="329"/>
      <c r="K119" s="329"/>
      <c r="L119" s="329"/>
      <c r="M119" s="329"/>
      <c r="N119" s="329"/>
      <c r="O119" s="329"/>
      <c r="P119" s="329"/>
      <c r="Q119" s="329"/>
      <c r="R119" s="329"/>
    </row>
    <row r="120" spans="1:18" ht="15.75" customHeight="1" x14ac:dyDescent="0.25">
      <c r="A120" s="329"/>
      <c r="B120" s="330"/>
      <c r="C120" s="330"/>
      <c r="D120" s="330"/>
      <c r="E120" s="329"/>
      <c r="F120" s="331"/>
      <c r="G120" s="332"/>
      <c r="H120" s="333"/>
      <c r="I120" s="332"/>
      <c r="J120" s="329"/>
      <c r="K120" s="329"/>
      <c r="L120" s="329"/>
      <c r="M120" s="329"/>
      <c r="N120" s="329"/>
      <c r="O120" s="329"/>
      <c r="P120" s="329"/>
      <c r="Q120" s="329"/>
      <c r="R120" s="329"/>
    </row>
    <row r="121" spans="1:18" ht="15.75" customHeight="1" x14ac:dyDescent="0.25">
      <c r="A121" s="329"/>
      <c r="B121" s="330"/>
      <c r="C121" s="330"/>
      <c r="D121" s="330"/>
      <c r="E121" s="329"/>
      <c r="F121" s="331"/>
      <c r="G121" s="332"/>
      <c r="H121" s="333"/>
      <c r="I121" s="332"/>
      <c r="J121" s="329"/>
      <c r="K121" s="329"/>
      <c r="L121" s="329"/>
      <c r="M121" s="329"/>
      <c r="N121" s="329"/>
      <c r="O121" s="329"/>
      <c r="P121" s="329"/>
      <c r="Q121" s="329"/>
      <c r="R121" s="329"/>
    </row>
    <row r="122" spans="1:18" ht="15.75" customHeight="1" x14ac:dyDescent="0.25">
      <c r="A122" s="329"/>
      <c r="B122" s="330"/>
      <c r="C122" s="330"/>
      <c r="D122" s="330"/>
      <c r="E122" s="329"/>
      <c r="F122" s="331"/>
      <c r="G122" s="332"/>
      <c r="H122" s="333"/>
      <c r="I122" s="332"/>
      <c r="J122" s="329"/>
      <c r="K122" s="329"/>
      <c r="L122" s="329"/>
      <c r="M122" s="329"/>
      <c r="N122" s="329"/>
      <c r="O122" s="329"/>
      <c r="P122" s="329"/>
      <c r="Q122" s="329"/>
      <c r="R122" s="329"/>
    </row>
    <row r="123" spans="1:18" ht="15.75" customHeight="1" x14ac:dyDescent="0.25">
      <c r="A123" s="329"/>
      <c r="B123" s="330"/>
      <c r="C123" s="330"/>
      <c r="D123" s="330"/>
      <c r="E123" s="329"/>
      <c r="F123" s="331"/>
      <c r="G123" s="332"/>
      <c r="H123" s="333"/>
      <c r="I123" s="332"/>
      <c r="J123" s="329"/>
      <c r="K123" s="329"/>
      <c r="L123" s="329"/>
      <c r="M123" s="329"/>
      <c r="N123" s="329"/>
      <c r="O123" s="329"/>
      <c r="P123" s="329"/>
      <c r="Q123" s="329"/>
      <c r="R123" s="329"/>
    </row>
    <row r="124" spans="1:18" ht="15.75" customHeight="1" x14ac:dyDescent="0.25">
      <c r="A124" s="329"/>
      <c r="B124" s="330"/>
      <c r="C124" s="330"/>
      <c r="D124" s="330"/>
      <c r="E124" s="329"/>
      <c r="F124" s="331"/>
      <c r="G124" s="332"/>
      <c r="H124" s="333"/>
      <c r="I124" s="332"/>
      <c r="J124" s="329"/>
      <c r="K124" s="329"/>
      <c r="L124" s="329"/>
      <c r="M124" s="329"/>
      <c r="N124" s="329"/>
      <c r="O124" s="329"/>
      <c r="P124" s="329"/>
      <c r="Q124" s="329"/>
      <c r="R124" s="329"/>
    </row>
    <row r="125" spans="1:18" ht="15.75" customHeight="1" x14ac:dyDescent="0.25">
      <c r="A125" s="329"/>
      <c r="B125" s="330"/>
      <c r="C125" s="330"/>
      <c r="D125" s="330"/>
      <c r="E125" s="329"/>
      <c r="F125" s="331"/>
      <c r="G125" s="332"/>
      <c r="H125" s="333"/>
      <c r="I125" s="332"/>
      <c r="J125" s="329"/>
      <c r="K125" s="329"/>
      <c r="L125" s="329"/>
      <c r="M125" s="329"/>
      <c r="N125" s="329"/>
      <c r="O125" s="329"/>
      <c r="P125" s="329"/>
      <c r="Q125" s="329"/>
      <c r="R125" s="329"/>
    </row>
    <row r="126" spans="1:18" ht="15.75" customHeight="1" x14ac:dyDescent="0.25">
      <c r="A126" s="329"/>
      <c r="B126" s="330"/>
      <c r="C126" s="330"/>
      <c r="D126" s="330"/>
      <c r="E126" s="329"/>
      <c r="F126" s="331"/>
      <c r="G126" s="332"/>
      <c r="H126" s="333"/>
      <c r="I126" s="332"/>
      <c r="J126" s="329"/>
      <c r="K126" s="329"/>
      <c r="L126" s="329"/>
      <c r="M126" s="329"/>
      <c r="N126" s="329"/>
      <c r="O126" s="329"/>
      <c r="P126" s="329"/>
      <c r="Q126" s="329"/>
      <c r="R126" s="329"/>
    </row>
    <row r="127" spans="1:18" ht="15.75" customHeight="1" x14ac:dyDescent="0.25">
      <c r="A127" s="329"/>
      <c r="B127" s="330"/>
      <c r="C127" s="330"/>
      <c r="D127" s="330"/>
      <c r="E127" s="329"/>
      <c r="F127" s="331"/>
      <c r="G127" s="332"/>
      <c r="H127" s="333"/>
      <c r="I127" s="332"/>
      <c r="J127" s="329"/>
      <c r="K127" s="329"/>
      <c r="L127" s="329"/>
      <c r="M127" s="329"/>
      <c r="N127" s="329"/>
      <c r="O127" s="329"/>
      <c r="P127" s="329"/>
      <c r="Q127" s="329"/>
      <c r="R127" s="329"/>
    </row>
    <row r="128" spans="1:18" ht="15.75" customHeight="1" x14ac:dyDescent="0.25">
      <c r="A128" s="329"/>
      <c r="B128" s="330"/>
      <c r="C128" s="330"/>
      <c r="D128" s="330"/>
      <c r="E128" s="329"/>
      <c r="F128" s="331"/>
      <c r="G128" s="332"/>
      <c r="H128" s="333"/>
      <c r="I128" s="332"/>
      <c r="J128" s="329"/>
      <c r="K128" s="329"/>
      <c r="L128" s="329"/>
      <c r="M128" s="329"/>
      <c r="N128" s="329"/>
      <c r="O128" s="329"/>
      <c r="P128" s="329"/>
      <c r="Q128" s="329"/>
      <c r="R128" s="329"/>
    </row>
    <row r="129" spans="1:18" ht="15.75" customHeight="1" x14ac:dyDescent="0.25">
      <c r="A129" s="329"/>
      <c r="B129" s="330"/>
      <c r="C129" s="330"/>
      <c r="D129" s="330"/>
      <c r="E129" s="329"/>
      <c r="F129" s="331"/>
      <c r="G129" s="332"/>
      <c r="H129" s="333"/>
      <c r="I129" s="332"/>
      <c r="J129" s="329"/>
      <c r="K129" s="329"/>
      <c r="L129" s="329"/>
      <c r="M129" s="329"/>
      <c r="N129" s="329"/>
      <c r="O129" s="329"/>
      <c r="P129" s="329"/>
      <c r="Q129" s="329"/>
      <c r="R129" s="329"/>
    </row>
    <row r="130" spans="1:18" ht="15.75" customHeight="1" x14ac:dyDescent="0.25">
      <c r="A130" s="329"/>
      <c r="B130" s="330"/>
      <c r="C130" s="330"/>
      <c r="D130" s="330"/>
      <c r="E130" s="329"/>
      <c r="F130" s="331"/>
      <c r="G130" s="332"/>
      <c r="H130" s="333"/>
      <c r="I130" s="332"/>
      <c r="J130" s="329"/>
      <c r="K130" s="329"/>
      <c r="L130" s="329"/>
      <c r="M130" s="329"/>
      <c r="N130" s="329"/>
      <c r="O130" s="329"/>
      <c r="P130" s="329"/>
      <c r="Q130" s="329"/>
      <c r="R130" s="329"/>
    </row>
    <row r="131" spans="1:18" ht="15.75" customHeight="1" x14ac:dyDescent="0.25">
      <c r="A131" s="329"/>
      <c r="B131" s="330"/>
      <c r="C131" s="330"/>
      <c r="D131" s="330"/>
      <c r="E131" s="329"/>
      <c r="F131" s="331"/>
      <c r="G131" s="332"/>
      <c r="H131" s="333"/>
      <c r="I131" s="332"/>
      <c r="J131" s="329"/>
      <c r="K131" s="329"/>
      <c r="L131" s="329"/>
      <c r="M131" s="329"/>
      <c r="N131" s="329"/>
      <c r="O131" s="329"/>
      <c r="P131" s="329"/>
      <c r="Q131" s="329"/>
      <c r="R131" s="329"/>
    </row>
    <row r="132" spans="1:18" ht="15.75" customHeight="1" x14ac:dyDescent="0.25">
      <c r="A132" s="329"/>
      <c r="B132" s="330"/>
      <c r="C132" s="330"/>
      <c r="D132" s="330"/>
      <c r="E132" s="329"/>
      <c r="F132" s="331"/>
      <c r="G132" s="332"/>
      <c r="H132" s="333"/>
      <c r="I132" s="332"/>
      <c r="J132" s="329"/>
      <c r="K132" s="329"/>
      <c r="L132" s="329"/>
      <c r="M132" s="329"/>
      <c r="N132" s="329"/>
      <c r="O132" s="329"/>
      <c r="P132" s="329"/>
      <c r="Q132" s="329"/>
      <c r="R132" s="329"/>
    </row>
    <row r="133" spans="1:18" ht="15.75" customHeight="1" x14ac:dyDescent="0.25">
      <c r="A133" s="329"/>
      <c r="B133" s="330"/>
      <c r="C133" s="330"/>
      <c r="D133" s="330"/>
      <c r="E133" s="329"/>
      <c r="F133" s="331"/>
      <c r="G133" s="332"/>
      <c r="H133" s="333"/>
      <c r="I133" s="332"/>
      <c r="J133" s="329"/>
      <c r="K133" s="329"/>
      <c r="L133" s="329"/>
      <c r="M133" s="329"/>
      <c r="N133" s="329"/>
      <c r="O133" s="329"/>
      <c r="P133" s="329"/>
      <c r="Q133" s="329"/>
      <c r="R133" s="329"/>
    </row>
    <row r="134" spans="1:18" ht="15.75" customHeight="1" x14ac:dyDescent="0.25">
      <c r="A134" s="329"/>
      <c r="B134" s="330"/>
      <c r="C134" s="330"/>
      <c r="D134" s="330"/>
      <c r="E134" s="329"/>
      <c r="F134" s="331"/>
      <c r="G134" s="332"/>
      <c r="H134" s="333"/>
      <c r="I134" s="332"/>
      <c r="J134" s="329"/>
      <c r="K134" s="329"/>
      <c r="L134" s="329"/>
      <c r="M134" s="329"/>
      <c r="N134" s="329"/>
      <c r="O134" s="329"/>
      <c r="P134" s="329"/>
      <c r="Q134" s="329"/>
      <c r="R134" s="329"/>
    </row>
    <row r="135" spans="1:18" ht="15.75" customHeight="1" x14ac:dyDescent="0.25">
      <c r="A135" s="329"/>
      <c r="B135" s="330"/>
      <c r="C135" s="330"/>
      <c r="D135" s="330"/>
      <c r="E135" s="329"/>
      <c r="F135" s="331"/>
      <c r="G135" s="332"/>
      <c r="H135" s="333"/>
      <c r="I135" s="332"/>
      <c r="J135" s="329"/>
      <c r="K135" s="329"/>
      <c r="L135" s="329"/>
      <c r="M135" s="329"/>
      <c r="N135" s="329"/>
      <c r="O135" s="329"/>
      <c r="P135" s="329"/>
      <c r="Q135" s="329"/>
      <c r="R135" s="329"/>
    </row>
    <row r="136" spans="1:18" ht="15.75" customHeight="1" x14ac:dyDescent="0.25">
      <c r="A136" s="329"/>
      <c r="B136" s="330"/>
      <c r="C136" s="330"/>
      <c r="D136" s="330"/>
      <c r="E136" s="329"/>
      <c r="F136" s="331"/>
      <c r="G136" s="332"/>
      <c r="H136" s="333"/>
      <c r="I136" s="332"/>
      <c r="J136" s="329"/>
      <c r="K136" s="329"/>
      <c r="L136" s="329"/>
      <c r="M136" s="329"/>
      <c r="N136" s="329"/>
      <c r="O136" s="329"/>
      <c r="P136" s="329"/>
      <c r="Q136" s="329"/>
      <c r="R136" s="329"/>
    </row>
    <row r="137" spans="1:18" ht="15.75" customHeight="1" x14ac:dyDescent="0.25">
      <c r="A137" s="329"/>
      <c r="B137" s="330"/>
      <c r="C137" s="330"/>
      <c r="D137" s="330"/>
      <c r="E137" s="329"/>
      <c r="F137" s="331"/>
      <c r="G137" s="332"/>
      <c r="H137" s="333"/>
      <c r="I137" s="332"/>
      <c r="J137" s="329"/>
      <c r="K137" s="329"/>
      <c r="L137" s="329"/>
      <c r="M137" s="329"/>
      <c r="N137" s="329"/>
      <c r="O137" s="329"/>
      <c r="P137" s="329"/>
      <c r="Q137" s="329"/>
      <c r="R137" s="329"/>
    </row>
    <row r="138" spans="1:18" ht="15.75" customHeight="1" x14ac:dyDescent="0.25">
      <c r="A138" s="329"/>
      <c r="B138" s="330"/>
      <c r="C138" s="330"/>
      <c r="D138" s="330"/>
      <c r="E138" s="329"/>
      <c r="F138" s="331"/>
      <c r="G138" s="332"/>
      <c r="H138" s="333"/>
      <c r="I138" s="332"/>
      <c r="J138" s="329"/>
      <c r="K138" s="329"/>
      <c r="L138" s="329"/>
      <c r="M138" s="329"/>
      <c r="N138" s="329"/>
      <c r="O138" s="329"/>
      <c r="P138" s="329"/>
      <c r="Q138" s="329"/>
      <c r="R138" s="329"/>
    </row>
    <row r="139" spans="1:18" ht="15.75" customHeight="1" x14ac:dyDescent="0.25">
      <c r="A139" s="329"/>
      <c r="B139" s="330"/>
      <c r="C139" s="330"/>
      <c r="D139" s="330"/>
      <c r="E139" s="329"/>
      <c r="F139" s="331"/>
      <c r="G139" s="332"/>
      <c r="H139" s="333"/>
      <c r="I139" s="332"/>
      <c r="J139" s="329"/>
      <c r="K139" s="329"/>
      <c r="L139" s="329"/>
      <c r="M139" s="329"/>
      <c r="N139" s="329"/>
      <c r="O139" s="329"/>
      <c r="P139" s="329"/>
      <c r="Q139" s="329"/>
      <c r="R139" s="329"/>
    </row>
    <row r="140" spans="1:18" ht="15.75" customHeight="1" x14ac:dyDescent="0.25">
      <c r="A140" s="329"/>
      <c r="B140" s="330"/>
      <c r="C140" s="330"/>
      <c r="D140" s="330"/>
      <c r="E140" s="329"/>
      <c r="F140" s="331"/>
      <c r="G140" s="332"/>
      <c r="H140" s="333"/>
      <c r="I140" s="332"/>
      <c r="J140" s="329"/>
      <c r="K140" s="329"/>
      <c r="L140" s="329"/>
      <c r="M140" s="329"/>
      <c r="N140" s="329"/>
      <c r="O140" s="329"/>
      <c r="P140" s="329"/>
      <c r="Q140" s="329"/>
      <c r="R140" s="329"/>
    </row>
    <row r="141" spans="1:18" ht="15.75" customHeight="1" x14ac:dyDescent="0.25">
      <c r="A141" s="329"/>
      <c r="B141" s="330"/>
      <c r="C141" s="330"/>
      <c r="D141" s="330"/>
      <c r="E141" s="329"/>
      <c r="F141" s="331"/>
      <c r="G141" s="332"/>
      <c r="H141" s="333"/>
      <c r="I141" s="332"/>
      <c r="J141" s="329"/>
      <c r="K141" s="329"/>
      <c r="L141" s="329"/>
      <c r="M141" s="329"/>
      <c r="N141" s="329"/>
      <c r="O141" s="329"/>
      <c r="P141" s="329"/>
      <c r="Q141" s="329"/>
      <c r="R141" s="329"/>
    </row>
    <row r="142" spans="1:18" ht="15.75" customHeight="1" x14ac:dyDescent="0.25">
      <c r="A142" s="329"/>
      <c r="B142" s="330"/>
      <c r="C142" s="330"/>
      <c r="D142" s="330"/>
      <c r="E142" s="329"/>
      <c r="F142" s="331"/>
      <c r="G142" s="332"/>
      <c r="H142" s="333"/>
      <c r="I142" s="332"/>
      <c r="J142" s="329"/>
      <c r="K142" s="329"/>
      <c r="L142" s="329"/>
      <c r="M142" s="329"/>
      <c r="N142" s="329"/>
      <c r="O142" s="329"/>
      <c r="P142" s="329"/>
      <c r="Q142" s="329"/>
      <c r="R142" s="329"/>
    </row>
    <row r="143" spans="1:18" ht="15.75" customHeight="1" x14ac:dyDescent="0.25">
      <c r="A143" s="329"/>
      <c r="B143" s="330"/>
      <c r="C143" s="330"/>
      <c r="D143" s="330"/>
      <c r="E143" s="329"/>
      <c r="F143" s="331"/>
      <c r="G143" s="332"/>
      <c r="H143" s="333"/>
      <c r="I143" s="332"/>
      <c r="J143" s="329"/>
      <c r="K143" s="329"/>
      <c r="L143" s="329"/>
      <c r="M143" s="329"/>
      <c r="N143" s="329"/>
      <c r="O143" s="329"/>
      <c r="P143" s="329"/>
      <c r="Q143" s="329"/>
      <c r="R143" s="329"/>
    </row>
    <row r="144" spans="1:18" ht="15.75" customHeight="1" x14ac:dyDescent="0.25">
      <c r="A144" s="329"/>
      <c r="B144" s="330"/>
      <c r="C144" s="330"/>
      <c r="D144" s="330"/>
      <c r="E144" s="329"/>
      <c r="F144" s="331"/>
      <c r="G144" s="332"/>
      <c r="H144" s="333"/>
      <c r="I144" s="332"/>
      <c r="J144" s="329"/>
      <c r="K144" s="329"/>
      <c r="L144" s="329"/>
      <c r="M144" s="329"/>
      <c r="N144" s="329"/>
      <c r="O144" s="329"/>
      <c r="P144" s="329"/>
      <c r="Q144" s="329"/>
      <c r="R144" s="329"/>
    </row>
    <row r="145" spans="1:18" ht="15.75" customHeight="1" x14ac:dyDescent="0.25">
      <c r="A145" s="329"/>
      <c r="B145" s="330"/>
      <c r="C145" s="330"/>
      <c r="D145" s="330"/>
      <c r="E145" s="329"/>
      <c r="F145" s="331"/>
      <c r="G145" s="332"/>
      <c r="H145" s="333"/>
      <c r="I145" s="332"/>
      <c r="J145" s="329"/>
      <c r="K145" s="329"/>
      <c r="L145" s="329"/>
      <c r="M145" s="329"/>
      <c r="N145" s="329"/>
      <c r="O145" s="329"/>
      <c r="P145" s="329"/>
      <c r="Q145" s="329"/>
      <c r="R145" s="329"/>
    </row>
    <row r="146" spans="1:18" ht="15.75" customHeight="1" x14ac:dyDescent="0.25">
      <c r="A146" s="329"/>
      <c r="B146" s="330"/>
      <c r="C146" s="330"/>
      <c r="D146" s="330"/>
      <c r="E146" s="329"/>
      <c r="F146" s="331"/>
      <c r="G146" s="332"/>
      <c r="H146" s="333"/>
      <c r="I146" s="332"/>
      <c r="J146" s="329"/>
      <c r="K146" s="329"/>
      <c r="L146" s="329"/>
      <c r="M146" s="329"/>
      <c r="N146" s="329"/>
      <c r="O146" s="329"/>
      <c r="P146" s="329"/>
      <c r="Q146" s="329"/>
      <c r="R146" s="329"/>
    </row>
    <row r="147" spans="1:18" ht="15.75" customHeight="1" x14ac:dyDescent="0.25">
      <c r="A147" s="329"/>
      <c r="B147" s="330"/>
      <c r="C147" s="330"/>
      <c r="D147" s="330"/>
      <c r="E147" s="329"/>
      <c r="F147" s="331"/>
      <c r="G147" s="332"/>
      <c r="H147" s="333"/>
      <c r="I147" s="332"/>
      <c r="J147" s="329"/>
      <c r="K147" s="329"/>
      <c r="L147" s="329"/>
      <c r="M147" s="329"/>
      <c r="N147" s="329"/>
      <c r="O147" s="329"/>
      <c r="P147" s="329"/>
      <c r="Q147" s="329"/>
      <c r="R147" s="329"/>
    </row>
    <row r="148" spans="1:18" ht="15.75" customHeight="1" x14ac:dyDescent="0.25">
      <c r="A148" s="329"/>
      <c r="B148" s="330"/>
      <c r="C148" s="330"/>
      <c r="D148" s="330"/>
      <c r="E148" s="329"/>
      <c r="F148" s="331"/>
      <c r="G148" s="332"/>
      <c r="H148" s="333"/>
      <c r="I148" s="332"/>
      <c r="J148" s="329"/>
      <c r="K148" s="329"/>
      <c r="L148" s="329"/>
      <c r="M148" s="329"/>
      <c r="N148" s="329"/>
      <c r="O148" s="329"/>
      <c r="P148" s="329"/>
      <c r="Q148" s="329"/>
      <c r="R148" s="329"/>
    </row>
    <row r="149" spans="1:18" ht="15.75" customHeight="1" x14ac:dyDescent="0.25">
      <c r="A149" s="329"/>
      <c r="B149" s="330"/>
      <c r="C149" s="330"/>
      <c r="D149" s="330"/>
      <c r="E149" s="329"/>
      <c r="F149" s="331"/>
      <c r="G149" s="332"/>
      <c r="H149" s="333"/>
      <c r="I149" s="332"/>
      <c r="J149" s="329"/>
      <c r="K149" s="329"/>
      <c r="L149" s="329"/>
      <c r="M149" s="329"/>
      <c r="N149" s="329"/>
      <c r="O149" s="329"/>
      <c r="P149" s="329"/>
      <c r="Q149" s="329"/>
      <c r="R149" s="329"/>
    </row>
    <row r="150" spans="1:18" ht="15.75" customHeight="1" x14ac:dyDescent="0.25">
      <c r="A150" s="329"/>
      <c r="B150" s="330"/>
      <c r="C150" s="330"/>
      <c r="D150" s="330"/>
      <c r="E150" s="329"/>
      <c r="F150" s="331"/>
      <c r="G150" s="332"/>
      <c r="H150" s="333"/>
      <c r="I150" s="332"/>
      <c r="J150" s="329"/>
      <c r="K150" s="329"/>
      <c r="L150" s="329"/>
      <c r="M150" s="329"/>
      <c r="N150" s="329"/>
      <c r="O150" s="329"/>
      <c r="P150" s="329"/>
      <c r="Q150" s="329"/>
      <c r="R150" s="329"/>
    </row>
    <row r="151" spans="1:18" ht="15.75" customHeight="1" x14ac:dyDescent="0.25">
      <c r="A151" s="329"/>
      <c r="B151" s="330"/>
      <c r="C151" s="330"/>
      <c r="D151" s="330"/>
      <c r="E151" s="329"/>
      <c r="F151" s="331"/>
      <c r="G151" s="332"/>
      <c r="H151" s="333"/>
      <c r="I151" s="332"/>
      <c r="J151" s="329"/>
      <c r="K151" s="329"/>
      <c r="L151" s="329"/>
      <c r="M151" s="329"/>
      <c r="N151" s="329"/>
      <c r="O151" s="329"/>
      <c r="P151" s="329"/>
      <c r="Q151" s="329"/>
      <c r="R151" s="329"/>
    </row>
    <row r="152" spans="1:18" ht="15.75" customHeight="1" x14ac:dyDescent="0.25">
      <c r="A152" s="329"/>
      <c r="B152" s="330"/>
      <c r="C152" s="330"/>
      <c r="D152" s="330"/>
      <c r="E152" s="329"/>
      <c r="F152" s="331"/>
      <c r="G152" s="332"/>
      <c r="H152" s="333"/>
      <c r="I152" s="332"/>
      <c r="J152" s="329"/>
      <c r="K152" s="329"/>
      <c r="L152" s="329"/>
      <c r="M152" s="329"/>
      <c r="N152" s="329"/>
      <c r="O152" s="329"/>
      <c r="P152" s="329"/>
      <c r="Q152" s="329"/>
      <c r="R152" s="329"/>
    </row>
    <row r="153" spans="1:18" ht="15.75" customHeight="1" x14ac:dyDescent="0.25">
      <c r="A153" s="329"/>
      <c r="B153" s="330"/>
      <c r="C153" s="330"/>
      <c r="D153" s="330"/>
      <c r="E153" s="329"/>
      <c r="F153" s="331"/>
      <c r="G153" s="332"/>
      <c r="H153" s="333"/>
      <c r="I153" s="332"/>
      <c r="J153" s="329"/>
      <c r="K153" s="329"/>
      <c r="L153" s="329"/>
      <c r="M153" s="329"/>
      <c r="N153" s="329"/>
      <c r="O153" s="329"/>
      <c r="P153" s="329"/>
      <c r="Q153" s="329"/>
      <c r="R153" s="329"/>
    </row>
    <row r="154" spans="1:18" ht="15.75" customHeight="1" x14ac:dyDescent="0.25">
      <c r="A154" s="329"/>
      <c r="B154" s="330"/>
      <c r="C154" s="330"/>
      <c r="D154" s="330"/>
      <c r="E154" s="329"/>
      <c r="F154" s="331"/>
      <c r="G154" s="332"/>
      <c r="H154" s="333"/>
      <c r="I154" s="332"/>
      <c r="J154" s="329"/>
      <c r="K154" s="329"/>
      <c r="L154" s="329"/>
      <c r="M154" s="329"/>
      <c r="N154" s="329"/>
      <c r="O154" s="329"/>
      <c r="P154" s="329"/>
      <c r="Q154" s="329"/>
      <c r="R154" s="329"/>
    </row>
    <row r="155" spans="1:18" ht="15.75" customHeight="1" x14ac:dyDescent="0.25">
      <c r="A155" s="329"/>
      <c r="B155" s="330"/>
      <c r="C155" s="330"/>
      <c r="D155" s="330"/>
      <c r="E155" s="329"/>
      <c r="F155" s="331"/>
      <c r="G155" s="332"/>
      <c r="H155" s="333"/>
      <c r="I155" s="332"/>
      <c r="J155" s="329"/>
      <c r="K155" s="329"/>
      <c r="L155" s="329"/>
      <c r="M155" s="329"/>
      <c r="N155" s="329"/>
      <c r="O155" s="329"/>
      <c r="P155" s="329"/>
      <c r="Q155" s="329"/>
      <c r="R155" s="329"/>
    </row>
    <row r="156" spans="1:18" ht="15.75" customHeight="1" x14ac:dyDescent="0.25">
      <c r="A156" s="329"/>
      <c r="B156" s="330"/>
      <c r="C156" s="330"/>
      <c r="D156" s="330"/>
      <c r="E156" s="329"/>
      <c r="F156" s="331"/>
      <c r="G156" s="332"/>
      <c r="H156" s="333"/>
      <c r="I156" s="332"/>
      <c r="J156" s="329"/>
      <c r="K156" s="329"/>
      <c r="L156" s="329"/>
      <c r="M156" s="329"/>
      <c r="N156" s="329"/>
      <c r="O156" s="329"/>
      <c r="P156" s="329"/>
      <c r="Q156" s="329"/>
      <c r="R156" s="329"/>
    </row>
    <row r="157" spans="1:18" ht="15.75" customHeight="1" x14ac:dyDescent="0.25">
      <c r="A157" s="329"/>
      <c r="B157" s="330"/>
      <c r="C157" s="330"/>
      <c r="D157" s="330"/>
      <c r="E157" s="329"/>
      <c r="F157" s="331"/>
      <c r="G157" s="332"/>
      <c r="H157" s="333"/>
      <c r="I157" s="332"/>
      <c r="J157" s="329"/>
      <c r="K157" s="329"/>
      <c r="L157" s="329"/>
      <c r="M157" s="329"/>
      <c r="N157" s="329"/>
      <c r="O157" s="329"/>
      <c r="P157" s="329"/>
      <c r="Q157" s="329"/>
      <c r="R157" s="329"/>
    </row>
    <row r="158" spans="1:18" ht="15.75" customHeight="1" x14ac:dyDescent="0.25">
      <c r="A158" s="329"/>
      <c r="B158" s="330"/>
      <c r="C158" s="330"/>
      <c r="D158" s="330"/>
      <c r="E158" s="329"/>
      <c r="F158" s="331"/>
      <c r="G158" s="332"/>
      <c r="H158" s="333"/>
      <c r="I158" s="332"/>
      <c r="J158" s="329"/>
      <c r="K158" s="329"/>
      <c r="L158" s="329"/>
      <c r="M158" s="329"/>
      <c r="N158" s="329"/>
      <c r="O158" s="329"/>
      <c r="P158" s="329"/>
      <c r="Q158" s="329"/>
      <c r="R158" s="329"/>
    </row>
    <row r="159" spans="1:18" ht="15.75" customHeight="1" x14ac:dyDescent="0.25">
      <c r="A159" s="329"/>
      <c r="B159" s="330"/>
      <c r="C159" s="330"/>
      <c r="D159" s="330"/>
      <c r="E159" s="329"/>
      <c r="F159" s="331"/>
      <c r="G159" s="332"/>
      <c r="H159" s="333"/>
      <c r="I159" s="332"/>
      <c r="J159" s="329"/>
      <c r="K159" s="329"/>
      <c r="L159" s="329"/>
      <c r="M159" s="329"/>
      <c r="N159" s="329"/>
      <c r="O159" s="329"/>
      <c r="P159" s="329"/>
      <c r="Q159" s="329"/>
      <c r="R159" s="329"/>
    </row>
    <row r="160" spans="1:18" ht="15.75" customHeight="1" x14ac:dyDescent="0.25">
      <c r="A160" s="329"/>
      <c r="B160" s="330"/>
      <c r="C160" s="330"/>
      <c r="D160" s="330"/>
      <c r="E160" s="329"/>
      <c r="F160" s="331"/>
      <c r="G160" s="332"/>
      <c r="H160" s="333"/>
      <c r="I160" s="332"/>
      <c r="J160" s="329"/>
      <c r="K160" s="329"/>
      <c r="L160" s="329"/>
      <c r="M160" s="329"/>
      <c r="N160" s="329"/>
      <c r="O160" s="329"/>
      <c r="P160" s="329"/>
      <c r="Q160" s="329"/>
      <c r="R160" s="329"/>
    </row>
    <row r="161" spans="1:18" ht="15.75" customHeight="1" x14ac:dyDescent="0.25">
      <c r="A161" s="329"/>
      <c r="B161" s="330"/>
      <c r="C161" s="330"/>
      <c r="D161" s="330"/>
      <c r="E161" s="329"/>
      <c r="F161" s="331"/>
      <c r="G161" s="332"/>
      <c r="H161" s="333"/>
      <c r="I161" s="332"/>
      <c r="J161" s="329"/>
      <c r="K161" s="329"/>
      <c r="L161" s="329"/>
      <c r="M161" s="329"/>
      <c r="N161" s="329"/>
      <c r="O161" s="329"/>
      <c r="P161" s="329"/>
      <c r="Q161" s="329"/>
      <c r="R161" s="329"/>
    </row>
    <row r="162" spans="1:18" ht="15.75" customHeight="1" x14ac:dyDescent="0.25">
      <c r="A162" s="329"/>
      <c r="B162" s="330"/>
      <c r="C162" s="330"/>
      <c r="D162" s="330"/>
      <c r="E162" s="329"/>
      <c r="F162" s="331"/>
      <c r="G162" s="332"/>
      <c r="H162" s="333"/>
      <c r="I162" s="332"/>
      <c r="J162" s="329"/>
      <c r="K162" s="329"/>
      <c r="L162" s="329"/>
      <c r="M162" s="329"/>
      <c r="N162" s="329"/>
      <c r="O162" s="329"/>
      <c r="P162" s="329"/>
      <c r="Q162" s="329"/>
      <c r="R162" s="329"/>
    </row>
    <row r="163" spans="1:18" ht="15.75" customHeight="1" x14ac:dyDescent="0.25">
      <c r="A163" s="329"/>
      <c r="B163" s="330"/>
      <c r="C163" s="330"/>
      <c r="D163" s="330"/>
      <c r="E163" s="329"/>
      <c r="F163" s="331"/>
      <c r="G163" s="332"/>
      <c r="H163" s="333"/>
      <c r="I163" s="332"/>
      <c r="J163" s="329"/>
      <c r="K163" s="329"/>
      <c r="L163" s="329"/>
      <c r="M163" s="329"/>
      <c r="N163" s="329"/>
      <c r="O163" s="329"/>
      <c r="P163" s="329"/>
      <c r="Q163" s="329"/>
      <c r="R163" s="329"/>
    </row>
    <row r="164" spans="1:18" ht="15.75" customHeight="1" x14ac:dyDescent="0.25">
      <c r="A164" s="329"/>
      <c r="B164" s="330"/>
      <c r="C164" s="330"/>
      <c r="D164" s="330"/>
      <c r="E164" s="329"/>
      <c r="F164" s="331"/>
      <c r="G164" s="332"/>
      <c r="H164" s="333"/>
      <c r="I164" s="332"/>
      <c r="J164" s="329"/>
      <c r="K164" s="329"/>
      <c r="L164" s="329"/>
      <c r="M164" s="329"/>
      <c r="N164" s="329"/>
      <c r="O164" s="329"/>
      <c r="P164" s="329"/>
      <c r="Q164" s="329"/>
      <c r="R164" s="329"/>
    </row>
    <row r="165" spans="1:18" ht="15.75" customHeight="1" x14ac:dyDescent="0.25">
      <c r="A165" s="329"/>
      <c r="B165" s="330"/>
      <c r="C165" s="330"/>
      <c r="D165" s="330"/>
      <c r="E165" s="329"/>
      <c r="F165" s="331"/>
      <c r="G165" s="332"/>
      <c r="H165" s="333"/>
      <c r="I165" s="332"/>
      <c r="J165" s="329"/>
      <c r="K165" s="329"/>
      <c r="L165" s="329"/>
      <c r="M165" s="329"/>
      <c r="N165" s="329"/>
      <c r="O165" s="329"/>
      <c r="P165" s="329"/>
      <c r="Q165" s="329"/>
      <c r="R165" s="329"/>
    </row>
    <row r="166" spans="1:18" ht="15.75" customHeight="1" x14ac:dyDescent="0.25">
      <c r="A166" s="329"/>
      <c r="B166" s="330"/>
      <c r="C166" s="330"/>
      <c r="D166" s="330"/>
      <c r="E166" s="329"/>
      <c r="F166" s="331"/>
      <c r="G166" s="332"/>
      <c r="H166" s="333"/>
      <c r="I166" s="332"/>
      <c r="J166" s="329"/>
      <c r="K166" s="329"/>
      <c r="L166" s="329"/>
      <c r="M166" s="329"/>
      <c r="N166" s="329"/>
      <c r="O166" s="329"/>
      <c r="P166" s="329"/>
      <c r="Q166" s="329"/>
      <c r="R166" s="329"/>
    </row>
    <row r="167" spans="1:18" ht="15.75" customHeight="1" x14ac:dyDescent="0.25">
      <c r="A167" s="329"/>
      <c r="B167" s="330"/>
      <c r="C167" s="330"/>
      <c r="D167" s="330"/>
      <c r="E167" s="329"/>
      <c r="F167" s="331"/>
      <c r="G167" s="332"/>
      <c r="H167" s="333"/>
      <c r="I167" s="332"/>
      <c r="J167" s="329"/>
      <c r="K167" s="329"/>
      <c r="L167" s="329"/>
      <c r="M167" s="329"/>
      <c r="N167" s="329"/>
      <c r="O167" s="329"/>
      <c r="P167" s="329"/>
      <c r="Q167" s="329"/>
      <c r="R167" s="329"/>
    </row>
    <row r="168" spans="1:18" ht="15.75" customHeight="1" x14ac:dyDescent="0.25">
      <c r="A168" s="329"/>
      <c r="B168" s="330"/>
      <c r="C168" s="330"/>
      <c r="D168" s="330"/>
      <c r="E168" s="329"/>
      <c r="F168" s="331"/>
      <c r="G168" s="332"/>
      <c r="H168" s="333"/>
      <c r="I168" s="332"/>
      <c r="J168" s="329"/>
      <c r="K168" s="329"/>
      <c r="L168" s="329"/>
      <c r="M168" s="329"/>
      <c r="N168" s="329"/>
      <c r="O168" s="329"/>
      <c r="P168" s="329"/>
      <c r="Q168" s="329"/>
      <c r="R168" s="329"/>
    </row>
    <row r="169" spans="1:18" ht="15.75" customHeight="1" x14ac:dyDescent="0.25">
      <c r="A169" s="329"/>
      <c r="B169" s="330"/>
      <c r="C169" s="330"/>
      <c r="D169" s="330"/>
      <c r="E169" s="329"/>
      <c r="F169" s="331"/>
      <c r="G169" s="332"/>
      <c r="H169" s="333"/>
      <c r="I169" s="332"/>
      <c r="J169" s="329"/>
      <c r="K169" s="329"/>
      <c r="L169" s="329"/>
      <c r="M169" s="329"/>
      <c r="N169" s="329"/>
      <c r="O169" s="329"/>
      <c r="P169" s="329"/>
      <c r="Q169" s="329"/>
      <c r="R169" s="329"/>
    </row>
    <row r="170" spans="1:18" ht="15.75" customHeight="1" x14ac:dyDescent="0.25">
      <c r="A170" s="329"/>
      <c r="B170" s="330"/>
      <c r="C170" s="330"/>
      <c r="D170" s="330"/>
      <c r="E170" s="329"/>
      <c r="F170" s="331"/>
      <c r="G170" s="332"/>
      <c r="H170" s="333"/>
      <c r="I170" s="332"/>
      <c r="J170" s="329"/>
      <c r="K170" s="329"/>
      <c r="L170" s="329"/>
      <c r="M170" s="329"/>
      <c r="N170" s="329"/>
      <c r="O170" s="329"/>
      <c r="P170" s="329"/>
      <c r="Q170" s="329"/>
      <c r="R170" s="329"/>
    </row>
    <row r="171" spans="1:18" ht="15.75" customHeight="1" x14ac:dyDescent="0.25">
      <c r="A171" s="329"/>
      <c r="B171" s="330"/>
      <c r="C171" s="330"/>
      <c r="D171" s="330"/>
      <c r="E171" s="329"/>
      <c r="F171" s="331"/>
      <c r="G171" s="332"/>
      <c r="H171" s="333"/>
      <c r="I171" s="332"/>
      <c r="J171" s="329"/>
      <c r="K171" s="329"/>
      <c r="L171" s="329"/>
      <c r="M171" s="329"/>
      <c r="N171" s="329"/>
      <c r="O171" s="329"/>
      <c r="P171" s="329"/>
      <c r="Q171" s="329"/>
      <c r="R171" s="329"/>
    </row>
    <row r="172" spans="1:18" ht="15.75" customHeight="1" x14ac:dyDescent="0.25">
      <c r="A172" s="329"/>
      <c r="B172" s="330"/>
      <c r="C172" s="330"/>
      <c r="D172" s="330"/>
      <c r="E172" s="329"/>
      <c r="F172" s="331"/>
      <c r="G172" s="332"/>
      <c r="H172" s="333"/>
      <c r="I172" s="332"/>
      <c r="J172" s="329"/>
      <c r="K172" s="329"/>
      <c r="L172" s="329"/>
      <c r="M172" s="329"/>
      <c r="N172" s="329"/>
      <c r="O172" s="329"/>
      <c r="P172" s="329"/>
      <c r="Q172" s="329"/>
      <c r="R172" s="329"/>
    </row>
    <row r="173" spans="1:18" ht="15.75" customHeight="1" x14ac:dyDescent="0.25">
      <c r="A173" s="329"/>
      <c r="B173" s="330"/>
      <c r="C173" s="330"/>
      <c r="D173" s="330"/>
      <c r="E173" s="329"/>
      <c r="F173" s="331"/>
      <c r="G173" s="332"/>
      <c r="H173" s="333"/>
      <c r="I173" s="332"/>
      <c r="J173" s="329"/>
      <c r="K173" s="329"/>
      <c r="L173" s="329"/>
      <c r="M173" s="329"/>
      <c r="N173" s="329"/>
      <c r="O173" s="329"/>
      <c r="P173" s="329"/>
      <c r="Q173" s="329"/>
      <c r="R173" s="329"/>
    </row>
    <row r="174" spans="1:18" ht="15.75" customHeight="1" x14ac:dyDescent="0.25">
      <c r="A174" s="329"/>
      <c r="B174" s="330"/>
      <c r="C174" s="330"/>
      <c r="D174" s="330"/>
      <c r="E174" s="329"/>
      <c r="F174" s="331"/>
      <c r="G174" s="332"/>
      <c r="H174" s="333"/>
      <c r="I174" s="332"/>
      <c r="J174" s="329"/>
      <c r="K174" s="329"/>
      <c r="L174" s="329"/>
      <c r="M174" s="329"/>
      <c r="N174" s="329"/>
      <c r="O174" s="329"/>
      <c r="P174" s="329"/>
      <c r="Q174" s="329"/>
      <c r="R174" s="329"/>
    </row>
    <row r="175" spans="1:18" ht="15.75" customHeight="1" x14ac:dyDescent="0.25">
      <c r="A175" s="329"/>
      <c r="B175" s="330"/>
      <c r="C175" s="330"/>
      <c r="D175" s="330"/>
      <c r="E175" s="329"/>
      <c r="F175" s="331"/>
      <c r="G175" s="332"/>
      <c r="H175" s="333"/>
      <c r="I175" s="332"/>
      <c r="J175" s="329"/>
      <c r="K175" s="329"/>
      <c r="L175" s="329"/>
      <c r="M175" s="329"/>
      <c r="N175" s="329"/>
      <c r="O175" s="329"/>
      <c r="P175" s="329"/>
      <c r="Q175" s="329"/>
      <c r="R175" s="329"/>
    </row>
    <row r="176" spans="1:18" ht="15.75" customHeight="1" x14ac:dyDescent="0.25">
      <c r="A176" s="329"/>
      <c r="B176" s="330"/>
      <c r="C176" s="330"/>
      <c r="D176" s="330"/>
      <c r="E176" s="329"/>
      <c r="F176" s="331"/>
      <c r="G176" s="332"/>
      <c r="H176" s="333"/>
      <c r="I176" s="332"/>
      <c r="J176" s="329"/>
      <c r="K176" s="329"/>
      <c r="L176" s="329"/>
      <c r="M176" s="329"/>
      <c r="N176" s="329"/>
      <c r="O176" s="329"/>
      <c r="P176" s="329"/>
      <c r="Q176" s="329"/>
      <c r="R176" s="329"/>
    </row>
    <row r="177" spans="1:18" ht="15.75" customHeight="1" x14ac:dyDescent="0.25">
      <c r="A177" s="329"/>
      <c r="B177" s="330"/>
      <c r="C177" s="330"/>
      <c r="D177" s="330"/>
      <c r="E177" s="329"/>
      <c r="F177" s="331"/>
      <c r="G177" s="332"/>
      <c r="H177" s="333"/>
      <c r="I177" s="332"/>
      <c r="J177" s="329"/>
      <c r="K177" s="329"/>
      <c r="L177" s="329"/>
      <c r="M177" s="329"/>
      <c r="N177" s="329"/>
      <c r="O177" s="329"/>
      <c r="P177" s="329"/>
      <c r="Q177" s="329"/>
      <c r="R177" s="329"/>
    </row>
    <row r="178" spans="1:18" ht="15.75" customHeight="1" x14ac:dyDescent="0.25">
      <c r="A178" s="329"/>
      <c r="B178" s="330"/>
      <c r="C178" s="330"/>
      <c r="D178" s="330"/>
      <c r="E178" s="329"/>
      <c r="F178" s="331"/>
      <c r="G178" s="332"/>
      <c r="H178" s="333"/>
      <c r="I178" s="332"/>
      <c r="J178" s="329"/>
      <c r="K178" s="329"/>
      <c r="L178" s="329"/>
      <c r="M178" s="329"/>
      <c r="N178" s="329"/>
      <c r="O178" s="329"/>
      <c r="P178" s="329"/>
      <c r="Q178" s="329"/>
      <c r="R178" s="329"/>
    </row>
    <row r="179" spans="1:18" ht="15.75" customHeight="1" x14ac:dyDescent="0.25">
      <c r="A179" s="329"/>
      <c r="B179" s="330"/>
      <c r="C179" s="330"/>
      <c r="D179" s="330"/>
      <c r="E179" s="329"/>
      <c r="F179" s="331"/>
      <c r="G179" s="332"/>
      <c r="H179" s="333"/>
      <c r="I179" s="332"/>
      <c r="J179" s="329"/>
      <c r="K179" s="329"/>
      <c r="L179" s="329"/>
      <c r="M179" s="329"/>
      <c r="N179" s="329"/>
      <c r="O179" s="329"/>
      <c r="P179" s="329"/>
      <c r="Q179" s="329"/>
      <c r="R179" s="329"/>
    </row>
    <row r="180" spans="1:18" ht="15.75" customHeight="1" x14ac:dyDescent="0.25">
      <c r="A180" s="329"/>
      <c r="B180" s="330"/>
      <c r="C180" s="330"/>
      <c r="D180" s="330"/>
      <c r="E180" s="329"/>
      <c r="F180" s="331"/>
      <c r="G180" s="332"/>
      <c r="H180" s="333"/>
      <c r="I180" s="332"/>
      <c r="J180" s="329"/>
      <c r="K180" s="329"/>
      <c r="L180" s="329"/>
      <c r="M180" s="329"/>
      <c r="N180" s="329"/>
      <c r="O180" s="329"/>
      <c r="P180" s="329"/>
      <c r="Q180" s="329"/>
      <c r="R180" s="329"/>
    </row>
    <row r="181" spans="1:18" ht="15.75" customHeight="1" x14ac:dyDescent="0.25">
      <c r="A181" s="329"/>
      <c r="B181" s="330"/>
      <c r="C181" s="330"/>
      <c r="D181" s="330"/>
      <c r="E181" s="329"/>
      <c r="F181" s="331"/>
      <c r="G181" s="332"/>
      <c r="H181" s="333"/>
      <c r="I181" s="332"/>
      <c r="J181" s="329"/>
      <c r="K181" s="329"/>
      <c r="L181" s="329"/>
      <c r="M181" s="329"/>
      <c r="N181" s="329"/>
      <c r="O181" s="329"/>
      <c r="P181" s="329"/>
      <c r="Q181" s="329"/>
      <c r="R181" s="329"/>
    </row>
    <row r="182" spans="1:18" ht="15.75" customHeight="1" x14ac:dyDescent="0.25">
      <c r="A182" s="329"/>
      <c r="B182" s="330"/>
      <c r="C182" s="330"/>
      <c r="D182" s="330"/>
      <c r="E182" s="329"/>
      <c r="F182" s="331"/>
      <c r="G182" s="332"/>
      <c r="H182" s="333"/>
      <c r="I182" s="332"/>
      <c r="J182" s="329"/>
      <c r="K182" s="329"/>
      <c r="L182" s="329"/>
      <c r="M182" s="329"/>
      <c r="N182" s="329"/>
      <c r="O182" s="329"/>
      <c r="P182" s="329"/>
      <c r="Q182" s="329"/>
      <c r="R182" s="329"/>
    </row>
    <row r="183" spans="1:18" ht="15.75" customHeight="1" x14ac:dyDescent="0.25">
      <c r="A183" s="329"/>
      <c r="B183" s="330"/>
      <c r="C183" s="330"/>
      <c r="D183" s="330"/>
      <c r="E183" s="329"/>
      <c r="F183" s="331"/>
      <c r="G183" s="332"/>
      <c r="H183" s="333"/>
      <c r="I183" s="332"/>
      <c r="J183" s="329"/>
      <c r="K183" s="329"/>
      <c r="L183" s="329"/>
      <c r="M183" s="329"/>
      <c r="N183" s="329"/>
      <c r="O183" s="329"/>
      <c r="P183" s="329"/>
      <c r="Q183" s="329"/>
      <c r="R183" s="329"/>
    </row>
    <row r="184" spans="1:18" ht="15.75" customHeight="1" x14ac:dyDescent="0.25">
      <c r="A184" s="329"/>
      <c r="B184" s="330"/>
      <c r="C184" s="330"/>
      <c r="D184" s="330"/>
      <c r="E184" s="329"/>
      <c r="F184" s="331"/>
      <c r="G184" s="332"/>
      <c r="H184" s="333"/>
      <c r="I184" s="332"/>
      <c r="J184" s="329"/>
      <c r="K184" s="329"/>
      <c r="L184" s="329"/>
      <c r="M184" s="329"/>
      <c r="N184" s="329"/>
      <c r="O184" s="329"/>
      <c r="P184" s="329"/>
      <c r="Q184" s="329"/>
      <c r="R184" s="329"/>
    </row>
    <row r="185" spans="1:18" ht="15.75" customHeight="1" x14ac:dyDescent="0.25">
      <c r="A185" s="329"/>
      <c r="B185" s="330"/>
      <c r="C185" s="330"/>
      <c r="D185" s="330"/>
      <c r="E185" s="329"/>
      <c r="F185" s="331"/>
      <c r="G185" s="332"/>
      <c r="H185" s="333"/>
      <c r="I185" s="332"/>
      <c r="J185" s="329"/>
      <c r="K185" s="329"/>
      <c r="L185" s="329"/>
      <c r="M185" s="329"/>
      <c r="N185" s="329"/>
      <c r="O185" s="329"/>
      <c r="P185" s="329"/>
      <c r="Q185" s="329"/>
      <c r="R185" s="329"/>
    </row>
    <row r="186" spans="1:18" ht="15.75" customHeight="1" x14ac:dyDescent="0.25">
      <c r="A186" s="329"/>
      <c r="B186" s="330"/>
      <c r="C186" s="330"/>
      <c r="D186" s="330"/>
      <c r="E186" s="329"/>
      <c r="F186" s="331"/>
      <c r="G186" s="332"/>
      <c r="H186" s="333"/>
      <c r="I186" s="332"/>
      <c r="J186" s="329"/>
      <c r="K186" s="329"/>
      <c r="L186" s="329"/>
      <c r="M186" s="329"/>
      <c r="N186" s="329"/>
      <c r="O186" s="329"/>
      <c r="P186" s="329"/>
      <c r="Q186" s="329"/>
      <c r="R186" s="329"/>
    </row>
    <row r="187" spans="1:18" ht="15.75" customHeight="1" x14ac:dyDescent="0.25">
      <c r="A187" s="329"/>
      <c r="B187" s="330"/>
      <c r="C187" s="330"/>
      <c r="D187" s="330"/>
      <c r="E187" s="329"/>
      <c r="F187" s="331"/>
      <c r="G187" s="332"/>
      <c r="H187" s="333"/>
      <c r="I187" s="332"/>
      <c r="J187" s="329"/>
      <c r="K187" s="329"/>
      <c r="L187" s="329"/>
      <c r="M187" s="329"/>
      <c r="N187" s="329"/>
      <c r="O187" s="329"/>
      <c r="P187" s="329"/>
      <c r="Q187" s="329"/>
      <c r="R187" s="329"/>
    </row>
    <row r="188" spans="1:18" ht="15.75" customHeight="1" x14ac:dyDescent="0.25">
      <c r="A188" s="329"/>
      <c r="B188" s="330"/>
      <c r="C188" s="330"/>
      <c r="D188" s="330"/>
      <c r="E188" s="329"/>
      <c r="F188" s="331"/>
      <c r="G188" s="332"/>
      <c r="H188" s="333"/>
      <c r="I188" s="332"/>
      <c r="J188" s="329"/>
      <c r="K188" s="329"/>
      <c r="L188" s="329"/>
      <c r="M188" s="329"/>
      <c r="N188" s="329"/>
      <c r="O188" s="329"/>
      <c r="P188" s="329"/>
      <c r="Q188" s="329"/>
      <c r="R188" s="329"/>
    </row>
    <row r="189" spans="1:18" ht="15.75" customHeight="1" x14ac:dyDescent="0.25">
      <c r="A189" s="329"/>
      <c r="B189" s="330"/>
      <c r="C189" s="330"/>
      <c r="D189" s="330"/>
      <c r="E189" s="329"/>
      <c r="F189" s="331"/>
      <c r="G189" s="332"/>
      <c r="H189" s="333"/>
      <c r="I189" s="332"/>
      <c r="J189" s="329"/>
      <c r="K189" s="329"/>
      <c r="L189" s="329"/>
      <c r="M189" s="329"/>
      <c r="N189" s="329"/>
      <c r="O189" s="329"/>
      <c r="P189" s="329"/>
      <c r="Q189" s="329"/>
      <c r="R189" s="329"/>
    </row>
    <row r="190" spans="1:18" ht="15.75" customHeight="1" x14ac:dyDescent="0.25">
      <c r="A190" s="329"/>
      <c r="B190" s="330"/>
      <c r="C190" s="330"/>
      <c r="D190" s="330"/>
      <c r="E190" s="329"/>
      <c r="F190" s="331"/>
      <c r="G190" s="332"/>
      <c r="H190" s="333"/>
      <c r="I190" s="332"/>
      <c r="J190" s="329"/>
      <c r="K190" s="329"/>
      <c r="L190" s="329"/>
      <c r="M190" s="329"/>
      <c r="N190" s="329"/>
      <c r="O190" s="329"/>
      <c r="P190" s="329"/>
      <c r="Q190" s="329"/>
      <c r="R190" s="329"/>
    </row>
    <row r="191" spans="1:18" ht="15.75" customHeight="1" x14ac:dyDescent="0.25">
      <c r="A191" s="329"/>
      <c r="B191" s="330"/>
      <c r="C191" s="330"/>
      <c r="D191" s="330"/>
      <c r="E191" s="329"/>
      <c r="F191" s="331"/>
      <c r="G191" s="332"/>
      <c r="H191" s="333"/>
      <c r="I191" s="332"/>
      <c r="J191" s="329"/>
      <c r="K191" s="329"/>
      <c r="L191" s="329"/>
      <c r="M191" s="329"/>
      <c r="N191" s="329"/>
      <c r="O191" s="329"/>
      <c r="P191" s="329"/>
      <c r="Q191" s="329"/>
      <c r="R191" s="329"/>
    </row>
    <row r="192" spans="1:18" ht="15.75" customHeight="1" x14ac:dyDescent="0.25">
      <c r="A192" s="329"/>
      <c r="B192" s="330"/>
      <c r="C192" s="330"/>
      <c r="D192" s="330"/>
      <c r="E192" s="329"/>
      <c r="F192" s="331"/>
      <c r="G192" s="332"/>
      <c r="H192" s="333"/>
      <c r="I192" s="332"/>
      <c r="J192" s="329"/>
      <c r="K192" s="329"/>
      <c r="L192" s="329"/>
      <c r="M192" s="329"/>
      <c r="N192" s="329"/>
      <c r="O192" s="329"/>
      <c r="P192" s="329"/>
      <c r="Q192" s="329"/>
      <c r="R192" s="329"/>
    </row>
    <row r="193" spans="1:18" ht="15.75" customHeight="1" x14ac:dyDescent="0.25">
      <c r="A193" s="329"/>
      <c r="B193" s="330"/>
      <c r="C193" s="330"/>
      <c r="D193" s="330"/>
      <c r="E193" s="329"/>
      <c r="F193" s="331"/>
      <c r="G193" s="332"/>
      <c r="H193" s="333"/>
      <c r="I193" s="332"/>
      <c r="J193" s="329"/>
      <c r="K193" s="329"/>
      <c r="L193" s="329"/>
      <c r="M193" s="329"/>
      <c r="N193" s="329"/>
      <c r="O193" s="329"/>
      <c r="P193" s="329"/>
      <c r="Q193" s="329"/>
      <c r="R193" s="329"/>
    </row>
    <row r="194" spans="1:18" ht="15.75" customHeight="1" x14ac:dyDescent="0.25">
      <c r="A194" s="329"/>
      <c r="B194" s="330"/>
      <c r="C194" s="330"/>
      <c r="D194" s="330"/>
      <c r="E194" s="329"/>
      <c r="F194" s="331"/>
      <c r="G194" s="332"/>
      <c r="H194" s="333"/>
      <c r="I194" s="332"/>
      <c r="J194" s="329"/>
      <c r="K194" s="329"/>
      <c r="L194" s="329"/>
      <c r="M194" s="329"/>
      <c r="N194" s="329"/>
      <c r="O194" s="329"/>
      <c r="P194" s="329"/>
      <c r="Q194" s="329"/>
      <c r="R194" s="329"/>
    </row>
    <row r="195" spans="1:18" ht="15.75" customHeight="1" x14ac:dyDescent="0.25">
      <c r="A195" s="329"/>
      <c r="B195" s="330"/>
      <c r="C195" s="330"/>
      <c r="D195" s="330"/>
      <c r="E195" s="329"/>
      <c r="F195" s="331"/>
      <c r="G195" s="332"/>
      <c r="H195" s="333"/>
      <c r="I195" s="332"/>
      <c r="J195" s="329"/>
      <c r="K195" s="329"/>
      <c r="L195" s="329"/>
      <c r="M195" s="329"/>
      <c r="N195" s="329"/>
      <c r="O195" s="329"/>
      <c r="P195" s="329"/>
      <c r="Q195" s="329"/>
      <c r="R195" s="329"/>
    </row>
    <row r="196" spans="1:18" ht="15.75" customHeight="1" x14ac:dyDescent="0.25">
      <c r="A196" s="329"/>
      <c r="B196" s="330"/>
      <c r="C196" s="330"/>
      <c r="D196" s="330"/>
      <c r="E196" s="329"/>
      <c r="F196" s="331"/>
      <c r="G196" s="332"/>
      <c r="H196" s="333"/>
      <c r="I196" s="332"/>
      <c r="J196" s="329"/>
      <c r="K196" s="329"/>
      <c r="L196" s="329"/>
      <c r="M196" s="329"/>
      <c r="N196" s="329"/>
      <c r="O196" s="329"/>
      <c r="P196" s="329"/>
      <c r="Q196" s="329"/>
      <c r="R196" s="329"/>
    </row>
    <row r="197" spans="1:18" ht="15.75" customHeight="1" x14ac:dyDescent="0.25">
      <c r="A197" s="329"/>
      <c r="B197" s="330"/>
      <c r="C197" s="330"/>
      <c r="D197" s="330"/>
      <c r="E197" s="329"/>
      <c r="F197" s="331"/>
      <c r="G197" s="332"/>
      <c r="H197" s="333"/>
      <c r="I197" s="332"/>
      <c r="J197" s="329"/>
      <c r="K197" s="329"/>
      <c r="L197" s="329"/>
      <c r="M197" s="329"/>
      <c r="N197" s="329"/>
      <c r="O197" s="329"/>
      <c r="P197" s="329"/>
      <c r="Q197" s="329"/>
      <c r="R197" s="329"/>
    </row>
    <row r="198" spans="1:18" ht="15.75" customHeight="1" x14ac:dyDescent="0.25">
      <c r="A198" s="329"/>
      <c r="B198" s="330"/>
      <c r="C198" s="330"/>
      <c r="D198" s="330"/>
      <c r="E198" s="329"/>
      <c r="F198" s="331"/>
      <c r="G198" s="332"/>
      <c r="H198" s="333"/>
      <c r="I198" s="332"/>
      <c r="J198" s="329"/>
      <c r="K198" s="329"/>
      <c r="L198" s="329"/>
      <c r="M198" s="329"/>
      <c r="N198" s="329"/>
      <c r="O198" s="329"/>
      <c r="P198" s="329"/>
      <c r="Q198" s="329"/>
      <c r="R198" s="329"/>
    </row>
    <row r="199" spans="1:18" ht="15.75" customHeight="1" x14ac:dyDescent="0.25">
      <c r="A199" s="329"/>
      <c r="B199" s="330"/>
      <c r="C199" s="330"/>
      <c r="D199" s="330"/>
      <c r="E199" s="329"/>
      <c r="F199" s="331"/>
      <c r="G199" s="332"/>
      <c r="H199" s="333"/>
      <c r="I199" s="332"/>
      <c r="J199" s="329"/>
      <c r="K199" s="329"/>
      <c r="L199" s="329"/>
      <c r="M199" s="329"/>
      <c r="N199" s="329"/>
      <c r="O199" s="329"/>
      <c r="P199" s="329"/>
      <c r="Q199" s="329"/>
      <c r="R199" s="329"/>
    </row>
    <row r="200" spans="1:18" ht="15.75" customHeight="1" x14ac:dyDescent="0.25">
      <c r="A200" s="329"/>
      <c r="B200" s="330"/>
      <c r="C200" s="330"/>
      <c r="D200" s="330"/>
      <c r="E200" s="329"/>
      <c r="F200" s="331"/>
      <c r="G200" s="332"/>
      <c r="H200" s="333"/>
      <c r="I200" s="332"/>
      <c r="J200" s="329"/>
      <c r="K200" s="329"/>
      <c r="L200" s="329"/>
      <c r="M200" s="329"/>
      <c r="N200" s="329"/>
      <c r="O200" s="329"/>
      <c r="P200" s="329"/>
      <c r="Q200" s="329"/>
      <c r="R200" s="329"/>
    </row>
    <row r="201" spans="1:18" ht="15.75" customHeight="1" x14ac:dyDescent="0.25">
      <c r="A201" s="329"/>
      <c r="B201" s="330"/>
      <c r="C201" s="330"/>
      <c r="D201" s="330"/>
      <c r="E201" s="329"/>
      <c r="F201" s="331"/>
      <c r="G201" s="332"/>
      <c r="H201" s="333"/>
      <c r="I201" s="332"/>
      <c r="J201" s="329"/>
      <c r="K201" s="329"/>
      <c r="L201" s="329"/>
      <c r="M201" s="329"/>
      <c r="N201" s="329"/>
      <c r="O201" s="329"/>
      <c r="P201" s="329"/>
      <c r="Q201" s="329"/>
      <c r="R201" s="329"/>
    </row>
    <row r="202" spans="1:18" ht="15.75" customHeight="1" x14ac:dyDescent="0.25">
      <c r="A202" s="329"/>
      <c r="B202" s="330"/>
      <c r="C202" s="330"/>
      <c r="D202" s="330"/>
      <c r="E202" s="329"/>
      <c r="F202" s="331"/>
      <c r="G202" s="332"/>
      <c r="H202" s="333"/>
      <c r="I202" s="332"/>
      <c r="J202" s="329"/>
      <c r="K202" s="329"/>
      <c r="L202" s="329"/>
      <c r="M202" s="329"/>
      <c r="N202" s="329"/>
      <c r="O202" s="329"/>
      <c r="P202" s="329"/>
      <c r="Q202" s="329"/>
      <c r="R202" s="329"/>
    </row>
    <row r="203" spans="1:18" ht="15.75" customHeight="1" x14ac:dyDescent="0.25">
      <c r="A203" s="329"/>
      <c r="B203" s="330"/>
      <c r="C203" s="330"/>
      <c r="D203" s="330"/>
      <c r="E203" s="329"/>
      <c r="F203" s="331"/>
      <c r="G203" s="332"/>
      <c r="H203" s="333"/>
      <c r="I203" s="332"/>
      <c r="J203" s="329"/>
      <c r="K203" s="329"/>
      <c r="L203" s="329"/>
      <c r="M203" s="329"/>
      <c r="N203" s="329"/>
      <c r="O203" s="329"/>
      <c r="P203" s="329"/>
      <c r="Q203" s="329"/>
      <c r="R203" s="329"/>
    </row>
    <row r="204" spans="1:18" ht="15.75" customHeight="1" x14ac:dyDescent="0.25">
      <c r="A204" s="329"/>
      <c r="B204" s="330"/>
      <c r="C204" s="330"/>
      <c r="D204" s="330"/>
      <c r="E204" s="329"/>
      <c r="F204" s="331"/>
      <c r="G204" s="329"/>
      <c r="H204" s="333"/>
      <c r="I204" s="330"/>
      <c r="J204" s="329"/>
      <c r="K204" s="329"/>
      <c r="L204" s="329"/>
      <c r="M204" s="329"/>
      <c r="N204" s="329"/>
      <c r="O204" s="329"/>
      <c r="P204" s="329"/>
      <c r="Q204" s="329"/>
      <c r="R204" s="329"/>
    </row>
    <row r="205" spans="1:18" ht="15.75" customHeight="1" x14ac:dyDescent="0.25">
      <c r="A205" s="329"/>
      <c r="B205" s="330"/>
      <c r="C205" s="330"/>
      <c r="D205" s="330"/>
      <c r="E205" s="329"/>
      <c r="F205" s="331"/>
      <c r="G205" s="329"/>
      <c r="H205" s="333"/>
      <c r="I205" s="330"/>
      <c r="J205" s="329"/>
      <c r="K205" s="329"/>
      <c r="L205" s="329"/>
      <c r="M205" s="329"/>
      <c r="N205" s="329"/>
      <c r="O205" s="329"/>
      <c r="P205" s="329"/>
      <c r="Q205" s="329"/>
      <c r="R205" s="329"/>
    </row>
    <row r="206" spans="1:18" ht="15.75" customHeight="1" x14ac:dyDescent="0.25">
      <c r="A206" s="329"/>
      <c r="B206" s="330"/>
      <c r="C206" s="330"/>
      <c r="D206" s="330"/>
      <c r="E206" s="329"/>
      <c r="F206" s="331"/>
      <c r="G206" s="329"/>
      <c r="H206" s="333"/>
      <c r="I206" s="330"/>
      <c r="J206" s="329"/>
      <c r="K206" s="329"/>
      <c r="L206" s="329"/>
      <c r="M206" s="329"/>
      <c r="N206" s="329"/>
      <c r="O206" s="329"/>
      <c r="P206" s="329"/>
      <c r="Q206" s="329"/>
      <c r="R206" s="329"/>
    </row>
    <row r="207" spans="1:18" ht="15.75" customHeight="1" x14ac:dyDescent="0.25">
      <c r="A207" s="329"/>
      <c r="B207" s="330"/>
      <c r="C207" s="330"/>
      <c r="D207" s="330"/>
      <c r="E207" s="329"/>
      <c r="F207" s="331"/>
      <c r="G207" s="329"/>
      <c r="H207" s="333"/>
      <c r="I207" s="330"/>
      <c r="J207" s="329"/>
      <c r="K207" s="329"/>
      <c r="L207" s="329"/>
      <c r="M207" s="329"/>
      <c r="N207" s="329"/>
      <c r="O207" s="329"/>
      <c r="P207" s="329"/>
      <c r="Q207" s="329"/>
      <c r="R207" s="329"/>
    </row>
    <row r="208" spans="1:18" ht="15.75" customHeight="1" x14ac:dyDescent="0.25">
      <c r="A208" s="329"/>
      <c r="B208" s="330"/>
      <c r="C208" s="330"/>
      <c r="D208" s="330"/>
      <c r="E208" s="329"/>
      <c r="F208" s="331"/>
      <c r="G208" s="329"/>
      <c r="H208" s="333"/>
      <c r="I208" s="330"/>
      <c r="J208" s="329"/>
      <c r="K208" s="329"/>
      <c r="L208" s="329"/>
      <c r="M208" s="329"/>
      <c r="N208" s="329"/>
      <c r="O208" s="329"/>
      <c r="P208" s="329"/>
      <c r="Q208" s="329"/>
      <c r="R208" s="329"/>
    </row>
    <row r="209" spans="1:18" ht="15.75" customHeight="1" x14ac:dyDescent="0.25">
      <c r="A209" s="329"/>
      <c r="B209" s="330"/>
      <c r="C209" s="330"/>
      <c r="D209" s="330"/>
      <c r="E209" s="329"/>
      <c r="F209" s="331"/>
      <c r="G209" s="329"/>
      <c r="H209" s="333"/>
      <c r="I209" s="330"/>
      <c r="J209" s="329"/>
      <c r="K209" s="329"/>
      <c r="L209" s="329"/>
      <c r="M209" s="329"/>
      <c r="N209" s="329"/>
      <c r="O209" s="329"/>
      <c r="P209" s="329"/>
      <c r="Q209" s="329"/>
      <c r="R209" s="329"/>
    </row>
    <row r="210" spans="1:18" ht="15.75" customHeight="1" x14ac:dyDescent="0.25">
      <c r="A210" s="329"/>
      <c r="B210" s="330"/>
      <c r="C210" s="330"/>
      <c r="D210" s="330"/>
      <c r="E210" s="329"/>
      <c r="F210" s="331"/>
      <c r="G210" s="329"/>
      <c r="H210" s="333"/>
      <c r="I210" s="330"/>
      <c r="J210" s="329"/>
      <c r="K210" s="329"/>
      <c r="L210" s="329"/>
      <c r="M210" s="329"/>
      <c r="N210" s="329"/>
      <c r="O210" s="329"/>
      <c r="P210" s="329"/>
      <c r="Q210" s="329"/>
      <c r="R210" s="329"/>
    </row>
    <row r="211" spans="1:18" ht="15.75" customHeight="1" x14ac:dyDescent="0.25">
      <c r="A211" s="329"/>
      <c r="B211" s="330"/>
      <c r="C211" s="330"/>
      <c r="D211" s="330"/>
      <c r="E211" s="329"/>
      <c r="F211" s="331"/>
      <c r="G211" s="329"/>
      <c r="H211" s="333"/>
      <c r="I211" s="330"/>
      <c r="J211" s="329"/>
      <c r="K211" s="329"/>
      <c r="L211" s="329"/>
      <c r="M211" s="329"/>
      <c r="N211" s="329"/>
      <c r="O211" s="329"/>
      <c r="P211" s="329"/>
      <c r="Q211" s="329"/>
      <c r="R211" s="329"/>
    </row>
    <row r="212" spans="1:18" ht="15.75" customHeight="1" x14ac:dyDescent="0.25">
      <c r="A212" s="329"/>
      <c r="B212" s="330"/>
      <c r="C212" s="330"/>
      <c r="D212" s="330"/>
      <c r="E212" s="329"/>
      <c r="F212" s="331"/>
      <c r="G212" s="329"/>
      <c r="H212" s="333"/>
      <c r="I212" s="330"/>
      <c r="J212" s="329"/>
      <c r="K212" s="329"/>
      <c r="L212" s="329"/>
      <c r="M212" s="329"/>
      <c r="N212" s="329"/>
      <c r="O212" s="329"/>
      <c r="P212" s="329"/>
      <c r="Q212" s="329"/>
      <c r="R212" s="329"/>
    </row>
    <row r="213" spans="1:18" ht="15.75" customHeight="1" x14ac:dyDescent="0.25">
      <c r="A213" s="329"/>
      <c r="B213" s="330"/>
      <c r="C213" s="330"/>
      <c r="D213" s="330"/>
      <c r="E213" s="329"/>
      <c r="F213" s="331"/>
      <c r="G213" s="329"/>
      <c r="H213" s="333"/>
      <c r="I213" s="330"/>
      <c r="J213" s="329"/>
      <c r="K213" s="329"/>
      <c r="L213" s="329"/>
      <c r="M213" s="329"/>
      <c r="N213" s="329"/>
      <c r="O213" s="329"/>
      <c r="P213" s="329"/>
      <c r="Q213" s="329"/>
      <c r="R213" s="329"/>
    </row>
    <row r="214" spans="1:18" ht="15.75" customHeight="1" x14ac:dyDescent="0.25">
      <c r="A214" s="329"/>
      <c r="B214" s="330"/>
      <c r="C214" s="330"/>
      <c r="D214" s="330"/>
      <c r="E214" s="329"/>
      <c r="F214" s="331"/>
      <c r="G214" s="329"/>
      <c r="H214" s="333"/>
      <c r="I214" s="330"/>
      <c r="J214" s="329"/>
      <c r="K214" s="329"/>
      <c r="L214" s="329"/>
      <c r="M214" s="329"/>
      <c r="N214" s="329"/>
      <c r="O214" s="329"/>
      <c r="P214" s="329"/>
      <c r="Q214" s="329"/>
      <c r="R214" s="329"/>
    </row>
    <row r="215" spans="1:18" ht="15.75" customHeight="1" x14ac:dyDescent="0.25">
      <c r="A215" s="329"/>
      <c r="B215" s="330"/>
      <c r="C215" s="330"/>
      <c r="D215" s="330"/>
      <c r="E215" s="329"/>
      <c r="F215" s="331"/>
      <c r="G215" s="329"/>
      <c r="H215" s="333"/>
      <c r="I215" s="330"/>
      <c r="J215" s="329"/>
      <c r="K215" s="329"/>
      <c r="L215" s="329"/>
      <c r="M215" s="329"/>
      <c r="N215" s="329"/>
      <c r="O215" s="329"/>
      <c r="P215" s="329"/>
      <c r="Q215" s="329"/>
      <c r="R215" s="329"/>
    </row>
    <row r="216" spans="1:18" ht="15.75" customHeight="1" x14ac:dyDescent="0.25">
      <c r="A216" s="329"/>
      <c r="B216" s="330"/>
      <c r="C216" s="330"/>
      <c r="D216" s="330"/>
      <c r="E216" s="329"/>
      <c r="F216" s="331"/>
      <c r="G216" s="329"/>
      <c r="H216" s="333"/>
      <c r="I216" s="330"/>
      <c r="J216" s="329"/>
      <c r="K216" s="329"/>
      <c r="L216" s="329"/>
      <c r="M216" s="329"/>
      <c r="N216" s="329"/>
      <c r="O216" s="329"/>
      <c r="P216" s="329"/>
      <c r="Q216" s="329"/>
      <c r="R216" s="329"/>
    </row>
    <row r="217" spans="1:18" ht="15.75" customHeight="1" x14ac:dyDescent="0.25">
      <c r="A217" s="329"/>
      <c r="B217" s="330"/>
      <c r="C217" s="330"/>
      <c r="D217" s="330"/>
      <c r="E217" s="329"/>
      <c r="F217" s="331"/>
      <c r="G217" s="329"/>
      <c r="H217" s="333"/>
      <c r="I217" s="330"/>
      <c r="J217" s="329"/>
      <c r="K217" s="329"/>
      <c r="L217" s="329"/>
      <c r="M217" s="329"/>
      <c r="N217" s="329"/>
      <c r="O217" s="329"/>
      <c r="P217" s="329"/>
      <c r="Q217" s="329"/>
      <c r="R217" s="329"/>
    </row>
    <row r="218" spans="1:18" ht="15.75" customHeight="1" x14ac:dyDescent="0.25">
      <c r="A218" s="329"/>
      <c r="B218" s="330"/>
      <c r="C218" s="330"/>
      <c r="D218" s="330"/>
      <c r="E218" s="329"/>
      <c r="F218" s="331"/>
      <c r="G218" s="329"/>
      <c r="H218" s="333"/>
      <c r="I218" s="330"/>
      <c r="J218" s="329"/>
      <c r="K218" s="329"/>
      <c r="L218" s="329"/>
      <c r="M218" s="329"/>
      <c r="N218" s="329"/>
      <c r="O218" s="329"/>
      <c r="P218" s="329"/>
      <c r="Q218" s="329"/>
      <c r="R218" s="329"/>
    </row>
    <row r="219" spans="1:18" ht="15.75" customHeight="1" x14ac:dyDescent="0.25">
      <c r="A219" s="329"/>
      <c r="B219" s="330"/>
      <c r="C219" s="330"/>
      <c r="D219" s="330"/>
      <c r="E219" s="329"/>
      <c r="F219" s="331"/>
      <c r="G219" s="329"/>
      <c r="H219" s="333"/>
      <c r="I219" s="330"/>
      <c r="J219" s="329"/>
      <c r="K219" s="329"/>
      <c r="L219" s="329"/>
      <c r="M219" s="329"/>
      <c r="N219" s="329"/>
      <c r="O219" s="329"/>
      <c r="P219" s="329"/>
      <c r="Q219" s="329"/>
      <c r="R219" s="329"/>
    </row>
    <row r="220" spans="1:18" ht="15.75" customHeight="1" x14ac:dyDescent="0.25">
      <c r="A220" s="329"/>
      <c r="B220" s="330"/>
      <c r="C220" s="330"/>
      <c r="D220" s="330"/>
      <c r="E220" s="329"/>
      <c r="F220" s="331"/>
      <c r="G220" s="329"/>
      <c r="H220" s="333"/>
      <c r="I220" s="330"/>
      <c r="J220" s="329"/>
      <c r="K220" s="329"/>
      <c r="L220" s="329"/>
      <c r="M220" s="329"/>
      <c r="N220" s="329"/>
      <c r="O220" s="329"/>
      <c r="P220" s="329"/>
      <c r="Q220" s="329"/>
      <c r="R220" s="329"/>
    </row>
    <row r="221" spans="1:18" ht="15.75" customHeight="1" x14ac:dyDescent="0.25">
      <c r="A221" s="329"/>
      <c r="B221" s="330"/>
      <c r="C221" s="330"/>
      <c r="D221" s="330"/>
      <c r="E221" s="329"/>
      <c r="F221" s="331"/>
      <c r="G221" s="329"/>
      <c r="H221" s="333"/>
      <c r="I221" s="330"/>
      <c r="J221" s="329"/>
      <c r="K221" s="329"/>
      <c r="L221" s="329"/>
      <c r="M221" s="329"/>
      <c r="N221" s="329"/>
      <c r="O221" s="329"/>
      <c r="P221" s="329"/>
      <c r="Q221" s="329"/>
      <c r="R221" s="329"/>
    </row>
    <row r="222" spans="1:18" ht="15.75" customHeight="1" x14ac:dyDescent="0.25">
      <c r="A222" s="329"/>
      <c r="B222" s="330"/>
      <c r="C222" s="330"/>
      <c r="D222" s="330"/>
      <c r="E222" s="329"/>
      <c r="F222" s="331"/>
      <c r="G222" s="329"/>
      <c r="H222" s="333"/>
      <c r="I222" s="330"/>
      <c r="J222" s="329"/>
      <c r="K222" s="329"/>
      <c r="L222" s="329"/>
      <c r="M222" s="329"/>
      <c r="N222" s="329"/>
      <c r="O222" s="329"/>
      <c r="P222" s="329"/>
      <c r="Q222" s="329"/>
      <c r="R222" s="329"/>
    </row>
    <row r="223" spans="1:18" ht="15.75" customHeight="1" x14ac:dyDescent="0.25">
      <c r="A223" s="329"/>
      <c r="B223" s="330"/>
      <c r="C223" s="330"/>
      <c r="D223" s="330"/>
      <c r="E223" s="329"/>
      <c r="F223" s="331"/>
      <c r="G223" s="329"/>
      <c r="H223" s="333"/>
      <c r="I223" s="330"/>
      <c r="J223" s="329"/>
      <c r="K223" s="329"/>
      <c r="L223" s="329"/>
      <c r="M223" s="329"/>
      <c r="N223" s="329"/>
      <c r="O223" s="329"/>
      <c r="P223" s="329"/>
      <c r="Q223" s="329"/>
      <c r="R223" s="329"/>
    </row>
    <row r="224" spans="1:18" ht="15.75" customHeight="1" x14ac:dyDescent="0.25">
      <c r="A224" s="329"/>
      <c r="B224" s="330"/>
      <c r="C224" s="330"/>
      <c r="D224" s="330"/>
      <c r="E224" s="329"/>
      <c r="F224" s="331"/>
      <c r="G224" s="329"/>
      <c r="H224" s="333"/>
      <c r="I224" s="330"/>
      <c r="J224" s="329"/>
      <c r="K224" s="329"/>
      <c r="L224" s="329"/>
      <c r="M224" s="329"/>
      <c r="N224" s="329"/>
      <c r="O224" s="329"/>
      <c r="P224" s="329"/>
      <c r="Q224" s="329"/>
      <c r="R224" s="329"/>
    </row>
    <row r="225" spans="1:18" ht="15.75" customHeight="1" x14ac:dyDescent="0.25">
      <c r="A225" s="329"/>
      <c r="B225" s="330"/>
      <c r="C225" s="330"/>
      <c r="D225" s="330"/>
      <c r="E225" s="329"/>
      <c r="F225" s="331"/>
      <c r="G225" s="329"/>
      <c r="H225" s="333"/>
      <c r="I225" s="330"/>
      <c r="J225" s="329"/>
      <c r="K225" s="329"/>
      <c r="L225" s="329"/>
      <c r="M225" s="329"/>
      <c r="N225" s="329"/>
      <c r="O225" s="329"/>
      <c r="P225" s="329"/>
      <c r="Q225" s="329"/>
      <c r="R225" s="329"/>
    </row>
    <row r="226" spans="1:18" ht="15.75" customHeight="1" x14ac:dyDescent="0.25">
      <c r="A226" s="329"/>
      <c r="B226" s="330"/>
      <c r="C226" s="330"/>
      <c r="D226" s="330"/>
      <c r="E226" s="329"/>
      <c r="F226" s="331"/>
      <c r="G226" s="329"/>
      <c r="H226" s="333"/>
      <c r="I226" s="330"/>
      <c r="J226" s="329"/>
      <c r="K226" s="329"/>
      <c r="L226" s="329"/>
      <c r="M226" s="329"/>
      <c r="N226" s="329"/>
      <c r="O226" s="329"/>
      <c r="P226" s="329"/>
      <c r="Q226" s="329"/>
      <c r="R226" s="329"/>
    </row>
    <row r="227" spans="1:18" ht="15.75" customHeight="1" x14ac:dyDescent="0.25">
      <c r="A227" s="329"/>
      <c r="B227" s="330"/>
      <c r="C227" s="330"/>
      <c r="D227" s="330"/>
      <c r="E227" s="329"/>
      <c r="F227" s="331"/>
      <c r="G227" s="329"/>
      <c r="H227" s="333"/>
      <c r="I227" s="330"/>
      <c r="J227" s="329"/>
      <c r="K227" s="329"/>
      <c r="L227" s="329"/>
      <c r="M227" s="329"/>
      <c r="N227" s="329"/>
      <c r="O227" s="329"/>
      <c r="P227" s="329"/>
      <c r="Q227" s="329"/>
      <c r="R227" s="329"/>
    </row>
    <row r="228" spans="1:18" ht="15.75" customHeight="1" x14ac:dyDescent="0.25">
      <c r="A228" s="329"/>
      <c r="B228" s="330"/>
      <c r="C228" s="330"/>
      <c r="D228" s="330"/>
      <c r="E228" s="329"/>
      <c r="F228" s="331"/>
      <c r="G228" s="329"/>
      <c r="H228" s="333"/>
      <c r="I228" s="330"/>
      <c r="J228" s="329"/>
      <c r="K228" s="329"/>
      <c r="L228" s="329"/>
      <c r="M228" s="329"/>
      <c r="N228" s="329"/>
      <c r="O228" s="329"/>
      <c r="P228" s="329"/>
      <c r="Q228" s="329"/>
      <c r="R228" s="329"/>
    </row>
    <row r="229" spans="1:18" ht="15.75" customHeight="1" x14ac:dyDescent="0.25">
      <c r="A229" s="329"/>
      <c r="B229" s="330"/>
      <c r="C229" s="330"/>
      <c r="D229" s="330"/>
      <c r="E229" s="329"/>
      <c r="F229" s="331"/>
      <c r="G229" s="329"/>
      <c r="H229" s="333"/>
      <c r="I229" s="330"/>
      <c r="J229" s="329"/>
      <c r="K229" s="329"/>
      <c r="L229" s="329"/>
      <c r="M229" s="329"/>
      <c r="N229" s="329"/>
      <c r="O229" s="329"/>
      <c r="P229" s="329"/>
      <c r="Q229" s="329"/>
      <c r="R229" s="329"/>
    </row>
    <row r="230" spans="1:18" ht="15.75" customHeight="1" x14ac:dyDescent="0.25">
      <c r="A230" s="329"/>
      <c r="B230" s="330"/>
      <c r="C230" s="330"/>
      <c r="D230" s="330"/>
      <c r="E230" s="329"/>
      <c r="F230" s="331"/>
      <c r="G230" s="329"/>
      <c r="H230" s="333"/>
      <c r="I230" s="330"/>
      <c r="J230" s="329"/>
      <c r="K230" s="329"/>
      <c r="L230" s="329"/>
      <c r="M230" s="329"/>
      <c r="N230" s="329"/>
      <c r="O230" s="329"/>
      <c r="P230" s="329"/>
      <c r="Q230" s="329"/>
      <c r="R230" s="329"/>
    </row>
    <row r="231" spans="1:18" ht="15.75" customHeight="1" x14ac:dyDescent="0.25">
      <c r="A231" s="329"/>
      <c r="B231" s="330"/>
      <c r="C231" s="330"/>
      <c r="D231" s="330"/>
      <c r="E231" s="329"/>
      <c r="F231" s="331"/>
      <c r="G231" s="329"/>
      <c r="H231" s="333"/>
      <c r="I231" s="330"/>
      <c r="J231" s="329"/>
      <c r="K231" s="329"/>
      <c r="L231" s="329"/>
      <c r="M231" s="329"/>
      <c r="N231" s="329"/>
      <c r="O231" s="329"/>
      <c r="P231" s="329"/>
      <c r="Q231" s="329"/>
      <c r="R231" s="329"/>
    </row>
    <row r="232" spans="1:18" ht="15.75" customHeight="1" x14ac:dyDescent="0.25">
      <c r="A232" s="329"/>
      <c r="B232" s="330"/>
      <c r="C232" s="330"/>
      <c r="D232" s="330"/>
      <c r="E232" s="329"/>
      <c r="F232" s="331"/>
      <c r="G232" s="329"/>
      <c r="H232" s="333"/>
      <c r="I232" s="330"/>
      <c r="J232" s="329"/>
      <c r="K232" s="329"/>
      <c r="L232" s="329"/>
      <c r="M232" s="329"/>
      <c r="N232" s="329"/>
      <c r="O232" s="329"/>
      <c r="P232" s="329"/>
      <c r="Q232" s="329"/>
      <c r="R232" s="329"/>
    </row>
    <row r="233" spans="1:18" ht="15.75" customHeight="1" x14ac:dyDescent="0.25">
      <c r="A233" s="329"/>
      <c r="B233" s="330"/>
      <c r="C233" s="330"/>
      <c r="D233" s="330"/>
      <c r="E233" s="329"/>
      <c r="F233" s="331"/>
      <c r="G233" s="329"/>
      <c r="H233" s="333"/>
      <c r="I233" s="330"/>
      <c r="J233" s="329"/>
      <c r="K233" s="329"/>
      <c r="L233" s="329"/>
      <c r="M233" s="329"/>
      <c r="N233" s="329"/>
      <c r="O233" s="329"/>
      <c r="P233" s="329"/>
      <c r="Q233" s="329"/>
      <c r="R233" s="329"/>
    </row>
    <row r="234" spans="1:18" ht="15.75" customHeight="1" x14ac:dyDescent="0.25">
      <c r="A234" s="329"/>
      <c r="B234" s="330"/>
      <c r="C234" s="330"/>
      <c r="D234" s="330"/>
      <c r="E234" s="329"/>
      <c r="F234" s="331"/>
      <c r="G234" s="329"/>
      <c r="H234" s="333"/>
      <c r="I234" s="330"/>
      <c r="J234" s="329"/>
      <c r="K234" s="329"/>
      <c r="L234" s="329"/>
      <c r="M234" s="329"/>
      <c r="N234" s="329"/>
      <c r="O234" s="329"/>
      <c r="P234" s="329"/>
      <c r="Q234" s="329"/>
      <c r="R234" s="329"/>
    </row>
    <row r="235" spans="1:18" ht="15.75" customHeight="1" x14ac:dyDescent="0.25">
      <c r="A235" s="329"/>
      <c r="B235" s="330"/>
      <c r="C235" s="330"/>
      <c r="D235" s="330"/>
      <c r="E235" s="329"/>
      <c r="F235" s="331"/>
      <c r="G235" s="329"/>
      <c r="H235" s="333"/>
      <c r="I235" s="330"/>
      <c r="J235" s="329"/>
      <c r="K235" s="329"/>
      <c r="L235" s="329"/>
      <c r="M235" s="329"/>
      <c r="N235" s="329"/>
      <c r="O235" s="329"/>
      <c r="P235" s="329"/>
      <c r="Q235" s="329"/>
      <c r="R235" s="329"/>
    </row>
    <row r="236" spans="1:18" ht="15.75" customHeight="1" x14ac:dyDescent="0.25">
      <c r="A236" s="329"/>
      <c r="B236" s="330"/>
      <c r="C236" s="330"/>
      <c r="D236" s="330"/>
      <c r="E236" s="329"/>
      <c r="F236" s="331"/>
      <c r="G236" s="329"/>
      <c r="H236" s="333"/>
      <c r="I236" s="330"/>
      <c r="J236" s="329"/>
      <c r="K236" s="329"/>
      <c r="L236" s="329"/>
      <c r="M236" s="329"/>
      <c r="N236" s="329"/>
      <c r="O236" s="329"/>
      <c r="P236" s="329"/>
      <c r="Q236" s="329"/>
      <c r="R236" s="329"/>
    </row>
    <row r="237" spans="1:18" ht="15.75" customHeight="1" x14ac:dyDescent="0.25">
      <c r="A237" s="329"/>
      <c r="B237" s="330"/>
      <c r="C237" s="330"/>
      <c r="D237" s="330"/>
      <c r="E237" s="329"/>
      <c r="F237" s="331"/>
      <c r="G237" s="329"/>
      <c r="H237" s="333"/>
      <c r="I237" s="330"/>
      <c r="J237" s="329"/>
      <c r="K237" s="329"/>
      <c r="L237" s="329"/>
      <c r="M237" s="329"/>
      <c r="N237" s="329"/>
      <c r="O237" s="329"/>
      <c r="P237" s="329"/>
      <c r="Q237" s="329"/>
      <c r="R237" s="329"/>
    </row>
    <row r="238" spans="1:18" ht="15.75" customHeight="1" x14ac:dyDescent="0.25">
      <c r="A238" s="329"/>
      <c r="B238" s="330"/>
      <c r="C238" s="330"/>
      <c r="D238" s="330"/>
      <c r="E238" s="329"/>
      <c r="F238" s="331"/>
      <c r="G238" s="329"/>
      <c r="H238" s="333"/>
      <c r="I238" s="330"/>
      <c r="J238" s="329"/>
      <c r="K238" s="329"/>
      <c r="L238" s="329"/>
      <c r="M238" s="329"/>
      <c r="N238" s="329"/>
      <c r="O238" s="329"/>
      <c r="P238" s="329"/>
      <c r="Q238" s="329"/>
      <c r="R238" s="329"/>
    </row>
    <row r="239" spans="1:18" ht="15.75" customHeight="1" x14ac:dyDescent="0.25">
      <c r="A239" s="329"/>
      <c r="B239" s="330"/>
      <c r="C239" s="330"/>
      <c r="D239" s="330"/>
      <c r="E239" s="329"/>
      <c r="F239" s="331"/>
      <c r="G239" s="329"/>
      <c r="H239" s="333"/>
      <c r="I239" s="330"/>
      <c r="J239" s="329"/>
      <c r="K239" s="329"/>
      <c r="L239" s="329"/>
      <c r="M239" s="329"/>
      <c r="N239" s="329"/>
      <c r="O239" s="329"/>
      <c r="P239" s="329"/>
      <c r="Q239" s="329"/>
      <c r="R239" s="329"/>
    </row>
    <row r="240" spans="1:18" ht="15.75" customHeight="1" x14ac:dyDescent="0.25">
      <c r="A240" s="329"/>
      <c r="B240" s="330"/>
      <c r="C240" s="330"/>
      <c r="D240" s="330"/>
      <c r="E240" s="329"/>
      <c r="F240" s="331"/>
      <c r="G240" s="329"/>
      <c r="H240" s="333"/>
      <c r="I240" s="330"/>
      <c r="J240" s="329"/>
      <c r="K240" s="329"/>
      <c r="L240" s="329"/>
      <c r="M240" s="329"/>
      <c r="N240" s="329"/>
      <c r="O240" s="329"/>
      <c r="P240" s="329"/>
      <c r="Q240" s="329"/>
      <c r="R240" s="329"/>
    </row>
    <row r="241" spans="1:18" ht="15.75" customHeight="1" x14ac:dyDescent="0.25">
      <c r="A241" s="329"/>
      <c r="B241" s="330"/>
      <c r="C241" s="330"/>
      <c r="D241" s="330"/>
      <c r="E241" s="329"/>
      <c r="F241" s="331"/>
      <c r="G241" s="329"/>
      <c r="H241" s="333"/>
      <c r="I241" s="330"/>
      <c r="J241" s="329"/>
      <c r="K241" s="329"/>
      <c r="L241" s="329"/>
      <c r="M241" s="329"/>
      <c r="N241" s="329"/>
      <c r="O241" s="329"/>
      <c r="P241" s="329"/>
      <c r="Q241" s="329"/>
      <c r="R241" s="329"/>
    </row>
    <row r="242" spans="1:18" ht="15.75" customHeight="1" x14ac:dyDescent="0.25">
      <c r="A242" s="329"/>
      <c r="B242" s="330"/>
      <c r="C242" s="330"/>
      <c r="D242" s="330"/>
      <c r="E242" s="329"/>
      <c r="F242" s="331"/>
      <c r="G242" s="329"/>
      <c r="H242" s="333"/>
      <c r="I242" s="330"/>
      <c r="J242" s="329"/>
      <c r="K242" s="329"/>
      <c r="L242" s="329"/>
      <c r="M242" s="329"/>
      <c r="N242" s="329"/>
      <c r="O242" s="329"/>
      <c r="P242" s="329"/>
      <c r="Q242" s="329"/>
      <c r="R242" s="329"/>
    </row>
    <row r="243" spans="1:18" ht="15.75" customHeight="1" x14ac:dyDescent="0.25">
      <c r="A243" s="329"/>
      <c r="B243" s="330"/>
      <c r="C243" s="330"/>
      <c r="D243" s="330"/>
      <c r="E243" s="329"/>
      <c r="F243" s="331"/>
      <c r="G243" s="329"/>
      <c r="H243" s="333"/>
      <c r="I243" s="330"/>
      <c r="J243" s="329"/>
      <c r="K243" s="329"/>
      <c r="L243" s="329"/>
      <c r="M243" s="329"/>
      <c r="N243" s="329"/>
      <c r="O243" s="329"/>
      <c r="P243" s="329"/>
      <c r="Q243" s="329"/>
      <c r="R243" s="329"/>
    </row>
    <row r="244" spans="1:18" ht="15.75" customHeight="1" x14ac:dyDescent="0.25">
      <c r="A244" s="329"/>
      <c r="B244" s="330"/>
      <c r="C244" s="330"/>
      <c r="D244" s="330"/>
      <c r="E244" s="329"/>
      <c r="F244" s="331"/>
      <c r="G244" s="329"/>
      <c r="H244" s="333"/>
      <c r="I244" s="330"/>
      <c r="J244" s="329"/>
      <c r="K244" s="329"/>
      <c r="L244" s="329"/>
      <c r="M244" s="329"/>
      <c r="N244" s="329"/>
      <c r="O244" s="329"/>
      <c r="P244" s="329"/>
      <c r="Q244" s="329"/>
      <c r="R244" s="329"/>
    </row>
    <row r="245" spans="1:18" ht="15.75" customHeight="1" x14ac:dyDescent="0.25">
      <c r="A245" s="329"/>
      <c r="B245" s="330"/>
      <c r="C245" s="330"/>
      <c r="D245" s="330"/>
      <c r="E245" s="329"/>
      <c r="F245" s="331"/>
      <c r="G245" s="329"/>
      <c r="H245" s="333"/>
      <c r="I245" s="330"/>
      <c r="J245" s="329"/>
      <c r="K245" s="329"/>
      <c r="L245" s="329"/>
      <c r="M245" s="329"/>
      <c r="N245" s="329"/>
      <c r="O245" s="329"/>
      <c r="P245" s="329"/>
      <c r="Q245" s="329"/>
      <c r="R245" s="329"/>
    </row>
    <row r="246" spans="1:18" ht="15.75" customHeight="1" x14ac:dyDescent="0.25">
      <c r="A246" s="329"/>
      <c r="B246" s="330"/>
      <c r="C246" s="330"/>
      <c r="D246" s="330"/>
      <c r="E246" s="329"/>
      <c r="F246" s="331"/>
      <c r="G246" s="329"/>
      <c r="H246" s="333"/>
      <c r="I246" s="330"/>
      <c r="J246" s="329"/>
      <c r="K246" s="329"/>
      <c r="L246" s="329"/>
      <c r="M246" s="329"/>
      <c r="N246" s="329"/>
      <c r="O246" s="329"/>
      <c r="P246" s="329"/>
      <c r="Q246" s="329"/>
      <c r="R246" s="329"/>
    </row>
    <row r="247" spans="1:18" ht="15.75" customHeight="1" x14ac:dyDescent="0.25">
      <c r="A247" s="329"/>
      <c r="B247" s="330"/>
      <c r="C247" s="330"/>
      <c r="D247" s="330"/>
      <c r="E247" s="329"/>
      <c r="F247" s="331"/>
      <c r="G247" s="329"/>
      <c r="H247" s="333"/>
      <c r="I247" s="330"/>
      <c r="J247" s="329"/>
      <c r="K247" s="329"/>
      <c r="L247" s="329"/>
      <c r="M247" s="329"/>
      <c r="N247" s="329"/>
      <c r="O247" s="329"/>
      <c r="P247" s="329"/>
      <c r="Q247" s="329"/>
      <c r="R247" s="329"/>
    </row>
    <row r="248" spans="1:18" ht="15.75" customHeight="1" x14ac:dyDescent="0.25">
      <c r="A248" s="329"/>
      <c r="B248" s="330"/>
      <c r="C248" s="330"/>
      <c r="D248" s="330"/>
      <c r="E248" s="329"/>
      <c r="F248" s="331"/>
      <c r="G248" s="329"/>
      <c r="H248" s="333"/>
      <c r="I248" s="330"/>
      <c r="J248" s="329"/>
      <c r="K248" s="329"/>
      <c r="L248" s="329"/>
      <c r="M248" s="329"/>
      <c r="N248" s="329"/>
      <c r="O248" s="329"/>
      <c r="P248" s="329"/>
      <c r="Q248" s="329"/>
      <c r="R248" s="329"/>
    </row>
    <row r="249" spans="1:18" ht="15.75" customHeight="1" x14ac:dyDescent="0.25">
      <c r="A249" s="329"/>
      <c r="B249" s="330"/>
      <c r="C249" s="330"/>
      <c r="D249" s="330"/>
      <c r="E249" s="329"/>
      <c r="F249" s="331"/>
      <c r="G249" s="329"/>
      <c r="H249" s="333"/>
      <c r="I249" s="330"/>
      <c r="J249" s="329"/>
      <c r="K249" s="329"/>
      <c r="L249" s="329"/>
      <c r="M249" s="329"/>
      <c r="N249" s="329"/>
      <c r="O249" s="329"/>
      <c r="P249" s="329"/>
      <c r="Q249" s="329"/>
      <c r="R249" s="329"/>
    </row>
    <row r="250" spans="1:18" ht="15.75" customHeight="1" x14ac:dyDescent="0.25">
      <c r="A250" s="329"/>
      <c r="B250" s="330"/>
      <c r="C250" s="330"/>
      <c r="D250" s="330"/>
      <c r="E250" s="329"/>
      <c r="F250" s="331"/>
      <c r="G250" s="329"/>
      <c r="H250" s="333"/>
      <c r="I250" s="330"/>
      <c r="J250" s="329"/>
      <c r="K250" s="329"/>
      <c r="L250" s="329"/>
      <c r="M250" s="329"/>
      <c r="N250" s="329"/>
      <c r="O250" s="329"/>
      <c r="P250" s="329"/>
      <c r="Q250" s="329"/>
      <c r="R250" s="329"/>
    </row>
    <row r="251" spans="1:18" ht="15.75" customHeight="1" x14ac:dyDescent="0.25">
      <c r="A251" s="329"/>
      <c r="B251" s="330"/>
      <c r="C251" s="330"/>
      <c r="D251" s="330"/>
      <c r="E251" s="329"/>
      <c r="F251" s="331"/>
      <c r="G251" s="329"/>
      <c r="H251" s="333"/>
      <c r="I251" s="330"/>
      <c r="J251" s="329"/>
      <c r="K251" s="329"/>
      <c r="L251" s="329"/>
      <c r="M251" s="329"/>
      <c r="N251" s="329"/>
      <c r="O251" s="329"/>
      <c r="P251" s="329"/>
      <c r="Q251" s="329"/>
      <c r="R251" s="329"/>
    </row>
    <row r="252" spans="1:18" ht="15.75" customHeight="1" x14ac:dyDescent="0.25">
      <c r="A252" s="329"/>
      <c r="B252" s="330"/>
      <c r="C252" s="330"/>
      <c r="D252" s="330"/>
      <c r="E252" s="329"/>
      <c r="F252" s="331"/>
      <c r="G252" s="329"/>
      <c r="H252" s="333"/>
      <c r="I252" s="330"/>
      <c r="J252" s="329"/>
      <c r="K252" s="329"/>
      <c r="L252" s="329"/>
      <c r="M252" s="329"/>
      <c r="N252" s="329"/>
      <c r="O252" s="329"/>
      <c r="P252" s="329"/>
      <c r="Q252" s="329"/>
      <c r="R252" s="329"/>
    </row>
    <row r="253" spans="1:18" ht="15.75" customHeight="1" x14ac:dyDescent="0.25">
      <c r="A253" s="329"/>
      <c r="B253" s="330"/>
      <c r="C253" s="330"/>
      <c r="D253" s="330"/>
      <c r="E253" s="329"/>
      <c r="F253" s="331"/>
      <c r="G253" s="329"/>
      <c r="H253" s="333"/>
      <c r="I253" s="330"/>
      <c r="J253" s="329"/>
      <c r="K253" s="329"/>
      <c r="L253" s="329"/>
      <c r="M253" s="329"/>
      <c r="N253" s="329"/>
      <c r="O253" s="329"/>
      <c r="P253" s="329"/>
      <c r="Q253" s="329"/>
      <c r="R253" s="329"/>
    </row>
    <row r="254" spans="1:18" ht="15.75" customHeight="1" x14ac:dyDescent="0.25">
      <c r="A254" s="329"/>
      <c r="B254" s="330"/>
      <c r="C254" s="330"/>
      <c r="D254" s="330"/>
      <c r="E254" s="329"/>
      <c r="F254" s="331"/>
      <c r="G254" s="329"/>
      <c r="H254" s="333"/>
      <c r="I254" s="330"/>
      <c r="J254" s="329"/>
      <c r="K254" s="329"/>
      <c r="L254" s="329"/>
      <c r="M254" s="329"/>
      <c r="N254" s="329"/>
      <c r="O254" s="329"/>
      <c r="P254" s="329"/>
      <c r="Q254" s="329"/>
      <c r="R254" s="329"/>
    </row>
    <row r="255" spans="1:18" ht="15.75" customHeight="1" x14ac:dyDescent="0.25">
      <c r="A255" s="329"/>
      <c r="B255" s="330"/>
      <c r="C255" s="330"/>
      <c r="D255" s="330"/>
      <c r="E255" s="329"/>
      <c r="F255" s="331"/>
      <c r="G255" s="329"/>
      <c r="H255" s="333"/>
      <c r="I255" s="330"/>
      <c r="J255" s="329"/>
      <c r="K255" s="329"/>
      <c r="L255" s="329"/>
      <c r="M255" s="329"/>
      <c r="N255" s="329"/>
      <c r="O255" s="329"/>
      <c r="P255" s="329"/>
      <c r="Q255" s="329"/>
      <c r="R255" s="329"/>
    </row>
    <row r="256" spans="1:18" ht="15.75" customHeight="1" x14ac:dyDescent="0.25">
      <c r="A256" s="329"/>
      <c r="B256" s="330"/>
      <c r="C256" s="330"/>
      <c r="D256" s="330"/>
      <c r="E256" s="329"/>
      <c r="F256" s="331"/>
      <c r="G256" s="329"/>
      <c r="H256" s="333"/>
      <c r="I256" s="330"/>
      <c r="J256" s="329"/>
      <c r="K256" s="329"/>
      <c r="L256" s="329"/>
      <c r="M256" s="329"/>
      <c r="N256" s="329"/>
      <c r="O256" s="329"/>
      <c r="P256" s="329"/>
      <c r="Q256" s="329"/>
      <c r="R256" s="329"/>
    </row>
    <row r="257" spans="1:18" ht="15.75" customHeight="1" x14ac:dyDescent="0.25">
      <c r="A257" s="329"/>
      <c r="B257" s="330"/>
      <c r="C257" s="330"/>
      <c r="D257" s="330"/>
      <c r="E257" s="329"/>
      <c r="F257" s="331"/>
      <c r="G257" s="329"/>
      <c r="H257" s="333"/>
      <c r="I257" s="330"/>
      <c r="J257" s="329"/>
      <c r="K257" s="329"/>
      <c r="L257" s="329"/>
      <c r="M257" s="329"/>
      <c r="N257" s="329"/>
      <c r="O257" s="329"/>
      <c r="P257" s="329"/>
      <c r="Q257" s="329"/>
      <c r="R257" s="329"/>
    </row>
    <row r="258" spans="1:18" ht="15.75" customHeight="1" x14ac:dyDescent="0.25">
      <c r="A258" s="329"/>
      <c r="B258" s="330"/>
      <c r="C258" s="330"/>
      <c r="D258" s="330"/>
      <c r="E258" s="329"/>
      <c r="F258" s="331"/>
      <c r="G258" s="329"/>
      <c r="H258" s="333"/>
      <c r="I258" s="330"/>
      <c r="J258" s="329"/>
      <c r="K258" s="329"/>
      <c r="L258" s="329"/>
      <c r="M258" s="329"/>
      <c r="N258" s="329"/>
      <c r="O258" s="329"/>
      <c r="P258" s="329"/>
      <c r="Q258" s="329"/>
      <c r="R258" s="329"/>
    </row>
    <row r="259" spans="1:18" ht="15.75" customHeight="1" x14ac:dyDescent="0.25">
      <c r="A259" s="329"/>
      <c r="B259" s="330"/>
      <c r="C259" s="330"/>
      <c r="D259" s="330"/>
      <c r="E259" s="329"/>
      <c r="F259" s="331"/>
      <c r="G259" s="329"/>
      <c r="H259" s="333"/>
      <c r="I259" s="330"/>
      <c r="J259" s="329"/>
      <c r="K259" s="329"/>
      <c r="L259" s="329"/>
      <c r="M259" s="329"/>
      <c r="N259" s="329"/>
      <c r="O259" s="329"/>
      <c r="P259" s="329"/>
      <c r="Q259" s="329"/>
      <c r="R259" s="329"/>
    </row>
    <row r="260" spans="1:18" ht="15.75" customHeight="1" x14ac:dyDescent="0.25">
      <c r="A260" s="329"/>
      <c r="B260" s="330"/>
      <c r="C260" s="330"/>
      <c r="D260" s="330"/>
      <c r="E260" s="329"/>
      <c r="F260" s="331"/>
      <c r="G260" s="329"/>
      <c r="H260" s="333"/>
      <c r="I260" s="330"/>
      <c r="J260" s="329"/>
      <c r="K260" s="329"/>
      <c r="L260" s="329"/>
      <c r="M260" s="329"/>
      <c r="N260" s="329"/>
      <c r="O260" s="329"/>
      <c r="P260" s="329"/>
      <c r="Q260" s="329"/>
      <c r="R260" s="329"/>
    </row>
    <row r="261" spans="1:18" ht="15.75" customHeight="1" x14ac:dyDescent="0.25">
      <c r="A261" s="329"/>
      <c r="B261" s="330"/>
      <c r="C261" s="330"/>
      <c r="D261" s="330"/>
      <c r="E261" s="329"/>
      <c r="F261" s="331"/>
      <c r="G261" s="329"/>
      <c r="H261" s="333"/>
      <c r="I261" s="330"/>
      <c r="J261" s="329"/>
      <c r="K261" s="329"/>
      <c r="L261" s="329"/>
      <c r="M261" s="329"/>
      <c r="N261" s="329"/>
      <c r="O261" s="329"/>
      <c r="P261" s="329"/>
      <c r="Q261" s="329"/>
      <c r="R261" s="329"/>
    </row>
    <row r="262" spans="1:18" ht="15.75" customHeight="1" x14ac:dyDescent="0.25">
      <c r="A262" s="329"/>
      <c r="B262" s="330"/>
      <c r="C262" s="330"/>
      <c r="D262" s="330"/>
      <c r="E262" s="329"/>
      <c r="F262" s="331"/>
      <c r="G262" s="329"/>
      <c r="H262" s="333"/>
      <c r="I262" s="330"/>
      <c r="J262" s="329"/>
      <c r="K262" s="329"/>
      <c r="L262" s="329"/>
      <c r="M262" s="329"/>
      <c r="N262" s="329"/>
      <c r="O262" s="329"/>
      <c r="P262" s="329"/>
      <c r="Q262" s="329"/>
      <c r="R262" s="329"/>
    </row>
    <row r="263" spans="1:18" ht="15.75" customHeight="1" x14ac:dyDescent="0.25">
      <c r="A263" s="329"/>
      <c r="B263" s="330"/>
      <c r="C263" s="330"/>
      <c r="D263" s="330"/>
      <c r="E263" s="329"/>
      <c r="F263" s="331"/>
      <c r="G263" s="329"/>
      <c r="H263" s="333"/>
      <c r="I263" s="330"/>
      <c r="J263" s="329"/>
      <c r="K263" s="329"/>
      <c r="L263" s="329"/>
      <c r="M263" s="329"/>
      <c r="N263" s="329"/>
      <c r="O263" s="329"/>
      <c r="P263" s="329"/>
      <c r="Q263" s="329"/>
      <c r="R263" s="329"/>
    </row>
    <row r="264" spans="1:18" ht="15.75" customHeight="1" x14ac:dyDescent="0.25">
      <c r="A264" s="329"/>
      <c r="B264" s="330"/>
      <c r="C264" s="330"/>
      <c r="D264" s="330"/>
      <c r="E264" s="329"/>
      <c r="F264" s="331"/>
      <c r="G264" s="329"/>
      <c r="H264" s="333"/>
      <c r="I264" s="330"/>
      <c r="J264" s="329"/>
      <c r="K264" s="329"/>
      <c r="L264" s="329"/>
      <c r="M264" s="329"/>
      <c r="N264" s="329"/>
      <c r="O264" s="329"/>
      <c r="P264" s="329"/>
      <c r="Q264" s="329"/>
      <c r="R264" s="329"/>
    </row>
    <row r="265" spans="1:18" ht="15.75" customHeight="1" x14ac:dyDescent="0.25">
      <c r="A265" s="329"/>
      <c r="B265" s="330"/>
      <c r="C265" s="330"/>
      <c r="D265" s="330"/>
      <c r="E265" s="329"/>
      <c r="F265" s="331"/>
      <c r="G265" s="329"/>
      <c r="H265" s="333"/>
      <c r="I265" s="330"/>
      <c r="J265" s="329"/>
      <c r="K265" s="329"/>
      <c r="L265" s="329"/>
      <c r="M265" s="329"/>
      <c r="N265" s="329"/>
      <c r="O265" s="329"/>
      <c r="P265" s="329"/>
      <c r="Q265" s="329"/>
      <c r="R265" s="329"/>
    </row>
    <row r="266" spans="1:18" ht="15.75" customHeight="1" x14ac:dyDescent="0.25">
      <c r="A266" s="329"/>
      <c r="B266" s="330"/>
      <c r="C266" s="330"/>
      <c r="D266" s="330"/>
      <c r="E266" s="329"/>
      <c r="F266" s="331"/>
      <c r="G266" s="329"/>
      <c r="H266" s="333"/>
      <c r="I266" s="330"/>
      <c r="J266" s="329"/>
      <c r="K266" s="329"/>
      <c r="L266" s="329"/>
      <c r="M266" s="329"/>
      <c r="N266" s="329"/>
      <c r="O266" s="329"/>
      <c r="P266" s="329"/>
      <c r="Q266" s="329"/>
      <c r="R266" s="329"/>
    </row>
    <row r="267" spans="1:18" ht="15.75" customHeight="1" x14ac:dyDescent="0.25">
      <c r="A267" s="329"/>
      <c r="B267" s="330"/>
      <c r="C267" s="330"/>
      <c r="D267" s="330"/>
      <c r="E267" s="329"/>
      <c r="F267" s="331"/>
      <c r="G267" s="329"/>
      <c r="H267" s="333"/>
      <c r="I267" s="330"/>
      <c r="J267" s="329"/>
      <c r="K267" s="329"/>
      <c r="L267" s="329"/>
      <c r="M267" s="329"/>
      <c r="N267" s="329"/>
      <c r="O267" s="329"/>
      <c r="P267" s="329"/>
      <c r="Q267" s="329"/>
      <c r="R267" s="329"/>
    </row>
    <row r="268" spans="1:18" ht="15.75" customHeight="1" x14ac:dyDescent="0.25">
      <c r="A268" s="329"/>
      <c r="B268" s="330"/>
      <c r="C268" s="330"/>
      <c r="D268" s="330"/>
      <c r="E268" s="329"/>
      <c r="F268" s="331"/>
      <c r="G268" s="329"/>
      <c r="H268" s="333"/>
      <c r="I268" s="330"/>
      <c r="J268" s="329"/>
      <c r="K268" s="329"/>
      <c r="L268" s="329"/>
      <c r="M268" s="329"/>
      <c r="N268" s="329"/>
      <c r="O268" s="329"/>
      <c r="P268" s="329"/>
      <c r="Q268" s="329"/>
      <c r="R268" s="329"/>
    </row>
    <row r="269" spans="1:18" ht="15.75" customHeight="1" x14ac:dyDescent="0.25">
      <c r="A269" s="329"/>
      <c r="B269" s="330"/>
      <c r="C269" s="330"/>
      <c r="D269" s="330"/>
      <c r="E269" s="329"/>
      <c r="F269" s="331"/>
      <c r="G269" s="329"/>
      <c r="H269" s="333"/>
      <c r="I269" s="330"/>
      <c r="J269" s="329"/>
      <c r="K269" s="329"/>
      <c r="L269" s="329"/>
      <c r="M269" s="329"/>
      <c r="N269" s="329"/>
      <c r="O269" s="329"/>
      <c r="P269" s="329"/>
      <c r="Q269" s="329"/>
      <c r="R269" s="329"/>
    </row>
    <row r="270" spans="1:18" ht="15.75" customHeight="1" x14ac:dyDescent="0.25">
      <c r="A270" s="329"/>
      <c r="B270" s="330"/>
      <c r="C270" s="330"/>
      <c r="D270" s="330"/>
      <c r="E270" s="329"/>
      <c r="F270" s="331"/>
      <c r="G270" s="329"/>
      <c r="H270" s="333"/>
      <c r="I270" s="330"/>
      <c r="J270" s="329"/>
      <c r="K270" s="329"/>
      <c r="L270" s="329"/>
      <c r="M270" s="329"/>
      <c r="N270" s="329"/>
      <c r="O270" s="329"/>
      <c r="P270" s="329"/>
      <c r="Q270" s="329"/>
      <c r="R270" s="329"/>
    </row>
    <row r="271" spans="1:18" ht="15.75" customHeight="1" x14ac:dyDescent="0.25">
      <c r="A271" s="329"/>
      <c r="B271" s="330"/>
      <c r="C271" s="330"/>
      <c r="D271" s="330"/>
      <c r="E271" s="329"/>
      <c r="F271" s="331"/>
      <c r="G271" s="329"/>
      <c r="H271" s="333"/>
      <c r="I271" s="330"/>
      <c r="J271" s="329"/>
      <c r="K271" s="329"/>
      <c r="L271" s="329"/>
      <c r="M271" s="329"/>
      <c r="N271" s="329"/>
      <c r="O271" s="329"/>
      <c r="P271" s="329"/>
      <c r="Q271" s="329"/>
      <c r="R271" s="329"/>
    </row>
    <row r="272" spans="1:18" ht="15.75" customHeight="1" x14ac:dyDescent="0.25">
      <c r="A272" s="329"/>
      <c r="B272" s="330"/>
      <c r="C272" s="330"/>
      <c r="D272" s="330"/>
      <c r="E272" s="329"/>
      <c r="F272" s="331"/>
      <c r="G272" s="329"/>
      <c r="H272" s="333"/>
      <c r="I272" s="330"/>
      <c r="J272" s="329"/>
      <c r="K272" s="329"/>
      <c r="L272" s="329"/>
      <c r="M272" s="329"/>
      <c r="N272" s="329"/>
      <c r="O272" s="329"/>
      <c r="P272" s="329"/>
      <c r="Q272" s="329"/>
      <c r="R272" s="329"/>
    </row>
    <row r="273" spans="1:18" ht="15.75" customHeight="1" x14ac:dyDescent="0.25">
      <c r="A273" s="329"/>
      <c r="B273" s="330"/>
      <c r="C273" s="330"/>
      <c r="D273" s="330"/>
      <c r="E273" s="329"/>
      <c r="F273" s="331"/>
      <c r="G273" s="329"/>
      <c r="H273" s="333"/>
      <c r="I273" s="330"/>
      <c r="J273" s="329"/>
      <c r="K273" s="329"/>
      <c r="L273" s="329"/>
      <c r="M273" s="329"/>
      <c r="N273" s="329"/>
      <c r="O273" s="329"/>
      <c r="P273" s="329"/>
      <c r="Q273" s="329"/>
      <c r="R273" s="329"/>
    </row>
    <row r="274" spans="1:18" ht="15.75" customHeight="1" x14ac:dyDescent="0.25">
      <c r="A274" s="329"/>
      <c r="B274" s="330"/>
      <c r="C274" s="330"/>
      <c r="D274" s="330"/>
      <c r="E274" s="329"/>
      <c r="F274" s="331"/>
      <c r="G274" s="329"/>
      <c r="H274" s="333"/>
      <c r="I274" s="330"/>
      <c r="J274" s="329"/>
      <c r="K274" s="329"/>
      <c r="L274" s="329"/>
      <c r="M274" s="329"/>
      <c r="N274" s="329"/>
      <c r="O274" s="329"/>
      <c r="P274" s="329"/>
      <c r="Q274" s="329"/>
      <c r="R274" s="329"/>
    </row>
    <row r="275" spans="1:18" ht="15.75" customHeight="1" x14ac:dyDescent="0.25">
      <c r="A275" s="329"/>
      <c r="B275" s="330"/>
      <c r="C275" s="330"/>
      <c r="D275" s="330"/>
      <c r="E275" s="329"/>
      <c r="F275" s="331"/>
      <c r="G275" s="329"/>
      <c r="H275" s="333"/>
      <c r="I275" s="330"/>
      <c r="J275" s="329"/>
      <c r="K275" s="329"/>
      <c r="L275" s="329"/>
      <c r="M275" s="329"/>
      <c r="N275" s="329"/>
      <c r="O275" s="329"/>
      <c r="P275" s="329"/>
      <c r="Q275" s="329"/>
      <c r="R275" s="329"/>
    </row>
    <row r="276" spans="1:18" ht="15.75" customHeight="1" x14ac:dyDescent="0.25">
      <c r="A276" s="329"/>
      <c r="B276" s="330"/>
      <c r="C276" s="330"/>
      <c r="D276" s="330"/>
      <c r="E276" s="329"/>
      <c r="F276" s="331"/>
      <c r="G276" s="329"/>
      <c r="H276" s="333"/>
      <c r="I276" s="330"/>
      <c r="J276" s="329"/>
      <c r="K276" s="329"/>
      <c r="L276" s="329"/>
      <c r="M276" s="329"/>
      <c r="N276" s="329"/>
      <c r="O276" s="329"/>
      <c r="P276" s="329"/>
      <c r="Q276" s="329"/>
      <c r="R276" s="329"/>
    </row>
    <row r="277" spans="1:18" ht="15.75" customHeight="1" x14ac:dyDescent="0.25">
      <c r="A277" s="329"/>
      <c r="B277" s="330"/>
      <c r="C277" s="330"/>
      <c r="D277" s="330"/>
      <c r="E277" s="329"/>
      <c r="F277" s="331"/>
      <c r="G277" s="329"/>
      <c r="H277" s="333"/>
      <c r="I277" s="330"/>
      <c r="J277" s="329"/>
      <c r="K277" s="329"/>
      <c r="L277" s="329"/>
      <c r="M277" s="329"/>
      <c r="N277" s="329"/>
      <c r="O277" s="329"/>
      <c r="P277" s="329"/>
      <c r="Q277" s="329"/>
      <c r="R277" s="329"/>
    </row>
    <row r="278" spans="1:18" ht="15.75" customHeight="1" x14ac:dyDescent="0.25">
      <c r="A278" s="329"/>
      <c r="B278" s="330"/>
      <c r="C278" s="330"/>
      <c r="D278" s="330"/>
      <c r="E278" s="329"/>
      <c r="F278" s="331"/>
      <c r="G278" s="329"/>
      <c r="H278" s="333"/>
      <c r="I278" s="330"/>
      <c r="J278" s="329"/>
      <c r="K278" s="329"/>
      <c r="L278" s="329"/>
      <c r="M278" s="329"/>
      <c r="N278" s="329"/>
      <c r="O278" s="329"/>
      <c r="P278" s="329"/>
      <c r="Q278" s="329"/>
      <c r="R278" s="329"/>
    </row>
    <row r="279" spans="1:18" ht="15.75" customHeight="1" x14ac:dyDescent="0.25">
      <c r="A279" s="329"/>
      <c r="B279" s="330"/>
      <c r="C279" s="330"/>
      <c r="D279" s="330"/>
      <c r="E279" s="329"/>
      <c r="F279" s="331"/>
      <c r="G279" s="329"/>
      <c r="H279" s="333"/>
      <c r="I279" s="330"/>
      <c r="J279" s="329"/>
      <c r="K279" s="329"/>
      <c r="L279" s="329"/>
      <c r="M279" s="329"/>
      <c r="N279" s="329"/>
      <c r="O279" s="329"/>
      <c r="P279" s="329"/>
      <c r="Q279" s="329"/>
      <c r="R279" s="329"/>
    </row>
    <row r="280" spans="1:18" ht="15.75" customHeight="1" x14ac:dyDescent="0.25">
      <c r="A280" s="329"/>
      <c r="B280" s="330"/>
      <c r="C280" s="330"/>
      <c r="D280" s="330"/>
      <c r="E280" s="329"/>
      <c r="F280" s="331"/>
      <c r="G280" s="329"/>
      <c r="H280" s="333"/>
      <c r="I280" s="330"/>
      <c r="J280" s="329"/>
      <c r="K280" s="329"/>
      <c r="L280" s="329"/>
      <c r="M280" s="329"/>
      <c r="N280" s="329"/>
      <c r="O280" s="329"/>
      <c r="P280" s="329"/>
      <c r="Q280" s="329"/>
      <c r="R280" s="329"/>
    </row>
    <row r="281" spans="1:18" ht="15.75" customHeight="1" x14ac:dyDescent="0.25">
      <c r="A281" s="329"/>
      <c r="B281" s="330"/>
      <c r="C281" s="330"/>
      <c r="D281" s="330"/>
      <c r="E281" s="329"/>
      <c r="F281" s="331"/>
      <c r="G281" s="329"/>
      <c r="H281" s="333"/>
      <c r="I281" s="330"/>
      <c r="J281" s="329"/>
      <c r="K281" s="329"/>
      <c r="L281" s="329"/>
      <c r="M281" s="329"/>
      <c r="N281" s="329"/>
      <c r="O281" s="329"/>
      <c r="P281" s="329"/>
      <c r="Q281" s="329"/>
      <c r="R281" s="329"/>
    </row>
    <row r="282" spans="1:18" ht="15.75" customHeight="1" x14ac:dyDescent="0.25">
      <c r="A282" s="329"/>
      <c r="B282" s="330"/>
      <c r="C282" s="330"/>
      <c r="D282" s="330"/>
      <c r="E282" s="329"/>
      <c r="F282" s="331"/>
      <c r="G282" s="329"/>
      <c r="H282" s="333"/>
      <c r="I282" s="330"/>
      <c r="J282" s="329"/>
      <c r="K282" s="329"/>
      <c r="L282" s="329"/>
      <c r="M282" s="329"/>
      <c r="N282" s="329"/>
      <c r="O282" s="329"/>
      <c r="P282" s="329"/>
      <c r="Q282" s="329"/>
      <c r="R282" s="329"/>
    </row>
    <row r="283" spans="1:18" ht="15.75" customHeight="1" x14ac:dyDescent="0.25">
      <c r="A283" s="329"/>
      <c r="B283" s="330"/>
      <c r="C283" s="330"/>
      <c r="D283" s="330"/>
      <c r="E283" s="329"/>
      <c r="F283" s="331"/>
      <c r="G283" s="329"/>
      <c r="H283" s="333"/>
      <c r="I283" s="330"/>
      <c r="J283" s="329"/>
      <c r="K283" s="329"/>
      <c r="L283" s="329"/>
      <c r="M283" s="329"/>
      <c r="N283" s="329"/>
      <c r="O283" s="329"/>
      <c r="P283" s="329"/>
      <c r="Q283" s="329"/>
      <c r="R283" s="329"/>
    </row>
    <row r="284" spans="1:18" ht="15.75" customHeight="1" x14ac:dyDescent="0.25">
      <c r="A284" s="329"/>
      <c r="B284" s="330"/>
      <c r="C284" s="330"/>
      <c r="D284" s="330"/>
      <c r="E284" s="329"/>
      <c r="F284" s="331"/>
      <c r="G284" s="329"/>
      <c r="H284" s="333"/>
      <c r="I284" s="330"/>
      <c r="J284" s="329"/>
      <c r="K284" s="329"/>
      <c r="L284" s="329"/>
      <c r="M284" s="329"/>
      <c r="N284" s="329"/>
      <c r="O284" s="329"/>
      <c r="P284" s="329"/>
      <c r="Q284" s="329"/>
      <c r="R284" s="329"/>
    </row>
    <row r="285" spans="1:18" ht="15.75" customHeight="1" x14ac:dyDescent="0.25">
      <c r="A285" s="329"/>
      <c r="B285" s="330"/>
      <c r="C285" s="330"/>
      <c r="D285" s="330"/>
      <c r="E285" s="329"/>
      <c r="F285" s="331"/>
      <c r="G285" s="329"/>
      <c r="H285" s="333"/>
      <c r="I285" s="330"/>
      <c r="J285" s="329"/>
      <c r="K285" s="329"/>
      <c r="L285" s="329"/>
      <c r="M285" s="329"/>
      <c r="N285" s="329"/>
      <c r="O285" s="329"/>
      <c r="P285" s="329"/>
      <c r="Q285" s="329"/>
      <c r="R285" s="329"/>
    </row>
    <row r="286" spans="1:18" ht="15.75" customHeight="1" x14ac:dyDescent="0.25">
      <c r="A286" s="329"/>
      <c r="B286" s="330"/>
      <c r="C286" s="330"/>
      <c r="D286" s="330"/>
      <c r="E286" s="329"/>
      <c r="F286" s="331"/>
      <c r="G286" s="329"/>
      <c r="H286" s="333"/>
      <c r="I286" s="330"/>
      <c r="J286" s="329"/>
      <c r="K286" s="329"/>
      <c r="L286" s="329"/>
      <c r="M286" s="329"/>
      <c r="N286" s="329"/>
      <c r="O286" s="329"/>
      <c r="P286" s="329"/>
      <c r="Q286" s="329"/>
      <c r="R286" s="329"/>
    </row>
    <row r="287" spans="1:18" ht="15.75" customHeight="1" x14ac:dyDescent="0.25">
      <c r="A287" s="329"/>
      <c r="B287" s="330"/>
      <c r="C287" s="330"/>
      <c r="D287" s="330"/>
      <c r="E287" s="329"/>
      <c r="F287" s="331"/>
      <c r="G287" s="329"/>
      <c r="H287" s="333"/>
      <c r="I287" s="330"/>
      <c r="J287" s="329"/>
      <c r="K287" s="329"/>
      <c r="L287" s="329"/>
      <c r="M287" s="329"/>
      <c r="N287" s="329"/>
      <c r="O287" s="329"/>
      <c r="P287" s="329"/>
      <c r="Q287" s="329"/>
      <c r="R287" s="329"/>
    </row>
    <row r="288" spans="1:18" ht="15.75" customHeight="1" x14ac:dyDescent="0.25">
      <c r="A288" s="329"/>
      <c r="B288" s="330"/>
      <c r="C288" s="330"/>
      <c r="D288" s="330"/>
      <c r="E288" s="329"/>
      <c r="F288" s="331"/>
      <c r="G288" s="329"/>
      <c r="H288" s="333"/>
      <c r="I288" s="330"/>
      <c r="J288" s="329"/>
      <c r="K288" s="329"/>
      <c r="L288" s="329"/>
      <c r="M288" s="329"/>
      <c r="N288" s="329"/>
      <c r="O288" s="329"/>
      <c r="P288" s="329"/>
      <c r="Q288" s="329"/>
      <c r="R288" s="329"/>
    </row>
    <row r="289" spans="1:18" ht="15.75" customHeight="1" x14ac:dyDescent="0.25">
      <c r="A289" s="329"/>
      <c r="B289" s="330"/>
      <c r="C289" s="330"/>
      <c r="D289" s="330"/>
      <c r="E289" s="329"/>
      <c r="F289" s="331"/>
      <c r="G289" s="329"/>
      <c r="H289" s="333"/>
      <c r="I289" s="330"/>
      <c r="J289" s="329"/>
      <c r="K289" s="329"/>
      <c r="L289" s="329"/>
      <c r="M289" s="329"/>
      <c r="N289" s="329"/>
      <c r="O289" s="329"/>
      <c r="P289" s="329"/>
      <c r="Q289" s="329"/>
      <c r="R289" s="329"/>
    </row>
    <row r="290" spans="1:18" ht="15.75" customHeight="1" x14ac:dyDescent="0.25">
      <c r="A290" s="329"/>
      <c r="B290" s="330"/>
      <c r="C290" s="330"/>
      <c r="D290" s="330"/>
      <c r="E290" s="329"/>
      <c r="F290" s="331"/>
      <c r="G290" s="329"/>
      <c r="H290" s="333"/>
      <c r="I290" s="330"/>
      <c r="J290" s="329"/>
      <c r="K290" s="329"/>
      <c r="L290" s="329"/>
      <c r="M290" s="329"/>
      <c r="N290" s="329"/>
      <c r="O290" s="329"/>
      <c r="P290" s="329"/>
      <c r="Q290" s="329"/>
      <c r="R290" s="329"/>
    </row>
    <row r="291" spans="1:18" ht="15.75" customHeight="1" x14ac:dyDescent="0.25">
      <c r="A291" s="329"/>
      <c r="B291" s="330"/>
      <c r="C291" s="330"/>
      <c r="D291" s="330"/>
      <c r="E291" s="329"/>
      <c r="F291" s="331"/>
      <c r="G291" s="329"/>
      <c r="H291" s="333"/>
      <c r="I291" s="330"/>
      <c r="J291" s="329"/>
      <c r="K291" s="329"/>
      <c r="L291" s="329"/>
      <c r="M291" s="329"/>
      <c r="N291" s="329"/>
      <c r="O291" s="329"/>
      <c r="P291" s="329"/>
      <c r="Q291" s="329"/>
      <c r="R291" s="329"/>
    </row>
    <row r="292" spans="1:18" ht="15.75" customHeight="1" x14ac:dyDescent="0.25">
      <c r="A292" s="329"/>
      <c r="B292" s="330"/>
      <c r="C292" s="330"/>
      <c r="D292" s="330"/>
      <c r="E292" s="329"/>
      <c r="F292" s="331"/>
      <c r="G292" s="329"/>
      <c r="H292" s="333"/>
      <c r="I292" s="330"/>
      <c r="J292" s="329"/>
      <c r="K292" s="329"/>
      <c r="L292" s="329"/>
      <c r="M292" s="329"/>
      <c r="N292" s="329"/>
      <c r="O292" s="329"/>
      <c r="P292" s="329"/>
      <c r="Q292" s="329"/>
      <c r="R292" s="329"/>
    </row>
    <row r="293" spans="1:18" ht="15.75" customHeight="1" x14ac:dyDescent="0.25">
      <c r="A293" s="329"/>
      <c r="B293" s="330"/>
      <c r="C293" s="330"/>
      <c r="D293" s="330"/>
      <c r="E293" s="329"/>
      <c r="F293" s="331"/>
      <c r="G293" s="329"/>
      <c r="H293" s="333"/>
      <c r="I293" s="330"/>
      <c r="J293" s="329"/>
      <c r="K293" s="329"/>
      <c r="L293" s="329"/>
      <c r="M293" s="329"/>
      <c r="N293" s="329"/>
      <c r="O293" s="329"/>
      <c r="P293" s="329"/>
      <c r="Q293" s="329"/>
      <c r="R293" s="329"/>
    </row>
    <row r="294" spans="1:18" ht="15.75" customHeight="1" x14ac:dyDescent="0.25">
      <c r="A294" s="329"/>
      <c r="B294" s="330"/>
      <c r="C294" s="330"/>
      <c r="D294" s="330"/>
      <c r="E294" s="329"/>
      <c r="F294" s="331"/>
      <c r="G294" s="329"/>
      <c r="H294" s="333"/>
      <c r="I294" s="330"/>
      <c r="J294" s="329"/>
      <c r="K294" s="329"/>
      <c r="L294" s="329"/>
      <c r="M294" s="329"/>
      <c r="N294" s="329"/>
      <c r="O294" s="329"/>
      <c r="P294" s="329"/>
      <c r="Q294" s="329"/>
      <c r="R294" s="329"/>
    </row>
    <row r="295" spans="1:18" ht="15.75" customHeight="1" x14ac:dyDescent="0.25">
      <c r="A295" s="329"/>
      <c r="B295" s="330"/>
      <c r="C295" s="330"/>
      <c r="D295" s="330"/>
      <c r="E295" s="329"/>
      <c r="F295" s="331"/>
      <c r="G295" s="329"/>
      <c r="H295" s="333"/>
      <c r="I295" s="330"/>
      <c r="J295" s="329"/>
      <c r="K295" s="329"/>
      <c r="L295" s="329"/>
      <c r="M295" s="329"/>
      <c r="N295" s="329"/>
      <c r="O295" s="329"/>
      <c r="P295" s="329"/>
      <c r="Q295" s="329"/>
      <c r="R295" s="329"/>
    </row>
    <row r="296" spans="1:18" ht="15.75" customHeight="1" x14ac:dyDescent="0.25">
      <c r="A296" s="329"/>
      <c r="B296" s="330"/>
      <c r="C296" s="330"/>
      <c r="D296" s="330"/>
      <c r="E296" s="329"/>
      <c r="F296" s="331"/>
      <c r="G296" s="329"/>
      <c r="H296" s="333"/>
      <c r="I296" s="330"/>
      <c r="J296" s="329"/>
      <c r="K296" s="329"/>
      <c r="L296" s="329"/>
      <c r="M296" s="329"/>
      <c r="N296" s="329"/>
      <c r="O296" s="329"/>
      <c r="P296" s="329"/>
      <c r="Q296" s="329"/>
      <c r="R296" s="329"/>
    </row>
    <row r="297" spans="1:18" ht="15.75" customHeight="1" x14ac:dyDescent="0.25">
      <c r="A297" s="329"/>
      <c r="B297" s="330"/>
      <c r="C297" s="330"/>
      <c r="D297" s="330"/>
      <c r="E297" s="329"/>
      <c r="F297" s="331"/>
      <c r="G297" s="329"/>
      <c r="H297" s="333"/>
      <c r="I297" s="330"/>
      <c r="J297" s="329"/>
      <c r="K297" s="329"/>
      <c r="L297" s="329"/>
      <c r="M297" s="329"/>
      <c r="N297" s="329"/>
      <c r="O297" s="329"/>
      <c r="P297" s="329"/>
      <c r="Q297" s="329"/>
      <c r="R297" s="329"/>
    </row>
    <row r="298" spans="1:18" ht="15.75" customHeight="1" x14ac:dyDescent="0.25">
      <c r="A298" s="329"/>
      <c r="B298" s="330"/>
      <c r="C298" s="330"/>
      <c r="D298" s="330"/>
      <c r="E298" s="329"/>
      <c r="F298" s="331"/>
      <c r="G298" s="329"/>
      <c r="H298" s="333"/>
      <c r="I298" s="330"/>
      <c r="J298" s="329"/>
      <c r="K298" s="329"/>
      <c r="L298" s="329"/>
      <c r="M298" s="329"/>
      <c r="N298" s="329"/>
      <c r="O298" s="329"/>
      <c r="P298" s="329"/>
      <c r="Q298" s="329"/>
      <c r="R298" s="329"/>
    </row>
    <row r="299" spans="1:18" ht="15.75" customHeight="1" x14ac:dyDescent="0.25">
      <c r="A299" s="329"/>
      <c r="B299" s="330"/>
      <c r="C299" s="330"/>
      <c r="D299" s="330"/>
      <c r="E299" s="329"/>
      <c r="F299" s="331"/>
      <c r="G299" s="329"/>
      <c r="H299" s="333"/>
      <c r="I299" s="330"/>
      <c r="J299" s="329"/>
      <c r="K299" s="329"/>
      <c r="L299" s="329"/>
      <c r="M299" s="329"/>
      <c r="N299" s="329"/>
      <c r="O299" s="329"/>
      <c r="P299" s="329"/>
      <c r="Q299" s="329"/>
      <c r="R299" s="329"/>
    </row>
    <row r="300" spans="1:18" ht="15.75" customHeight="1" x14ac:dyDescent="0.25">
      <c r="A300" s="329"/>
      <c r="B300" s="330"/>
      <c r="C300" s="330"/>
      <c r="D300" s="330"/>
      <c r="E300" s="329"/>
      <c r="F300" s="331"/>
      <c r="G300" s="329"/>
      <c r="H300" s="333"/>
      <c r="I300" s="330"/>
      <c r="J300" s="329"/>
      <c r="K300" s="329"/>
      <c r="L300" s="329"/>
      <c r="M300" s="329"/>
      <c r="N300" s="329"/>
      <c r="O300" s="329"/>
      <c r="P300" s="329"/>
      <c r="Q300" s="329"/>
      <c r="R300" s="329"/>
    </row>
    <row r="301" spans="1:18" ht="15.75" customHeight="1" x14ac:dyDescent="0.25">
      <c r="A301" s="329"/>
      <c r="B301" s="330"/>
      <c r="C301" s="330"/>
      <c r="D301" s="330"/>
      <c r="E301" s="329"/>
      <c r="F301" s="331"/>
      <c r="G301" s="329"/>
      <c r="H301" s="333"/>
      <c r="I301" s="330"/>
      <c r="J301" s="329"/>
      <c r="K301" s="329"/>
      <c r="L301" s="329"/>
      <c r="M301" s="329"/>
      <c r="N301" s="329"/>
      <c r="O301" s="329"/>
      <c r="P301" s="329"/>
      <c r="Q301" s="329"/>
      <c r="R301" s="329"/>
    </row>
    <row r="302" spans="1:18" ht="15.75" customHeight="1" x14ac:dyDescent="0.25">
      <c r="A302" s="329"/>
      <c r="B302" s="330"/>
      <c r="C302" s="330"/>
      <c r="D302" s="330"/>
      <c r="E302" s="329"/>
      <c r="F302" s="331"/>
      <c r="G302" s="329"/>
      <c r="H302" s="333"/>
      <c r="I302" s="330"/>
      <c r="J302" s="329"/>
      <c r="K302" s="329"/>
      <c r="L302" s="329"/>
      <c r="M302" s="329"/>
      <c r="N302" s="329"/>
      <c r="O302" s="329"/>
      <c r="P302" s="329"/>
      <c r="Q302" s="329"/>
      <c r="R302" s="329"/>
    </row>
    <row r="303" spans="1:18" ht="15.75" customHeight="1" x14ac:dyDescent="0.25">
      <c r="A303" s="329"/>
      <c r="B303" s="330"/>
      <c r="C303" s="330"/>
      <c r="D303" s="330"/>
      <c r="E303" s="329"/>
      <c r="F303" s="331"/>
      <c r="G303" s="329"/>
      <c r="H303" s="333"/>
      <c r="I303" s="330"/>
      <c r="J303" s="329"/>
      <c r="K303" s="329"/>
      <c r="L303" s="329"/>
      <c r="M303" s="329"/>
      <c r="N303" s="329"/>
      <c r="O303" s="329"/>
      <c r="P303" s="329"/>
      <c r="Q303" s="329"/>
      <c r="R303" s="329"/>
    </row>
    <row r="304" spans="1:18" ht="15.75" customHeight="1" x14ac:dyDescent="0.25">
      <c r="A304" s="329"/>
      <c r="B304" s="330"/>
      <c r="C304" s="330"/>
      <c r="D304" s="330"/>
      <c r="E304" s="329"/>
      <c r="F304" s="331"/>
      <c r="G304" s="329"/>
      <c r="H304" s="333"/>
      <c r="I304" s="330"/>
      <c r="J304" s="329"/>
      <c r="K304" s="329"/>
      <c r="L304" s="329"/>
      <c r="M304" s="329"/>
      <c r="N304" s="329"/>
      <c r="O304" s="329"/>
      <c r="P304" s="329"/>
      <c r="Q304" s="329"/>
      <c r="R304" s="329"/>
    </row>
    <row r="305" spans="1:18" ht="15.75" customHeight="1" x14ac:dyDescent="0.25">
      <c r="A305" s="329"/>
      <c r="B305" s="330"/>
      <c r="C305" s="330"/>
      <c r="D305" s="330"/>
      <c r="E305" s="329"/>
      <c r="F305" s="331"/>
      <c r="G305" s="329"/>
      <c r="H305" s="333"/>
      <c r="I305" s="330"/>
      <c r="J305" s="329"/>
      <c r="K305" s="329"/>
      <c r="L305" s="329"/>
      <c r="M305" s="329"/>
      <c r="N305" s="329"/>
      <c r="O305" s="329"/>
      <c r="P305" s="329"/>
      <c r="Q305" s="329"/>
      <c r="R305" s="329"/>
    </row>
    <row r="306" spans="1:18" ht="15.75" customHeight="1" x14ac:dyDescent="0.25">
      <c r="A306" s="329"/>
      <c r="B306" s="330"/>
      <c r="C306" s="330"/>
      <c r="D306" s="330"/>
      <c r="E306" s="329"/>
      <c r="F306" s="331"/>
      <c r="G306" s="329"/>
      <c r="H306" s="333"/>
      <c r="I306" s="330"/>
      <c r="J306" s="329"/>
      <c r="K306" s="329"/>
      <c r="L306" s="329"/>
      <c r="M306" s="329"/>
      <c r="N306" s="329"/>
      <c r="O306" s="329"/>
      <c r="P306" s="329"/>
      <c r="Q306" s="329"/>
      <c r="R306" s="329"/>
    </row>
    <row r="307" spans="1:18" ht="15.75" customHeight="1" x14ac:dyDescent="0.25">
      <c r="A307" s="329"/>
      <c r="B307" s="330"/>
      <c r="C307" s="330"/>
      <c r="D307" s="330"/>
      <c r="E307" s="329"/>
      <c r="F307" s="331"/>
      <c r="G307" s="329"/>
      <c r="H307" s="333"/>
      <c r="I307" s="330"/>
      <c r="J307" s="329"/>
      <c r="K307" s="329"/>
      <c r="L307" s="329"/>
      <c r="M307" s="329"/>
      <c r="N307" s="329"/>
      <c r="O307" s="329"/>
      <c r="P307" s="329"/>
      <c r="Q307" s="329"/>
      <c r="R307" s="329"/>
    </row>
    <row r="308" spans="1:18" ht="15.75" customHeight="1" x14ac:dyDescent="0.25">
      <c r="A308" s="329"/>
      <c r="B308" s="330"/>
      <c r="C308" s="330"/>
      <c r="D308" s="330"/>
      <c r="E308" s="329"/>
      <c r="F308" s="331"/>
      <c r="G308" s="329"/>
      <c r="H308" s="333"/>
      <c r="I308" s="330"/>
      <c r="J308" s="329"/>
      <c r="K308" s="329"/>
      <c r="L308" s="329"/>
      <c r="M308" s="329"/>
      <c r="N308" s="329"/>
      <c r="O308" s="329"/>
      <c r="P308" s="329"/>
      <c r="Q308" s="329"/>
      <c r="R308" s="329"/>
    </row>
    <row r="309" spans="1:18" ht="15.75" customHeight="1" x14ac:dyDescent="0.25">
      <c r="A309" s="329"/>
      <c r="B309" s="330"/>
      <c r="C309" s="330"/>
      <c r="D309" s="330"/>
      <c r="E309" s="329"/>
      <c r="F309" s="331"/>
      <c r="G309" s="329"/>
      <c r="H309" s="333"/>
      <c r="I309" s="330"/>
      <c r="J309" s="329"/>
      <c r="K309" s="329"/>
      <c r="L309" s="329"/>
      <c r="M309" s="329"/>
      <c r="N309" s="329"/>
      <c r="O309" s="329"/>
      <c r="P309" s="329"/>
      <c r="Q309" s="329"/>
      <c r="R309" s="329"/>
    </row>
    <row r="310" spans="1:18" ht="15.75" customHeight="1" x14ac:dyDescent="0.25">
      <c r="A310" s="329"/>
      <c r="B310" s="330"/>
      <c r="C310" s="330"/>
      <c r="D310" s="330"/>
      <c r="E310" s="329"/>
      <c r="F310" s="331"/>
      <c r="G310" s="329"/>
      <c r="H310" s="333"/>
      <c r="I310" s="330"/>
      <c r="J310" s="329"/>
      <c r="K310" s="329"/>
      <c r="L310" s="329"/>
      <c r="M310" s="329"/>
      <c r="N310" s="329"/>
      <c r="O310" s="329"/>
      <c r="P310" s="329"/>
      <c r="Q310" s="329"/>
      <c r="R310" s="329"/>
    </row>
    <row r="311" spans="1:18" ht="15.75" customHeight="1" x14ac:dyDescent="0.25">
      <c r="A311" s="329"/>
      <c r="B311" s="330"/>
      <c r="C311" s="330"/>
      <c r="D311" s="330"/>
      <c r="E311" s="329"/>
      <c r="F311" s="331"/>
      <c r="G311" s="329"/>
      <c r="H311" s="333"/>
      <c r="I311" s="330"/>
      <c r="J311" s="329"/>
      <c r="K311" s="329"/>
      <c r="L311" s="329"/>
      <c r="M311" s="329"/>
      <c r="N311" s="329"/>
      <c r="O311" s="329"/>
      <c r="P311" s="329"/>
      <c r="Q311" s="329"/>
      <c r="R311" s="329"/>
    </row>
    <row r="312" spans="1:18" ht="15.75" customHeight="1" x14ac:dyDescent="0.25">
      <c r="A312" s="329"/>
      <c r="B312" s="330"/>
      <c r="C312" s="330"/>
      <c r="D312" s="330"/>
      <c r="E312" s="329"/>
      <c r="F312" s="331"/>
      <c r="G312" s="329"/>
      <c r="H312" s="333"/>
      <c r="I312" s="330"/>
      <c r="J312" s="329"/>
      <c r="K312" s="329"/>
      <c r="L312" s="329"/>
      <c r="M312" s="329"/>
      <c r="N312" s="329"/>
      <c r="O312" s="329"/>
      <c r="P312" s="329"/>
      <c r="Q312" s="329"/>
      <c r="R312" s="329"/>
    </row>
    <row r="313" spans="1:18" ht="15.75" customHeight="1" x14ac:dyDescent="0.25">
      <c r="A313" s="329"/>
      <c r="B313" s="330"/>
      <c r="C313" s="330"/>
      <c r="D313" s="330"/>
      <c r="E313" s="329"/>
      <c r="F313" s="331"/>
      <c r="G313" s="329"/>
      <c r="H313" s="333"/>
      <c r="I313" s="330"/>
      <c r="J313" s="329"/>
      <c r="K313" s="329"/>
      <c r="L313" s="329"/>
      <c r="M313" s="329"/>
      <c r="N313" s="329"/>
      <c r="O313" s="329"/>
      <c r="P313" s="329"/>
      <c r="Q313" s="329"/>
      <c r="R313" s="329"/>
    </row>
    <row r="314" spans="1:18" ht="15.75" customHeight="1" x14ac:dyDescent="0.25">
      <c r="A314" s="329"/>
      <c r="B314" s="330"/>
      <c r="C314" s="330"/>
      <c r="D314" s="330"/>
      <c r="E314" s="329"/>
      <c r="F314" s="331"/>
      <c r="G314" s="329"/>
      <c r="H314" s="333"/>
      <c r="I314" s="330"/>
      <c r="J314" s="329"/>
      <c r="K314" s="329"/>
      <c r="L314" s="329"/>
      <c r="M314" s="329"/>
      <c r="N314" s="329"/>
      <c r="O314" s="329"/>
      <c r="P314" s="329"/>
      <c r="Q314" s="329"/>
      <c r="R314" s="329"/>
    </row>
    <row r="315" spans="1:18" ht="15.75" customHeight="1" x14ac:dyDescent="0.25">
      <c r="A315" s="329"/>
      <c r="B315" s="330"/>
      <c r="C315" s="330"/>
      <c r="D315" s="330"/>
      <c r="E315" s="329"/>
      <c r="F315" s="331"/>
      <c r="G315" s="329"/>
      <c r="H315" s="333"/>
      <c r="I315" s="330"/>
      <c r="J315" s="329"/>
      <c r="K315" s="329"/>
      <c r="L315" s="329"/>
      <c r="M315" s="329"/>
      <c r="N315" s="329"/>
      <c r="O315" s="329"/>
      <c r="P315" s="329"/>
      <c r="Q315" s="329"/>
      <c r="R315" s="329"/>
    </row>
    <row r="316" spans="1:18" ht="15.75" customHeight="1" x14ac:dyDescent="0.25">
      <c r="A316" s="329"/>
      <c r="B316" s="330"/>
      <c r="C316" s="330"/>
      <c r="D316" s="330"/>
      <c r="E316" s="329"/>
      <c r="F316" s="331"/>
      <c r="G316" s="329"/>
      <c r="H316" s="333"/>
      <c r="I316" s="330"/>
      <c r="J316" s="329"/>
      <c r="K316" s="329"/>
      <c r="L316" s="329"/>
      <c r="M316" s="329"/>
      <c r="N316" s="329"/>
      <c r="O316" s="329"/>
      <c r="P316" s="329"/>
      <c r="Q316" s="329"/>
      <c r="R316" s="329"/>
    </row>
    <row r="317" spans="1:18" ht="15.75" customHeight="1" x14ac:dyDescent="0.25">
      <c r="A317" s="329"/>
      <c r="B317" s="330"/>
      <c r="C317" s="330"/>
      <c r="D317" s="330"/>
      <c r="E317" s="329"/>
      <c r="F317" s="331"/>
      <c r="G317" s="329"/>
      <c r="H317" s="333"/>
      <c r="I317" s="330"/>
      <c r="J317" s="329"/>
      <c r="K317" s="329"/>
      <c r="L317" s="329"/>
      <c r="M317" s="329"/>
      <c r="N317" s="329"/>
      <c r="O317" s="329"/>
      <c r="P317" s="329"/>
      <c r="Q317" s="329"/>
      <c r="R317" s="329"/>
    </row>
    <row r="318" spans="1:18" ht="15.75" customHeight="1" x14ac:dyDescent="0.25">
      <c r="A318" s="329"/>
      <c r="B318" s="330"/>
      <c r="C318" s="330"/>
      <c r="D318" s="330"/>
      <c r="E318" s="329"/>
      <c r="F318" s="331"/>
      <c r="G318" s="329"/>
      <c r="H318" s="333"/>
      <c r="I318" s="330"/>
      <c r="J318" s="329"/>
      <c r="K318" s="329"/>
      <c r="L318" s="329"/>
      <c r="M318" s="329"/>
      <c r="N318" s="329"/>
      <c r="O318" s="329"/>
      <c r="P318" s="329"/>
      <c r="Q318" s="329"/>
      <c r="R318" s="329"/>
    </row>
    <row r="319" spans="1:18" ht="15.75" customHeight="1" x14ac:dyDescent="0.25">
      <c r="A319" s="329"/>
      <c r="B319" s="330"/>
      <c r="C319" s="330"/>
      <c r="D319" s="330"/>
      <c r="E319" s="329"/>
      <c r="F319" s="331"/>
      <c r="G319" s="329"/>
      <c r="H319" s="333"/>
      <c r="I319" s="330"/>
      <c r="J319" s="329"/>
      <c r="K319" s="329"/>
      <c r="L319" s="329"/>
      <c r="M319" s="329"/>
      <c r="N319" s="329"/>
      <c r="O319" s="329"/>
      <c r="P319" s="329"/>
      <c r="Q319" s="329"/>
      <c r="R319" s="329"/>
    </row>
    <row r="320" spans="1:18" ht="15.75" customHeight="1" x14ac:dyDescent="0.25">
      <c r="A320" s="329"/>
      <c r="B320" s="330"/>
      <c r="C320" s="330"/>
      <c r="D320" s="330"/>
      <c r="E320" s="329"/>
      <c r="F320" s="331"/>
      <c r="G320" s="329"/>
      <c r="H320" s="333"/>
      <c r="I320" s="330"/>
      <c r="J320" s="329"/>
      <c r="K320" s="329"/>
      <c r="L320" s="329"/>
      <c r="M320" s="329"/>
      <c r="N320" s="329"/>
      <c r="O320" s="329"/>
      <c r="P320" s="329"/>
      <c r="Q320" s="329"/>
      <c r="R320" s="329"/>
    </row>
    <row r="321" spans="1:18" ht="15.75" customHeight="1" x14ac:dyDescent="0.25">
      <c r="A321" s="329"/>
      <c r="B321" s="330"/>
      <c r="C321" s="330"/>
      <c r="D321" s="330"/>
      <c r="E321" s="329"/>
      <c r="F321" s="331"/>
      <c r="G321" s="329"/>
      <c r="H321" s="333"/>
      <c r="I321" s="330"/>
      <c r="J321" s="329"/>
      <c r="K321" s="329"/>
      <c r="L321" s="329"/>
      <c r="M321" s="329"/>
      <c r="N321" s="329"/>
      <c r="O321" s="329"/>
      <c r="P321" s="329"/>
      <c r="Q321" s="329"/>
      <c r="R321" s="329"/>
    </row>
    <row r="322" spans="1:18" ht="15.75" customHeight="1" x14ac:dyDescent="0.25">
      <c r="A322" s="329"/>
      <c r="B322" s="330"/>
      <c r="C322" s="330"/>
      <c r="D322" s="330"/>
      <c r="E322" s="329"/>
      <c r="F322" s="331"/>
      <c r="G322" s="329"/>
      <c r="H322" s="333"/>
      <c r="I322" s="330"/>
      <c r="J322" s="329"/>
      <c r="K322" s="329"/>
      <c r="L322" s="329"/>
      <c r="M322" s="329"/>
      <c r="N322" s="329"/>
      <c r="O322" s="329"/>
      <c r="P322" s="329"/>
      <c r="Q322" s="329"/>
      <c r="R322" s="329"/>
    </row>
    <row r="323" spans="1:18" ht="15.75" customHeight="1" x14ac:dyDescent="0.25">
      <c r="A323" s="329"/>
      <c r="B323" s="330"/>
      <c r="C323" s="330"/>
      <c r="D323" s="330"/>
      <c r="E323" s="329"/>
      <c r="F323" s="331"/>
      <c r="G323" s="329"/>
      <c r="H323" s="333"/>
      <c r="I323" s="330"/>
      <c r="J323" s="329"/>
      <c r="K323" s="329"/>
      <c r="L323" s="329"/>
      <c r="M323" s="329"/>
      <c r="N323" s="329"/>
      <c r="O323" s="329"/>
      <c r="P323" s="329"/>
      <c r="Q323" s="329"/>
      <c r="R323" s="329"/>
    </row>
    <row r="324" spans="1:18" ht="15.75" customHeight="1" x14ac:dyDescent="0.25">
      <c r="A324" s="329"/>
      <c r="B324" s="330"/>
      <c r="C324" s="330"/>
      <c r="D324" s="330"/>
      <c r="E324" s="329"/>
      <c r="F324" s="331"/>
      <c r="G324" s="329"/>
      <c r="H324" s="333"/>
      <c r="I324" s="330"/>
      <c r="J324" s="329"/>
      <c r="K324" s="329"/>
      <c r="L324" s="329"/>
      <c r="M324" s="329"/>
      <c r="N324" s="329"/>
      <c r="O324" s="329"/>
      <c r="P324" s="329"/>
      <c r="Q324" s="329"/>
      <c r="R324" s="329"/>
    </row>
    <row r="325" spans="1:18" ht="15.75" customHeight="1" x14ac:dyDescent="0.25">
      <c r="A325" s="329"/>
      <c r="B325" s="330"/>
      <c r="C325" s="330"/>
      <c r="D325" s="330"/>
      <c r="E325" s="329"/>
      <c r="F325" s="331"/>
      <c r="G325" s="329"/>
      <c r="H325" s="333"/>
      <c r="I325" s="330"/>
      <c r="J325" s="329"/>
      <c r="K325" s="329"/>
      <c r="L325" s="329"/>
      <c r="M325" s="329"/>
      <c r="N325" s="329"/>
      <c r="O325" s="329"/>
      <c r="P325" s="329"/>
      <c r="Q325" s="329"/>
      <c r="R325" s="329"/>
    </row>
    <row r="326" spans="1:18" ht="15.75" customHeight="1" x14ac:dyDescent="0.25">
      <c r="A326" s="329"/>
      <c r="B326" s="330"/>
      <c r="C326" s="330"/>
      <c r="D326" s="330"/>
      <c r="E326" s="329"/>
      <c r="F326" s="331"/>
      <c r="G326" s="329"/>
      <c r="H326" s="333"/>
      <c r="I326" s="330"/>
      <c r="J326" s="329"/>
      <c r="K326" s="329"/>
      <c r="L326" s="329"/>
      <c r="M326" s="329"/>
      <c r="N326" s="329"/>
      <c r="O326" s="329"/>
      <c r="P326" s="329"/>
      <c r="Q326" s="329"/>
      <c r="R326" s="329"/>
    </row>
    <row r="327" spans="1:18" ht="15.75" customHeight="1" x14ac:dyDescent="0.25">
      <c r="A327" s="329"/>
      <c r="B327" s="330"/>
      <c r="C327" s="330"/>
      <c r="D327" s="330"/>
      <c r="E327" s="329"/>
      <c r="F327" s="331"/>
      <c r="G327" s="329"/>
      <c r="H327" s="333"/>
      <c r="I327" s="330"/>
      <c r="J327" s="329"/>
      <c r="K327" s="329"/>
      <c r="L327" s="329"/>
      <c r="M327" s="329"/>
      <c r="N327" s="329"/>
      <c r="O327" s="329"/>
      <c r="P327" s="329"/>
      <c r="Q327" s="329"/>
      <c r="R327" s="329"/>
    </row>
    <row r="328" spans="1:18" ht="15.75" customHeight="1" x14ac:dyDescent="0.25">
      <c r="A328" s="329"/>
      <c r="B328" s="330"/>
      <c r="C328" s="330"/>
      <c r="D328" s="330"/>
      <c r="E328" s="329"/>
      <c r="F328" s="331"/>
      <c r="G328" s="329"/>
      <c r="H328" s="333"/>
      <c r="I328" s="330"/>
      <c r="J328" s="329"/>
      <c r="K328" s="329"/>
      <c r="L328" s="329"/>
      <c r="M328" s="329"/>
      <c r="N328" s="329"/>
      <c r="O328" s="329"/>
      <c r="P328" s="329"/>
      <c r="Q328" s="329"/>
      <c r="R328" s="329"/>
    </row>
    <row r="329" spans="1:18" ht="15.75" customHeight="1" x14ac:dyDescent="0.25">
      <c r="A329" s="329"/>
      <c r="B329" s="330"/>
      <c r="C329" s="330"/>
      <c r="D329" s="330"/>
      <c r="E329" s="329"/>
      <c r="F329" s="331"/>
      <c r="G329" s="329"/>
      <c r="H329" s="333"/>
      <c r="I329" s="330"/>
      <c r="J329" s="329"/>
      <c r="K329" s="329"/>
      <c r="L329" s="329"/>
      <c r="M329" s="329"/>
      <c r="N329" s="329"/>
      <c r="O329" s="329"/>
      <c r="P329" s="329"/>
      <c r="Q329" s="329"/>
      <c r="R329" s="329"/>
    </row>
    <row r="330" spans="1:18" ht="15.75" customHeight="1" x14ac:dyDescent="0.25">
      <c r="A330" s="329"/>
      <c r="B330" s="330"/>
      <c r="C330" s="330"/>
      <c r="D330" s="330"/>
      <c r="E330" s="329"/>
      <c r="F330" s="331"/>
      <c r="G330" s="329"/>
      <c r="H330" s="333"/>
      <c r="I330" s="330"/>
      <c r="J330" s="329"/>
      <c r="K330" s="329"/>
      <c r="L330" s="329"/>
      <c r="M330" s="329"/>
      <c r="N330" s="329"/>
      <c r="O330" s="329"/>
      <c r="P330" s="329"/>
      <c r="Q330" s="329"/>
      <c r="R330" s="329"/>
    </row>
    <row r="331" spans="1:18" ht="15.75" customHeight="1" x14ac:dyDescent="0.25">
      <c r="A331" s="329"/>
      <c r="B331" s="330"/>
      <c r="C331" s="330"/>
      <c r="D331" s="330"/>
      <c r="E331" s="329"/>
      <c r="F331" s="331"/>
      <c r="G331" s="329"/>
      <c r="H331" s="333"/>
      <c r="I331" s="330"/>
      <c r="J331" s="329"/>
      <c r="K331" s="329"/>
      <c r="L331" s="329"/>
      <c r="M331" s="329"/>
      <c r="N331" s="329"/>
      <c r="O331" s="329"/>
      <c r="P331" s="329"/>
      <c r="Q331" s="329"/>
      <c r="R331" s="329"/>
    </row>
    <row r="332" spans="1:18" ht="15.75" customHeight="1" x14ac:dyDescent="0.25">
      <c r="A332" s="329"/>
      <c r="B332" s="330"/>
      <c r="C332" s="330"/>
      <c r="D332" s="330"/>
      <c r="E332" s="329"/>
      <c r="F332" s="331"/>
      <c r="G332" s="329"/>
      <c r="H332" s="333"/>
      <c r="I332" s="330"/>
      <c r="J332" s="329"/>
      <c r="K332" s="329"/>
      <c r="L332" s="329"/>
      <c r="M332" s="329"/>
      <c r="N332" s="329"/>
      <c r="O332" s="329"/>
      <c r="P332" s="329"/>
      <c r="Q332" s="329"/>
      <c r="R332" s="329"/>
    </row>
    <row r="333" spans="1:18" ht="15.75" customHeight="1" x14ac:dyDescent="0.25">
      <c r="A333" s="329"/>
      <c r="B333" s="330"/>
      <c r="C333" s="330"/>
      <c r="D333" s="330"/>
      <c r="E333" s="329"/>
      <c r="F333" s="331"/>
      <c r="G333" s="329"/>
      <c r="H333" s="333"/>
      <c r="I333" s="330"/>
      <c r="J333" s="329"/>
      <c r="K333" s="329"/>
      <c r="L333" s="329"/>
      <c r="M333" s="329"/>
      <c r="N333" s="329"/>
      <c r="O333" s="329"/>
      <c r="P333" s="329"/>
      <c r="Q333" s="329"/>
      <c r="R333" s="329"/>
    </row>
    <row r="334" spans="1:18" ht="15.75" customHeight="1" x14ac:dyDescent="0.25">
      <c r="A334" s="329"/>
      <c r="B334" s="330"/>
      <c r="C334" s="330"/>
      <c r="D334" s="330"/>
      <c r="E334" s="329"/>
      <c r="F334" s="331"/>
      <c r="G334" s="329"/>
      <c r="H334" s="333"/>
      <c r="I334" s="330"/>
      <c r="J334" s="329"/>
      <c r="K334" s="329"/>
      <c r="L334" s="329"/>
      <c r="M334" s="329"/>
      <c r="N334" s="329"/>
      <c r="O334" s="329"/>
      <c r="P334" s="329"/>
      <c r="Q334" s="329"/>
      <c r="R334" s="329"/>
    </row>
    <row r="335" spans="1:18" ht="15.75" customHeight="1" x14ac:dyDescent="0.25">
      <c r="A335" s="329"/>
      <c r="B335" s="330"/>
      <c r="C335" s="330"/>
      <c r="D335" s="330"/>
      <c r="E335" s="329"/>
      <c r="F335" s="331"/>
      <c r="G335" s="329"/>
      <c r="H335" s="333"/>
      <c r="I335" s="330"/>
      <c r="J335" s="329"/>
      <c r="K335" s="329"/>
      <c r="L335" s="329"/>
      <c r="M335" s="329"/>
      <c r="N335" s="329"/>
      <c r="O335" s="329"/>
      <c r="P335" s="329"/>
      <c r="Q335" s="329"/>
      <c r="R335" s="329"/>
    </row>
    <row r="336" spans="1:18" ht="15.75" customHeight="1" x14ac:dyDescent="0.25">
      <c r="A336" s="329"/>
      <c r="B336" s="330"/>
      <c r="C336" s="330"/>
      <c r="D336" s="330"/>
      <c r="E336" s="329"/>
      <c r="F336" s="331"/>
      <c r="G336" s="329"/>
      <c r="H336" s="333"/>
      <c r="I336" s="330"/>
      <c r="J336" s="329"/>
      <c r="K336" s="329"/>
      <c r="L336" s="329"/>
      <c r="M336" s="329"/>
      <c r="N336" s="329"/>
      <c r="O336" s="329"/>
      <c r="P336" s="329"/>
      <c r="Q336" s="329"/>
      <c r="R336" s="329"/>
    </row>
    <row r="337" spans="1:18" ht="15.75" customHeight="1" x14ac:dyDescent="0.25">
      <c r="A337" s="329"/>
      <c r="B337" s="330"/>
      <c r="C337" s="330"/>
      <c r="D337" s="330"/>
      <c r="E337" s="329"/>
      <c r="F337" s="331"/>
      <c r="G337" s="329"/>
      <c r="H337" s="333"/>
      <c r="I337" s="330"/>
      <c r="J337" s="329"/>
      <c r="K337" s="329"/>
      <c r="L337" s="329"/>
      <c r="M337" s="329"/>
      <c r="N337" s="329"/>
      <c r="O337" s="329"/>
      <c r="P337" s="329"/>
      <c r="Q337" s="329"/>
      <c r="R337" s="329"/>
    </row>
    <row r="338" spans="1:18" ht="15.75" customHeight="1" x14ac:dyDescent="0.25">
      <c r="A338" s="329"/>
      <c r="B338" s="330"/>
      <c r="C338" s="330"/>
      <c r="D338" s="330"/>
      <c r="E338" s="329"/>
      <c r="F338" s="331"/>
      <c r="G338" s="329"/>
      <c r="H338" s="333"/>
      <c r="I338" s="330"/>
      <c r="J338" s="329"/>
      <c r="K338" s="329"/>
      <c r="L338" s="329"/>
      <c r="M338" s="329"/>
      <c r="N338" s="329"/>
      <c r="O338" s="329"/>
      <c r="P338" s="329"/>
      <c r="Q338" s="329"/>
      <c r="R338" s="329"/>
    </row>
    <row r="339" spans="1:18" ht="15.75" customHeight="1" x14ac:dyDescent="0.25">
      <c r="A339" s="329"/>
      <c r="B339" s="330"/>
      <c r="C339" s="330"/>
      <c r="D339" s="330"/>
      <c r="E339" s="329"/>
      <c r="F339" s="331"/>
      <c r="G339" s="329"/>
      <c r="H339" s="333"/>
      <c r="I339" s="330"/>
      <c r="J339" s="329"/>
      <c r="K339" s="329"/>
      <c r="L339" s="329"/>
      <c r="M339" s="329"/>
      <c r="N339" s="329"/>
      <c r="O339" s="329"/>
      <c r="P339" s="329"/>
      <c r="Q339" s="329"/>
      <c r="R339" s="329"/>
    </row>
    <row r="340" spans="1:18" ht="15.75" customHeight="1" x14ac:dyDescent="0.25">
      <c r="A340" s="329"/>
      <c r="B340" s="330"/>
      <c r="C340" s="330"/>
      <c r="D340" s="330"/>
      <c r="E340" s="329"/>
      <c r="F340" s="331"/>
      <c r="G340" s="329"/>
      <c r="H340" s="333"/>
      <c r="I340" s="330"/>
      <c r="J340" s="329"/>
      <c r="K340" s="329"/>
      <c r="L340" s="329"/>
      <c r="M340" s="329"/>
      <c r="N340" s="329"/>
      <c r="O340" s="329"/>
      <c r="P340" s="329"/>
      <c r="Q340" s="329"/>
      <c r="R340" s="329"/>
    </row>
    <row r="341" spans="1:18" ht="15.75" customHeight="1" x14ac:dyDescent="0.25">
      <c r="A341" s="329"/>
      <c r="B341" s="330"/>
      <c r="C341" s="330"/>
      <c r="D341" s="330"/>
      <c r="E341" s="329"/>
      <c r="F341" s="331"/>
      <c r="G341" s="329"/>
      <c r="H341" s="333"/>
      <c r="I341" s="330"/>
      <c r="J341" s="329"/>
      <c r="K341" s="329"/>
      <c r="L341" s="329"/>
      <c r="M341" s="329"/>
      <c r="N341" s="329"/>
      <c r="O341" s="329"/>
      <c r="P341" s="329"/>
      <c r="Q341" s="329"/>
      <c r="R341" s="329"/>
    </row>
    <row r="342" spans="1:18" ht="15.75" customHeight="1" x14ac:dyDescent="0.25">
      <c r="A342" s="329"/>
      <c r="B342" s="330"/>
      <c r="C342" s="330"/>
      <c r="D342" s="330"/>
      <c r="E342" s="329"/>
      <c r="F342" s="331"/>
      <c r="G342" s="329"/>
      <c r="H342" s="333"/>
      <c r="I342" s="330"/>
      <c r="J342" s="329"/>
      <c r="K342" s="329"/>
      <c r="L342" s="329"/>
      <c r="M342" s="329"/>
      <c r="N342" s="329"/>
      <c r="O342" s="329"/>
      <c r="P342" s="329"/>
      <c r="Q342" s="329"/>
      <c r="R342" s="329"/>
    </row>
    <row r="343" spans="1:18" ht="15.75" customHeight="1" x14ac:dyDescent="0.25">
      <c r="A343" s="329"/>
      <c r="B343" s="330"/>
      <c r="C343" s="330"/>
      <c r="D343" s="330"/>
      <c r="E343" s="329"/>
      <c r="F343" s="331"/>
      <c r="G343" s="329"/>
      <c r="H343" s="333"/>
      <c r="I343" s="330"/>
      <c r="J343" s="329"/>
      <c r="K343" s="329"/>
      <c r="L343" s="329"/>
      <c r="M343" s="329"/>
      <c r="N343" s="329"/>
      <c r="O343" s="329"/>
      <c r="P343" s="329"/>
      <c r="Q343" s="329"/>
      <c r="R343" s="329"/>
    </row>
    <row r="344" spans="1:18" ht="15.75" customHeight="1" x14ac:dyDescent="0.25">
      <c r="A344" s="329"/>
      <c r="B344" s="330"/>
      <c r="C344" s="330"/>
      <c r="D344" s="330"/>
      <c r="E344" s="329"/>
      <c r="F344" s="331"/>
      <c r="G344" s="329"/>
      <c r="H344" s="333"/>
      <c r="I344" s="330"/>
      <c r="J344" s="329"/>
      <c r="K344" s="329"/>
      <c r="L344" s="329"/>
      <c r="M344" s="329"/>
      <c r="N344" s="329"/>
      <c r="O344" s="329"/>
      <c r="P344" s="329"/>
      <c r="Q344" s="329"/>
      <c r="R344" s="329"/>
    </row>
    <row r="345" spans="1:18" ht="15.75" customHeight="1" x14ac:dyDescent="0.25">
      <c r="A345" s="329"/>
      <c r="B345" s="330"/>
      <c r="C345" s="330"/>
      <c r="D345" s="330"/>
      <c r="E345" s="329"/>
      <c r="F345" s="331"/>
      <c r="G345" s="329"/>
      <c r="H345" s="333"/>
      <c r="I345" s="330"/>
      <c r="J345" s="329"/>
      <c r="K345" s="329"/>
      <c r="L345" s="329"/>
      <c r="M345" s="329"/>
      <c r="N345" s="329"/>
      <c r="O345" s="329"/>
      <c r="P345" s="329"/>
      <c r="Q345" s="329"/>
      <c r="R345" s="329"/>
    </row>
    <row r="346" spans="1:18" ht="15.75" customHeight="1" x14ac:dyDescent="0.25">
      <c r="A346" s="329"/>
      <c r="B346" s="330"/>
      <c r="C346" s="330"/>
      <c r="D346" s="330"/>
      <c r="E346" s="329"/>
      <c r="F346" s="331"/>
      <c r="G346" s="329"/>
      <c r="H346" s="333"/>
      <c r="I346" s="330"/>
      <c r="J346" s="329"/>
      <c r="K346" s="329"/>
      <c r="L346" s="329"/>
      <c r="M346" s="329"/>
      <c r="N346" s="329"/>
      <c r="O346" s="329"/>
      <c r="P346" s="329"/>
      <c r="Q346" s="329"/>
      <c r="R346" s="329"/>
    </row>
    <row r="347" spans="1:18" ht="15.75" customHeight="1" x14ac:dyDescent="0.25">
      <c r="A347" s="329"/>
      <c r="B347" s="330"/>
      <c r="C347" s="330"/>
      <c r="D347" s="330"/>
      <c r="E347" s="329"/>
      <c r="F347" s="331"/>
      <c r="G347" s="329"/>
      <c r="H347" s="333"/>
      <c r="I347" s="330"/>
      <c r="J347" s="329"/>
      <c r="K347" s="329"/>
      <c r="L347" s="329"/>
      <c r="M347" s="329"/>
      <c r="N347" s="329"/>
      <c r="O347" s="329"/>
      <c r="P347" s="329"/>
      <c r="Q347" s="329"/>
      <c r="R347" s="329"/>
    </row>
    <row r="348" spans="1:18" ht="15.75" customHeight="1" x14ac:dyDescent="0.25">
      <c r="A348" s="329"/>
      <c r="B348" s="330"/>
      <c r="C348" s="330"/>
      <c r="D348" s="330"/>
      <c r="E348" s="329"/>
      <c r="F348" s="331"/>
      <c r="G348" s="329"/>
      <c r="H348" s="333"/>
      <c r="I348" s="330"/>
      <c r="J348" s="329"/>
      <c r="K348" s="329"/>
      <c r="L348" s="329"/>
      <c r="M348" s="329"/>
      <c r="N348" s="329"/>
      <c r="O348" s="329"/>
      <c r="P348" s="329"/>
      <c r="Q348" s="329"/>
      <c r="R348" s="329"/>
    </row>
    <row r="349" spans="1:18" ht="15.75" customHeight="1" x14ac:dyDescent="0.25">
      <c r="A349" s="329"/>
      <c r="B349" s="330"/>
      <c r="C349" s="330"/>
      <c r="D349" s="330"/>
      <c r="E349" s="329"/>
      <c r="F349" s="331"/>
      <c r="G349" s="329"/>
      <c r="H349" s="333"/>
      <c r="I349" s="330"/>
      <c r="J349" s="329"/>
      <c r="K349" s="329"/>
      <c r="L349" s="329"/>
      <c r="M349" s="329"/>
      <c r="N349" s="329"/>
      <c r="O349" s="329"/>
      <c r="P349" s="329"/>
      <c r="Q349" s="329"/>
      <c r="R349" s="329"/>
    </row>
    <row r="350" spans="1:18" ht="15.75" customHeight="1" x14ac:dyDescent="0.25">
      <c r="A350" s="329"/>
      <c r="B350" s="330"/>
      <c r="C350" s="330"/>
      <c r="D350" s="330"/>
      <c r="E350" s="329"/>
      <c r="F350" s="331"/>
      <c r="G350" s="329"/>
      <c r="H350" s="333"/>
      <c r="I350" s="330"/>
      <c r="J350" s="329"/>
      <c r="K350" s="329"/>
      <c r="L350" s="329"/>
      <c r="M350" s="329"/>
      <c r="N350" s="329"/>
      <c r="O350" s="329"/>
      <c r="P350" s="329"/>
      <c r="Q350" s="329"/>
      <c r="R350" s="329"/>
    </row>
    <row r="351" spans="1:18" ht="15.75" customHeight="1" x14ac:dyDescent="0.25">
      <c r="A351" s="329"/>
      <c r="B351" s="330"/>
      <c r="C351" s="330"/>
      <c r="D351" s="330"/>
      <c r="E351" s="329"/>
      <c r="F351" s="331"/>
      <c r="G351" s="329"/>
      <c r="H351" s="333"/>
      <c r="I351" s="330"/>
      <c r="J351" s="329"/>
      <c r="K351" s="329"/>
      <c r="L351" s="329"/>
      <c r="M351" s="329"/>
      <c r="N351" s="329"/>
      <c r="O351" s="329"/>
      <c r="P351" s="329"/>
      <c r="Q351" s="329"/>
      <c r="R351" s="329"/>
    </row>
    <row r="352" spans="1:18" ht="15.75" customHeight="1" x14ac:dyDescent="0.25">
      <c r="A352" s="329"/>
      <c r="B352" s="330"/>
      <c r="C352" s="330"/>
      <c r="D352" s="330"/>
      <c r="E352" s="329"/>
      <c r="F352" s="331"/>
      <c r="G352" s="329"/>
      <c r="H352" s="333"/>
      <c r="I352" s="330"/>
      <c r="J352" s="329"/>
      <c r="K352" s="329"/>
      <c r="L352" s="329"/>
      <c r="M352" s="329"/>
      <c r="N352" s="329"/>
      <c r="O352" s="329"/>
      <c r="P352" s="329"/>
      <c r="Q352" s="329"/>
      <c r="R352" s="329"/>
    </row>
    <row r="353" spans="1:18" ht="15.75" customHeight="1" x14ac:dyDescent="0.25">
      <c r="A353" s="329"/>
      <c r="B353" s="330"/>
      <c r="C353" s="330"/>
      <c r="D353" s="330"/>
      <c r="E353" s="329"/>
      <c r="F353" s="331"/>
      <c r="G353" s="329"/>
      <c r="H353" s="333"/>
      <c r="I353" s="330"/>
      <c r="J353" s="329"/>
      <c r="K353" s="329"/>
      <c r="L353" s="329"/>
      <c r="M353" s="329"/>
      <c r="N353" s="329"/>
      <c r="O353" s="329"/>
      <c r="P353" s="329"/>
      <c r="Q353" s="329"/>
      <c r="R353" s="329"/>
    </row>
    <row r="354" spans="1:18" ht="15.75" customHeight="1" x14ac:dyDescent="0.25">
      <c r="A354" s="329"/>
      <c r="B354" s="330"/>
      <c r="C354" s="330"/>
      <c r="D354" s="330"/>
      <c r="E354" s="329"/>
      <c r="F354" s="331"/>
      <c r="G354" s="329"/>
      <c r="H354" s="333"/>
      <c r="I354" s="330"/>
      <c r="J354" s="329"/>
      <c r="K354" s="329"/>
      <c r="L354" s="329"/>
      <c r="M354" s="329"/>
      <c r="N354" s="329"/>
      <c r="O354" s="329"/>
      <c r="P354" s="329"/>
      <c r="Q354" s="329"/>
      <c r="R354" s="329"/>
    </row>
    <row r="355" spans="1:18" ht="15.75" customHeight="1" x14ac:dyDescent="0.25">
      <c r="A355" s="329"/>
      <c r="B355" s="330"/>
      <c r="C355" s="330"/>
      <c r="D355" s="330"/>
      <c r="E355" s="329"/>
      <c r="F355" s="331"/>
      <c r="G355" s="329"/>
      <c r="H355" s="333"/>
      <c r="I355" s="330"/>
      <c r="J355" s="329"/>
      <c r="K355" s="329"/>
      <c r="L355" s="329"/>
      <c r="M355" s="329"/>
      <c r="N355" s="329"/>
      <c r="O355" s="329"/>
      <c r="P355" s="329"/>
      <c r="Q355" s="329"/>
      <c r="R355" s="329"/>
    </row>
    <row r="356" spans="1:18" ht="15.75" customHeight="1" x14ac:dyDescent="0.25">
      <c r="A356" s="329"/>
      <c r="B356" s="330"/>
      <c r="C356" s="330"/>
      <c r="D356" s="330"/>
      <c r="E356" s="329"/>
      <c r="F356" s="331"/>
      <c r="G356" s="329"/>
      <c r="H356" s="333"/>
      <c r="I356" s="330"/>
      <c r="J356" s="329"/>
      <c r="K356" s="329"/>
      <c r="L356" s="329"/>
      <c r="M356" s="329"/>
      <c r="N356" s="329"/>
      <c r="O356" s="329"/>
      <c r="P356" s="329"/>
      <c r="Q356" s="329"/>
      <c r="R356" s="329"/>
    </row>
    <row r="357" spans="1:18" ht="15.75" customHeight="1" x14ac:dyDescent="0.25">
      <c r="A357" s="329"/>
      <c r="B357" s="330"/>
      <c r="C357" s="330"/>
      <c r="D357" s="330"/>
      <c r="E357" s="329"/>
      <c r="F357" s="331"/>
      <c r="G357" s="329"/>
      <c r="H357" s="333"/>
      <c r="I357" s="330"/>
      <c r="J357" s="329"/>
      <c r="K357" s="329"/>
      <c r="L357" s="329"/>
      <c r="M357" s="329"/>
      <c r="N357" s="329"/>
      <c r="O357" s="329"/>
      <c r="P357" s="329"/>
      <c r="Q357" s="329"/>
      <c r="R357" s="329"/>
    </row>
    <row r="358" spans="1:18" ht="15.75" customHeight="1" x14ac:dyDescent="0.25">
      <c r="A358" s="329"/>
      <c r="B358" s="330"/>
      <c r="C358" s="330"/>
      <c r="D358" s="330"/>
      <c r="E358" s="329"/>
      <c r="F358" s="331"/>
      <c r="G358" s="329"/>
      <c r="H358" s="333"/>
      <c r="I358" s="330"/>
      <c r="J358" s="329"/>
      <c r="K358" s="329"/>
      <c r="L358" s="329"/>
      <c r="M358" s="329"/>
      <c r="N358" s="329"/>
      <c r="O358" s="329"/>
      <c r="P358" s="329"/>
      <c r="Q358" s="329"/>
      <c r="R358" s="329"/>
    </row>
    <row r="359" spans="1:18" ht="15.75" customHeight="1" x14ac:dyDescent="0.25">
      <c r="A359" s="329"/>
      <c r="B359" s="330"/>
      <c r="C359" s="330"/>
      <c r="D359" s="330"/>
      <c r="E359" s="329"/>
      <c r="F359" s="331"/>
      <c r="G359" s="329"/>
      <c r="H359" s="333"/>
      <c r="I359" s="330"/>
      <c r="J359" s="329"/>
      <c r="K359" s="329"/>
      <c r="L359" s="329"/>
      <c r="M359" s="329"/>
      <c r="N359" s="329"/>
      <c r="O359" s="329"/>
      <c r="P359" s="329"/>
      <c r="Q359" s="329"/>
      <c r="R359" s="329"/>
    </row>
    <row r="360" spans="1:18" ht="15.75" customHeight="1" x14ac:dyDescent="0.25">
      <c r="A360" s="329"/>
      <c r="B360" s="330"/>
      <c r="C360" s="330"/>
      <c r="D360" s="330"/>
      <c r="E360" s="329"/>
      <c r="F360" s="331"/>
      <c r="G360" s="329"/>
      <c r="H360" s="333"/>
      <c r="I360" s="330"/>
      <c r="J360" s="329"/>
      <c r="K360" s="329"/>
      <c r="L360" s="329"/>
      <c r="M360" s="329"/>
      <c r="N360" s="329"/>
      <c r="O360" s="329"/>
      <c r="P360" s="329"/>
      <c r="Q360" s="329"/>
      <c r="R360" s="329"/>
    </row>
    <row r="361" spans="1:18" ht="15.75" customHeight="1" x14ac:dyDescent="0.25">
      <c r="A361" s="329"/>
      <c r="B361" s="330"/>
      <c r="C361" s="330"/>
      <c r="D361" s="330"/>
      <c r="E361" s="329"/>
      <c r="F361" s="331"/>
      <c r="G361" s="329"/>
      <c r="H361" s="333"/>
      <c r="I361" s="330"/>
      <c r="J361" s="329"/>
      <c r="K361" s="329"/>
      <c r="L361" s="329"/>
      <c r="M361" s="329"/>
      <c r="N361" s="329"/>
      <c r="O361" s="329"/>
      <c r="P361" s="329"/>
      <c r="Q361" s="329"/>
      <c r="R361" s="329"/>
    </row>
    <row r="362" spans="1:18" ht="15.75" customHeight="1" x14ac:dyDescent="0.25">
      <c r="A362" s="329"/>
      <c r="B362" s="330"/>
      <c r="C362" s="330"/>
      <c r="D362" s="330"/>
      <c r="E362" s="329"/>
      <c r="F362" s="331"/>
      <c r="G362" s="329"/>
      <c r="H362" s="333"/>
      <c r="I362" s="330"/>
      <c r="J362" s="329"/>
      <c r="K362" s="329"/>
      <c r="L362" s="329"/>
      <c r="M362" s="329"/>
      <c r="N362" s="329"/>
      <c r="O362" s="329"/>
      <c r="P362" s="329"/>
      <c r="Q362" s="329"/>
      <c r="R362" s="329"/>
    </row>
    <row r="363" spans="1:18" ht="15.75" customHeight="1" x14ac:dyDescent="0.25">
      <c r="A363" s="329"/>
      <c r="B363" s="330"/>
      <c r="C363" s="330"/>
      <c r="D363" s="330"/>
      <c r="E363" s="329"/>
      <c r="F363" s="331"/>
      <c r="G363" s="329"/>
      <c r="H363" s="333"/>
      <c r="I363" s="330"/>
      <c r="J363" s="329"/>
      <c r="K363" s="329"/>
      <c r="L363" s="329"/>
      <c r="M363" s="329"/>
      <c r="N363" s="329"/>
      <c r="O363" s="329"/>
      <c r="P363" s="329"/>
      <c r="Q363" s="329"/>
      <c r="R363" s="329"/>
    </row>
    <row r="364" spans="1:18" ht="15.75" customHeight="1" x14ac:dyDescent="0.25">
      <c r="A364" s="329"/>
      <c r="B364" s="330"/>
      <c r="C364" s="330"/>
      <c r="D364" s="330"/>
      <c r="E364" s="329"/>
      <c r="F364" s="331"/>
      <c r="G364" s="329"/>
      <c r="H364" s="333"/>
      <c r="I364" s="330"/>
      <c r="J364" s="329"/>
      <c r="K364" s="329"/>
      <c r="L364" s="329"/>
      <c r="M364" s="329"/>
      <c r="N364" s="329"/>
      <c r="O364" s="329"/>
      <c r="P364" s="329"/>
      <c r="Q364" s="329"/>
      <c r="R364" s="329"/>
    </row>
    <row r="365" spans="1:18" ht="15.75" customHeight="1" x14ac:dyDescent="0.25">
      <c r="A365" s="329"/>
      <c r="B365" s="330"/>
      <c r="C365" s="330"/>
      <c r="D365" s="330"/>
      <c r="E365" s="329"/>
      <c r="F365" s="331"/>
      <c r="G365" s="329"/>
      <c r="H365" s="333"/>
      <c r="I365" s="330"/>
      <c r="J365" s="329"/>
      <c r="K365" s="329"/>
      <c r="L365" s="329"/>
      <c r="M365" s="329"/>
      <c r="N365" s="329"/>
      <c r="O365" s="329"/>
      <c r="P365" s="329"/>
      <c r="Q365" s="329"/>
      <c r="R365" s="329"/>
    </row>
    <row r="366" spans="1:18" ht="15.75" customHeight="1" x14ac:dyDescent="0.25">
      <c r="A366" s="329"/>
      <c r="B366" s="330"/>
      <c r="C366" s="330"/>
      <c r="D366" s="330"/>
      <c r="E366" s="329"/>
      <c r="F366" s="331"/>
      <c r="G366" s="329"/>
      <c r="H366" s="333"/>
      <c r="I366" s="330"/>
      <c r="J366" s="329"/>
      <c r="K366" s="329"/>
      <c r="L366" s="329"/>
      <c r="M366" s="329"/>
      <c r="N366" s="329"/>
      <c r="O366" s="329"/>
      <c r="P366" s="329"/>
      <c r="Q366" s="329"/>
      <c r="R366" s="329"/>
    </row>
    <row r="367" spans="1:18" ht="15.75" customHeight="1" x14ac:dyDescent="0.25">
      <c r="A367" s="329"/>
      <c r="B367" s="330"/>
      <c r="C367" s="330"/>
      <c r="D367" s="330"/>
      <c r="E367" s="329"/>
      <c r="F367" s="331"/>
      <c r="G367" s="329"/>
      <c r="H367" s="333"/>
      <c r="I367" s="330"/>
      <c r="J367" s="329"/>
      <c r="K367" s="329"/>
      <c r="L367" s="329"/>
      <c r="M367" s="329"/>
      <c r="N367" s="329"/>
      <c r="O367" s="329"/>
      <c r="P367" s="329"/>
      <c r="Q367" s="329"/>
      <c r="R367" s="329"/>
    </row>
    <row r="368" spans="1:18" ht="15.75" customHeight="1" x14ac:dyDescent="0.25">
      <c r="A368" s="329"/>
      <c r="B368" s="330"/>
      <c r="C368" s="330"/>
      <c r="D368" s="330"/>
      <c r="E368" s="329"/>
      <c r="F368" s="331"/>
      <c r="G368" s="329"/>
      <c r="H368" s="333"/>
      <c r="I368" s="330"/>
      <c r="J368" s="329"/>
      <c r="K368" s="329"/>
      <c r="L368" s="329"/>
      <c r="M368" s="329"/>
      <c r="N368" s="329"/>
      <c r="O368" s="329"/>
      <c r="P368" s="329"/>
      <c r="Q368" s="329"/>
      <c r="R368" s="329"/>
    </row>
    <row r="369" spans="1:18" ht="15.75" customHeight="1" x14ac:dyDescent="0.25">
      <c r="A369" s="329"/>
      <c r="B369" s="330"/>
      <c r="C369" s="330"/>
      <c r="D369" s="330"/>
      <c r="E369" s="329"/>
      <c r="F369" s="331"/>
      <c r="G369" s="329"/>
      <c r="H369" s="333"/>
      <c r="I369" s="330"/>
      <c r="J369" s="329"/>
      <c r="K369" s="329"/>
      <c r="L369" s="329"/>
      <c r="M369" s="329"/>
      <c r="N369" s="329"/>
      <c r="O369" s="329"/>
      <c r="P369" s="329"/>
      <c r="Q369" s="329"/>
      <c r="R369" s="329"/>
    </row>
    <row r="370" spans="1:18" ht="15.75" customHeight="1" x14ac:dyDescent="0.25">
      <c r="A370" s="329"/>
      <c r="B370" s="330"/>
      <c r="C370" s="330"/>
      <c r="D370" s="330"/>
      <c r="E370" s="329"/>
      <c r="F370" s="331"/>
      <c r="G370" s="329"/>
      <c r="H370" s="333"/>
      <c r="I370" s="330"/>
      <c r="J370" s="329"/>
      <c r="K370" s="329"/>
      <c r="L370" s="329"/>
      <c r="M370" s="329"/>
      <c r="N370" s="329"/>
      <c r="O370" s="329"/>
      <c r="P370" s="329"/>
      <c r="Q370" s="329"/>
      <c r="R370" s="329"/>
    </row>
    <row r="371" spans="1:18" ht="15.75" customHeight="1" x14ac:dyDescent="0.25">
      <c r="A371" s="329"/>
      <c r="B371" s="330"/>
      <c r="C371" s="330"/>
      <c r="D371" s="330"/>
      <c r="E371" s="329"/>
      <c r="F371" s="331"/>
      <c r="G371" s="329"/>
      <c r="H371" s="333"/>
      <c r="I371" s="330"/>
      <c r="J371" s="329"/>
      <c r="K371" s="329"/>
      <c r="L371" s="329"/>
      <c r="M371" s="329"/>
      <c r="N371" s="329"/>
      <c r="O371" s="329"/>
      <c r="P371" s="329"/>
      <c r="Q371" s="329"/>
      <c r="R371" s="329"/>
    </row>
    <row r="372" spans="1:18" ht="15.75" customHeight="1" x14ac:dyDescent="0.25">
      <c r="A372" s="329"/>
      <c r="B372" s="330"/>
      <c r="C372" s="330"/>
      <c r="D372" s="330"/>
      <c r="E372" s="329"/>
      <c r="F372" s="331"/>
      <c r="G372" s="329"/>
      <c r="H372" s="333"/>
      <c r="I372" s="330"/>
      <c r="J372" s="329"/>
      <c r="K372" s="329"/>
      <c r="L372" s="329"/>
      <c r="M372" s="329"/>
      <c r="N372" s="329"/>
      <c r="O372" s="329"/>
      <c r="P372" s="329"/>
      <c r="Q372" s="329"/>
      <c r="R372" s="329"/>
    </row>
    <row r="373" spans="1:18" ht="15.75" customHeight="1" x14ac:dyDescent="0.25">
      <c r="A373" s="329"/>
      <c r="B373" s="330"/>
      <c r="C373" s="330"/>
      <c r="D373" s="330"/>
      <c r="E373" s="329"/>
      <c r="F373" s="331"/>
      <c r="G373" s="329"/>
      <c r="H373" s="333"/>
      <c r="I373" s="330"/>
      <c r="J373" s="329"/>
      <c r="K373" s="329"/>
      <c r="L373" s="329"/>
      <c r="M373" s="329"/>
      <c r="N373" s="329"/>
      <c r="O373" s="329"/>
      <c r="P373" s="329"/>
      <c r="Q373" s="329"/>
      <c r="R373" s="329"/>
    </row>
    <row r="374" spans="1:18" ht="15.75" customHeight="1" x14ac:dyDescent="0.25">
      <c r="A374" s="329"/>
      <c r="B374" s="330"/>
      <c r="C374" s="330"/>
      <c r="D374" s="330"/>
      <c r="E374" s="329"/>
      <c r="F374" s="331"/>
      <c r="G374" s="329"/>
      <c r="H374" s="333"/>
      <c r="I374" s="330"/>
      <c r="J374" s="329"/>
      <c r="K374" s="329"/>
      <c r="L374" s="329"/>
      <c r="M374" s="329"/>
      <c r="N374" s="329"/>
      <c r="O374" s="329"/>
      <c r="P374" s="329"/>
      <c r="Q374" s="329"/>
      <c r="R374" s="329"/>
    </row>
    <row r="375" spans="1:18" ht="15.75" customHeight="1" x14ac:dyDescent="0.25">
      <c r="A375" s="329"/>
      <c r="B375" s="330"/>
      <c r="C375" s="330"/>
      <c r="D375" s="330"/>
      <c r="E375" s="329"/>
      <c r="F375" s="331"/>
      <c r="G375" s="329"/>
      <c r="H375" s="333"/>
      <c r="I375" s="330"/>
      <c r="J375" s="329"/>
      <c r="K375" s="329"/>
      <c r="L375" s="329"/>
      <c r="M375" s="329"/>
      <c r="N375" s="329"/>
      <c r="O375" s="329"/>
      <c r="P375" s="329"/>
      <c r="Q375" s="329"/>
      <c r="R375" s="329"/>
    </row>
    <row r="376" spans="1:18" ht="15.75" customHeight="1" x14ac:dyDescent="0.25">
      <c r="A376" s="329"/>
      <c r="B376" s="330"/>
      <c r="C376" s="330"/>
      <c r="D376" s="330"/>
      <c r="E376" s="329"/>
      <c r="F376" s="331"/>
      <c r="G376" s="329"/>
      <c r="H376" s="333"/>
      <c r="I376" s="330"/>
      <c r="J376" s="329"/>
      <c r="K376" s="329"/>
      <c r="L376" s="329"/>
      <c r="M376" s="329"/>
      <c r="N376" s="329"/>
      <c r="O376" s="329"/>
      <c r="P376" s="329"/>
      <c r="Q376" s="329"/>
      <c r="R376" s="329"/>
    </row>
    <row r="377" spans="1:18" ht="15.75" customHeight="1" x14ac:dyDescent="0.25">
      <c r="A377" s="329"/>
      <c r="B377" s="330"/>
      <c r="C377" s="330"/>
      <c r="D377" s="330"/>
      <c r="E377" s="329"/>
      <c r="F377" s="331"/>
      <c r="G377" s="329"/>
      <c r="H377" s="333"/>
      <c r="I377" s="330"/>
      <c r="J377" s="329"/>
      <c r="K377" s="329"/>
      <c r="L377" s="329"/>
      <c r="M377" s="329"/>
      <c r="N377" s="329"/>
      <c r="O377" s="329"/>
      <c r="P377" s="329"/>
      <c r="Q377" s="329"/>
      <c r="R377" s="329"/>
    </row>
    <row r="378" spans="1:18" ht="15.75" customHeight="1" x14ac:dyDescent="0.25">
      <c r="A378" s="329"/>
      <c r="B378" s="330"/>
      <c r="C378" s="330"/>
      <c r="D378" s="330"/>
      <c r="E378" s="329"/>
      <c r="F378" s="331"/>
      <c r="G378" s="329"/>
      <c r="H378" s="333"/>
      <c r="I378" s="330"/>
      <c r="J378" s="329"/>
      <c r="K378" s="329"/>
      <c r="L378" s="329"/>
      <c r="M378" s="329"/>
      <c r="N378" s="329"/>
      <c r="O378" s="329"/>
      <c r="P378" s="329"/>
      <c r="Q378" s="329"/>
      <c r="R378" s="329"/>
    </row>
    <row r="379" spans="1:18" ht="15.75" customHeight="1" x14ac:dyDescent="0.25">
      <c r="A379" s="329"/>
      <c r="B379" s="330"/>
      <c r="C379" s="330"/>
      <c r="D379" s="330"/>
      <c r="E379" s="329"/>
      <c r="F379" s="331"/>
      <c r="G379" s="329"/>
      <c r="H379" s="333"/>
      <c r="I379" s="330"/>
      <c r="J379" s="329"/>
      <c r="K379" s="329"/>
      <c r="L379" s="329"/>
      <c r="M379" s="329"/>
      <c r="N379" s="329"/>
      <c r="O379" s="329"/>
      <c r="P379" s="329"/>
      <c r="Q379" s="329"/>
      <c r="R379" s="329"/>
    </row>
    <row r="380" spans="1:18" ht="15.75" customHeight="1" x14ac:dyDescent="0.25">
      <c r="A380" s="329"/>
      <c r="B380" s="330"/>
      <c r="C380" s="330"/>
      <c r="D380" s="330"/>
      <c r="E380" s="329"/>
      <c r="F380" s="331"/>
      <c r="G380" s="329"/>
      <c r="H380" s="333"/>
      <c r="I380" s="330"/>
      <c r="J380" s="329"/>
      <c r="K380" s="329"/>
      <c r="L380" s="329"/>
      <c r="M380" s="329"/>
      <c r="N380" s="329"/>
      <c r="O380" s="329"/>
      <c r="P380" s="329"/>
      <c r="Q380" s="329"/>
      <c r="R380" s="329"/>
    </row>
    <row r="381" spans="1:18" ht="15.75" customHeight="1" x14ac:dyDescent="0.25">
      <c r="A381" s="329"/>
      <c r="B381" s="330"/>
      <c r="C381" s="330"/>
      <c r="D381" s="330"/>
      <c r="E381" s="329"/>
      <c r="F381" s="331"/>
      <c r="G381" s="329"/>
      <c r="H381" s="333"/>
      <c r="I381" s="330"/>
      <c r="J381" s="329"/>
      <c r="K381" s="329"/>
      <c r="L381" s="329"/>
      <c r="M381" s="329"/>
      <c r="N381" s="329"/>
      <c r="O381" s="329"/>
      <c r="P381" s="329"/>
      <c r="Q381" s="329"/>
      <c r="R381" s="329"/>
    </row>
    <row r="382" spans="1:18" ht="15.75" customHeight="1" x14ac:dyDescent="0.25">
      <c r="A382" s="329"/>
      <c r="B382" s="330"/>
      <c r="C382" s="330"/>
      <c r="D382" s="330"/>
      <c r="E382" s="329"/>
      <c r="F382" s="331"/>
      <c r="G382" s="329"/>
      <c r="H382" s="333"/>
      <c r="I382" s="330"/>
      <c r="J382" s="329"/>
      <c r="K382" s="329"/>
      <c r="L382" s="329"/>
      <c r="M382" s="329"/>
      <c r="N382" s="329"/>
      <c r="O382" s="329"/>
      <c r="P382" s="329"/>
      <c r="Q382" s="329"/>
      <c r="R382" s="329"/>
    </row>
    <row r="383" spans="1:18" ht="15.75" customHeight="1" x14ac:dyDescent="0.25">
      <c r="A383" s="329"/>
      <c r="B383" s="330"/>
      <c r="C383" s="330"/>
      <c r="D383" s="330"/>
      <c r="E383" s="329"/>
      <c r="F383" s="331"/>
      <c r="G383" s="329"/>
      <c r="H383" s="333"/>
      <c r="I383" s="330"/>
      <c r="J383" s="329"/>
      <c r="K383" s="329"/>
      <c r="L383" s="329"/>
      <c r="M383" s="329"/>
      <c r="N383" s="329"/>
      <c r="O383" s="329"/>
      <c r="P383" s="329"/>
      <c r="Q383" s="329"/>
      <c r="R383" s="329"/>
    </row>
    <row r="384" spans="1:18" ht="15.75" customHeight="1" x14ac:dyDescent="0.25">
      <c r="A384" s="329"/>
      <c r="B384" s="330"/>
      <c r="C384" s="330"/>
      <c r="D384" s="330"/>
      <c r="E384" s="329"/>
      <c r="F384" s="331"/>
      <c r="G384" s="329"/>
      <c r="H384" s="333"/>
      <c r="I384" s="330"/>
      <c r="J384" s="329"/>
      <c r="K384" s="329"/>
      <c r="L384" s="329"/>
      <c r="M384" s="329"/>
      <c r="N384" s="329"/>
      <c r="O384" s="329"/>
      <c r="P384" s="329"/>
      <c r="Q384" s="329"/>
      <c r="R384" s="329"/>
    </row>
    <row r="385" spans="1:18" ht="15.75" customHeight="1" x14ac:dyDescent="0.25">
      <c r="A385" s="329"/>
      <c r="B385" s="330"/>
      <c r="C385" s="330"/>
      <c r="D385" s="330"/>
      <c r="E385" s="329"/>
      <c r="F385" s="331"/>
      <c r="G385" s="329"/>
      <c r="H385" s="333"/>
      <c r="I385" s="330"/>
      <c r="J385" s="329"/>
      <c r="K385" s="329"/>
      <c r="L385" s="329"/>
      <c r="M385" s="329"/>
      <c r="N385" s="329"/>
      <c r="O385" s="329"/>
      <c r="P385" s="329"/>
      <c r="Q385" s="329"/>
      <c r="R385" s="329"/>
    </row>
    <row r="386" spans="1:18" ht="15.75" customHeight="1" x14ac:dyDescent="0.25">
      <c r="A386" s="329"/>
      <c r="B386" s="330"/>
      <c r="C386" s="330"/>
      <c r="D386" s="330"/>
      <c r="E386" s="329"/>
      <c r="F386" s="331"/>
      <c r="G386" s="329"/>
      <c r="H386" s="333"/>
      <c r="I386" s="330"/>
      <c r="J386" s="329"/>
      <c r="K386" s="329"/>
      <c r="L386" s="329"/>
      <c r="M386" s="329"/>
      <c r="N386" s="329"/>
      <c r="O386" s="329"/>
      <c r="P386" s="329"/>
      <c r="Q386" s="329"/>
      <c r="R386" s="329"/>
    </row>
    <row r="387" spans="1:18" ht="15.75" customHeight="1" x14ac:dyDescent="0.25">
      <c r="A387" s="329"/>
      <c r="B387" s="330"/>
      <c r="C387" s="330"/>
      <c r="D387" s="330"/>
      <c r="E387" s="329"/>
      <c r="F387" s="331"/>
      <c r="G387" s="329"/>
      <c r="H387" s="333"/>
      <c r="I387" s="330"/>
      <c r="J387" s="329"/>
      <c r="K387" s="329"/>
      <c r="L387" s="329"/>
      <c r="M387" s="329"/>
      <c r="N387" s="329"/>
      <c r="O387" s="329"/>
      <c r="P387" s="329"/>
      <c r="Q387" s="329"/>
      <c r="R387" s="329"/>
    </row>
    <row r="388" spans="1:18" ht="15.75" customHeight="1" x14ac:dyDescent="0.25">
      <c r="A388" s="329"/>
      <c r="B388" s="330"/>
      <c r="C388" s="330"/>
      <c r="D388" s="330"/>
      <c r="E388" s="329"/>
      <c r="F388" s="331"/>
      <c r="G388" s="329"/>
      <c r="H388" s="333"/>
      <c r="I388" s="330"/>
      <c r="J388" s="329"/>
      <c r="K388" s="329"/>
      <c r="L388" s="329"/>
      <c r="M388" s="329"/>
      <c r="N388" s="329"/>
      <c r="O388" s="329"/>
      <c r="P388" s="329"/>
      <c r="Q388" s="329"/>
      <c r="R388" s="329"/>
    </row>
    <row r="389" spans="1:18" ht="15.75" customHeight="1" x14ac:dyDescent="0.25">
      <c r="A389" s="329"/>
      <c r="B389" s="330"/>
      <c r="C389" s="330"/>
      <c r="D389" s="330"/>
      <c r="E389" s="329"/>
      <c r="F389" s="331"/>
      <c r="G389" s="329"/>
      <c r="H389" s="333"/>
      <c r="I389" s="330"/>
      <c r="J389" s="329"/>
      <c r="K389" s="329"/>
      <c r="L389" s="329"/>
      <c r="M389" s="329"/>
      <c r="N389" s="329"/>
      <c r="O389" s="329"/>
      <c r="P389" s="329"/>
      <c r="Q389" s="329"/>
      <c r="R389" s="329"/>
    </row>
    <row r="390" spans="1:18" ht="15.75" customHeight="1" x14ac:dyDescent="0.25">
      <c r="A390" s="329"/>
      <c r="B390" s="330"/>
      <c r="C390" s="330"/>
      <c r="D390" s="330"/>
      <c r="E390" s="329"/>
      <c r="F390" s="331"/>
      <c r="G390" s="329"/>
      <c r="H390" s="333"/>
      <c r="I390" s="330"/>
      <c r="J390" s="329"/>
      <c r="K390" s="329"/>
      <c r="L390" s="329"/>
      <c r="M390" s="329"/>
      <c r="N390" s="329"/>
      <c r="O390" s="329"/>
      <c r="P390" s="329"/>
      <c r="Q390" s="329"/>
      <c r="R390" s="329"/>
    </row>
    <row r="391" spans="1:18" ht="15.75" customHeight="1" x14ac:dyDescent="0.25">
      <c r="A391" s="329"/>
      <c r="B391" s="330"/>
      <c r="C391" s="330"/>
      <c r="D391" s="330"/>
      <c r="E391" s="329"/>
      <c r="F391" s="331"/>
      <c r="G391" s="329"/>
      <c r="H391" s="333"/>
      <c r="I391" s="330"/>
      <c r="J391" s="329"/>
      <c r="K391" s="329"/>
      <c r="L391" s="329"/>
      <c r="M391" s="329"/>
      <c r="N391" s="329"/>
      <c r="O391" s="329"/>
      <c r="P391" s="329"/>
      <c r="Q391" s="329"/>
      <c r="R391" s="329"/>
    </row>
    <row r="392" spans="1:18" ht="15.75" customHeight="1" x14ac:dyDescent="0.25">
      <c r="A392" s="329"/>
      <c r="B392" s="330"/>
      <c r="C392" s="330"/>
      <c r="D392" s="330"/>
      <c r="E392" s="329"/>
      <c r="F392" s="331"/>
      <c r="G392" s="329"/>
      <c r="H392" s="333"/>
      <c r="I392" s="330"/>
      <c r="J392" s="329"/>
      <c r="K392" s="329"/>
      <c r="L392" s="329"/>
      <c r="M392" s="329"/>
      <c r="N392" s="329"/>
      <c r="O392" s="329"/>
      <c r="P392" s="329"/>
      <c r="Q392" s="329"/>
      <c r="R392" s="329"/>
    </row>
    <row r="393" spans="1:18" ht="15.75" customHeight="1" x14ac:dyDescent="0.25">
      <c r="A393" s="329"/>
      <c r="B393" s="330"/>
      <c r="C393" s="330"/>
      <c r="D393" s="330"/>
      <c r="E393" s="329"/>
      <c r="F393" s="331"/>
      <c r="G393" s="329"/>
      <c r="H393" s="333"/>
      <c r="I393" s="330"/>
      <c r="J393" s="329"/>
      <c r="K393" s="329"/>
      <c r="L393" s="329"/>
      <c r="M393" s="329"/>
      <c r="N393" s="329"/>
      <c r="O393" s="329"/>
      <c r="P393" s="329"/>
      <c r="Q393" s="329"/>
      <c r="R393" s="329"/>
    </row>
    <row r="394" spans="1:18" ht="15.75" customHeight="1" x14ac:dyDescent="0.25">
      <c r="A394" s="329"/>
      <c r="B394" s="330"/>
      <c r="C394" s="330"/>
      <c r="D394" s="330"/>
      <c r="E394" s="329"/>
      <c r="F394" s="331"/>
      <c r="G394" s="329"/>
      <c r="H394" s="333"/>
      <c r="I394" s="330"/>
      <c r="J394" s="329"/>
      <c r="K394" s="329"/>
      <c r="L394" s="329"/>
      <c r="M394" s="329"/>
      <c r="N394" s="329"/>
      <c r="O394" s="329"/>
      <c r="P394" s="329"/>
      <c r="Q394" s="329"/>
      <c r="R394" s="329"/>
    </row>
    <row r="395" spans="1:18" ht="15.75" customHeight="1" x14ac:dyDescent="0.25">
      <c r="A395" s="329"/>
      <c r="B395" s="330"/>
      <c r="C395" s="330"/>
      <c r="D395" s="330"/>
      <c r="E395" s="329"/>
      <c r="F395" s="331"/>
      <c r="G395" s="329"/>
      <c r="H395" s="333"/>
      <c r="I395" s="330"/>
      <c r="J395" s="329"/>
      <c r="K395" s="329"/>
      <c r="L395" s="329"/>
      <c r="M395" s="329"/>
      <c r="N395" s="329"/>
      <c r="O395" s="329"/>
      <c r="P395" s="329"/>
      <c r="Q395" s="329"/>
      <c r="R395" s="329"/>
    </row>
    <row r="396" spans="1:18" ht="15.75" customHeight="1" x14ac:dyDescent="0.25">
      <c r="A396" s="329"/>
      <c r="B396" s="330"/>
      <c r="C396" s="330"/>
      <c r="D396" s="330"/>
      <c r="E396" s="329"/>
      <c r="F396" s="331"/>
      <c r="G396" s="329"/>
      <c r="H396" s="333"/>
      <c r="I396" s="330"/>
      <c r="J396" s="329"/>
      <c r="K396" s="329"/>
      <c r="L396" s="329"/>
      <c r="M396" s="329"/>
      <c r="N396" s="329"/>
      <c r="O396" s="329"/>
      <c r="P396" s="329"/>
      <c r="Q396" s="329"/>
      <c r="R396" s="329"/>
    </row>
    <row r="397" spans="1:18" ht="15.75" customHeight="1" x14ac:dyDescent="0.25">
      <c r="A397" s="329"/>
      <c r="B397" s="330"/>
      <c r="C397" s="330"/>
      <c r="D397" s="330"/>
      <c r="E397" s="329"/>
      <c r="F397" s="331"/>
      <c r="G397" s="329"/>
      <c r="H397" s="333"/>
      <c r="I397" s="330"/>
      <c r="J397" s="329"/>
      <c r="K397" s="329"/>
      <c r="L397" s="329"/>
      <c r="M397" s="329"/>
      <c r="N397" s="329"/>
      <c r="O397" s="329"/>
      <c r="P397" s="329"/>
      <c r="Q397" s="329"/>
      <c r="R397" s="329"/>
    </row>
    <row r="398" spans="1:18" ht="15.75" customHeight="1" x14ac:dyDescent="0.25">
      <c r="A398" s="329"/>
      <c r="B398" s="330"/>
      <c r="C398" s="330"/>
      <c r="D398" s="330"/>
      <c r="E398" s="329"/>
      <c r="F398" s="331"/>
      <c r="G398" s="329"/>
      <c r="H398" s="333"/>
      <c r="I398" s="330"/>
      <c r="J398" s="329"/>
      <c r="K398" s="329"/>
      <c r="L398" s="329"/>
      <c r="M398" s="329"/>
      <c r="N398" s="329"/>
      <c r="O398" s="329"/>
      <c r="P398" s="329"/>
      <c r="Q398" s="329"/>
      <c r="R398" s="329"/>
    </row>
    <row r="399" spans="1:18" ht="15.75" customHeight="1" x14ac:dyDescent="0.25">
      <c r="A399" s="329"/>
      <c r="B399" s="330"/>
      <c r="C399" s="330"/>
      <c r="D399" s="330"/>
      <c r="E399" s="329"/>
      <c r="F399" s="331"/>
      <c r="G399" s="329"/>
      <c r="H399" s="333"/>
      <c r="I399" s="330"/>
      <c r="J399" s="329"/>
      <c r="K399" s="329"/>
      <c r="L399" s="329"/>
      <c r="M399" s="329"/>
      <c r="N399" s="329"/>
      <c r="O399" s="329"/>
      <c r="P399" s="329"/>
      <c r="Q399" s="329"/>
      <c r="R399" s="329"/>
    </row>
    <row r="400" spans="1:18" ht="15.75" customHeight="1" x14ac:dyDescent="0.25">
      <c r="A400" s="329"/>
      <c r="B400" s="330"/>
      <c r="C400" s="330"/>
      <c r="D400" s="330"/>
      <c r="E400" s="329"/>
      <c r="F400" s="331"/>
      <c r="G400" s="329"/>
      <c r="H400" s="333"/>
      <c r="I400" s="330"/>
      <c r="J400" s="329"/>
      <c r="K400" s="329"/>
      <c r="L400" s="329"/>
      <c r="M400" s="329"/>
      <c r="N400" s="329"/>
      <c r="O400" s="329"/>
      <c r="P400" s="329"/>
      <c r="Q400" s="329"/>
      <c r="R400" s="329"/>
    </row>
    <row r="401" spans="1:18" ht="15.75" customHeight="1" x14ac:dyDescent="0.25">
      <c r="A401" s="329"/>
      <c r="B401" s="330"/>
      <c r="C401" s="330"/>
      <c r="D401" s="330"/>
      <c r="E401" s="329"/>
      <c r="F401" s="331"/>
      <c r="G401" s="329"/>
      <c r="H401" s="333"/>
      <c r="I401" s="330"/>
      <c r="J401" s="329"/>
      <c r="K401" s="329"/>
      <c r="L401" s="329"/>
      <c r="M401" s="329"/>
      <c r="N401" s="329"/>
      <c r="O401" s="329"/>
      <c r="P401" s="329"/>
      <c r="Q401" s="329"/>
      <c r="R401" s="329"/>
    </row>
    <row r="402" spans="1:18" ht="15.75" customHeight="1" x14ac:dyDescent="0.25">
      <c r="A402" s="329"/>
      <c r="B402" s="330"/>
      <c r="C402" s="330"/>
      <c r="D402" s="330"/>
      <c r="E402" s="329"/>
      <c r="F402" s="331"/>
      <c r="G402" s="329"/>
      <c r="H402" s="333"/>
      <c r="I402" s="330"/>
      <c r="J402" s="329"/>
      <c r="K402" s="329"/>
      <c r="L402" s="329"/>
      <c r="M402" s="329"/>
      <c r="N402" s="329"/>
      <c r="O402" s="329"/>
      <c r="P402" s="329"/>
      <c r="Q402" s="329"/>
      <c r="R402" s="329"/>
    </row>
    <row r="403" spans="1:18" ht="15.75" customHeight="1" x14ac:dyDescent="0.25">
      <c r="A403" s="329"/>
      <c r="B403" s="330"/>
      <c r="C403" s="330"/>
      <c r="D403" s="330"/>
      <c r="E403" s="329"/>
      <c r="F403" s="331"/>
      <c r="G403" s="329"/>
      <c r="H403" s="333"/>
      <c r="I403" s="330"/>
      <c r="J403" s="329"/>
      <c r="K403" s="329"/>
      <c r="L403" s="329"/>
      <c r="M403" s="329"/>
      <c r="N403" s="329"/>
      <c r="O403" s="329"/>
      <c r="P403" s="329"/>
      <c r="Q403" s="329"/>
      <c r="R403" s="329"/>
    </row>
    <row r="404" spans="1:18" ht="15.75" customHeight="1" x14ac:dyDescent="0.25">
      <c r="A404" s="329"/>
      <c r="B404" s="330"/>
      <c r="C404" s="330"/>
      <c r="D404" s="330"/>
      <c r="E404" s="329"/>
      <c r="F404" s="331"/>
      <c r="G404" s="329"/>
      <c r="H404" s="333"/>
      <c r="I404" s="330"/>
      <c r="J404" s="329"/>
      <c r="K404" s="329"/>
      <c r="L404" s="329"/>
      <c r="M404" s="329"/>
      <c r="N404" s="329"/>
      <c r="O404" s="329"/>
      <c r="P404" s="329"/>
      <c r="Q404" s="329"/>
      <c r="R404" s="329"/>
    </row>
    <row r="405" spans="1:18" ht="15.75" customHeight="1" x14ac:dyDescent="0.25">
      <c r="A405" s="329"/>
      <c r="B405" s="330"/>
      <c r="C405" s="330"/>
      <c r="D405" s="330"/>
      <c r="E405" s="329"/>
      <c r="F405" s="331"/>
      <c r="G405" s="329"/>
      <c r="H405" s="333"/>
      <c r="I405" s="330"/>
      <c r="J405" s="329"/>
      <c r="K405" s="329"/>
      <c r="L405" s="329"/>
      <c r="M405" s="329"/>
      <c r="N405" s="329"/>
      <c r="O405" s="329"/>
      <c r="P405" s="329"/>
      <c r="Q405" s="329"/>
      <c r="R405" s="329"/>
    </row>
    <row r="406" spans="1:18" ht="15.75" customHeight="1" x14ac:dyDescent="0.25">
      <c r="A406" s="329"/>
      <c r="B406" s="330"/>
      <c r="C406" s="330"/>
      <c r="D406" s="330"/>
      <c r="E406" s="329"/>
      <c r="F406" s="331"/>
      <c r="G406" s="329"/>
      <c r="H406" s="333"/>
      <c r="I406" s="330"/>
      <c r="J406" s="329"/>
      <c r="K406" s="329"/>
      <c r="L406" s="329"/>
      <c r="M406" s="329"/>
      <c r="N406" s="329"/>
      <c r="O406" s="329"/>
      <c r="P406" s="329"/>
      <c r="Q406" s="329"/>
      <c r="R406" s="329"/>
    </row>
    <row r="407" spans="1:18" ht="15.75" customHeight="1" x14ac:dyDescent="0.25">
      <c r="A407" s="329"/>
      <c r="B407" s="330"/>
      <c r="C407" s="330"/>
      <c r="D407" s="330"/>
      <c r="E407" s="329"/>
      <c r="F407" s="331"/>
      <c r="G407" s="329"/>
      <c r="H407" s="333"/>
      <c r="I407" s="330"/>
      <c r="J407" s="329"/>
      <c r="K407" s="329"/>
      <c r="L407" s="329"/>
      <c r="M407" s="329"/>
      <c r="N407" s="329"/>
      <c r="O407" s="329"/>
      <c r="P407" s="329"/>
      <c r="Q407" s="329"/>
      <c r="R407" s="329"/>
    </row>
    <row r="408" spans="1:18" ht="15.75" customHeight="1" x14ac:dyDescent="0.25">
      <c r="A408" s="329"/>
      <c r="B408" s="330"/>
      <c r="C408" s="330"/>
      <c r="D408" s="330"/>
      <c r="E408" s="329"/>
      <c r="F408" s="331"/>
      <c r="G408" s="329"/>
      <c r="H408" s="333"/>
      <c r="I408" s="330"/>
      <c r="J408" s="329"/>
      <c r="K408" s="329"/>
      <c r="L408" s="329"/>
      <c r="M408" s="329"/>
      <c r="N408" s="329"/>
      <c r="O408" s="329"/>
      <c r="P408" s="329"/>
      <c r="Q408" s="329"/>
      <c r="R408" s="329"/>
    </row>
    <row r="409" spans="1:18" ht="15.75" customHeight="1" x14ac:dyDescent="0.25">
      <c r="A409" s="329"/>
      <c r="B409" s="330"/>
      <c r="C409" s="330"/>
      <c r="D409" s="330"/>
      <c r="E409" s="329"/>
      <c r="F409" s="331"/>
      <c r="G409" s="329"/>
      <c r="H409" s="333"/>
      <c r="I409" s="330"/>
      <c r="J409" s="329"/>
      <c r="K409" s="329"/>
      <c r="L409" s="329"/>
      <c r="M409" s="329"/>
      <c r="N409" s="329"/>
      <c r="O409" s="329"/>
      <c r="P409" s="329"/>
      <c r="Q409" s="329"/>
      <c r="R409" s="329"/>
    </row>
    <row r="410" spans="1:18" ht="15.75" customHeight="1" x14ac:dyDescent="0.25">
      <c r="A410" s="329"/>
      <c r="B410" s="330"/>
      <c r="C410" s="330"/>
      <c r="D410" s="330"/>
      <c r="E410" s="329"/>
      <c r="F410" s="331"/>
      <c r="G410" s="329"/>
      <c r="H410" s="333"/>
      <c r="I410" s="330"/>
      <c r="J410" s="329"/>
      <c r="K410" s="329"/>
      <c r="L410" s="329"/>
      <c r="M410" s="329"/>
      <c r="N410" s="329"/>
      <c r="O410" s="329"/>
      <c r="P410" s="329"/>
      <c r="Q410" s="329"/>
      <c r="R410" s="329"/>
    </row>
    <row r="411" spans="1:18" ht="15.75" customHeight="1" x14ac:dyDescent="0.25">
      <c r="A411" s="329"/>
      <c r="B411" s="330"/>
      <c r="C411" s="330"/>
      <c r="D411" s="330"/>
      <c r="E411" s="329"/>
      <c r="F411" s="331"/>
      <c r="G411" s="329"/>
      <c r="H411" s="333"/>
      <c r="I411" s="330"/>
      <c r="J411" s="329"/>
      <c r="K411" s="329"/>
      <c r="L411" s="329"/>
      <c r="M411" s="329"/>
      <c r="N411" s="329"/>
      <c r="O411" s="329"/>
      <c r="P411" s="329"/>
      <c r="Q411" s="329"/>
      <c r="R411" s="329"/>
    </row>
    <row r="412" spans="1:18" ht="15.75" customHeight="1" x14ac:dyDescent="0.25">
      <c r="A412" s="329"/>
      <c r="B412" s="330"/>
      <c r="C412" s="330"/>
      <c r="D412" s="330"/>
      <c r="E412" s="329"/>
      <c r="F412" s="331"/>
      <c r="G412" s="329"/>
      <c r="H412" s="333"/>
      <c r="I412" s="330"/>
      <c r="J412" s="329"/>
      <c r="K412" s="329"/>
      <c r="L412" s="329"/>
      <c r="M412" s="329"/>
      <c r="N412" s="329"/>
      <c r="O412" s="329"/>
      <c r="P412" s="329"/>
      <c r="Q412" s="329"/>
      <c r="R412" s="329"/>
    </row>
    <row r="413" spans="1:18" ht="15.75" customHeight="1" x14ac:dyDescent="0.25">
      <c r="A413" s="329"/>
      <c r="B413" s="330"/>
      <c r="C413" s="330"/>
      <c r="D413" s="330"/>
      <c r="E413" s="329"/>
      <c r="F413" s="331"/>
      <c r="G413" s="329"/>
      <c r="H413" s="333"/>
      <c r="I413" s="330"/>
      <c r="J413" s="329"/>
      <c r="K413" s="329"/>
      <c r="L413" s="329"/>
      <c r="M413" s="329"/>
      <c r="N413" s="329"/>
      <c r="O413" s="329"/>
      <c r="P413" s="329"/>
      <c r="Q413" s="329"/>
      <c r="R413" s="329"/>
    </row>
    <row r="414" spans="1:18" ht="15.75" customHeight="1" x14ac:dyDescent="0.25">
      <c r="A414" s="329"/>
      <c r="B414" s="330"/>
      <c r="C414" s="330"/>
      <c r="D414" s="330"/>
      <c r="E414" s="329"/>
      <c r="F414" s="331"/>
      <c r="G414" s="329"/>
      <c r="H414" s="333"/>
      <c r="I414" s="330"/>
      <c r="J414" s="329"/>
      <c r="K414" s="329"/>
      <c r="L414" s="329"/>
      <c r="M414" s="329"/>
      <c r="N414" s="329"/>
      <c r="O414" s="329"/>
      <c r="P414" s="329"/>
      <c r="Q414" s="329"/>
      <c r="R414" s="329"/>
    </row>
    <row r="415" spans="1:18" ht="15.75" customHeight="1" x14ac:dyDescent="0.25">
      <c r="A415" s="329"/>
      <c r="B415" s="330"/>
      <c r="C415" s="330"/>
      <c r="D415" s="330"/>
      <c r="E415" s="329"/>
      <c r="F415" s="331"/>
      <c r="G415" s="329"/>
      <c r="H415" s="333"/>
      <c r="I415" s="330"/>
      <c r="J415" s="329"/>
      <c r="K415" s="329"/>
      <c r="L415" s="329"/>
      <c r="M415" s="329"/>
      <c r="N415" s="329"/>
      <c r="O415" s="329"/>
      <c r="P415" s="329"/>
      <c r="Q415" s="329"/>
      <c r="R415" s="329"/>
    </row>
    <row r="416" spans="1:18" ht="15.75" customHeight="1" x14ac:dyDescent="0.25">
      <c r="A416" s="329"/>
      <c r="B416" s="330"/>
      <c r="C416" s="330"/>
      <c r="D416" s="330"/>
      <c r="E416" s="329"/>
      <c r="F416" s="331"/>
      <c r="G416" s="329"/>
      <c r="H416" s="333"/>
      <c r="I416" s="330"/>
      <c r="J416" s="329"/>
      <c r="K416" s="329"/>
      <c r="L416" s="329"/>
      <c r="M416" s="329"/>
      <c r="N416" s="329"/>
      <c r="O416" s="329"/>
      <c r="P416" s="329"/>
      <c r="Q416" s="329"/>
      <c r="R416" s="329"/>
    </row>
    <row r="417" spans="1:18" ht="15.75" customHeight="1" x14ac:dyDescent="0.25">
      <c r="A417" s="329"/>
      <c r="B417" s="330"/>
      <c r="C417" s="330"/>
      <c r="D417" s="330"/>
      <c r="E417" s="329"/>
      <c r="F417" s="331"/>
      <c r="G417" s="329"/>
      <c r="H417" s="333"/>
      <c r="I417" s="330"/>
      <c r="J417" s="329"/>
      <c r="K417" s="329"/>
      <c r="L417" s="329"/>
      <c r="M417" s="329"/>
      <c r="N417" s="329"/>
      <c r="O417" s="329"/>
      <c r="P417" s="329"/>
      <c r="Q417" s="329"/>
      <c r="R417" s="329"/>
    </row>
    <row r="418" spans="1:18" ht="15.75" customHeight="1" x14ac:dyDescent="0.25">
      <c r="A418" s="329"/>
      <c r="B418" s="330"/>
      <c r="C418" s="330"/>
      <c r="D418" s="330"/>
      <c r="E418" s="329"/>
      <c r="F418" s="331"/>
      <c r="G418" s="329"/>
      <c r="H418" s="333"/>
      <c r="I418" s="330"/>
      <c r="J418" s="329"/>
      <c r="K418" s="329"/>
      <c r="L418" s="329"/>
      <c r="M418" s="329"/>
      <c r="N418" s="329"/>
      <c r="O418" s="329"/>
      <c r="P418" s="329"/>
      <c r="Q418" s="329"/>
      <c r="R418" s="329"/>
    </row>
    <row r="419" spans="1:18" ht="15.75" customHeight="1" x14ac:dyDescent="0.25">
      <c r="A419" s="329"/>
      <c r="B419" s="330"/>
      <c r="C419" s="330"/>
      <c r="D419" s="330"/>
      <c r="E419" s="329"/>
      <c r="F419" s="331"/>
      <c r="G419" s="329"/>
      <c r="H419" s="333"/>
      <c r="I419" s="330"/>
      <c r="J419" s="329"/>
      <c r="K419" s="329"/>
      <c r="L419" s="329"/>
      <c r="M419" s="329"/>
      <c r="N419" s="329"/>
      <c r="O419" s="329"/>
      <c r="P419" s="329"/>
      <c r="Q419" s="329"/>
      <c r="R419" s="329"/>
    </row>
    <row r="420" spans="1:18" ht="15.75" customHeight="1" x14ac:dyDescent="0.25">
      <c r="A420" s="329"/>
      <c r="B420" s="330"/>
      <c r="C420" s="330"/>
      <c r="D420" s="330"/>
      <c r="E420" s="329"/>
      <c r="F420" s="331"/>
      <c r="G420" s="329"/>
      <c r="H420" s="333"/>
      <c r="I420" s="330"/>
      <c r="J420" s="329"/>
      <c r="K420" s="329"/>
      <c r="L420" s="329"/>
      <c r="M420" s="329"/>
      <c r="N420" s="329"/>
      <c r="O420" s="329"/>
      <c r="P420" s="329"/>
      <c r="Q420" s="329"/>
      <c r="R420" s="329"/>
    </row>
    <row r="421" spans="1:18" ht="15.75" customHeight="1" x14ac:dyDescent="0.25">
      <c r="A421" s="329"/>
      <c r="B421" s="330"/>
      <c r="C421" s="330"/>
      <c r="D421" s="330"/>
      <c r="E421" s="329"/>
      <c r="F421" s="331"/>
      <c r="G421" s="329"/>
      <c r="H421" s="333"/>
      <c r="I421" s="330"/>
      <c r="J421" s="329"/>
      <c r="K421" s="329"/>
      <c r="L421" s="329"/>
      <c r="M421" s="329"/>
      <c r="N421" s="329"/>
      <c r="O421" s="329"/>
      <c r="P421" s="329"/>
      <c r="Q421" s="329"/>
      <c r="R421" s="329"/>
    </row>
    <row r="422" spans="1:18" ht="15.75" customHeight="1" x14ac:dyDescent="0.25">
      <c r="A422" s="329"/>
      <c r="B422" s="330"/>
      <c r="C422" s="330"/>
      <c r="D422" s="330"/>
      <c r="E422" s="329"/>
      <c r="F422" s="331"/>
      <c r="G422" s="329"/>
      <c r="H422" s="333"/>
      <c r="I422" s="330"/>
      <c r="J422" s="329"/>
      <c r="K422" s="329"/>
      <c r="L422" s="329"/>
      <c r="M422" s="329"/>
      <c r="N422" s="329"/>
      <c r="O422" s="329"/>
      <c r="P422" s="329"/>
      <c r="Q422" s="329"/>
      <c r="R422" s="329"/>
    </row>
    <row r="423" spans="1:18" ht="15.75" customHeight="1" x14ac:dyDescent="0.25">
      <c r="A423" s="329"/>
      <c r="B423" s="330"/>
      <c r="C423" s="330"/>
      <c r="D423" s="330"/>
      <c r="E423" s="329"/>
      <c r="F423" s="331"/>
      <c r="G423" s="329"/>
      <c r="H423" s="333"/>
      <c r="I423" s="330"/>
      <c r="J423" s="329"/>
      <c r="K423" s="329"/>
      <c r="L423" s="329"/>
      <c r="M423" s="329"/>
      <c r="N423" s="329"/>
      <c r="O423" s="329"/>
      <c r="P423" s="329"/>
      <c r="Q423" s="329"/>
      <c r="R423" s="329"/>
    </row>
    <row r="424" spans="1:18" ht="15.75" customHeight="1" x14ac:dyDescent="0.25">
      <c r="A424" s="329"/>
      <c r="B424" s="330"/>
      <c r="C424" s="330"/>
      <c r="D424" s="330"/>
      <c r="E424" s="329"/>
      <c r="F424" s="331"/>
      <c r="G424" s="329"/>
      <c r="H424" s="333"/>
      <c r="I424" s="330"/>
      <c r="J424" s="329"/>
      <c r="K424" s="329"/>
      <c r="L424" s="329"/>
      <c r="M424" s="329"/>
      <c r="N424" s="329"/>
      <c r="O424" s="329"/>
      <c r="P424" s="329"/>
      <c r="Q424" s="329"/>
      <c r="R424" s="329"/>
    </row>
    <row r="425" spans="1:18" ht="15.75" customHeight="1" x14ac:dyDescent="0.25">
      <c r="A425" s="329"/>
      <c r="B425" s="330"/>
      <c r="C425" s="330"/>
      <c r="D425" s="330"/>
      <c r="E425" s="329"/>
      <c r="F425" s="331"/>
      <c r="G425" s="329"/>
      <c r="H425" s="333"/>
      <c r="I425" s="330"/>
      <c r="J425" s="329"/>
      <c r="K425" s="329"/>
      <c r="L425" s="329"/>
      <c r="M425" s="329"/>
      <c r="N425" s="329"/>
      <c r="O425" s="329"/>
      <c r="P425" s="329"/>
      <c r="Q425" s="329"/>
      <c r="R425" s="329"/>
    </row>
    <row r="426" spans="1:18" ht="15.75" customHeight="1" x14ac:dyDescent="0.25">
      <c r="A426" s="329"/>
      <c r="B426" s="330"/>
      <c r="C426" s="330"/>
      <c r="D426" s="330"/>
      <c r="E426" s="329"/>
      <c r="F426" s="331"/>
      <c r="G426" s="329"/>
      <c r="H426" s="333"/>
      <c r="I426" s="330"/>
      <c r="J426" s="329"/>
      <c r="K426" s="329"/>
      <c r="L426" s="329"/>
      <c r="M426" s="329"/>
      <c r="N426" s="329"/>
      <c r="O426" s="329"/>
      <c r="P426" s="329"/>
      <c r="Q426" s="329"/>
      <c r="R426" s="329"/>
    </row>
    <row r="427" spans="1:18" ht="15.75" customHeight="1" x14ac:dyDescent="0.25">
      <c r="A427" s="329"/>
      <c r="B427" s="330"/>
      <c r="C427" s="330"/>
      <c r="D427" s="330"/>
      <c r="E427" s="329"/>
      <c r="F427" s="331"/>
      <c r="G427" s="329"/>
      <c r="H427" s="333"/>
      <c r="I427" s="330"/>
      <c r="J427" s="329"/>
      <c r="K427" s="329"/>
      <c r="L427" s="329"/>
      <c r="M427" s="329"/>
      <c r="N427" s="329"/>
      <c r="O427" s="329"/>
      <c r="P427" s="329"/>
      <c r="Q427" s="329"/>
      <c r="R427" s="329"/>
    </row>
    <row r="428" spans="1:18" ht="15.75" customHeight="1" x14ac:dyDescent="0.25">
      <c r="A428" s="329"/>
      <c r="B428" s="330"/>
      <c r="C428" s="330"/>
      <c r="D428" s="330"/>
      <c r="E428" s="329"/>
      <c r="F428" s="331"/>
      <c r="G428" s="329"/>
      <c r="H428" s="333"/>
      <c r="I428" s="330"/>
      <c r="J428" s="329"/>
      <c r="K428" s="329"/>
      <c r="L428" s="329"/>
      <c r="M428" s="329"/>
      <c r="N428" s="329"/>
      <c r="O428" s="329"/>
      <c r="P428" s="329"/>
      <c r="Q428" s="329"/>
      <c r="R428" s="329"/>
    </row>
    <row r="429" spans="1:18" ht="15.75" customHeight="1" x14ac:dyDescent="0.25">
      <c r="A429" s="329"/>
      <c r="B429" s="330"/>
      <c r="C429" s="330"/>
      <c r="D429" s="330"/>
      <c r="E429" s="329"/>
      <c r="F429" s="331"/>
      <c r="G429" s="329"/>
      <c r="H429" s="333"/>
      <c r="I429" s="330"/>
      <c r="J429" s="329"/>
      <c r="K429" s="329"/>
      <c r="L429" s="329"/>
      <c r="M429" s="329"/>
      <c r="N429" s="329"/>
      <c r="O429" s="329"/>
      <c r="P429" s="329"/>
      <c r="Q429" s="329"/>
      <c r="R429" s="329"/>
    </row>
    <row r="430" spans="1:18" ht="15.75" customHeight="1" x14ac:dyDescent="0.25">
      <c r="A430" s="329"/>
      <c r="B430" s="330"/>
      <c r="C430" s="330"/>
      <c r="D430" s="330"/>
      <c r="E430" s="329"/>
      <c r="F430" s="331"/>
      <c r="G430" s="329"/>
      <c r="H430" s="333"/>
      <c r="I430" s="330"/>
      <c r="J430" s="329"/>
      <c r="K430" s="329"/>
      <c r="L430" s="329"/>
      <c r="M430" s="329"/>
      <c r="N430" s="329"/>
      <c r="O430" s="329"/>
      <c r="P430" s="329"/>
      <c r="Q430" s="329"/>
      <c r="R430" s="329"/>
    </row>
    <row r="431" spans="1:18" ht="15.75" customHeight="1" x14ac:dyDescent="0.25">
      <c r="A431" s="329"/>
      <c r="B431" s="330"/>
      <c r="C431" s="330"/>
      <c r="D431" s="330"/>
      <c r="E431" s="329"/>
      <c r="F431" s="331"/>
      <c r="G431" s="329"/>
      <c r="H431" s="333"/>
      <c r="I431" s="330"/>
      <c r="J431" s="329"/>
      <c r="K431" s="329"/>
      <c r="L431" s="329"/>
      <c r="M431" s="329"/>
      <c r="N431" s="329"/>
      <c r="O431" s="329"/>
      <c r="P431" s="329"/>
      <c r="Q431" s="329"/>
      <c r="R431" s="329"/>
    </row>
    <row r="432" spans="1:18" ht="15.75" customHeight="1" x14ac:dyDescent="0.25">
      <c r="A432" s="329"/>
      <c r="B432" s="330"/>
      <c r="C432" s="330"/>
      <c r="D432" s="330"/>
      <c r="E432" s="329"/>
      <c r="F432" s="331"/>
      <c r="G432" s="329"/>
      <c r="H432" s="333"/>
      <c r="I432" s="330"/>
      <c r="J432" s="329"/>
      <c r="K432" s="329"/>
      <c r="L432" s="329"/>
      <c r="M432" s="329"/>
      <c r="N432" s="329"/>
      <c r="O432" s="329"/>
      <c r="P432" s="329"/>
      <c r="Q432" s="329"/>
      <c r="R432" s="329"/>
    </row>
    <row r="433" spans="1:18" ht="15.75" customHeight="1" x14ac:dyDescent="0.25">
      <c r="A433" s="329"/>
      <c r="B433" s="330"/>
      <c r="C433" s="330"/>
      <c r="D433" s="330"/>
      <c r="E433" s="329"/>
      <c r="F433" s="331"/>
      <c r="G433" s="329"/>
      <c r="H433" s="333"/>
      <c r="I433" s="330"/>
      <c r="J433" s="329"/>
      <c r="K433" s="329"/>
      <c r="L433" s="329"/>
      <c r="M433" s="329"/>
      <c r="N433" s="329"/>
      <c r="O433" s="329"/>
      <c r="P433" s="329"/>
      <c r="Q433" s="329"/>
      <c r="R433" s="329"/>
    </row>
    <row r="434" spans="1:18" ht="15.75" customHeight="1" x14ac:dyDescent="0.25">
      <c r="A434" s="329"/>
      <c r="B434" s="330"/>
      <c r="C434" s="330"/>
      <c r="D434" s="330"/>
      <c r="E434" s="329"/>
      <c r="F434" s="331"/>
      <c r="G434" s="329"/>
      <c r="H434" s="333"/>
      <c r="I434" s="330"/>
      <c r="J434" s="329"/>
      <c r="K434" s="329"/>
      <c r="L434" s="329"/>
      <c r="M434" s="329"/>
      <c r="N434" s="329"/>
      <c r="O434" s="329"/>
      <c r="P434" s="329"/>
      <c r="Q434" s="329"/>
      <c r="R434" s="329"/>
    </row>
    <row r="435" spans="1:18" ht="15.75" customHeight="1" x14ac:dyDescent="0.25">
      <c r="A435" s="329"/>
      <c r="B435" s="330"/>
      <c r="C435" s="330"/>
      <c r="D435" s="330"/>
      <c r="E435" s="329"/>
      <c r="F435" s="331"/>
      <c r="G435" s="329"/>
      <c r="H435" s="333"/>
      <c r="I435" s="330"/>
      <c r="J435" s="329"/>
      <c r="K435" s="329"/>
      <c r="L435" s="329"/>
      <c r="M435" s="329"/>
      <c r="N435" s="329"/>
      <c r="O435" s="329"/>
      <c r="P435" s="329"/>
      <c r="Q435" s="329"/>
      <c r="R435" s="329"/>
    </row>
    <row r="436" spans="1:18" ht="15.75" customHeight="1" x14ac:dyDescent="0.25">
      <c r="A436" s="329"/>
      <c r="B436" s="330"/>
      <c r="C436" s="330"/>
      <c r="D436" s="330"/>
      <c r="E436" s="329"/>
      <c r="F436" s="331"/>
      <c r="G436" s="329"/>
      <c r="H436" s="333"/>
      <c r="I436" s="330"/>
      <c r="J436" s="329"/>
      <c r="K436" s="329"/>
      <c r="L436" s="329"/>
      <c r="M436" s="329"/>
      <c r="N436" s="329"/>
      <c r="O436" s="329"/>
      <c r="P436" s="329"/>
      <c r="Q436" s="329"/>
      <c r="R436" s="329"/>
    </row>
    <row r="437" spans="1:18" ht="15.75" customHeight="1" x14ac:dyDescent="0.25">
      <c r="A437" s="329"/>
      <c r="B437" s="330"/>
      <c r="C437" s="330"/>
      <c r="D437" s="330"/>
      <c r="E437" s="329"/>
      <c r="F437" s="331"/>
      <c r="G437" s="329"/>
      <c r="H437" s="333"/>
      <c r="I437" s="330"/>
      <c r="J437" s="329"/>
      <c r="K437" s="329"/>
      <c r="L437" s="329"/>
      <c r="M437" s="329"/>
      <c r="N437" s="329"/>
      <c r="O437" s="329"/>
      <c r="P437" s="329"/>
      <c r="Q437" s="329"/>
      <c r="R437" s="329"/>
    </row>
    <row r="438" spans="1:18" ht="15.75" customHeight="1" x14ac:dyDescent="0.25">
      <c r="A438" s="329"/>
      <c r="B438" s="330"/>
      <c r="C438" s="330"/>
      <c r="D438" s="330"/>
      <c r="E438" s="329"/>
      <c r="F438" s="331"/>
      <c r="G438" s="329"/>
      <c r="H438" s="333"/>
      <c r="I438" s="330"/>
      <c r="J438" s="329"/>
      <c r="K438" s="329"/>
      <c r="L438" s="329"/>
      <c r="M438" s="329"/>
      <c r="N438" s="329"/>
      <c r="O438" s="329"/>
      <c r="P438" s="329"/>
      <c r="Q438" s="329"/>
      <c r="R438" s="329"/>
    </row>
    <row r="439" spans="1:18" ht="15.75" customHeight="1" x14ac:dyDescent="0.25">
      <c r="A439" s="329"/>
      <c r="B439" s="330"/>
      <c r="C439" s="330"/>
      <c r="D439" s="330"/>
      <c r="E439" s="329"/>
      <c r="F439" s="331"/>
      <c r="G439" s="329"/>
      <c r="H439" s="333"/>
      <c r="I439" s="330"/>
      <c r="J439" s="329"/>
      <c r="K439" s="329"/>
      <c r="L439" s="329"/>
      <c r="M439" s="329"/>
      <c r="N439" s="329"/>
      <c r="O439" s="329"/>
      <c r="P439" s="329"/>
      <c r="Q439" s="329"/>
      <c r="R439" s="329"/>
    </row>
    <row r="440" spans="1:18" ht="15.75" customHeight="1" x14ac:dyDescent="0.25">
      <c r="A440" s="329"/>
      <c r="B440" s="330"/>
      <c r="C440" s="330"/>
      <c r="D440" s="330"/>
      <c r="E440" s="329"/>
      <c r="F440" s="331"/>
      <c r="G440" s="329"/>
      <c r="H440" s="333"/>
      <c r="I440" s="330"/>
      <c r="J440" s="329"/>
      <c r="K440" s="329"/>
      <c r="L440" s="329"/>
      <c r="M440" s="329"/>
      <c r="N440" s="329"/>
      <c r="O440" s="329"/>
      <c r="P440" s="329"/>
      <c r="Q440" s="329"/>
      <c r="R440" s="329"/>
    </row>
    <row r="441" spans="1:18" ht="15.75" customHeight="1" x14ac:dyDescent="0.25">
      <c r="A441" s="329"/>
      <c r="B441" s="330"/>
      <c r="C441" s="330"/>
      <c r="D441" s="330"/>
      <c r="E441" s="329"/>
      <c r="F441" s="331"/>
      <c r="G441" s="329"/>
      <c r="H441" s="333"/>
      <c r="I441" s="330"/>
      <c r="J441" s="329"/>
      <c r="K441" s="329"/>
      <c r="L441" s="329"/>
      <c r="M441" s="329"/>
      <c r="N441" s="329"/>
      <c r="O441" s="329"/>
      <c r="P441" s="329"/>
      <c r="Q441" s="329"/>
      <c r="R441" s="329"/>
    </row>
    <row r="442" spans="1:18" ht="15.75" customHeight="1" x14ac:dyDescent="0.25">
      <c r="A442" s="329"/>
      <c r="B442" s="330"/>
      <c r="C442" s="330"/>
      <c r="D442" s="330"/>
      <c r="E442" s="329"/>
      <c r="F442" s="331"/>
      <c r="G442" s="329"/>
      <c r="H442" s="333"/>
      <c r="I442" s="330"/>
      <c r="J442" s="329"/>
      <c r="K442" s="329"/>
      <c r="L442" s="329"/>
      <c r="M442" s="329"/>
      <c r="N442" s="329"/>
      <c r="O442" s="329"/>
      <c r="P442" s="329"/>
      <c r="Q442" s="329"/>
      <c r="R442" s="329"/>
    </row>
    <row r="443" spans="1:18" ht="15.75" customHeight="1" x14ac:dyDescent="0.25">
      <c r="A443" s="329"/>
      <c r="B443" s="330"/>
      <c r="C443" s="330"/>
      <c r="D443" s="330"/>
      <c r="E443" s="329"/>
      <c r="F443" s="331"/>
      <c r="G443" s="329"/>
      <c r="H443" s="333"/>
      <c r="I443" s="330"/>
      <c r="J443" s="329"/>
      <c r="K443" s="329"/>
      <c r="L443" s="329"/>
      <c r="M443" s="329"/>
      <c r="N443" s="329"/>
      <c r="O443" s="329"/>
      <c r="P443" s="329"/>
      <c r="Q443" s="329"/>
      <c r="R443" s="329"/>
    </row>
    <row r="444" spans="1:18" ht="15.75" customHeight="1" x14ac:dyDescent="0.25">
      <c r="A444" s="329"/>
      <c r="B444" s="330"/>
      <c r="C444" s="330"/>
      <c r="D444" s="330"/>
      <c r="E444" s="329"/>
      <c r="F444" s="331"/>
      <c r="G444" s="329"/>
      <c r="H444" s="333"/>
      <c r="I444" s="330"/>
      <c r="J444" s="329"/>
      <c r="K444" s="329"/>
      <c r="L444" s="329"/>
      <c r="M444" s="329"/>
      <c r="N444" s="329"/>
      <c r="O444" s="329"/>
      <c r="P444" s="329"/>
      <c r="Q444" s="329"/>
      <c r="R444" s="329"/>
    </row>
    <row r="445" spans="1:18" ht="15.75" customHeight="1" x14ac:dyDescent="0.25">
      <c r="A445" s="329"/>
      <c r="B445" s="330"/>
      <c r="C445" s="330"/>
      <c r="D445" s="330"/>
      <c r="E445" s="329"/>
      <c r="F445" s="331"/>
      <c r="G445" s="329"/>
      <c r="H445" s="333"/>
      <c r="I445" s="330"/>
      <c r="J445" s="329"/>
      <c r="K445" s="329"/>
      <c r="L445" s="329"/>
      <c r="M445" s="329"/>
      <c r="N445" s="329"/>
      <c r="O445" s="329"/>
      <c r="P445" s="329"/>
      <c r="Q445" s="329"/>
      <c r="R445" s="329"/>
    </row>
    <row r="446" spans="1:18" ht="15.75" customHeight="1" x14ac:dyDescent="0.25">
      <c r="A446" s="329"/>
      <c r="B446" s="330"/>
      <c r="C446" s="330"/>
      <c r="D446" s="330"/>
      <c r="E446" s="329"/>
      <c r="F446" s="331"/>
      <c r="G446" s="329"/>
      <c r="H446" s="333"/>
      <c r="I446" s="330"/>
      <c r="J446" s="329"/>
      <c r="K446" s="329"/>
      <c r="L446" s="329"/>
      <c r="M446" s="329"/>
      <c r="N446" s="329"/>
      <c r="O446" s="329"/>
      <c r="P446" s="329"/>
      <c r="Q446" s="329"/>
      <c r="R446" s="329"/>
    </row>
    <row r="447" spans="1:18" ht="15.75" customHeight="1" x14ac:dyDescent="0.25">
      <c r="A447" s="329"/>
      <c r="B447" s="330"/>
      <c r="C447" s="330"/>
      <c r="D447" s="330"/>
      <c r="E447" s="329"/>
      <c r="F447" s="331"/>
      <c r="G447" s="329"/>
      <c r="H447" s="333"/>
      <c r="I447" s="330"/>
      <c r="J447" s="329"/>
      <c r="K447" s="329"/>
      <c r="L447" s="329"/>
      <c r="M447" s="329"/>
      <c r="N447" s="329"/>
      <c r="O447" s="329"/>
      <c r="P447" s="329"/>
      <c r="Q447" s="329"/>
      <c r="R447" s="329"/>
    </row>
    <row r="448" spans="1:18" ht="15.75" customHeight="1" x14ac:dyDescent="0.25">
      <c r="A448" s="329"/>
      <c r="B448" s="330"/>
      <c r="C448" s="330"/>
      <c r="D448" s="330"/>
      <c r="E448" s="329"/>
      <c r="F448" s="331"/>
      <c r="G448" s="329"/>
      <c r="H448" s="333"/>
      <c r="I448" s="330"/>
      <c r="J448" s="329"/>
      <c r="K448" s="329"/>
      <c r="L448" s="329"/>
      <c r="M448" s="329"/>
      <c r="N448" s="329"/>
      <c r="O448" s="329"/>
      <c r="P448" s="329"/>
      <c r="Q448" s="329"/>
      <c r="R448" s="329"/>
    </row>
    <row r="449" spans="1:18" ht="15.75" customHeight="1" x14ac:dyDescent="0.25">
      <c r="A449" s="329"/>
      <c r="B449" s="330"/>
      <c r="C449" s="330"/>
      <c r="D449" s="330"/>
      <c r="E449" s="329"/>
      <c r="F449" s="331"/>
      <c r="G449" s="329"/>
      <c r="H449" s="333"/>
      <c r="I449" s="330"/>
      <c r="J449" s="329"/>
      <c r="K449" s="329"/>
      <c r="L449" s="329"/>
      <c r="M449" s="329"/>
      <c r="N449" s="329"/>
      <c r="O449" s="329"/>
      <c r="P449" s="329"/>
      <c r="Q449" s="329"/>
      <c r="R449" s="329"/>
    </row>
    <row r="450" spans="1:18" ht="15.75" customHeight="1" x14ac:dyDescent="0.25">
      <c r="A450" s="329"/>
      <c r="B450" s="330"/>
      <c r="C450" s="330"/>
      <c r="D450" s="330"/>
      <c r="E450" s="329"/>
      <c r="F450" s="331"/>
      <c r="G450" s="329"/>
      <c r="H450" s="333"/>
      <c r="I450" s="330"/>
      <c r="J450" s="329"/>
      <c r="K450" s="329"/>
      <c r="L450" s="329"/>
      <c r="M450" s="329"/>
      <c r="N450" s="329"/>
      <c r="O450" s="329"/>
      <c r="P450" s="329"/>
      <c r="Q450" s="329"/>
      <c r="R450" s="329"/>
    </row>
    <row r="451" spans="1:18" ht="15.75" customHeight="1" x14ac:dyDescent="0.25">
      <c r="A451" s="329"/>
      <c r="B451" s="330"/>
      <c r="C451" s="330"/>
      <c r="D451" s="330"/>
      <c r="E451" s="329"/>
      <c r="F451" s="331"/>
      <c r="G451" s="329"/>
      <c r="H451" s="333"/>
      <c r="I451" s="330"/>
      <c r="J451" s="329"/>
      <c r="K451" s="329"/>
      <c r="L451" s="329"/>
      <c r="M451" s="329"/>
      <c r="N451" s="329"/>
      <c r="O451" s="329"/>
      <c r="P451" s="329"/>
      <c r="Q451" s="329"/>
      <c r="R451" s="329"/>
    </row>
    <row r="452" spans="1:18" ht="15.75" customHeight="1" x14ac:dyDescent="0.25">
      <c r="A452" s="329"/>
      <c r="B452" s="330"/>
      <c r="C452" s="330"/>
      <c r="D452" s="330"/>
      <c r="E452" s="329"/>
      <c r="F452" s="331"/>
      <c r="G452" s="329"/>
      <c r="H452" s="333"/>
      <c r="I452" s="330"/>
      <c r="J452" s="329"/>
      <c r="K452" s="329"/>
      <c r="L452" s="329"/>
      <c r="M452" s="329"/>
      <c r="N452" s="329"/>
      <c r="O452" s="329"/>
      <c r="P452" s="329"/>
      <c r="Q452" s="329"/>
      <c r="R452" s="329"/>
    </row>
    <row r="453" spans="1:18" ht="15.75" customHeight="1" x14ac:dyDescent="0.25">
      <c r="A453" s="329"/>
      <c r="B453" s="330"/>
      <c r="C453" s="330"/>
      <c r="D453" s="330"/>
      <c r="E453" s="329"/>
      <c r="F453" s="331"/>
      <c r="G453" s="329"/>
      <c r="H453" s="333"/>
      <c r="I453" s="330"/>
      <c r="J453" s="329"/>
      <c r="K453" s="329"/>
      <c r="L453" s="329"/>
      <c r="M453" s="329"/>
      <c r="N453" s="329"/>
      <c r="O453" s="329"/>
      <c r="P453" s="329"/>
      <c r="Q453" s="329"/>
      <c r="R453" s="329"/>
    </row>
    <row r="454" spans="1:18" ht="15.75" customHeight="1" x14ac:dyDescent="0.25">
      <c r="A454" s="329"/>
      <c r="B454" s="330"/>
      <c r="C454" s="330"/>
      <c r="D454" s="330"/>
      <c r="E454" s="329"/>
      <c r="F454" s="331"/>
      <c r="G454" s="329"/>
      <c r="H454" s="333"/>
      <c r="I454" s="330"/>
      <c r="J454" s="329"/>
      <c r="K454" s="329"/>
      <c r="L454" s="329"/>
      <c r="M454" s="329"/>
      <c r="N454" s="329"/>
      <c r="O454" s="329"/>
      <c r="P454" s="329"/>
      <c r="Q454" s="329"/>
      <c r="R454" s="329"/>
    </row>
    <row r="455" spans="1:18" ht="15.75" customHeight="1" x14ac:dyDescent="0.25">
      <c r="A455" s="329"/>
      <c r="B455" s="330"/>
      <c r="C455" s="330"/>
      <c r="D455" s="330"/>
      <c r="E455" s="329"/>
      <c r="F455" s="331"/>
      <c r="G455" s="329"/>
      <c r="H455" s="333"/>
      <c r="I455" s="330"/>
      <c r="J455" s="329"/>
      <c r="K455" s="329"/>
      <c r="L455" s="329"/>
      <c r="M455" s="329"/>
      <c r="N455" s="329"/>
      <c r="O455" s="329"/>
      <c r="P455" s="329"/>
      <c r="Q455" s="329"/>
      <c r="R455" s="329"/>
    </row>
    <row r="456" spans="1:18" ht="15.75" customHeight="1" x14ac:dyDescent="0.25">
      <c r="A456" s="329"/>
      <c r="B456" s="330"/>
      <c r="C456" s="330"/>
      <c r="D456" s="330"/>
      <c r="E456" s="329"/>
      <c r="F456" s="331"/>
      <c r="G456" s="329"/>
      <c r="H456" s="333"/>
      <c r="I456" s="330"/>
      <c r="J456" s="329"/>
      <c r="K456" s="329"/>
      <c r="L456" s="329"/>
      <c r="M456" s="329"/>
      <c r="N456" s="329"/>
      <c r="O456" s="329"/>
      <c r="P456" s="329"/>
      <c r="Q456" s="329"/>
      <c r="R456" s="329"/>
    </row>
    <row r="457" spans="1:18" ht="15.75" customHeight="1" x14ac:dyDescent="0.25">
      <c r="A457" s="329"/>
      <c r="B457" s="330"/>
      <c r="C457" s="330"/>
      <c r="D457" s="330"/>
      <c r="E457" s="329"/>
      <c r="F457" s="331"/>
      <c r="G457" s="329"/>
      <c r="H457" s="333"/>
      <c r="I457" s="330"/>
      <c r="J457" s="329"/>
      <c r="K457" s="329"/>
      <c r="L457" s="329"/>
      <c r="M457" s="329"/>
      <c r="N457" s="329"/>
      <c r="O457" s="329"/>
      <c r="P457" s="329"/>
      <c r="Q457" s="329"/>
      <c r="R457" s="329"/>
    </row>
    <row r="458" spans="1:18" ht="15.75" customHeight="1" x14ac:dyDescent="0.25">
      <c r="A458" s="329"/>
      <c r="B458" s="330"/>
      <c r="C458" s="330"/>
      <c r="D458" s="330"/>
      <c r="E458" s="329"/>
      <c r="F458" s="331"/>
      <c r="G458" s="329"/>
      <c r="H458" s="333"/>
      <c r="I458" s="330"/>
      <c r="J458" s="329"/>
      <c r="K458" s="329"/>
      <c r="L458" s="329"/>
      <c r="M458" s="329"/>
      <c r="N458" s="329"/>
      <c r="O458" s="329"/>
      <c r="P458" s="329"/>
      <c r="Q458" s="329"/>
      <c r="R458" s="329"/>
    </row>
    <row r="459" spans="1:18" ht="15.75" customHeight="1" x14ac:dyDescent="0.25">
      <c r="A459" s="329"/>
      <c r="B459" s="330"/>
      <c r="C459" s="330"/>
      <c r="D459" s="330"/>
      <c r="E459" s="329"/>
      <c r="F459" s="331"/>
      <c r="G459" s="329"/>
      <c r="H459" s="333"/>
      <c r="I459" s="330"/>
      <c r="J459" s="329"/>
      <c r="K459" s="329"/>
      <c r="L459" s="329"/>
      <c r="M459" s="329"/>
      <c r="N459" s="329"/>
      <c r="O459" s="329"/>
      <c r="P459" s="329"/>
      <c r="Q459" s="329"/>
      <c r="R459" s="329"/>
    </row>
    <row r="460" spans="1:18" ht="15.75" customHeight="1" x14ac:dyDescent="0.25">
      <c r="A460" s="329"/>
      <c r="B460" s="330"/>
      <c r="C460" s="330"/>
      <c r="D460" s="330"/>
      <c r="E460" s="329"/>
      <c r="F460" s="331"/>
      <c r="G460" s="329"/>
      <c r="H460" s="333"/>
      <c r="I460" s="330"/>
      <c r="J460" s="329"/>
      <c r="K460" s="329"/>
      <c r="L460" s="329"/>
      <c r="M460" s="329"/>
      <c r="N460" s="329"/>
      <c r="O460" s="329"/>
      <c r="P460" s="329"/>
      <c r="Q460" s="329"/>
      <c r="R460" s="329"/>
    </row>
    <row r="461" spans="1:18" ht="15.75" customHeight="1" x14ac:dyDescent="0.25">
      <c r="A461" s="329"/>
      <c r="B461" s="330"/>
      <c r="C461" s="330"/>
      <c r="D461" s="330"/>
      <c r="E461" s="329"/>
      <c r="F461" s="331"/>
      <c r="G461" s="329"/>
      <c r="H461" s="333"/>
      <c r="I461" s="330"/>
      <c r="J461" s="329"/>
      <c r="K461" s="329"/>
      <c r="L461" s="329"/>
      <c r="M461" s="329"/>
      <c r="N461" s="329"/>
      <c r="O461" s="329"/>
      <c r="P461" s="329"/>
      <c r="Q461" s="329"/>
      <c r="R461" s="329"/>
    </row>
    <row r="462" spans="1:18" ht="15.75" customHeight="1" x14ac:dyDescent="0.25">
      <c r="A462" s="329"/>
      <c r="B462" s="330"/>
      <c r="C462" s="330"/>
      <c r="D462" s="330"/>
      <c r="E462" s="329"/>
      <c r="F462" s="331"/>
      <c r="G462" s="329"/>
      <c r="H462" s="333"/>
      <c r="I462" s="330"/>
      <c r="J462" s="329"/>
      <c r="K462" s="329"/>
      <c r="L462" s="329"/>
      <c r="M462" s="329"/>
      <c r="N462" s="329"/>
      <c r="O462" s="329"/>
      <c r="P462" s="329"/>
      <c r="Q462" s="329"/>
      <c r="R462" s="329"/>
    </row>
    <row r="463" spans="1:18" ht="15.75" customHeight="1" x14ac:dyDescent="0.25">
      <c r="A463" s="329"/>
      <c r="B463" s="330"/>
      <c r="C463" s="330"/>
      <c r="D463" s="330"/>
      <c r="E463" s="329"/>
      <c r="F463" s="331"/>
      <c r="G463" s="329"/>
      <c r="H463" s="333"/>
      <c r="I463" s="330"/>
      <c r="J463" s="329"/>
      <c r="K463" s="329"/>
      <c r="L463" s="329"/>
      <c r="M463" s="329"/>
      <c r="N463" s="329"/>
      <c r="O463" s="329"/>
      <c r="P463" s="329"/>
      <c r="Q463" s="329"/>
      <c r="R463" s="329"/>
    </row>
    <row r="464" spans="1:18" ht="15.75" customHeight="1" x14ac:dyDescent="0.25">
      <c r="A464" s="329"/>
      <c r="B464" s="330"/>
      <c r="C464" s="330"/>
      <c r="D464" s="330"/>
      <c r="E464" s="329"/>
      <c r="F464" s="331"/>
      <c r="G464" s="329"/>
      <c r="H464" s="333"/>
      <c r="I464" s="330"/>
      <c r="J464" s="329"/>
      <c r="K464" s="329"/>
      <c r="L464" s="329"/>
      <c r="M464" s="329"/>
      <c r="N464" s="329"/>
      <c r="O464" s="329"/>
      <c r="P464" s="329"/>
      <c r="Q464" s="329"/>
      <c r="R464" s="329"/>
    </row>
    <row r="465" spans="1:18" ht="15.75" customHeight="1" x14ac:dyDescent="0.25">
      <c r="A465" s="329"/>
      <c r="B465" s="330"/>
      <c r="C465" s="330"/>
      <c r="D465" s="330"/>
      <c r="E465" s="329"/>
      <c r="F465" s="331"/>
      <c r="G465" s="329"/>
      <c r="H465" s="333"/>
      <c r="I465" s="330"/>
      <c r="J465" s="329"/>
      <c r="K465" s="329"/>
      <c r="L465" s="329"/>
      <c r="M465" s="329"/>
      <c r="N465" s="329"/>
      <c r="O465" s="329"/>
      <c r="P465" s="329"/>
      <c r="Q465" s="329"/>
      <c r="R465" s="329"/>
    </row>
    <row r="466" spans="1:18" ht="15.75" customHeight="1" x14ac:dyDescent="0.25">
      <c r="A466" s="329"/>
      <c r="B466" s="330"/>
      <c r="C466" s="330"/>
      <c r="D466" s="330"/>
      <c r="E466" s="329"/>
      <c r="F466" s="331"/>
      <c r="G466" s="329"/>
      <c r="H466" s="333"/>
      <c r="I466" s="330"/>
      <c r="J466" s="329"/>
      <c r="K466" s="329"/>
      <c r="L466" s="329"/>
      <c r="M466" s="329"/>
      <c r="N466" s="329"/>
      <c r="O466" s="329"/>
      <c r="P466" s="329"/>
      <c r="Q466" s="329"/>
      <c r="R466" s="329"/>
    </row>
    <row r="467" spans="1:18" ht="15.75" customHeight="1" x14ac:dyDescent="0.25">
      <c r="A467" s="329"/>
      <c r="B467" s="330"/>
      <c r="C467" s="330"/>
      <c r="D467" s="330"/>
      <c r="E467" s="329"/>
      <c r="F467" s="331"/>
      <c r="G467" s="329"/>
      <c r="H467" s="333"/>
      <c r="I467" s="330"/>
      <c r="J467" s="329"/>
      <c r="K467" s="329"/>
      <c r="L467" s="329"/>
      <c r="M467" s="329"/>
      <c r="N467" s="329"/>
      <c r="O467" s="329"/>
      <c r="P467" s="329"/>
      <c r="Q467" s="329"/>
      <c r="R467" s="329"/>
    </row>
    <row r="468" spans="1:18" ht="15.75" customHeight="1" x14ac:dyDescent="0.25">
      <c r="A468" s="329"/>
      <c r="B468" s="330"/>
      <c r="C468" s="330"/>
      <c r="D468" s="330"/>
      <c r="E468" s="329"/>
      <c r="F468" s="331"/>
      <c r="G468" s="329"/>
      <c r="H468" s="333"/>
      <c r="I468" s="330"/>
      <c r="J468" s="329"/>
      <c r="K468" s="329"/>
      <c r="L468" s="329"/>
      <c r="M468" s="329"/>
      <c r="N468" s="329"/>
      <c r="O468" s="329"/>
      <c r="P468" s="329"/>
      <c r="Q468" s="329"/>
      <c r="R468" s="329"/>
    </row>
    <row r="469" spans="1:18" ht="15.75" customHeight="1" x14ac:dyDescent="0.25">
      <c r="A469" s="329"/>
      <c r="B469" s="330"/>
      <c r="C469" s="330"/>
      <c r="D469" s="330"/>
      <c r="E469" s="329"/>
      <c r="F469" s="331"/>
      <c r="G469" s="329"/>
      <c r="H469" s="333"/>
      <c r="I469" s="330"/>
      <c r="J469" s="329"/>
      <c r="K469" s="329"/>
      <c r="L469" s="329"/>
      <c r="M469" s="329"/>
      <c r="N469" s="329"/>
      <c r="O469" s="329"/>
      <c r="P469" s="329"/>
      <c r="Q469" s="329"/>
      <c r="R469" s="329"/>
    </row>
    <row r="470" spans="1:18" ht="15.75" customHeight="1" x14ac:dyDescent="0.25">
      <c r="A470" s="329"/>
      <c r="B470" s="330"/>
      <c r="C470" s="330"/>
      <c r="D470" s="330"/>
      <c r="E470" s="329"/>
      <c r="F470" s="331"/>
      <c r="G470" s="329"/>
      <c r="H470" s="333"/>
      <c r="I470" s="330"/>
      <c r="J470" s="329"/>
      <c r="K470" s="329"/>
      <c r="L470" s="329"/>
      <c r="M470" s="329"/>
      <c r="N470" s="329"/>
      <c r="O470" s="329"/>
      <c r="P470" s="329"/>
      <c r="Q470" s="329"/>
      <c r="R470" s="329"/>
    </row>
    <row r="471" spans="1:18" ht="15.75" customHeight="1" x14ac:dyDescent="0.25">
      <c r="A471" s="329"/>
      <c r="B471" s="330"/>
      <c r="C471" s="330"/>
      <c r="D471" s="330"/>
      <c r="E471" s="329"/>
      <c r="F471" s="331"/>
      <c r="G471" s="329"/>
      <c r="H471" s="333"/>
      <c r="I471" s="330"/>
      <c r="J471" s="329"/>
      <c r="K471" s="329"/>
      <c r="L471" s="329"/>
      <c r="M471" s="329"/>
      <c r="N471" s="329"/>
      <c r="O471" s="329"/>
      <c r="P471" s="329"/>
      <c r="Q471" s="329"/>
      <c r="R471" s="329"/>
    </row>
    <row r="472" spans="1:18" ht="15.75" customHeight="1" x14ac:dyDescent="0.25">
      <c r="A472" s="329"/>
      <c r="B472" s="330"/>
      <c r="C472" s="330"/>
      <c r="D472" s="330"/>
      <c r="E472" s="329"/>
      <c r="F472" s="331"/>
      <c r="G472" s="329"/>
      <c r="H472" s="333"/>
      <c r="I472" s="330"/>
      <c r="J472" s="329"/>
      <c r="K472" s="329"/>
      <c r="L472" s="329"/>
      <c r="M472" s="329"/>
      <c r="N472" s="329"/>
      <c r="O472" s="329"/>
      <c r="P472" s="329"/>
      <c r="Q472" s="329"/>
      <c r="R472" s="329"/>
    </row>
    <row r="473" spans="1:18" ht="15.75" customHeight="1" x14ac:dyDescent="0.25">
      <c r="A473" s="329"/>
      <c r="B473" s="330"/>
      <c r="C473" s="330"/>
      <c r="D473" s="330"/>
      <c r="E473" s="329"/>
      <c r="F473" s="331"/>
      <c r="G473" s="329"/>
      <c r="H473" s="333"/>
      <c r="I473" s="330"/>
      <c r="J473" s="329"/>
      <c r="K473" s="329"/>
      <c r="L473" s="329"/>
      <c r="M473" s="329"/>
      <c r="N473" s="329"/>
      <c r="O473" s="329"/>
      <c r="P473" s="329"/>
      <c r="Q473" s="329"/>
      <c r="R473" s="329"/>
    </row>
    <row r="474" spans="1:18" ht="15.75" customHeight="1" x14ac:dyDescent="0.25">
      <c r="A474" s="329"/>
      <c r="B474" s="330"/>
      <c r="C474" s="330"/>
      <c r="D474" s="330"/>
      <c r="E474" s="329"/>
      <c r="F474" s="331"/>
      <c r="G474" s="329"/>
      <c r="H474" s="333"/>
      <c r="I474" s="330"/>
      <c r="J474" s="329"/>
      <c r="K474" s="329"/>
      <c r="L474" s="329"/>
      <c r="M474" s="329"/>
      <c r="N474" s="329"/>
      <c r="O474" s="329"/>
      <c r="P474" s="329"/>
      <c r="Q474" s="329"/>
      <c r="R474" s="329"/>
    </row>
    <row r="475" spans="1:18" ht="15.75" customHeight="1" x14ac:dyDescent="0.25">
      <c r="A475" s="329"/>
      <c r="B475" s="330"/>
      <c r="C475" s="330"/>
      <c r="D475" s="330"/>
      <c r="E475" s="329"/>
      <c r="F475" s="331"/>
      <c r="G475" s="329"/>
      <c r="H475" s="333"/>
      <c r="I475" s="330"/>
      <c r="J475" s="329"/>
      <c r="K475" s="329"/>
      <c r="L475" s="329"/>
      <c r="M475" s="329"/>
      <c r="N475" s="329"/>
      <c r="O475" s="329"/>
      <c r="P475" s="329"/>
      <c r="Q475" s="329"/>
      <c r="R475" s="329"/>
    </row>
    <row r="476" spans="1:18" ht="15.75" customHeight="1" x14ac:dyDescent="0.25">
      <c r="A476" s="329"/>
      <c r="B476" s="330"/>
      <c r="C476" s="330"/>
      <c r="D476" s="330"/>
      <c r="E476" s="329"/>
      <c r="F476" s="331"/>
      <c r="G476" s="329"/>
      <c r="H476" s="333"/>
      <c r="I476" s="330"/>
      <c r="J476" s="329"/>
      <c r="K476" s="329"/>
      <c r="L476" s="329"/>
      <c r="M476" s="329"/>
      <c r="N476" s="329"/>
      <c r="O476" s="329"/>
      <c r="P476" s="329"/>
      <c r="Q476" s="329"/>
      <c r="R476" s="329"/>
    </row>
    <row r="477" spans="1:18" ht="15.75" customHeight="1" x14ac:dyDescent="0.25">
      <c r="A477" s="329"/>
      <c r="B477" s="330"/>
      <c r="C477" s="330"/>
      <c r="D477" s="330"/>
      <c r="E477" s="329"/>
      <c r="F477" s="331"/>
      <c r="G477" s="329"/>
      <c r="H477" s="333"/>
      <c r="I477" s="330"/>
      <c r="J477" s="329"/>
      <c r="K477" s="329"/>
      <c r="L477" s="329"/>
      <c r="M477" s="329"/>
      <c r="N477" s="329"/>
      <c r="O477" s="329"/>
      <c r="P477" s="329"/>
      <c r="Q477" s="329"/>
      <c r="R477" s="329"/>
    </row>
    <row r="478" spans="1:18" ht="15.75" customHeight="1" x14ac:dyDescent="0.25">
      <c r="A478" s="329"/>
      <c r="B478" s="330"/>
      <c r="C478" s="330"/>
      <c r="D478" s="330"/>
      <c r="E478" s="329"/>
      <c r="F478" s="331"/>
      <c r="G478" s="329"/>
      <c r="H478" s="333"/>
      <c r="I478" s="330"/>
      <c r="J478" s="329"/>
      <c r="K478" s="329"/>
      <c r="L478" s="329"/>
      <c r="M478" s="329"/>
      <c r="N478" s="329"/>
      <c r="O478" s="329"/>
      <c r="P478" s="329"/>
      <c r="Q478" s="329"/>
      <c r="R478" s="329"/>
    </row>
    <row r="479" spans="1:18" ht="15.75" customHeight="1" x14ac:dyDescent="0.25">
      <c r="A479" s="329"/>
      <c r="B479" s="330"/>
      <c r="C479" s="330"/>
      <c r="D479" s="330"/>
      <c r="E479" s="329"/>
      <c r="F479" s="331"/>
      <c r="G479" s="329"/>
      <c r="H479" s="333"/>
      <c r="I479" s="330"/>
      <c r="J479" s="329"/>
      <c r="K479" s="329"/>
      <c r="L479" s="329"/>
      <c r="M479" s="329"/>
      <c r="N479" s="329"/>
      <c r="O479" s="329"/>
      <c r="P479" s="329"/>
      <c r="Q479" s="329"/>
      <c r="R479" s="329"/>
    </row>
    <row r="480" spans="1:18" ht="15.75" customHeight="1" x14ac:dyDescent="0.25">
      <c r="A480" s="329"/>
      <c r="B480" s="330"/>
      <c r="C480" s="330"/>
      <c r="D480" s="330"/>
      <c r="E480" s="329"/>
      <c r="F480" s="331"/>
      <c r="G480" s="329"/>
      <c r="H480" s="333"/>
      <c r="I480" s="330"/>
      <c r="J480" s="329"/>
      <c r="K480" s="329"/>
      <c r="L480" s="329"/>
      <c r="M480" s="329"/>
      <c r="N480" s="329"/>
      <c r="O480" s="329"/>
      <c r="P480" s="329"/>
      <c r="Q480" s="329"/>
      <c r="R480" s="329"/>
    </row>
    <row r="481" spans="1:18" ht="15.75" customHeight="1" x14ac:dyDescent="0.25">
      <c r="A481" s="329"/>
      <c r="B481" s="330"/>
      <c r="C481" s="330"/>
      <c r="D481" s="330"/>
      <c r="E481" s="329"/>
      <c r="F481" s="331"/>
      <c r="G481" s="329"/>
      <c r="H481" s="333"/>
      <c r="I481" s="330"/>
      <c r="J481" s="329"/>
      <c r="K481" s="329"/>
      <c r="L481" s="329"/>
      <c r="M481" s="329"/>
      <c r="N481" s="329"/>
      <c r="O481" s="329"/>
      <c r="P481" s="329"/>
      <c r="Q481" s="329"/>
      <c r="R481" s="329"/>
    </row>
    <row r="482" spans="1:18" ht="15.75" customHeight="1" x14ac:dyDescent="0.25">
      <c r="A482" s="329"/>
      <c r="B482" s="330"/>
      <c r="C482" s="330"/>
      <c r="D482" s="330"/>
      <c r="E482" s="329"/>
      <c r="F482" s="331"/>
      <c r="G482" s="329"/>
      <c r="H482" s="333"/>
      <c r="I482" s="330"/>
      <c r="J482" s="329"/>
      <c r="K482" s="329"/>
      <c r="L482" s="329"/>
      <c r="M482" s="329"/>
      <c r="N482" s="329"/>
      <c r="O482" s="329"/>
      <c r="P482" s="329"/>
      <c r="Q482" s="329"/>
      <c r="R482" s="329"/>
    </row>
    <row r="483" spans="1:18" ht="15.75" customHeight="1" x14ac:dyDescent="0.25">
      <c r="A483" s="329"/>
      <c r="B483" s="330"/>
      <c r="C483" s="330"/>
      <c r="D483" s="330"/>
      <c r="E483" s="329"/>
      <c r="F483" s="331"/>
      <c r="G483" s="329"/>
      <c r="H483" s="333"/>
      <c r="I483" s="330"/>
      <c r="J483" s="329"/>
      <c r="K483" s="329"/>
      <c r="L483" s="329"/>
      <c r="M483" s="329"/>
      <c r="N483" s="329"/>
      <c r="O483" s="329"/>
      <c r="P483" s="329"/>
      <c r="Q483" s="329"/>
      <c r="R483" s="329"/>
    </row>
    <row r="484" spans="1:18" ht="15.75" customHeight="1" x14ac:dyDescent="0.25">
      <c r="A484" s="329"/>
      <c r="B484" s="330"/>
      <c r="C484" s="330"/>
      <c r="D484" s="330"/>
      <c r="E484" s="329"/>
      <c r="F484" s="331"/>
      <c r="G484" s="329"/>
      <c r="H484" s="333"/>
      <c r="I484" s="330"/>
      <c r="J484" s="329"/>
      <c r="K484" s="329"/>
      <c r="L484" s="329"/>
      <c r="M484" s="329"/>
      <c r="N484" s="329"/>
      <c r="O484" s="329"/>
      <c r="P484" s="329"/>
      <c r="Q484" s="329"/>
      <c r="R484" s="329"/>
    </row>
    <row r="485" spans="1:18" ht="15.75" customHeight="1" x14ac:dyDescent="0.25">
      <c r="A485" s="329"/>
      <c r="B485" s="330"/>
      <c r="C485" s="330"/>
      <c r="D485" s="330"/>
      <c r="E485" s="329"/>
      <c r="F485" s="331"/>
      <c r="G485" s="329"/>
      <c r="H485" s="333"/>
      <c r="I485" s="330"/>
      <c r="J485" s="329"/>
      <c r="K485" s="329"/>
      <c r="L485" s="329"/>
      <c r="M485" s="329"/>
      <c r="N485" s="329"/>
      <c r="O485" s="329"/>
      <c r="P485" s="329"/>
      <c r="Q485" s="329"/>
      <c r="R485" s="329"/>
    </row>
    <row r="486" spans="1:18" ht="15.75" customHeight="1" x14ac:dyDescent="0.25">
      <c r="A486" s="329"/>
      <c r="B486" s="330"/>
      <c r="C486" s="330"/>
      <c r="D486" s="330"/>
      <c r="E486" s="329"/>
      <c r="F486" s="331"/>
      <c r="G486" s="329"/>
      <c r="H486" s="333"/>
      <c r="I486" s="330"/>
      <c r="J486" s="329"/>
      <c r="K486" s="329"/>
      <c r="L486" s="329"/>
      <c r="M486" s="329"/>
      <c r="N486" s="329"/>
      <c r="O486" s="329"/>
      <c r="P486" s="329"/>
      <c r="Q486" s="329"/>
      <c r="R486" s="329"/>
    </row>
    <row r="487" spans="1:18" ht="15.75" customHeight="1" x14ac:dyDescent="0.25">
      <c r="A487" s="329"/>
      <c r="B487" s="330"/>
      <c r="C487" s="330"/>
      <c r="D487" s="330"/>
      <c r="E487" s="329"/>
      <c r="F487" s="331"/>
      <c r="G487" s="329"/>
      <c r="H487" s="333"/>
      <c r="I487" s="330"/>
      <c r="J487" s="329"/>
      <c r="K487" s="329"/>
      <c r="L487" s="329"/>
      <c r="M487" s="329"/>
      <c r="N487" s="329"/>
      <c r="O487" s="329"/>
      <c r="P487" s="329"/>
      <c r="Q487" s="329"/>
      <c r="R487" s="329"/>
    </row>
    <row r="488" spans="1:18" ht="15.75" customHeight="1" x14ac:dyDescent="0.25">
      <c r="A488" s="329"/>
      <c r="B488" s="330"/>
      <c r="C488" s="330"/>
      <c r="D488" s="330"/>
      <c r="E488" s="329"/>
      <c r="F488" s="331"/>
      <c r="G488" s="329"/>
      <c r="H488" s="333"/>
      <c r="I488" s="330"/>
      <c r="J488" s="329"/>
      <c r="K488" s="329"/>
      <c r="L488" s="329"/>
      <c r="M488" s="329"/>
      <c r="N488" s="329"/>
      <c r="O488" s="329"/>
      <c r="P488" s="329"/>
      <c r="Q488" s="329"/>
      <c r="R488" s="329"/>
    </row>
    <row r="489" spans="1:18" ht="15.75" customHeight="1" x14ac:dyDescent="0.25">
      <c r="A489" s="329"/>
      <c r="B489" s="330"/>
      <c r="C489" s="330"/>
      <c r="D489" s="330"/>
      <c r="E489" s="329"/>
      <c r="F489" s="331"/>
      <c r="G489" s="329"/>
      <c r="H489" s="333"/>
      <c r="I489" s="330"/>
      <c r="J489" s="329"/>
      <c r="K489" s="329"/>
      <c r="L489" s="329"/>
      <c r="M489" s="329"/>
      <c r="N489" s="329"/>
      <c r="O489" s="329"/>
      <c r="P489" s="329"/>
      <c r="Q489" s="329"/>
      <c r="R489" s="329"/>
    </row>
    <row r="490" spans="1:18" ht="15.75" customHeight="1" x14ac:dyDescent="0.25">
      <c r="A490" s="329"/>
      <c r="B490" s="330"/>
      <c r="C490" s="330"/>
      <c r="D490" s="330"/>
      <c r="E490" s="329"/>
      <c r="F490" s="331"/>
      <c r="G490" s="329"/>
      <c r="H490" s="333"/>
      <c r="I490" s="330"/>
      <c r="J490" s="329"/>
      <c r="K490" s="329"/>
      <c r="L490" s="329"/>
      <c r="M490" s="329"/>
      <c r="N490" s="329"/>
      <c r="O490" s="329"/>
      <c r="P490" s="329"/>
      <c r="Q490" s="329"/>
      <c r="R490" s="329"/>
    </row>
    <row r="491" spans="1:18" ht="15.75" customHeight="1" x14ac:dyDescent="0.25">
      <c r="A491" s="329"/>
      <c r="B491" s="330"/>
      <c r="C491" s="330"/>
      <c r="D491" s="330"/>
      <c r="E491" s="329"/>
      <c r="F491" s="331"/>
      <c r="G491" s="329"/>
      <c r="H491" s="333"/>
      <c r="I491" s="330"/>
      <c r="J491" s="329"/>
      <c r="K491" s="329"/>
      <c r="L491" s="329"/>
      <c r="M491" s="329"/>
      <c r="N491" s="329"/>
      <c r="O491" s="329"/>
      <c r="P491" s="329"/>
      <c r="Q491" s="329"/>
      <c r="R491" s="329"/>
    </row>
    <row r="492" spans="1:18" ht="15.75" customHeight="1" x14ac:dyDescent="0.25">
      <c r="A492" s="329"/>
      <c r="B492" s="330"/>
      <c r="C492" s="330"/>
      <c r="D492" s="330"/>
      <c r="E492" s="329"/>
      <c r="F492" s="331"/>
      <c r="G492" s="329"/>
      <c r="H492" s="333"/>
      <c r="I492" s="330"/>
      <c r="J492" s="329"/>
      <c r="K492" s="329"/>
      <c r="L492" s="329"/>
      <c r="M492" s="329"/>
      <c r="N492" s="329"/>
      <c r="O492" s="329"/>
      <c r="P492" s="329"/>
      <c r="Q492" s="329"/>
      <c r="R492" s="329"/>
    </row>
    <row r="493" spans="1:18" ht="15.75" customHeight="1" x14ac:dyDescent="0.25">
      <c r="A493" s="329"/>
      <c r="B493" s="330"/>
      <c r="C493" s="330"/>
      <c r="D493" s="330"/>
      <c r="E493" s="329"/>
      <c r="F493" s="331"/>
      <c r="G493" s="329"/>
      <c r="H493" s="333"/>
      <c r="I493" s="330"/>
      <c r="J493" s="329"/>
      <c r="K493" s="329"/>
      <c r="L493" s="329"/>
      <c r="M493" s="329"/>
      <c r="N493" s="329"/>
      <c r="O493" s="329"/>
      <c r="P493" s="329"/>
      <c r="Q493" s="329"/>
      <c r="R493" s="329"/>
    </row>
    <row r="494" spans="1:18" ht="15.75" customHeight="1" x14ac:dyDescent="0.25">
      <c r="A494" s="329"/>
      <c r="B494" s="330"/>
      <c r="C494" s="330"/>
      <c r="D494" s="330"/>
      <c r="E494" s="329"/>
      <c r="F494" s="331"/>
      <c r="G494" s="329"/>
      <c r="H494" s="333"/>
      <c r="I494" s="330"/>
      <c r="J494" s="329"/>
      <c r="K494" s="329"/>
      <c r="L494" s="329"/>
      <c r="M494" s="329"/>
      <c r="N494" s="329"/>
      <c r="O494" s="329"/>
      <c r="P494" s="329"/>
      <c r="Q494" s="329"/>
      <c r="R494" s="329"/>
    </row>
    <row r="495" spans="1:18" ht="15.75" customHeight="1" x14ac:dyDescent="0.25">
      <c r="A495" s="329"/>
      <c r="B495" s="330"/>
      <c r="C495" s="330"/>
      <c r="D495" s="330"/>
      <c r="E495" s="329"/>
      <c r="F495" s="331"/>
      <c r="G495" s="329"/>
      <c r="H495" s="333"/>
      <c r="I495" s="330"/>
      <c r="J495" s="329"/>
      <c r="K495" s="329"/>
      <c r="L495" s="329"/>
      <c r="M495" s="329"/>
      <c r="N495" s="329"/>
      <c r="O495" s="329"/>
      <c r="P495" s="329"/>
      <c r="Q495" s="329"/>
      <c r="R495" s="329"/>
    </row>
    <row r="496" spans="1:18" ht="15.75" customHeight="1" x14ac:dyDescent="0.25">
      <c r="A496" s="329"/>
      <c r="B496" s="330"/>
      <c r="C496" s="330"/>
      <c r="D496" s="330"/>
      <c r="E496" s="329"/>
      <c r="F496" s="331"/>
      <c r="G496" s="329"/>
      <c r="H496" s="333"/>
      <c r="I496" s="330"/>
      <c r="J496" s="329"/>
      <c r="K496" s="329"/>
      <c r="L496" s="329"/>
      <c r="M496" s="329"/>
      <c r="N496" s="329"/>
      <c r="O496" s="329"/>
      <c r="P496" s="329"/>
      <c r="Q496" s="329"/>
      <c r="R496" s="329"/>
    </row>
    <row r="497" spans="1:18" ht="15.75" customHeight="1" x14ac:dyDescent="0.25">
      <c r="A497" s="329"/>
      <c r="B497" s="330"/>
      <c r="C497" s="330"/>
      <c r="D497" s="330"/>
      <c r="E497" s="329"/>
      <c r="F497" s="331"/>
      <c r="G497" s="329"/>
      <c r="H497" s="333"/>
      <c r="I497" s="330"/>
      <c r="J497" s="329"/>
      <c r="K497" s="329"/>
      <c r="L497" s="329"/>
      <c r="M497" s="329"/>
      <c r="N497" s="329"/>
      <c r="O497" s="329"/>
      <c r="P497" s="329"/>
      <c r="Q497" s="329"/>
      <c r="R497" s="329"/>
    </row>
    <row r="498" spans="1:18" ht="15.75" customHeight="1" x14ac:dyDescent="0.25">
      <c r="A498" s="329"/>
      <c r="B498" s="330"/>
      <c r="C498" s="330"/>
      <c r="D498" s="330"/>
      <c r="E498" s="329"/>
      <c r="F498" s="331"/>
      <c r="G498" s="329"/>
      <c r="H498" s="333"/>
      <c r="I498" s="330"/>
      <c r="J498" s="329"/>
      <c r="K498" s="329"/>
      <c r="L498" s="329"/>
      <c r="M498" s="329"/>
      <c r="N498" s="329"/>
      <c r="O498" s="329"/>
      <c r="P498" s="329"/>
      <c r="Q498" s="329"/>
      <c r="R498" s="329"/>
    </row>
    <row r="499" spans="1:18" ht="15.75" customHeight="1" x14ac:dyDescent="0.25">
      <c r="A499" s="329"/>
      <c r="B499" s="330"/>
      <c r="C499" s="330"/>
      <c r="D499" s="330"/>
      <c r="E499" s="329"/>
      <c r="F499" s="331"/>
      <c r="G499" s="329"/>
      <c r="H499" s="333"/>
      <c r="I499" s="330"/>
      <c r="J499" s="329"/>
      <c r="K499" s="329"/>
      <c r="L499" s="329"/>
      <c r="M499" s="329"/>
      <c r="N499" s="329"/>
      <c r="O499" s="329"/>
      <c r="P499" s="329"/>
      <c r="Q499" s="329"/>
      <c r="R499" s="329"/>
    </row>
    <row r="500" spans="1:18" ht="15.75" customHeight="1" x14ac:dyDescent="0.25">
      <c r="A500" s="329"/>
      <c r="B500" s="330"/>
      <c r="C500" s="330"/>
      <c r="D500" s="330"/>
      <c r="E500" s="329"/>
      <c r="F500" s="331"/>
      <c r="G500" s="329"/>
      <c r="H500" s="333"/>
      <c r="I500" s="330"/>
      <c r="J500" s="329"/>
      <c r="K500" s="329"/>
      <c r="L500" s="329"/>
      <c r="M500" s="329"/>
      <c r="N500" s="329"/>
      <c r="O500" s="329"/>
      <c r="P500" s="329"/>
      <c r="Q500" s="329"/>
      <c r="R500" s="329"/>
    </row>
    <row r="501" spans="1:18" ht="15.75" customHeight="1" x14ac:dyDescent="0.25">
      <c r="A501" s="329"/>
      <c r="B501" s="330"/>
      <c r="C501" s="330"/>
      <c r="D501" s="330"/>
      <c r="E501" s="329"/>
      <c r="F501" s="331"/>
      <c r="G501" s="329"/>
      <c r="H501" s="333"/>
      <c r="I501" s="330"/>
      <c r="J501" s="329"/>
      <c r="K501" s="329"/>
      <c r="L501" s="329"/>
      <c r="M501" s="329"/>
      <c r="N501" s="329"/>
      <c r="O501" s="329"/>
      <c r="P501" s="329"/>
      <c r="Q501" s="329"/>
      <c r="R501" s="329"/>
    </row>
    <row r="502" spans="1:18" ht="15.75" customHeight="1" x14ac:dyDescent="0.25">
      <c r="A502" s="329"/>
      <c r="B502" s="330"/>
      <c r="C502" s="330"/>
      <c r="D502" s="330"/>
      <c r="E502" s="329"/>
      <c r="F502" s="331"/>
      <c r="G502" s="329"/>
      <c r="H502" s="333"/>
      <c r="I502" s="330"/>
      <c r="J502" s="329"/>
      <c r="K502" s="329"/>
      <c r="L502" s="329"/>
      <c r="M502" s="329"/>
      <c r="N502" s="329"/>
      <c r="O502" s="329"/>
      <c r="P502" s="329"/>
      <c r="Q502" s="329"/>
      <c r="R502" s="329"/>
    </row>
    <row r="503" spans="1:18" ht="15.75" customHeight="1" x14ac:dyDescent="0.25">
      <c r="A503" s="329"/>
      <c r="B503" s="330"/>
      <c r="C503" s="330"/>
      <c r="D503" s="330"/>
      <c r="E503" s="329"/>
      <c r="F503" s="331"/>
      <c r="G503" s="329"/>
      <c r="H503" s="333"/>
      <c r="I503" s="330"/>
      <c r="J503" s="329"/>
      <c r="K503" s="329"/>
      <c r="L503" s="329"/>
      <c r="M503" s="329"/>
      <c r="N503" s="329"/>
      <c r="O503" s="329"/>
      <c r="P503" s="329"/>
      <c r="Q503" s="329"/>
      <c r="R503" s="329"/>
    </row>
    <row r="504" spans="1:18" ht="15.75" customHeight="1" x14ac:dyDescent="0.25">
      <c r="A504" s="329"/>
      <c r="B504" s="330"/>
      <c r="C504" s="330"/>
      <c r="D504" s="330"/>
      <c r="E504" s="329"/>
      <c r="F504" s="331"/>
      <c r="G504" s="329"/>
      <c r="H504" s="333"/>
      <c r="I504" s="330"/>
      <c r="J504" s="329"/>
      <c r="K504" s="329"/>
      <c r="L504" s="329"/>
      <c r="M504" s="329"/>
      <c r="N504" s="329"/>
      <c r="O504" s="329"/>
      <c r="P504" s="329"/>
      <c r="Q504" s="329"/>
      <c r="R504" s="329"/>
    </row>
    <row r="505" spans="1:18" ht="15.75" customHeight="1" x14ac:dyDescent="0.25">
      <c r="A505" s="329"/>
      <c r="B505" s="330"/>
      <c r="C505" s="330"/>
      <c r="D505" s="330"/>
      <c r="E505" s="329"/>
      <c r="F505" s="331"/>
      <c r="G505" s="329"/>
      <c r="H505" s="333"/>
      <c r="I505" s="330"/>
      <c r="J505" s="329"/>
      <c r="K505" s="329"/>
      <c r="L505" s="329"/>
      <c r="M505" s="329"/>
      <c r="N505" s="329"/>
      <c r="O505" s="329"/>
      <c r="P505" s="329"/>
      <c r="Q505" s="329"/>
      <c r="R505" s="329"/>
    </row>
    <row r="506" spans="1:18" ht="15.75" customHeight="1" x14ac:dyDescent="0.25">
      <c r="A506" s="329"/>
      <c r="B506" s="330"/>
      <c r="C506" s="330"/>
      <c r="D506" s="330"/>
      <c r="E506" s="329"/>
      <c r="F506" s="331"/>
      <c r="G506" s="329"/>
      <c r="H506" s="333"/>
      <c r="I506" s="330"/>
      <c r="J506" s="329"/>
      <c r="K506" s="329"/>
      <c r="L506" s="329"/>
      <c r="M506" s="329"/>
      <c r="N506" s="329"/>
      <c r="O506" s="329"/>
      <c r="P506" s="329"/>
      <c r="Q506" s="329"/>
      <c r="R506" s="329"/>
    </row>
    <row r="507" spans="1:18" ht="15.75" customHeight="1" x14ac:dyDescent="0.25">
      <c r="A507" s="329"/>
      <c r="B507" s="330"/>
      <c r="C507" s="330"/>
      <c r="D507" s="330"/>
      <c r="E507" s="329"/>
      <c r="F507" s="331"/>
      <c r="G507" s="329"/>
      <c r="H507" s="333"/>
      <c r="I507" s="330"/>
      <c r="J507" s="329"/>
      <c r="K507" s="329"/>
      <c r="L507" s="329"/>
      <c r="M507" s="329"/>
      <c r="N507" s="329"/>
      <c r="O507" s="329"/>
      <c r="P507" s="329"/>
      <c r="Q507" s="329"/>
      <c r="R507" s="329"/>
    </row>
    <row r="508" spans="1:18" ht="15.75" customHeight="1" x14ac:dyDescent="0.25">
      <c r="A508" s="329"/>
      <c r="B508" s="330"/>
      <c r="C508" s="330"/>
      <c r="D508" s="330"/>
      <c r="E508" s="329"/>
      <c r="F508" s="331"/>
      <c r="G508" s="329"/>
      <c r="H508" s="333"/>
      <c r="I508" s="330"/>
      <c r="J508" s="329"/>
      <c r="K508" s="329"/>
      <c r="L508" s="329"/>
      <c r="M508" s="329"/>
      <c r="N508" s="329"/>
      <c r="O508" s="329"/>
      <c r="P508" s="329"/>
      <c r="Q508" s="329"/>
      <c r="R508" s="329"/>
    </row>
    <row r="509" spans="1:18" ht="15.75" customHeight="1" x14ac:dyDescent="0.25">
      <c r="A509" s="329"/>
      <c r="B509" s="330"/>
      <c r="C509" s="330"/>
      <c r="D509" s="330"/>
      <c r="E509" s="329"/>
      <c r="F509" s="331"/>
      <c r="G509" s="329"/>
      <c r="H509" s="333"/>
      <c r="I509" s="330"/>
      <c r="J509" s="329"/>
      <c r="K509" s="329"/>
      <c r="L509" s="329"/>
      <c r="M509" s="329"/>
      <c r="N509" s="329"/>
      <c r="O509" s="329"/>
      <c r="P509" s="329"/>
      <c r="Q509" s="329"/>
      <c r="R509" s="329"/>
    </row>
    <row r="510" spans="1:18" ht="15.75" customHeight="1" x14ac:dyDescent="0.25">
      <c r="A510" s="329"/>
      <c r="B510" s="330"/>
      <c r="C510" s="330"/>
      <c r="D510" s="330"/>
      <c r="E510" s="329"/>
      <c r="F510" s="331"/>
      <c r="G510" s="329"/>
      <c r="H510" s="333"/>
      <c r="I510" s="330"/>
      <c r="J510" s="329"/>
      <c r="K510" s="329"/>
      <c r="L510" s="329"/>
      <c r="M510" s="329"/>
      <c r="N510" s="329"/>
      <c r="O510" s="329"/>
      <c r="P510" s="329"/>
      <c r="Q510" s="329"/>
      <c r="R510" s="329"/>
    </row>
    <row r="511" spans="1:18" ht="15.75" customHeight="1" x14ac:dyDescent="0.25">
      <c r="A511" s="329"/>
      <c r="B511" s="330"/>
      <c r="C511" s="330"/>
      <c r="D511" s="330"/>
      <c r="E511" s="329"/>
      <c r="F511" s="331"/>
      <c r="G511" s="329"/>
      <c r="H511" s="333"/>
      <c r="I511" s="330"/>
      <c r="J511" s="329"/>
      <c r="K511" s="329"/>
      <c r="L511" s="329"/>
      <c r="M511" s="329"/>
      <c r="N511" s="329"/>
      <c r="O511" s="329"/>
      <c r="P511" s="329"/>
      <c r="Q511" s="329"/>
      <c r="R511" s="329"/>
    </row>
    <row r="512" spans="1:18" ht="15.75" customHeight="1" x14ac:dyDescent="0.25">
      <c r="A512" s="329"/>
      <c r="B512" s="330"/>
      <c r="C512" s="330"/>
      <c r="D512" s="330"/>
      <c r="E512" s="329"/>
      <c r="F512" s="331"/>
      <c r="G512" s="329"/>
      <c r="H512" s="333"/>
      <c r="I512" s="330"/>
      <c r="J512" s="329"/>
      <c r="K512" s="329"/>
      <c r="L512" s="329"/>
      <c r="M512" s="329"/>
      <c r="N512" s="329"/>
      <c r="O512" s="329"/>
      <c r="P512" s="329"/>
      <c r="Q512" s="329"/>
      <c r="R512" s="329"/>
    </row>
    <row r="513" spans="1:18" ht="15.75" customHeight="1" x14ac:dyDescent="0.25">
      <c r="A513" s="329"/>
      <c r="B513" s="330"/>
      <c r="C513" s="330"/>
      <c r="D513" s="330"/>
      <c r="E513" s="329"/>
      <c r="F513" s="331"/>
      <c r="G513" s="329"/>
      <c r="H513" s="333"/>
      <c r="I513" s="330"/>
      <c r="J513" s="329"/>
      <c r="K513" s="329"/>
      <c r="L513" s="329"/>
      <c r="M513" s="329"/>
      <c r="N513" s="329"/>
      <c r="O513" s="329"/>
      <c r="P513" s="329"/>
      <c r="Q513" s="329"/>
      <c r="R513" s="329"/>
    </row>
    <row r="514" spans="1:18" ht="15.75" customHeight="1" x14ac:dyDescent="0.25">
      <c r="A514" s="329"/>
      <c r="B514" s="330"/>
      <c r="C514" s="330"/>
      <c r="D514" s="330"/>
      <c r="E514" s="329"/>
      <c r="F514" s="331"/>
      <c r="G514" s="329"/>
      <c r="H514" s="333"/>
      <c r="I514" s="330"/>
      <c r="J514" s="329"/>
      <c r="K514" s="329"/>
      <c r="L514" s="329"/>
      <c r="M514" s="329"/>
      <c r="N514" s="329"/>
      <c r="O514" s="329"/>
      <c r="P514" s="329"/>
      <c r="Q514" s="329"/>
      <c r="R514" s="329"/>
    </row>
    <row r="515" spans="1:18" ht="15.75" customHeight="1" x14ac:dyDescent="0.25">
      <c r="A515" s="329"/>
      <c r="B515" s="330"/>
      <c r="C515" s="330"/>
      <c r="D515" s="330"/>
      <c r="E515" s="329"/>
      <c r="F515" s="331"/>
      <c r="G515" s="329"/>
      <c r="H515" s="333"/>
      <c r="I515" s="330"/>
      <c r="J515" s="329"/>
      <c r="K515" s="329"/>
      <c r="L515" s="329"/>
      <c r="M515" s="329"/>
      <c r="N515" s="329"/>
      <c r="O515" s="329"/>
      <c r="P515" s="329"/>
      <c r="Q515" s="329"/>
      <c r="R515" s="329"/>
    </row>
    <row r="516" spans="1:18" ht="15.75" customHeight="1" x14ac:dyDescent="0.25">
      <c r="A516" s="329"/>
      <c r="B516" s="330"/>
      <c r="C516" s="330"/>
      <c r="D516" s="330"/>
      <c r="E516" s="329"/>
      <c r="F516" s="331"/>
      <c r="G516" s="329"/>
      <c r="H516" s="333"/>
      <c r="I516" s="330"/>
      <c r="J516" s="329"/>
      <c r="K516" s="329"/>
      <c r="L516" s="329"/>
      <c r="M516" s="329"/>
      <c r="N516" s="329"/>
      <c r="O516" s="329"/>
      <c r="P516" s="329"/>
      <c r="Q516" s="329"/>
      <c r="R516" s="329"/>
    </row>
    <row r="517" spans="1:18" ht="15.75" customHeight="1" x14ac:dyDescent="0.25">
      <c r="A517" s="329"/>
      <c r="B517" s="330"/>
      <c r="C517" s="330"/>
      <c r="D517" s="330"/>
      <c r="E517" s="329"/>
      <c r="F517" s="331"/>
      <c r="G517" s="329"/>
      <c r="H517" s="333"/>
      <c r="I517" s="330"/>
      <c r="J517" s="329"/>
      <c r="K517" s="329"/>
      <c r="L517" s="329"/>
      <c r="M517" s="329"/>
      <c r="N517" s="329"/>
      <c r="O517" s="329"/>
      <c r="P517" s="329"/>
      <c r="Q517" s="329"/>
      <c r="R517" s="329"/>
    </row>
    <row r="518" spans="1:18" ht="15.75" customHeight="1" x14ac:dyDescent="0.25">
      <c r="A518" s="329"/>
      <c r="B518" s="330"/>
      <c r="C518" s="330"/>
      <c r="D518" s="330"/>
      <c r="E518" s="329"/>
      <c r="F518" s="331"/>
      <c r="G518" s="329"/>
      <c r="H518" s="333"/>
      <c r="I518" s="330"/>
      <c r="J518" s="329"/>
      <c r="K518" s="329"/>
      <c r="L518" s="329"/>
      <c r="M518" s="329"/>
      <c r="N518" s="329"/>
      <c r="O518" s="329"/>
      <c r="P518" s="329"/>
      <c r="Q518" s="329"/>
      <c r="R518" s="329"/>
    </row>
    <row r="519" spans="1:18" ht="15.75" customHeight="1" x14ac:dyDescent="0.25">
      <c r="A519" s="329"/>
      <c r="B519" s="330"/>
      <c r="C519" s="330"/>
      <c r="D519" s="330"/>
      <c r="E519" s="329"/>
      <c r="F519" s="331"/>
      <c r="G519" s="329"/>
      <c r="H519" s="333"/>
      <c r="I519" s="330"/>
      <c r="J519" s="329"/>
      <c r="K519" s="329"/>
      <c r="L519" s="329"/>
      <c r="M519" s="329"/>
      <c r="N519" s="329"/>
      <c r="O519" s="329"/>
      <c r="P519" s="329"/>
      <c r="Q519" s="329"/>
      <c r="R519" s="329"/>
    </row>
    <row r="520" spans="1:18" ht="15.75" customHeight="1" x14ac:dyDescent="0.25">
      <c r="A520" s="329"/>
      <c r="B520" s="330"/>
      <c r="C520" s="330"/>
      <c r="D520" s="330"/>
      <c r="E520" s="329"/>
      <c r="F520" s="331"/>
      <c r="G520" s="329"/>
      <c r="H520" s="333"/>
      <c r="I520" s="330"/>
      <c r="J520" s="329"/>
      <c r="K520" s="329"/>
      <c r="L520" s="329"/>
      <c r="M520" s="329"/>
      <c r="N520" s="329"/>
      <c r="O520" s="329"/>
      <c r="P520" s="329"/>
      <c r="Q520" s="329"/>
      <c r="R520" s="329"/>
    </row>
    <row r="521" spans="1:18" ht="15.75" customHeight="1" x14ac:dyDescent="0.25">
      <c r="A521" s="329"/>
      <c r="B521" s="330"/>
      <c r="C521" s="330"/>
      <c r="D521" s="330"/>
      <c r="E521" s="329"/>
      <c r="F521" s="331"/>
      <c r="G521" s="329"/>
      <c r="H521" s="333"/>
      <c r="I521" s="330"/>
      <c r="J521" s="329"/>
      <c r="K521" s="329"/>
      <c r="L521" s="329"/>
      <c r="M521" s="329"/>
      <c r="N521" s="329"/>
      <c r="O521" s="329"/>
      <c r="P521" s="329"/>
      <c r="Q521" s="329"/>
      <c r="R521" s="329"/>
    </row>
    <row r="522" spans="1:18" ht="15.75" customHeight="1" x14ac:dyDescent="0.25">
      <c r="A522" s="329"/>
      <c r="B522" s="330"/>
      <c r="C522" s="330"/>
      <c r="D522" s="330"/>
      <c r="E522" s="329"/>
      <c r="F522" s="331"/>
      <c r="G522" s="329"/>
      <c r="H522" s="333"/>
      <c r="I522" s="330"/>
      <c r="J522" s="329"/>
      <c r="K522" s="329"/>
      <c r="L522" s="329"/>
      <c r="M522" s="329"/>
      <c r="N522" s="329"/>
      <c r="O522" s="329"/>
      <c r="P522" s="329"/>
      <c r="Q522" s="329"/>
      <c r="R522" s="329"/>
    </row>
    <row r="523" spans="1:18" ht="15.75" customHeight="1" x14ac:dyDescent="0.25">
      <c r="A523" s="329"/>
      <c r="B523" s="330"/>
      <c r="C523" s="330"/>
      <c r="D523" s="330"/>
      <c r="E523" s="329"/>
      <c r="F523" s="331"/>
      <c r="G523" s="329"/>
      <c r="H523" s="333"/>
      <c r="I523" s="330"/>
      <c r="J523" s="329"/>
      <c r="K523" s="329"/>
      <c r="L523" s="329"/>
      <c r="M523" s="329"/>
      <c r="N523" s="329"/>
      <c r="O523" s="329"/>
      <c r="P523" s="329"/>
      <c r="Q523" s="329"/>
      <c r="R523" s="329"/>
    </row>
    <row r="524" spans="1:18" ht="15.75" customHeight="1" x14ac:dyDescent="0.25">
      <c r="A524" s="329"/>
      <c r="B524" s="330"/>
      <c r="C524" s="330"/>
      <c r="D524" s="330"/>
      <c r="E524" s="329"/>
      <c r="F524" s="331"/>
      <c r="G524" s="329"/>
      <c r="H524" s="333"/>
      <c r="I524" s="330"/>
      <c r="J524" s="329"/>
      <c r="K524" s="329"/>
      <c r="L524" s="329"/>
      <c r="M524" s="329"/>
      <c r="N524" s="329"/>
      <c r="O524" s="329"/>
      <c r="P524" s="329"/>
      <c r="Q524" s="329"/>
      <c r="R524" s="329"/>
    </row>
    <row r="525" spans="1:18" ht="15.75" customHeight="1" x14ac:dyDescent="0.25">
      <c r="A525" s="329"/>
      <c r="B525" s="330"/>
      <c r="C525" s="330"/>
      <c r="D525" s="330"/>
      <c r="E525" s="329"/>
      <c r="F525" s="331"/>
      <c r="G525" s="329"/>
      <c r="H525" s="333"/>
      <c r="I525" s="330"/>
      <c r="J525" s="329"/>
      <c r="K525" s="329"/>
      <c r="L525" s="329"/>
      <c r="M525" s="329"/>
      <c r="N525" s="329"/>
      <c r="O525" s="329"/>
      <c r="P525" s="329"/>
      <c r="Q525" s="329"/>
      <c r="R525" s="329"/>
    </row>
    <row r="526" spans="1:18" ht="15.75" customHeight="1" x14ac:dyDescent="0.25">
      <c r="A526" s="329"/>
      <c r="B526" s="330"/>
      <c r="C526" s="330"/>
      <c r="D526" s="330"/>
      <c r="E526" s="329"/>
      <c r="F526" s="331"/>
      <c r="G526" s="329"/>
      <c r="H526" s="333"/>
      <c r="I526" s="330"/>
      <c r="J526" s="329"/>
      <c r="K526" s="329"/>
      <c r="L526" s="329"/>
      <c r="M526" s="329"/>
      <c r="N526" s="329"/>
      <c r="O526" s="329"/>
      <c r="P526" s="329"/>
      <c r="Q526" s="329"/>
      <c r="R526" s="329"/>
    </row>
    <row r="527" spans="1:18" ht="15.75" customHeight="1" x14ac:dyDescent="0.25">
      <c r="A527" s="329"/>
      <c r="B527" s="330"/>
      <c r="C527" s="330"/>
      <c r="D527" s="330"/>
      <c r="E527" s="329"/>
      <c r="F527" s="331"/>
      <c r="G527" s="329"/>
      <c r="H527" s="333"/>
      <c r="I527" s="330"/>
      <c r="J527" s="329"/>
      <c r="K527" s="329"/>
      <c r="L527" s="329"/>
      <c r="M527" s="329"/>
      <c r="N527" s="329"/>
      <c r="O527" s="329"/>
      <c r="P527" s="329"/>
      <c r="Q527" s="329"/>
      <c r="R527" s="329"/>
    </row>
    <row r="528" spans="1:18" ht="15.75" customHeight="1" x14ac:dyDescent="0.25">
      <c r="A528" s="329"/>
      <c r="B528" s="330"/>
      <c r="C528" s="330"/>
      <c r="D528" s="330"/>
      <c r="E528" s="329"/>
      <c r="F528" s="331"/>
      <c r="G528" s="329"/>
      <c r="H528" s="333"/>
      <c r="I528" s="330"/>
      <c r="J528" s="329"/>
      <c r="K528" s="329"/>
      <c r="L528" s="329"/>
      <c r="M528" s="329"/>
      <c r="N528" s="329"/>
      <c r="O528" s="329"/>
      <c r="P528" s="329"/>
      <c r="Q528" s="329"/>
      <c r="R528" s="329"/>
    </row>
    <row r="529" spans="1:18" ht="15.75" customHeight="1" x14ac:dyDescent="0.25">
      <c r="A529" s="329"/>
      <c r="B529" s="330"/>
      <c r="C529" s="330"/>
      <c r="D529" s="330"/>
      <c r="E529" s="329"/>
      <c r="F529" s="331"/>
      <c r="G529" s="329"/>
      <c r="H529" s="333"/>
      <c r="I529" s="330"/>
      <c r="J529" s="329"/>
      <c r="K529" s="329"/>
      <c r="L529" s="329"/>
      <c r="M529" s="329"/>
      <c r="N529" s="329"/>
      <c r="O529" s="329"/>
      <c r="P529" s="329"/>
      <c r="Q529" s="329"/>
      <c r="R529" s="329"/>
    </row>
    <row r="530" spans="1:18" ht="15.75" customHeight="1" x14ac:dyDescent="0.25">
      <c r="A530" s="329"/>
      <c r="B530" s="330"/>
      <c r="C530" s="330"/>
      <c r="D530" s="330"/>
      <c r="E530" s="329"/>
      <c r="F530" s="331"/>
      <c r="G530" s="329"/>
      <c r="H530" s="333"/>
      <c r="I530" s="330"/>
      <c r="J530" s="329"/>
      <c r="K530" s="329"/>
      <c r="L530" s="329"/>
      <c r="M530" s="329"/>
      <c r="N530" s="329"/>
      <c r="O530" s="329"/>
      <c r="P530" s="329"/>
      <c r="Q530" s="329"/>
      <c r="R530" s="329"/>
    </row>
    <row r="531" spans="1:18" ht="15.75" customHeight="1" x14ac:dyDescent="0.25">
      <c r="A531" s="329"/>
      <c r="B531" s="330"/>
      <c r="C531" s="330"/>
      <c r="D531" s="330"/>
      <c r="E531" s="329"/>
      <c r="F531" s="331"/>
      <c r="G531" s="329"/>
      <c r="H531" s="333"/>
      <c r="I531" s="330"/>
      <c r="J531" s="329"/>
      <c r="K531" s="329"/>
      <c r="L531" s="329"/>
      <c r="M531" s="329"/>
      <c r="N531" s="329"/>
      <c r="O531" s="329"/>
      <c r="P531" s="329"/>
      <c r="Q531" s="329"/>
      <c r="R531" s="329"/>
    </row>
    <row r="532" spans="1:18" ht="15.75" customHeight="1" x14ac:dyDescent="0.25">
      <c r="A532" s="329"/>
      <c r="B532" s="330"/>
      <c r="C532" s="330"/>
      <c r="D532" s="330"/>
      <c r="E532" s="329"/>
      <c r="F532" s="331"/>
      <c r="G532" s="329"/>
      <c r="H532" s="333"/>
      <c r="I532" s="330"/>
      <c r="J532" s="329"/>
      <c r="K532" s="329"/>
      <c r="L532" s="329"/>
      <c r="M532" s="329"/>
      <c r="N532" s="329"/>
      <c r="O532" s="329"/>
      <c r="P532" s="329"/>
      <c r="Q532" s="329"/>
      <c r="R532" s="329"/>
    </row>
    <row r="533" spans="1:18" ht="15.75" customHeight="1" x14ac:dyDescent="0.25">
      <c r="A533" s="329"/>
      <c r="B533" s="330"/>
      <c r="C533" s="330"/>
      <c r="D533" s="330"/>
      <c r="E533" s="329"/>
      <c r="F533" s="331"/>
      <c r="G533" s="329"/>
      <c r="H533" s="333"/>
      <c r="I533" s="330"/>
      <c r="J533" s="329"/>
      <c r="K533" s="329"/>
      <c r="L533" s="329"/>
      <c r="M533" s="329"/>
      <c r="N533" s="329"/>
      <c r="O533" s="329"/>
      <c r="P533" s="329"/>
      <c r="Q533" s="329"/>
      <c r="R533" s="329"/>
    </row>
    <row r="534" spans="1:18" ht="15.75" customHeight="1" x14ac:dyDescent="0.25">
      <c r="A534" s="329"/>
      <c r="B534" s="330"/>
      <c r="C534" s="330"/>
      <c r="D534" s="330"/>
      <c r="E534" s="329"/>
      <c r="F534" s="331"/>
      <c r="G534" s="329"/>
      <c r="H534" s="333"/>
      <c r="I534" s="330"/>
      <c r="J534" s="329"/>
      <c r="K534" s="329"/>
      <c r="L534" s="329"/>
      <c r="M534" s="329"/>
      <c r="N534" s="329"/>
      <c r="O534" s="329"/>
      <c r="P534" s="329"/>
      <c r="Q534" s="329"/>
      <c r="R534" s="329"/>
    </row>
    <row r="535" spans="1:18" ht="15.75" customHeight="1" x14ac:dyDescent="0.25">
      <c r="A535" s="329"/>
      <c r="B535" s="330"/>
      <c r="C535" s="330"/>
      <c r="D535" s="330"/>
      <c r="E535" s="329"/>
      <c r="F535" s="331"/>
      <c r="G535" s="329"/>
      <c r="H535" s="333"/>
      <c r="I535" s="330"/>
      <c r="J535" s="329"/>
      <c r="K535" s="329"/>
      <c r="L535" s="329"/>
      <c r="M535" s="329"/>
      <c r="N535" s="329"/>
      <c r="O535" s="329"/>
      <c r="P535" s="329"/>
      <c r="Q535" s="329"/>
      <c r="R535" s="329"/>
    </row>
    <row r="536" spans="1:18" ht="15.75" customHeight="1" x14ac:dyDescent="0.25">
      <c r="A536" s="329"/>
      <c r="B536" s="330"/>
      <c r="C536" s="330"/>
      <c r="D536" s="330"/>
      <c r="E536" s="329"/>
      <c r="F536" s="331"/>
      <c r="G536" s="329"/>
      <c r="H536" s="333"/>
      <c r="I536" s="330"/>
      <c r="J536" s="329"/>
      <c r="K536" s="329"/>
      <c r="L536" s="329"/>
      <c r="M536" s="329"/>
      <c r="N536" s="329"/>
      <c r="O536" s="329"/>
      <c r="P536" s="329"/>
      <c r="Q536" s="329"/>
      <c r="R536" s="329"/>
    </row>
    <row r="537" spans="1:18" ht="15.75" customHeight="1" x14ac:dyDescent="0.25">
      <c r="A537" s="329"/>
      <c r="B537" s="330"/>
      <c r="C537" s="330"/>
      <c r="D537" s="330"/>
      <c r="E537" s="329"/>
      <c r="F537" s="331"/>
      <c r="G537" s="329"/>
      <c r="H537" s="333"/>
      <c r="I537" s="330"/>
      <c r="J537" s="329"/>
      <c r="K537" s="329"/>
      <c r="L537" s="329"/>
      <c r="M537" s="329"/>
      <c r="N537" s="329"/>
      <c r="O537" s="329"/>
      <c r="P537" s="329"/>
      <c r="Q537" s="329"/>
      <c r="R537" s="329"/>
    </row>
    <row r="538" spans="1:18" ht="15.75" customHeight="1" x14ac:dyDescent="0.25">
      <c r="A538" s="329"/>
      <c r="B538" s="330"/>
      <c r="C538" s="330"/>
      <c r="D538" s="330"/>
      <c r="E538" s="329"/>
      <c r="F538" s="331"/>
      <c r="G538" s="329"/>
      <c r="H538" s="333"/>
      <c r="I538" s="330"/>
      <c r="J538" s="329"/>
      <c r="K538" s="329"/>
      <c r="L538" s="329"/>
      <c r="M538" s="329"/>
      <c r="N538" s="329"/>
      <c r="O538" s="329"/>
      <c r="P538" s="329"/>
      <c r="Q538" s="329"/>
      <c r="R538" s="329"/>
    </row>
    <row r="539" spans="1:18" ht="15.75" customHeight="1" x14ac:dyDescent="0.25">
      <c r="A539" s="329"/>
      <c r="B539" s="330"/>
      <c r="C539" s="330"/>
      <c r="D539" s="330"/>
      <c r="E539" s="329"/>
      <c r="F539" s="331"/>
      <c r="G539" s="329"/>
      <c r="H539" s="333"/>
      <c r="I539" s="330"/>
      <c r="J539" s="329"/>
      <c r="K539" s="329"/>
      <c r="L539" s="329"/>
      <c r="M539" s="329"/>
      <c r="N539" s="329"/>
      <c r="O539" s="329"/>
      <c r="P539" s="329"/>
      <c r="Q539" s="329"/>
      <c r="R539" s="329"/>
    </row>
    <row r="540" spans="1:18" ht="15.75" customHeight="1" x14ac:dyDescent="0.25">
      <c r="A540" s="329"/>
      <c r="B540" s="330"/>
      <c r="C540" s="330"/>
      <c r="D540" s="330"/>
      <c r="E540" s="329"/>
      <c r="F540" s="331"/>
      <c r="G540" s="329"/>
      <c r="H540" s="333"/>
      <c r="I540" s="330"/>
      <c r="J540" s="329"/>
      <c r="K540" s="329"/>
      <c r="L540" s="329"/>
      <c r="M540" s="329"/>
      <c r="N540" s="329"/>
      <c r="O540" s="329"/>
      <c r="P540" s="329"/>
      <c r="Q540" s="329"/>
      <c r="R540" s="329"/>
    </row>
    <row r="541" spans="1:18" ht="15.75" customHeight="1" x14ac:dyDescent="0.25">
      <c r="A541" s="329"/>
      <c r="B541" s="330"/>
      <c r="C541" s="330"/>
      <c r="D541" s="330"/>
      <c r="E541" s="329"/>
      <c r="F541" s="331"/>
      <c r="G541" s="329"/>
      <c r="H541" s="333"/>
      <c r="I541" s="330"/>
      <c r="J541" s="329"/>
      <c r="K541" s="329"/>
      <c r="L541" s="329"/>
      <c r="M541" s="329"/>
      <c r="N541" s="329"/>
      <c r="O541" s="329"/>
      <c r="P541" s="329"/>
      <c r="Q541" s="329"/>
      <c r="R541" s="329"/>
    </row>
    <row r="542" spans="1:18" ht="15.75" customHeight="1" x14ac:dyDescent="0.25">
      <c r="A542" s="329"/>
      <c r="B542" s="330"/>
      <c r="C542" s="330"/>
      <c r="D542" s="330"/>
      <c r="E542" s="329"/>
      <c r="F542" s="331"/>
      <c r="G542" s="329"/>
      <c r="H542" s="333"/>
      <c r="I542" s="330"/>
      <c r="J542" s="329"/>
      <c r="K542" s="329"/>
      <c r="L542" s="329"/>
      <c r="M542" s="329"/>
      <c r="N542" s="329"/>
      <c r="O542" s="329"/>
      <c r="P542" s="329"/>
      <c r="Q542" s="329"/>
      <c r="R542" s="329"/>
    </row>
    <row r="543" spans="1:18" ht="15.75" customHeight="1" x14ac:dyDescent="0.25">
      <c r="A543" s="329"/>
      <c r="B543" s="330"/>
      <c r="C543" s="330"/>
      <c r="D543" s="330"/>
      <c r="E543" s="329"/>
      <c r="F543" s="331"/>
      <c r="G543" s="329"/>
      <c r="H543" s="333"/>
      <c r="I543" s="330"/>
      <c r="J543" s="329"/>
      <c r="K543" s="329"/>
      <c r="L543" s="329"/>
      <c r="M543" s="329"/>
      <c r="N543" s="329"/>
      <c r="O543" s="329"/>
      <c r="P543" s="329"/>
      <c r="Q543" s="329"/>
      <c r="R543" s="329"/>
    </row>
    <row r="544" spans="1:18" ht="15.75" customHeight="1" x14ac:dyDescent="0.25">
      <c r="A544" s="329"/>
      <c r="B544" s="330"/>
      <c r="C544" s="330"/>
      <c r="D544" s="330"/>
      <c r="E544" s="329"/>
      <c r="F544" s="331"/>
      <c r="G544" s="329"/>
      <c r="H544" s="333"/>
      <c r="I544" s="330"/>
      <c r="J544" s="329"/>
      <c r="K544" s="329"/>
      <c r="L544" s="329"/>
      <c r="M544" s="329"/>
      <c r="N544" s="329"/>
      <c r="O544" s="329"/>
      <c r="P544" s="329"/>
      <c r="Q544" s="329"/>
      <c r="R544" s="329"/>
    </row>
    <row r="545" spans="1:18" ht="15.75" customHeight="1" x14ac:dyDescent="0.25">
      <c r="A545" s="329"/>
      <c r="B545" s="330"/>
      <c r="C545" s="330"/>
      <c r="D545" s="330"/>
      <c r="E545" s="329"/>
      <c r="F545" s="331"/>
      <c r="G545" s="329"/>
      <c r="H545" s="333"/>
      <c r="I545" s="330"/>
      <c r="J545" s="329"/>
      <c r="K545" s="329"/>
      <c r="L545" s="329"/>
      <c r="M545" s="329"/>
      <c r="N545" s="329"/>
      <c r="O545" s="329"/>
      <c r="P545" s="329"/>
      <c r="Q545" s="329"/>
      <c r="R545" s="329"/>
    </row>
    <row r="546" spans="1:18" ht="15.75" customHeight="1" x14ac:dyDescent="0.25">
      <c r="A546" s="329"/>
      <c r="B546" s="330"/>
      <c r="C546" s="330"/>
      <c r="D546" s="330"/>
      <c r="E546" s="329"/>
      <c r="F546" s="331"/>
      <c r="G546" s="329"/>
      <c r="H546" s="333"/>
      <c r="I546" s="330"/>
      <c r="J546" s="329"/>
      <c r="K546" s="329"/>
      <c r="L546" s="329"/>
      <c r="M546" s="329"/>
      <c r="N546" s="329"/>
      <c r="O546" s="329"/>
      <c r="P546" s="329"/>
      <c r="Q546" s="329"/>
      <c r="R546" s="329"/>
    </row>
    <row r="547" spans="1:18" ht="15.75" customHeight="1" x14ac:dyDescent="0.25">
      <c r="A547" s="329"/>
      <c r="B547" s="330"/>
      <c r="C547" s="330"/>
      <c r="D547" s="330"/>
      <c r="E547" s="329"/>
      <c r="F547" s="331"/>
      <c r="G547" s="329"/>
      <c r="H547" s="333"/>
      <c r="I547" s="330"/>
      <c r="J547" s="329"/>
      <c r="K547" s="329"/>
      <c r="L547" s="329"/>
      <c r="M547" s="329"/>
      <c r="N547" s="329"/>
      <c r="O547" s="329"/>
      <c r="P547" s="329"/>
      <c r="Q547" s="329"/>
      <c r="R547" s="329"/>
    </row>
    <row r="548" spans="1:18" ht="15.75" customHeight="1" x14ac:dyDescent="0.25">
      <c r="A548" s="329"/>
      <c r="B548" s="330"/>
      <c r="C548" s="330"/>
      <c r="D548" s="330"/>
      <c r="E548" s="329"/>
      <c r="F548" s="331"/>
      <c r="G548" s="329"/>
      <c r="H548" s="333"/>
      <c r="I548" s="330"/>
      <c r="J548" s="329"/>
      <c r="K548" s="329"/>
      <c r="L548" s="329"/>
      <c r="M548" s="329"/>
      <c r="N548" s="329"/>
      <c r="O548" s="329"/>
      <c r="P548" s="329"/>
      <c r="Q548" s="329"/>
      <c r="R548" s="329"/>
    </row>
    <row r="549" spans="1:18" ht="15.75" customHeight="1" x14ac:dyDescent="0.25">
      <c r="A549" s="329"/>
      <c r="B549" s="330"/>
      <c r="C549" s="330"/>
      <c r="D549" s="330"/>
      <c r="E549" s="329"/>
      <c r="F549" s="331"/>
      <c r="G549" s="329"/>
      <c r="H549" s="333"/>
      <c r="I549" s="330"/>
      <c r="J549" s="329"/>
      <c r="K549" s="329"/>
      <c r="L549" s="329"/>
      <c r="M549" s="329"/>
      <c r="N549" s="329"/>
      <c r="O549" s="329"/>
      <c r="P549" s="329"/>
      <c r="Q549" s="329"/>
      <c r="R549" s="329"/>
    </row>
    <row r="550" spans="1:18" ht="15.75" customHeight="1" x14ac:dyDescent="0.25">
      <c r="A550" s="329"/>
      <c r="B550" s="330"/>
      <c r="C550" s="330"/>
      <c r="D550" s="330"/>
      <c r="E550" s="329"/>
      <c r="F550" s="331"/>
      <c r="G550" s="329"/>
      <c r="H550" s="333"/>
      <c r="I550" s="330"/>
      <c r="J550" s="329"/>
      <c r="K550" s="329"/>
      <c r="L550" s="329"/>
      <c r="M550" s="329"/>
      <c r="N550" s="329"/>
      <c r="O550" s="329"/>
      <c r="P550" s="329"/>
      <c r="Q550" s="329"/>
      <c r="R550" s="329"/>
    </row>
    <row r="551" spans="1:18" ht="15.75" customHeight="1" x14ac:dyDescent="0.25">
      <c r="A551" s="329"/>
      <c r="B551" s="330"/>
      <c r="C551" s="330"/>
      <c r="D551" s="330"/>
      <c r="E551" s="329"/>
      <c r="F551" s="331"/>
      <c r="G551" s="329"/>
      <c r="H551" s="333"/>
      <c r="I551" s="330"/>
      <c r="J551" s="329"/>
      <c r="K551" s="329"/>
      <c r="L551" s="329"/>
      <c r="M551" s="329"/>
      <c r="N551" s="329"/>
      <c r="O551" s="329"/>
      <c r="P551" s="329"/>
      <c r="Q551" s="329"/>
      <c r="R551" s="329"/>
    </row>
    <row r="552" spans="1:18" ht="15.75" customHeight="1" x14ac:dyDescent="0.25">
      <c r="A552" s="329"/>
      <c r="B552" s="330"/>
      <c r="C552" s="330"/>
      <c r="D552" s="330"/>
      <c r="E552" s="329"/>
      <c r="F552" s="331"/>
      <c r="G552" s="329"/>
      <c r="H552" s="333"/>
      <c r="I552" s="330"/>
      <c r="J552" s="329"/>
      <c r="K552" s="329"/>
      <c r="L552" s="329"/>
      <c r="M552" s="329"/>
      <c r="N552" s="329"/>
      <c r="O552" s="329"/>
      <c r="P552" s="329"/>
      <c r="Q552" s="329"/>
      <c r="R552" s="329"/>
    </row>
    <row r="553" spans="1:18" ht="15.75" customHeight="1" x14ac:dyDescent="0.25">
      <c r="A553" s="329"/>
      <c r="B553" s="330"/>
      <c r="C553" s="330"/>
      <c r="D553" s="330"/>
      <c r="E553" s="329"/>
      <c r="F553" s="331"/>
      <c r="G553" s="329"/>
      <c r="H553" s="333"/>
      <c r="I553" s="330"/>
      <c r="J553" s="329"/>
      <c r="K553" s="329"/>
      <c r="L553" s="329"/>
      <c r="M553" s="329"/>
      <c r="N553" s="329"/>
      <c r="O553" s="329"/>
      <c r="P553" s="329"/>
      <c r="Q553" s="329"/>
      <c r="R553" s="329"/>
    </row>
    <row r="554" spans="1:18" ht="15.75" customHeight="1" x14ac:dyDescent="0.25">
      <c r="A554" s="329"/>
      <c r="B554" s="330"/>
      <c r="C554" s="330"/>
      <c r="D554" s="330"/>
      <c r="E554" s="329"/>
      <c r="F554" s="331"/>
      <c r="G554" s="329"/>
      <c r="H554" s="333"/>
      <c r="I554" s="330"/>
      <c r="J554" s="329"/>
      <c r="K554" s="329"/>
      <c r="L554" s="329"/>
      <c r="M554" s="329"/>
      <c r="N554" s="329"/>
      <c r="O554" s="329"/>
      <c r="P554" s="329"/>
      <c r="Q554" s="329"/>
      <c r="R554" s="329"/>
    </row>
    <row r="555" spans="1:18" ht="15.75" customHeight="1" x14ac:dyDescent="0.25">
      <c r="A555" s="329"/>
      <c r="B555" s="330"/>
      <c r="C555" s="330"/>
      <c r="D555" s="330"/>
      <c r="E555" s="329"/>
      <c r="F555" s="331"/>
      <c r="G555" s="329"/>
      <c r="H555" s="333"/>
      <c r="I555" s="330"/>
      <c r="J555" s="329"/>
      <c r="K555" s="329"/>
      <c r="L555" s="329"/>
      <c r="M555" s="329"/>
      <c r="N555" s="329"/>
      <c r="O555" s="329"/>
      <c r="P555" s="329"/>
      <c r="Q555" s="329"/>
      <c r="R555" s="329"/>
    </row>
    <row r="556" spans="1:18" ht="15.75" customHeight="1" x14ac:dyDescent="0.25">
      <c r="A556" s="329"/>
      <c r="B556" s="330"/>
      <c r="C556" s="330"/>
      <c r="D556" s="330"/>
      <c r="E556" s="329"/>
      <c r="F556" s="331"/>
      <c r="G556" s="329"/>
      <c r="H556" s="333"/>
      <c r="I556" s="330"/>
      <c r="J556" s="329"/>
      <c r="K556" s="329"/>
      <c r="L556" s="329"/>
      <c r="M556" s="329"/>
      <c r="N556" s="329"/>
      <c r="O556" s="329"/>
      <c r="P556" s="329"/>
      <c r="Q556" s="329"/>
      <c r="R556" s="329"/>
    </row>
    <row r="557" spans="1:18" ht="15.75" customHeight="1" x14ac:dyDescent="0.25">
      <c r="A557" s="329"/>
      <c r="B557" s="330"/>
      <c r="C557" s="330"/>
      <c r="D557" s="330"/>
      <c r="E557" s="329"/>
      <c r="F557" s="331"/>
      <c r="G557" s="329"/>
      <c r="H557" s="333"/>
      <c r="I557" s="330"/>
      <c r="J557" s="329"/>
      <c r="K557" s="329"/>
      <c r="L557" s="329"/>
      <c r="M557" s="329"/>
      <c r="N557" s="329"/>
      <c r="O557" s="329"/>
      <c r="P557" s="329"/>
      <c r="Q557" s="329"/>
      <c r="R557" s="329"/>
    </row>
    <row r="558" spans="1:18" ht="15.75" customHeight="1" x14ac:dyDescent="0.25">
      <c r="A558" s="329"/>
      <c r="B558" s="330"/>
      <c r="C558" s="330"/>
      <c r="D558" s="330"/>
      <c r="E558" s="329"/>
      <c r="F558" s="331"/>
      <c r="G558" s="329"/>
      <c r="H558" s="333"/>
      <c r="I558" s="330"/>
      <c r="J558" s="329"/>
      <c r="K558" s="329"/>
      <c r="L558" s="329"/>
      <c r="M558" s="329"/>
      <c r="N558" s="329"/>
      <c r="O558" s="329"/>
      <c r="P558" s="329"/>
      <c r="Q558" s="329"/>
      <c r="R558" s="329"/>
    </row>
    <row r="559" spans="1:18" ht="15.75" customHeight="1" x14ac:dyDescent="0.25">
      <c r="A559" s="329"/>
      <c r="B559" s="330"/>
      <c r="C559" s="330"/>
      <c r="D559" s="330"/>
      <c r="E559" s="329"/>
      <c r="F559" s="331"/>
      <c r="G559" s="329"/>
      <c r="H559" s="333"/>
      <c r="I559" s="330"/>
      <c r="J559" s="329"/>
      <c r="K559" s="329"/>
      <c r="L559" s="329"/>
      <c r="M559" s="329"/>
      <c r="N559" s="329"/>
      <c r="O559" s="329"/>
      <c r="P559" s="329"/>
      <c r="Q559" s="329"/>
      <c r="R559" s="329"/>
    </row>
    <row r="560" spans="1:18" ht="15.75" customHeight="1" x14ac:dyDescent="0.25">
      <c r="A560" s="329"/>
      <c r="B560" s="330"/>
      <c r="C560" s="330"/>
      <c r="D560" s="330"/>
      <c r="E560" s="329"/>
      <c r="F560" s="331"/>
      <c r="G560" s="329"/>
      <c r="H560" s="333"/>
      <c r="I560" s="330"/>
      <c r="J560" s="329"/>
      <c r="K560" s="329"/>
      <c r="L560" s="329"/>
      <c r="M560" s="329"/>
      <c r="N560" s="329"/>
      <c r="O560" s="329"/>
      <c r="P560" s="329"/>
      <c r="Q560" s="329"/>
      <c r="R560" s="329"/>
    </row>
    <row r="561" spans="1:18" ht="15.75" customHeight="1" x14ac:dyDescent="0.25">
      <c r="A561" s="329"/>
      <c r="B561" s="330"/>
      <c r="C561" s="330"/>
      <c r="D561" s="330"/>
      <c r="E561" s="329"/>
      <c r="F561" s="331"/>
      <c r="G561" s="329"/>
      <c r="H561" s="333"/>
      <c r="I561" s="330"/>
      <c r="J561" s="329"/>
      <c r="K561" s="329"/>
      <c r="L561" s="329"/>
      <c r="M561" s="329"/>
      <c r="N561" s="329"/>
      <c r="O561" s="329"/>
      <c r="P561" s="329"/>
      <c r="Q561" s="329"/>
      <c r="R561" s="329"/>
    </row>
    <row r="562" spans="1:18" ht="15.75" customHeight="1" x14ac:dyDescent="0.25">
      <c r="A562" s="329"/>
      <c r="B562" s="330"/>
      <c r="C562" s="330"/>
      <c r="D562" s="330"/>
      <c r="E562" s="329"/>
      <c r="F562" s="331"/>
      <c r="G562" s="329"/>
      <c r="H562" s="333"/>
      <c r="I562" s="330"/>
      <c r="J562" s="329"/>
      <c r="K562" s="329"/>
      <c r="L562" s="329"/>
      <c r="M562" s="329"/>
      <c r="N562" s="329"/>
      <c r="O562" s="329"/>
      <c r="P562" s="329"/>
      <c r="Q562" s="329"/>
      <c r="R562" s="329"/>
    </row>
    <row r="563" spans="1:18" ht="15.75" customHeight="1" x14ac:dyDescent="0.25">
      <c r="A563" s="329"/>
      <c r="B563" s="330"/>
      <c r="C563" s="330"/>
      <c r="D563" s="330"/>
      <c r="E563" s="329"/>
      <c r="F563" s="331"/>
      <c r="G563" s="329"/>
      <c r="H563" s="333"/>
      <c r="I563" s="330"/>
      <c r="J563" s="329"/>
      <c r="K563" s="329"/>
      <c r="L563" s="329"/>
      <c r="M563" s="329"/>
      <c r="N563" s="329"/>
      <c r="O563" s="329"/>
      <c r="P563" s="329"/>
      <c r="Q563" s="329"/>
      <c r="R563" s="329"/>
    </row>
    <row r="564" spans="1:18" ht="15.75" customHeight="1" x14ac:dyDescent="0.25">
      <c r="A564" s="329"/>
      <c r="B564" s="330"/>
      <c r="C564" s="330"/>
      <c r="D564" s="330"/>
      <c r="E564" s="329"/>
      <c r="F564" s="331"/>
      <c r="G564" s="329"/>
      <c r="H564" s="333"/>
      <c r="I564" s="330"/>
      <c r="J564" s="329"/>
      <c r="K564" s="329"/>
      <c r="L564" s="329"/>
      <c r="M564" s="329"/>
      <c r="N564" s="329"/>
      <c r="O564" s="329"/>
      <c r="P564" s="329"/>
      <c r="Q564" s="329"/>
      <c r="R564" s="329"/>
    </row>
    <row r="565" spans="1:18" ht="15.75" customHeight="1" x14ac:dyDescent="0.25">
      <c r="A565" s="329"/>
      <c r="B565" s="330"/>
      <c r="C565" s="330"/>
      <c r="D565" s="330"/>
      <c r="E565" s="329"/>
      <c r="F565" s="331"/>
      <c r="G565" s="329"/>
      <c r="H565" s="333"/>
      <c r="I565" s="330"/>
      <c r="J565" s="329"/>
      <c r="K565" s="329"/>
      <c r="L565" s="329"/>
      <c r="M565" s="329"/>
      <c r="N565" s="329"/>
      <c r="O565" s="329"/>
      <c r="P565" s="329"/>
      <c r="Q565" s="329"/>
      <c r="R565" s="329"/>
    </row>
    <row r="566" spans="1:18" ht="15.75" customHeight="1" x14ac:dyDescent="0.25">
      <c r="A566" s="329"/>
      <c r="B566" s="330"/>
      <c r="C566" s="330"/>
      <c r="D566" s="330"/>
      <c r="E566" s="329"/>
      <c r="F566" s="331"/>
      <c r="G566" s="329"/>
      <c r="H566" s="333"/>
      <c r="I566" s="330"/>
      <c r="J566" s="329"/>
      <c r="K566" s="329"/>
      <c r="L566" s="329"/>
      <c r="M566" s="329"/>
      <c r="N566" s="329"/>
      <c r="O566" s="329"/>
      <c r="P566" s="329"/>
      <c r="Q566" s="329"/>
      <c r="R566" s="329"/>
    </row>
    <row r="567" spans="1:18" ht="15.75" customHeight="1" x14ac:dyDescent="0.25">
      <c r="A567" s="329"/>
      <c r="B567" s="330"/>
      <c r="C567" s="330"/>
      <c r="D567" s="330"/>
      <c r="E567" s="329"/>
      <c r="F567" s="331"/>
      <c r="G567" s="329"/>
      <c r="H567" s="333"/>
      <c r="I567" s="330"/>
      <c r="J567" s="329"/>
      <c r="K567" s="329"/>
      <c r="L567" s="329"/>
      <c r="M567" s="329"/>
      <c r="N567" s="329"/>
      <c r="O567" s="329"/>
      <c r="P567" s="329"/>
      <c r="Q567" s="329"/>
      <c r="R567" s="329"/>
    </row>
    <row r="568" spans="1:18" ht="15.75" customHeight="1" x14ac:dyDescent="0.25">
      <c r="A568" s="329"/>
      <c r="B568" s="330"/>
      <c r="C568" s="330"/>
      <c r="D568" s="330"/>
      <c r="E568" s="329"/>
      <c r="F568" s="331"/>
      <c r="G568" s="329"/>
      <c r="H568" s="333"/>
      <c r="I568" s="330"/>
      <c r="J568" s="329"/>
      <c r="K568" s="329"/>
      <c r="L568" s="329"/>
      <c r="M568" s="329"/>
      <c r="N568" s="329"/>
      <c r="O568" s="329"/>
      <c r="P568" s="329"/>
      <c r="Q568" s="329"/>
      <c r="R568" s="329"/>
    </row>
    <row r="569" spans="1:18" ht="15.75" customHeight="1" x14ac:dyDescent="0.25">
      <c r="A569" s="329"/>
      <c r="B569" s="330"/>
      <c r="C569" s="330"/>
      <c r="D569" s="330"/>
      <c r="E569" s="329"/>
      <c r="F569" s="331"/>
      <c r="G569" s="329"/>
      <c r="H569" s="333"/>
      <c r="I569" s="330"/>
      <c r="J569" s="329"/>
      <c r="K569" s="329"/>
      <c r="L569" s="329"/>
      <c r="M569" s="329"/>
      <c r="N569" s="329"/>
      <c r="O569" s="329"/>
      <c r="P569" s="329"/>
      <c r="Q569" s="329"/>
      <c r="R569" s="329"/>
    </row>
    <row r="570" spans="1:18" ht="15.75" customHeight="1" x14ac:dyDescent="0.25">
      <c r="A570" s="329"/>
      <c r="B570" s="330"/>
      <c r="C570" s="330"/>
      <c r="D570" s="330"/>
      <c r="E570" s="329"/>
      <c r="F570" s="331"/>
      <c r="G570" s="329"/>
      <c r="H570" s="333"/>
      <c r="I570" s="330"/>
      <c r="J570" s="329"/>
      <c r="K570" s="329"/>
      <c r="L570" s="329"/>
      <c r="M570" s="329"/>
      <c r="N570" s="329"/>
      <c r="O570" s="329"/>
      <c r="P570" s="329"/>
      <c r="Q570" s="329"/>
      <c r="R570" s="329"/>
    </row>
    <row r="571" spans="1:18" ht="15.75" customHeight="1" x14ac:dyDescent="0.25">
      <c r="A571" s="329"/>
      <c r="B571" s="330"/>
      <c r="C571" s="330"/>
      <c r="D571" s="330"/>
      <c r="E571" s="329"/>
      <c r="F571" s="331"/>
      <c r="G571" s="329"/>
      <c r="H571" s="333"/>
      <c r="I571" s="330"/>
      <c r="J571" s="329"/>
      <c r="K571" s="329"/>
      <c r="L571" s="329"/>
      <c r="M571" s="329"/>
      <c r="N571" s="329"/>
      <c r="O571" s="329"/>
      <c r="P571" s="329"/>
      <c r="Q571" s="329"/>
      <c r="R571" s="329"/>
    </row>
    <row r="572" spans="1:18" ht="15.75" customHeight="1" x14ac:dyDescent="0.25">
      <c r="A572" s="329"/>
      <c r="B572" s="330"/>
      <c r="C572" s="330"/>
      <c r="D572" s="330"/>
      <c r="E572" s="329"/>
      <c r="F572" s="331"/>
      <c r="G572" s="329"/>
      <c r="H572" s="333"/>
      <c r="I572" s="330"/>
      <c r="J572" s="329"/>
      <c r="K572" s="329"/>
      <c r="L572" s="329"/>
      <c r="M572" s="329"/>
      <c r="N572" s="329"/>
      <c r="O572" s="329"/>
      <c r="P572" s="329"/>
      <c r="Q572" s="329"/>
      <c r="R572" s="329"/>
    </row>
    <row r="573" spans="1:18" ht="15.75" customHeight="1" x14ac:dyDescent="0.25">
      <c r="A573" s="329"/>
      <c r="B573" s="330"/>
      <c r="C573" s="330"/>
      <c r="D573" s="330"/>
      <c r="E573" s="329"/>
      <c r="F573" s="331"/>
      <c r="G573" s="329"/>
      <c r="H573" s="333"/>
      <c r="I573" s="330"/>
      <c r="J573" s="329"/>
      <c r="K573" s="329"/>
      <c r="L573" s="329"/>
      <c r="M573" s="329"/>
      <c r="N573" s="329"/>
      <c r="O573" s="329"/>
      <c r="P573" s="329"/>
      <c r="Q573" s="329"/>
      <c r="R573" s="329"/>
    </row>
    <row r="574" spans="1:18" ht="15.75" customHeight="1" x14ac:dyDescent="0.25">
      <c r="A574" s="329"/>
      <c r="B574" s="330"/>
      <c r="C574" s="330"/>
      <c r="D574" s="330"/>
      <c r="E574" s="329"/>
      <c r="F574" s="331"/>
      <c r="G574" s="329"/>
      <c r="H574" s="333"/>
      <c r="I574" s="330"/>
      <c r="J574" s="329"/>
      <c r="K574" s="329"/>
      <c r="L574" s="329"/>
      <c r="M574" s="329"/>
      <c r="N574" s="329"/>
      <c r="O574" s="329"/>
      <c r="P574" s="329"/>
      <c r="Q574" s="329"/>
      <c r="R574" s="329"/>
    </row>
    <row r="575" spans="1:18" ht="15.75" customHeight="1" x14ac:dyDescent="0.25">
      <c r="A575" s="329"/>
      <c r="B575" s="330"/>
      <c r="C575" s="330"/>
      <c r="D575" s="330"/>
      <c r="E575" s="329"/>
      <c r="F575" s="331"/>
      <c r="G575" s="329"/>
      <c r="H575" s="333"/>
      <c r="I575" s="330"/>
      <c r="J575" s="329"/>
      <c r="K575" s="329"/>
      <c r="L575" s="329"/>
      <c r="M575" s="329"/>
      <c r="N575" s="329"/>
      <c r="O575" s="329"/>
      <c r="P575" s="329"/>
      <c r="Q575" s="329"/>
      <c r="R575" s="329"/>
    </row>
    <row r="576" spans="1:18" ht="15.75" customHeight="1" x14ac:dyDescent="0.25">
      <c r="A576" s="329"/>
      <c r="B576" s="330"/>
      <c r="C576" s="330"/>
      <c r="D576" s="330"/>
      <c r="E576" s="329"/>
      <c r="F576" s="331"/>
      <c r="G576" s="329"/>
      <c r="H576" s="333"/>
      <c r="I576" s="330"/>
      <c r="J576" s="329"/>
      <c r="K576" s="329"/>
      <c r="L576" s="329"/>
      <c r="M576" s="329"/>
      <c r="N576" s="329"/>
      <c r="O576" s="329"/>
      <c r="P576" s="329"/>
      <c r="Q576" s="329"/>
      <c r="R576" s="329"/>
    </row>
    <row r="577" spans="1:18" ht="15.75" customHeight="1" x14ac:dyDescent="0.25">
      <c r="A577" s="329"/>
      <c r="B577" s="330"/>
      <c r="C577" s="330"/>
      <c r="D577" s="330"/>
      <c r="E577" s="329"/>
      <c r="F577" s="331"/>
      <c r="G577" s="329"/>
      <c r="H577" s="333"/>
      <c r="I577" s="330"/>
      <c r="J577" s="329"/>
      <c r="K577" s="329"/>
      <c r="L577" s="329"/>
      <c r="M577" s="329"/>
      <c r="N577" s="329"/>
      <c r="O577" s="329"/>
      <c r="P577" s="329"/>
      <c r="Q577" s="329"/>
      <c r="R577" s="329"/>
    </row>
    <row r="578" spans="1:18" ht="15.75" customHeight="1" x14ac:dyDescent="0.25">
      <c r="A578" s="329"/>
      <c r="B578" s="330"/>
      <c r="C578" s="330"/>
      <c r="D578" s="330"/>
      <c r="E578" s="329"/>
      <c r="F578" s="331"/>
      <c r="G578" s="329"/>
      <c r="H578" s="333"/>
      <c r="I578" s="330"/>
      <c r="J578" s="329"/>
      <c r="K578" s="329"/>
      <c r="L578" s="329"/>
      <c r="M578" s="329"/>
      <c r="N578" s="329"/>
      <c r="O578" s="329"/>
      <c r="P578" s="329"/>
      <c r="Q578" s="329"/>
      <c r="R578" s="329"/>
    </row>
    <row r="579" spans="1:18" ht="15.75" customHeight="1" x14ac:dyDescent="0.25">
      <c r="A579" s="329"/>
      <c r="B579" s="330"/>
      <c r="C579" s="330"/>
      <c r="D579" s="330"/>
      <c r="E579" s="329"/>
      <c r="F579" s="331"/>
      <c r="G579" s="329"/>
      <c r="H579" s="333"/>
      <c r="I579" s="330"/>
      <c r="J579" s="329"/>
      <c r="K579" s="329"/>
      <c r="L579" s="329"/>
      <c r="M579" s="329"/>
      <c r="N579" s="329"/>
      <c r="O579" s="329"/>
      <c r="P579" s="329"/>
      <c r="Q579" s="329"/>
      <c r="R579" s="329"/>
    </row>
    <row r="580" spans="1:18" ht="15.75" customHeight="1" x14ac:dyDescent="0.25">
      <c r="A580" s="329"/>
      <c r="B580" s="330"/>
      <c r="C580" s="330"/>
      <c r="D580" s="330"/>
      <c r="E580" s="329"/>
      <c r="F580" s="331"/>
      <c r="G580" s="329"/>
      <c r="H580" s="333"/>
      <c r="I580" s="330"/>
      <c r="J580" s="329"/>
      <c r="K580" s="329"/>
      <c r="L580" s="329"/>
      <c r="M580" s="329"/>
      <c r="N580" s="329"/>
      <c r="O580" s="329"/>
      <c r="P580" s="329"/>
      <c r="Q580" s="329"/>
      <c r="R580" s="329"/>
    </row>
    <row r="581" spans="1:18" ht="15.75" customHeight="1" x14ac:dyDescent="0.25">
      <c r="A581" s="329"/>
      <c r="B581" s="330"/>
      <c r="C581" s="330"/>
      <c r="D581" s="330"/>
      <c r="E581" s="329"/>
      <c r="F581" s="331"/>
      <c r="G581" s="329"/>
      <c r="H581" s="333"/>
      <c r="I581" s="330"/>
      <c r="J581" s="329"/>
      <c r="K581" s="329"/>
      <c r="L581" s="329"/>
      <c r="M581" s="329"/>
      <c r="N581" s="329"/>
      <c r="O581" s="329"/>
      <c r="P581" s="329"/>
      <c r="Q581" s="329"/>
      <c r="R581" s="329"/>
    </row>
    <row r="582" spans="1:18" ht="15.75" customHeight="1" x14ac:dyDescent="0.25">
      <c r="A582" s="329"/>
      <c r="B582" s="330"/>
      <c r="C582" s="330"/>
      <c r="D582" s="330"/>
      <c r="E582" s="329"/>
      <c r="F582" s="331"/>
      <c r="G582" s="329"/>
      <c r="H582" s="333"/>
      <c r="I582" s="330"/>
      <c r="J582" s="329"/>
      <c r="K582" s="329"/>
      <c r="L582" s="329"/>
      <c r="M582" s="329"/>
      <c r="N582" s="329"/>
      <c r="O582" s="329"/>
      <c r="P582" s="329"/>
      <c r="Q582" s="329"/>
      <c r="R582" s="329"/>
    </row>
    <row r="583" spans="1:18" ht="15.75" customHeight="1" x14ac:dyDescent="0.25">
      <c r="A583" s="329"/>
      <c r="B583" s="330"/>
      <c r="C583" s="330"/>
      <c r="D583" s="330"/>
      <c r="E583" s="329"/>
      <c r="F583" s="331"/>
      <c r="G583" s="329"/>
      <c r="H583" s="333"/>
      <c r="I583" s="330"/>
      <c r="J583" s="329"/>
      <c r="K583" s="329"/>
      <c r="L583" s="329"/>
      <c r="M583" s="329"/>
      <c r="N583" s="329"/>
      <c r="O583" s="329"/>
      <c r="P583" s="329"/>
      <c r="Q583" s="329"/>
      <c r="R583" s="329"/>
    </row>
    <row r="584" spans="1:18" ht="15.75" customHeight="1" x14ac:dyDescent="0.25">
      <c r="A584" s="329"/>
      <c r="B584" s="330"/>
      <c r="C584" s="330"/>
      <c r="D584" s="330"/>
      <c r="E584" s="329"/>
      <c r="F584" s="331"/>
      <c r="G584" s="329"/>
      <c r="H584" s="333"/>
      <c r="I584" s="330"/>
      <c r="J584" s="329"/>
      <c r="K584" s="329"/>
      <c r="L584" s="329"/>
      <c r="M584" s="329"/>
      <c r="N584" s="329"/>
      <c r="O584" s="329"/>
      <c r="P584" s="329"/>
      <c r="Q584" s="329"/>
      <c r="R584" s="329"/>
    </row>
    <row r="585" spans="1:18" ht="15.75" customHeight="1" x14ac:dyDescent="0.25">
      <c r="A585" s="329"/>
      <c r="B585" s="330"/>
      <c r="C585" s="330"/>
      <c r="D585" s="330"/>
      <c r="E585" s="329"/>
      <c r="F585" s="331"/>
      <c r="G585" s="329"/>
      <c r="H585" s="333"/>
      <c r="I585" s="330"/>
      <c r="J585" s="329"/>
      <c r="K585" s="329"/>
      <c r="L585" s="329"/>
      <c r="M585" s="329"/>
      <c r="N585" s="329"/>
      <c r="O585" s="329"/>
      <c r="P585" s="329"/>
      <c r="Q585" s="329"/>
      <c r="R585" s="329"/>
    </row>
    <row r="586" spans="1:18" ht="15.75" customHeight="1" x14ac:dyDescent="0.25">
      <c r="A586" s="329"/>
      <c r="B586" s="330"/>
      <c r="C586" s="330"/>
      <c r="D586" s="330"/>
      <c r="E586" s="329"/>
      <c r="F586" s="331"/>
      <c r="G586" s="329"/>
      <c r="H586" s="333"/>
      <c r="I586" s="330"/>
      <c r="J586" s="329"/>
      <c r="K586" s="329"/>
      <c r="L586" s="329"/>
      <c r="M586" s="329"/>
      <c r="N586" s="329"/>
      <c r="O586" s="329"/>
      <c r="P586" s="329"/>
      <c r="Q586" s="329"/>
      <c r="R586" s="329"/>
    </row>
    <row r="587" spans="1:18" ht="15.75" customHeight="1" x14ac:dyDescent="0.25">
      <c r="A587" s="329"/>
      <c r="B587" s="330"/>
      <c r="C587" s="330"/>
      <c r="D587" s="330"/>
      <c r="E587" s="329"/>
      <c r="F587" s="331"/>
      <c r="G587" s="329"/>
      <c r="H587" s="333"/>
      <c r="I587" s="330"/>
      <c r="J587" s="329"/>
      <c r="K587" s="329"/>
      <c r="L587" s="329"/>
      <c r="M587" s="329"/>
      <c r="N587" s="329"/>
      <c r="O587" s="329"/>
      <c r="P587" s="329"/>
      <c r="Q587" s="329"/>
      <c r="R587" s="329"/>
    </row>
    <row r="588" spans="1:18" ht="15.75" customHeight="1" x14ac:dyDescent="0.25">
      <c r="A588" s="329"/>
      <c r="B588" s="330"/>
      <c r="C588" s="330"/>
      <c r="D588" s="330"/>
      <c r="E588" s="329"/>
      <c r="F588" s="331"/>
      <c r="G588" s="329"/>
      <c r="H588" s="333"/>
      <c r="I588" s="330"/>
      <c r="J588" s="329"/>
      <c r="K588" s="329"/>
      <c r="L588" s="329"/>
      <c r="M588" s="329"/>
      <c r="N588" s="329"/>
      <c r="O588" s="329"/>
      <c r="P588" s="329"/>
      <c r="Q588" s="329"/>
      <c r="R588" s="329"/>
    </row>
    <row r="589" spans="1:18" ht="15.75" customHeight="1" x14ac:dyDescent="0.25">
      <c r="A589" s="329"/>
      <c r="B589" s="330"/>
      <c r="C589" s="330"/>
      <c r="D589" s="330"/>
      <c r="E589" s="329"/>
      <c r="F589" s="331"/>
      <c r="G589" s="329"/>
      <c r="H589" s="333"/>
      <c r="I589" s="330"/>
      <c r="J589" s="329"/>
      <c r="K589" s="329"/>
      <c r="L589" s="329"/>
      <c r="M589" s="329"/>
      <c r="N589" s="329"/>
      <c r="O589" s="329"/>
      <c r="P589" s="329"/>
      <c r="Q589" s="329"/>
      <c r="R589" s="329"/>
    </row>
    <row r="590" spans="1:18" ht="15.75" customHeight="1" x14ac:dyDescent="0.25">
      <c r="A590" s="329"/>
      <c r="B590" s="330"/>
      <c r="C590" s="330"/>
      <c r="D590" s="330"/>
      <c r="E590" s="329"/>
      <c r="F590" s="331"/>
      <c r="G590" s="329"/>
      <c r="H590" s="333"/>
      <c r="I590" s="330"/>
      <c r="J590" s="329"/>
      <c r="K590" s="329"/>
      <c r="L590" s="329"/>
      <c r="M590" s="329"/>
      <c r="N590" s="329"/>
      <c r="O590" s="329"/>
      <c r="P590" s="329"/>
      <c r="Q590" s="329"/>
      <c r="R590" s="329"/>
    </row>
    <row r="591" spans="1:18" ht="15.75" customHeight="1" x14ac:dyDescent="0.25">
      <c r="A591" s="329"/>
      <c r="B591" s="330"/>
      <c r="C591" s="330"/>
      <c r="D591" s="330"/>
      <c r="E591" s="329"/>
      <c r="F591" s="331"/>
      <c r="G591" s="329"/>
      <c r="H591" s="333"/>
      <c r="I591" s="330"/>
      <c r="J591" s="329"/>
      <c r="K591" s="329"/>
      <c r="L591" s="329"/>
      <c r="M591" s="329"/>
      <c r="N591" s="329"/>
      <c r="O591" s="329"/>
      <c r="P591" s="329"/>
      <c r="Q591" s="329"/>
      <c r="R591" s="329"/>
    </row>
    <row r="592" spans="1:18" ht="15.75" customHeight="1" x14ac:dyDescent="0.25">
      <c r="A592" s="329"/>
      <c r="B592" s="330"/>
      <c r="C592" s="330"/>
      <c r="D592" s="330"/>
      <c r="E592" s="329"/>
      <c r="F592" s="331"/>
      <c r="G592" s="329"/>
      <c r="H592" s="333"/>
      <c r="I592" s="330"/>
      <c r="J592" s="329"/>
      <c r="K592" s="329"/>
      <c r="L592" s="329"/>
      <c r="M592" s="329"/>
      <c r="N592" s="329"/>
      <c r="O592" s="329"/>
      <c r="P592" s="329"/>
      <c r="Q592" s="329"/>
      <c r="R592" s="329"/>
    </row>
    <row r="593" spans="1:18" ht="15.75" customHeight="1" x14ac:dyDescent="0.25">
      <c r="A593" s="329"/>
      <c r="B593" s="330"/>
      <c r="C593" s="330"/>
      <c r="D593" s="330"/>
      <c r="E593" s="329"/>
      <c r="F593" s="331"/>
      <c r="G593" s="329"/>
      <c r="H593" s="333"/>
      <c r="I593" s="330"/>
      <c r="J593" s="329"/>
      <c r="K593" s="329"/>
      <c r="L593" s="329"/>
      <c r="M593" s="329"/>
      <c r="N593" s="329"/>
      <c r="O593" s="329"/>
      <c r="P593" s="329"/>
      <c r="Q593" s="329"/>
      <c r="R593" s="329"/>
    </row>
    <row r="594" spans="1:18" ht="15.75" customHeight="1" x14ac:dyDescent="0.25">
      <c r="A594" s="329"/>
      <c r="B594" s="330"/>
      <c r="C594" s="330"/>
      <c r="D594" s="330"/>
      <c r="E594" s="329"/>
      <c r="F594" s="331"/>
      <c r="G594" s="329"/>
      <c r="H594" s="333"/>
      <c r="I594" s="330"/>
      <c r="J594" s="329"/>
      <c r="K594" s="329"/>
      <c r="L594" s="329"/>
      <c r="M594" s="329"/>
      <c r="N594" s="329"/>
      <c r="O594" s="329"/>
      <c r="P594" s="329"/>
      <c r="Q594" s="329"/>
      <c r="R594" s="329"/>
    </row>
    <row r="595" spans="1:18" ht="15.75" customHeight="1" x14ac:dyDescent="0.25">
      <c r="A595" s="329"/>
      <c r="B595" s="330"/>
      <c r="C595" s="330"/>
      <c r="D595" s="330"/>
      <c r="E595" s="329"/>
      <c r="F595" s="331"/>
      <c r="G595" s="329"/>
      <c r="H595" s="333"/>
      <c r="I595" s="330"/>
      <c r="J595" s="329"/>
      <c r="K595" s="329"/>
      <c r="L595" s="329"/>
      <c r="M595" s="329"/>
      <c r="N595" s="329"/>
      <c r="O595" s="329"/>
      <c r="P595" s="329"/>
      <c r="Q595" s="329"/>
      <c r="R595" s="329"/>
    </row>
    <row r="596" spans="1:18" ht="15.75" customHeight="1" x14ac:dyDescent="0.25">
      <c r="A596" s="329"/>
      <c r="B596" s="330"/>
      <c r="C596" s="330"/>
      <c r="D596" s="330"/>
      <c r="E596" s="329"/>
      <c r="F596" s="331"/>
      <c r="G596" s="329"/>
      <c r="H596" s="333"/>
      <c r="I596" s="330"/>
      <c r="J596" s="329"/>
      <c r="K596" s="329"/>
      <c r="L596" s="329"/>
      <c r="M596" s="329"/>
      <c r="N596" s="329"/>
      <c r="O596" s="329"/>
      <c r="P596" s="329"/>
      <c r="Q596" s="329"/>
      <c r="R596" s="329"/>
    </row>
    <row r="597" spans="1:18" ht="15.75" customHeight="1" x14ac:dyDescent="0.25">
      <c r="A597" s="329"/>
      <c r="B597" s="330"/>
      <c r="C597" s="330"/>
      <c r="D597" s="330"/>
      <c r="E597" s="329"/>
      <c r="F597" s="331"/>
      <c r="G597" s="329"/>
      <c r="H597" s="333"/>
      <c r="I597" s="330"/>
      <c r="J597" s="329"/>
      <c r="K597" s="329"/>
      <c r="L597" s="329"/>
      <c r="M597" s="329"/>
      <c r="N597" s="329"/>
      <c r="O597" s="329"/>
      <c r="P597" s="329"/>
      <c r="Q597" s="329"/>
      <c r="R597" s="329"/>
    </row>
    <row r="598" spans="1:18" ht="15.75" customHeight="1" x14ac:dyDescent="0.25">
      <c r="A598" s="329"/>
      <c r="B598" s="330"/>
      <c r="C598" s="330"/>
      <c r="D598" s="330"/>
      <c r="E598" s="329"/>
      <c r="F598" s="331"/>
      <c r="G598" s="329"/>
      <c r="H598" s="333"/>
      <c r="I598" s="330"/>
      <c r="J598" s="329"/>
      <c r="K598" s="329"/>
      <c r="L598" s="329"/>
      <c r="M598" s="329"/>
      <c r="N598" s="329"/>
      <c r="O598" s="329"/>
      <c r="P598" s="329"/>
      <c r="Q598" s="329"/>
      <c r="R598" s="329"/>
    </row>
    <row r="599" spans="1:18" ht="15.75" customHeight="1" x14ac:dyDescent="0.25">
      <c r="A599" s="329"/>
      <c r="B599" s="330"/>
      <c r="C599" s="330"/>
      <c r="D599" s="330"/>
      <c r="E599" s="329"/>
      <c r="F599" s="331"/>
      <c r="G599" s="329"/>
      <c r="H599" s="333"/>
      <c r="I599" s="330"/>
      <c r="J599" s="329"/>
      <c r="K599" s="329"/>
      <c r="L599" s="329"/>
      <c r="M599" s="329"/>
      <c r="N599" s="329"/>
      <c r="O599" s="329"/>
      <c r="P599" s="329"/>
      <c r="Q599" s="329"/>
      <c r="R599" s="329"/>
    </row>
    <row r="600" spans="1:18" ht="15.75" customHeight="1" x14ac:dyDescent="0.25">
      <c r="A600" s="329"/>
      <c r="B600" s="330"/>
      <c r="C600" s="330"/>
      <c r="D600" s="330"/>
      <c r="E600" s="329"/>
      <c r="F600" s="331"/>
      <c r="G600" s="329"/>
      <c r="H600" s="333"/>
      <c r="I600" s="330"/>
      <c r="J600" s="329"/>
      <c r="K600" s="329"/>
      <c r="L600" s="329"/>
      <c r="M600" s="329"/>
      <c r="N600" s="329"/>
      <c r="O600" s="329"/>
      <c r="P600" s="329"/>
      <c r="Q600" s="329"/>
      <c r="R600" s="329"/>
    </row>
    <row r="601" spans="1:18" ht="15.75" customHeight="1" x14ac:dyDescent="0.25">
      <c r="A601" s="329"/>
      <c r="B601" s="330"/>
      <c r="C601" s="330"/>
      <c r="D601" s="330"/>
      <c r="E601" s="329"/>
      <c r="F601" s="331"/>
      <c r="G601" s="329"/>
      <c r="H601" s="333"/>
      <c r="I601" s="330"/>
      <c r="J601" s="329"/>
      <c r="K601" s="329"/>
      <c r="L601" s="329"/>
      <c r="M601" s="329"/>
      <c r="N601" s="329"/>
      <c r="O601" s="329"/>
      <c r="P601" s="329"/>
      <c r="Q601" s="329"/>
      <c r="R601" s="329"/>
    </row>
    <row r="602" spans="1:18" ht="15.75" customHeight="1" x14ac:dyDescent="0.25">
      <c r="A602" s="329"/>
      <c r="B602" s="330"/>
      <c r="C602" s="330"/>
      <c r="D602" s="330"/>
      <c r="E602" s="329"/>
      <c r="F602" s="331"/>
      <c r="G602" s="329"/>
      <c r="H602" s="333"/>
      <c r="I602" s="330"/>
      <c r="J602" s="329"/>
      <c r="K602" s="329"/>
      <c r="L602" s="329"/>
      <c r="M602" s="329"/>
      <c r="N602" s="329"/>
      <c r="O602" s="329"/>
      <c r="P602" s="329"/>
      <c r="Q602" s="329"/>
      <c r="R602" s="329"/>
    </row>
    <row r="603" spans="1:18" ht="15.75" customHeight="1" x14ac:dyDescent="0.25">
      <c r="A603" s="329"/>
      <c r="B603" s="330"/>
      <c r="C603" s="330"/>
      <c r="D603" s="330"/>
      <c r="E603" s="329"/>
      <c r="F603" s="331"/>
      <c r="G603" s="329"/>
      <c r="H603" s="333"/>
      <c r="I603" s="330"/>
      <c r="J603" s="329"/>
      <c r="K603" s="329"/>
      <c r="L603" s="329"/>
      <c r="M603" s="329"/>
      <c r="N603" s="329"/>
      <c r="O603" s="329"/>
      <c r="P603" s="329"/>
      <c r="Q603" s="329"/>
      <c r="R603" s="329"/>
    </row>
    <row r="604" spans="1:18" ht="15.75" customHeight="1" x14ac:dyDescent="0.25">
      <c r="A604" s="329"/>
      <c r="B604" s="330"/>
      <c r="C604" s="330"/>
      <c r="D604" s="330"/>
      <c r="E604" s="329"/>
      <c r="F604" s="331"/>
      <c r="G604" s="329"/>
      <c r="H604" s="333"/>
      <c r="I604" s="330"/>
      <c r="J604" s="329"/>
      <c r="K604" s="329"/>
      <c r="L604" s="329"/>
      <c r="M604" s="329"/>
      <c r="N604" s="329"/>
      <c r="O604" s="329"/>
      <c r="P604" s="329"/>
      <c r="Q604" s="329"/>
      <c r="R604" s="329"/>
    </row>
    <row r="605" spans="1:18" ht="15.75" customHeight="1" x14ac:dyDescent="0.25">
      <c r="A605" s="329"/>
      <c r="B605" s="330"/>
      <c r="C605" s="330"/>
      <c r="D605" s="330"/>
      <c r="E605" s="329"/>
      <c r="F605" s="331"/>
      <c r="G605" s="329"/>
      <c r="H605" s="333"/>
      <c r="I605" s="330"/>
      <c r="J605" s="329"/>
      <c r="K605" s="329"/>
      <c r="L605" s="329"/>
      <c r="M605" s="329"/>
      <c r="N605" s="329"/>
      <c r="O605" s="329"/>
      <c r="P605" s="329"/>
      <c r="Q605" s="329"/>
      <c r="R605" s="329"/>
    </row>
    <row r="606" spans="1:18" ht="15.75" customHeight="1" x14ac:dyDescent="0.25">
      <c r="A606" s="329"/>
      <c r="B606" s="330"/>
      <c r="C606" s="330"/>
      <c r="D606" s="330"/>
      <c r="E606" s="329"/>
      <c r="F606" s="331"/>
      <c r="G606" s="329"/>
      <c r="H606" s="333"/>
      <c r="I606" s="330"/>
      <c r="J606" s="329"/>
      <c r="K606" s="329"/>
      <c r="L606" s="329"/>
      <c r="M606" s="329"/>
      <c r="N606" s="329"/>
      <c r="O606" s="329"/>
      <c r="P606" s="329"/>
      <c r="Q606" s="329"/>
      <c r="R606" s="329"/>
    </row>
    <row r="607" spans="1:18" ht="15.75" customHeight="1" x14ac:dyDescent="0.25">
      <c r="A607" s="329"/>
      <c r="B607" s="330"/>
      <c r="C607" s="330"/>
      <c r="D607" s="330"/>
      <c r="E607" s="329"/>
      <c r="F607" s="331"/>
      <c r="G607" s="329"/>
      <c r="H607" s="333"/>
      <c r="I607" s="330"/>
      <c r="J607" s="329"/>
      <c r="K607" s="329"/>
      <c r="L607" s="329"/>
      <c r="M607" s="329"/>
      <c r="N607" s="329"/>
      <c r="O607" s="329"/>
      <c r="P607" s="329"/>
      <c r="Q607" s="329"/>
      <c r="R607" s="329"/>
    </row>
    <row r="608" spans="1:18" ht="15.75" customHeight="1" x14ac:dyDescent="0.25">
      <c r="A608" s="329"/>
      <c r="B608" s="330"/>
      <c r="C608" s="330"/>
      <c r="D608" s="330"/>
      <c r="E608" s="329"/>
      <c r="F608" s="331"/>
      <c r="G608" s="329"/>
      <c r="H608" s="333"/>
      <c r="I608" s="330"/>
      <c r="J608" s="329"/>
      <c r="K608" s="329"/>
      <c r="L608" s="329"/>
      <c r="M608" s="329"/>
      <c r="N608" s="329"/>
      <c r="O608" s="329"/>
      <c r="P608" s="329"/>
      <c r="Q608" s="329"/>
      <c r="R608" s="329"/>
    </row>
    <row r="609" spans="1:18" ht="15.75" customHeight="1" x14ac:dyDescent="0.25">
      <c r="A609" s="329"/>
      <c r="B609" s="330"/>
      <c r="C609" s="330"/>
      <c r="D609" s="330"/>
      <c r="E609" s="329"/>
      <c r="F609" s="331"/>
      <c r="G609" s="329"/>
      <c r="H609" s="333"/>
      <c r="I609" s="330"/>
      <c r="J609" s="329"/>
      <c r="K609" s="329"/>
      <c r="L609" s="329"/>
      <c r="M609" s="329"/>
      <c r="N609" s="329"/>
      <c r="O609" s="329"/>
      <c r="P609" s="329"/>
      <c r="Q609" s="329"/>
      <c r="R609" s="329"/>
    </row>
    <row r="610" spans="1:18" ht="15.75" customHeight="1" x14ac:dyDescent="0.25">
      <c r="A610" s="329"/>
      <c r="B610" s="330"/>
      <c r="C610" s="330"/>
      <c r="D610" s="330"/>
      <c r="E610" s="329"/>
      <c r="F610" s="331"/>
      <c r="G610" s="329"/>
      <c r="H610" s="333"/>
      <c r="I610" s="330"/>
      <c r="J610" s="329"/>
      <c r="K610" s="329"/>
      <c r="L610" s="329"/>
      <c r="M610" s="329"/>
      <c r="N610" s="329"/>
      <c r="O610" s="329"/>
      <c r="P610" s="329"/>
      <c r="Q610" s="329"/>
      <c r="R610" s="329"/>
    </row>
    <row r="611" spans="1:18" ht="15.75" customHeight="1" x14ac:dyDescent="0.25">
      <c r="A611" s="329"/>
      <c r="B611" s="330"/>
      <c r="C611" s="330"/>
      <c r="D611" s="330"/>
      <c r="E611" s="329"/>
      <c r="F611" s="331"/>
      <c r="G611" s="329"/>
      <c r="H611" s="333"/>
      <c r="I611" s="330"/>
      <c r="J611" s="329"/>
      <c r="K611" s="329"/>
      <c r="L611" s="329"/>
      <c r="M611" s="329"/>
      <c r="N611" s="329"/>
      <c r="O611" s="329"/>
      <c r="P611" s="329"/>
      <c r="Q611" s="329"/>
      <c r="R611" s="329"/>
    </row>
    <row r="612" spans="1:18" ht="15.75" customHeight="1" x14ac:dyDescent="0.25">
      <c r="A612" s="329"/>
      <c r="B612" s="330"/>
      <c r="C612" s="330"/>
      <c r="D612" s="330"/>
      <c r="E612" s="329"/>
      <c r="F612" s="331"/>
      <c r="G612" s="329"/>
      <c r="H612" s="333"/>
      <c r="I612" s="330"/>
      <c r="J612" s="329"/>
      <c r="K612" s="329"/>
      <c r="L612" s="329"/>
      <c r="M612" s="329"/>
      <c r="N612" s="329"/>
      <c r="O612" s="329"/>
      <c r="P612" s="329"/>
      <c r="Q612" s="329"/>
      <c r="R612" s="329"/>
    </row>
    <row r="613" spans="1:18" ht="15.75" customHeight="1" x14ac:dyDescent="0.25">
      <c r="A613" s="329"/>
      <c r="B613" s="330"/>
      <c r="C613" s="330"/>
      <c r="D613" s="330"/>
      <c r="E613" s="329"/>
      <c r="F613" s="331"/>
      <c r="G613" s="329"/>
      <c r="H613" s="333"/>
      <c r="I613" s="330"/>
      <c r="J613" s="329"/>
      <c r="K613" s="329"/>
      <c r="L613" s="329"/>
      <c r="M613" s="329"/>
      <c r="N613" s="329"/>
      <c r="O613" s="329"/>
      <c r="P613" s="329"/>
      <c r="Q613" s="329"/>
      <c r="R613" s="329"/>
    </row>
    <row r="614" spans="1:18" ht="15.75" customHeight="1" x14ac:dyDescent="0.25">
      <c r="A614" s="329"/>
      <c r="B614" s="330"/>
      <c r="C614" s="330"/>
      <c r="D614" s="330"/>
      <c r="E614" s="329"/>
      <c r="F614" s="331"/>
      <c r="G614" s="329"/>
      <c r="H614" s="333"/>
      <c r="I614" s="330"/>
      <c r="J614" s="329"/>
      <c r="K614" s="329"/>
      <c r="L614" s="329"/>
      <c r="M614" s="329"/>
      <c r="N614" s="329"/>
      <c r="O614" s="329"/>
      <c r="P614" s="329"/>
      <c r="Q614" s="329"/>
      <c r="R614" s="329"/>
    </row>
    <row r="615" spans="1:18" ht="15.75" customHeight="1" x14ac:dyDescent="0.25">
      <c r="A615" s="329"/>
      <c r="B615" s="330"/>
      <c r="C615" s="330"/>
      <c r="D615" s="330"/>
      <c r="E615" s="329"/>
      <c r="F615" s="331"/>
      <c r="G615" s="329"/>
      <c r="H615" s="333"/>
      <c r="I615" s="330"/>
      <c r="J615" s="329"/>
      <c r="K615" s="329"/>
      <c r="L615" s="329"/>
      <c r="M615" s="329"/>
      <c r="N615" s="329"/>
      <c r="O615" s="329"/>
      <c r="P615" s="329"/>
      <c r="Q615" s="329"/>
      <c r="R615" s="329"/>
    </row>
    <row r="616" spans="1:18" ht="15.75" customHeight="1" x14ac:dyDescent="0.25">
      <c r="A616" s="329"/>
      <c r="B616" s="330"/>
      <c r="C616" s="330"/>
      <c r="D616" s="330"/>
      <c r="E616" s="329"/>
      <c r="F616" s="331"/>
      <c r="G616" s="329"/>
      <c r="H616" s="333"/>
      <c r="I616" s="330"/>
      <c r="J616" s="329"/>
      <c r="K616" s="329"/>
      <c r="L616" s="329"/>
      <c r="M616" s="329"/>
      <c r="N616" s="329"/>
      <c r="O616" s="329"/>
      <c r="P616" s="329"/>
      <c r="Q616" s="329"/>
      <c r="R616" s="329"/>
    </row>
    <row r="617" spans="1:18" ht="15.75" customHeight="1" x14ac:dyDescent="0.25">
      <c r="A617" s="329"/>
      <c r="B617" s="330"/>
      <c r="C617" s="330"/>
      <c r="D617" s="330"/>
      <c r="E617" s="329"/>
      <c r="F617" s="331"/>
      <c r="G617" s="329"/>
      <c r="H617" s="333"/>
      <c r="I617" s="330"/>
      <c r="J617" s="329"/>
      <c r="K617" s="329"/>
      <c r="L617" s="329"/>
      <c r="M617" s="329"/>
      <c r="N617" s="329"/>
      <c r="O617" s="329"/>
      <c r="P617" s="329"/>
      <c r="Q617" s="329"/>
      <c r="R617" s="329"/>
    </row>
    <row r="618" spans="1:18" ht="15.75" customHeight="1" x14ac:dyDescent="0.25">
      <c r="A618" s="329"/>
      <c r="B618" s="330"/>
      <c r="C618" s="330"/>
      <c r="D618" s="330"/>
      <c r="E618" s="329"/>
      <c r="F618" s="331"/>
      <c r="G618" s="329"/>
      <c r="H618" s="333"/>
      <c r="I618" s="330"/>
      <c r="J618" s="329"/>
      <c r="K618" s="329"/>
      <c r="L618" s="329"/>
      <c r="M618" s="329"/>
      <c r="N618" s="329"/>
      <c r="O618" s="329"/>
      <c r="P618" s="329"/>
      <c r="Q618" s="329"/>
      <c r="R618" s="329"/>
    </row>
    <row r="619" spans="1:18" ht="15.75" customHeight="1" x14ac:dyDescent="0.25">
      <c r="A619" s="329"/>
      <c r="B619" s="330"/>
      <c r="C619" s="330"/>
      <c r="D619" s="330"/>
      <c r="E619" s="329"/>
      <c r="F619" s="331"/>
      <c r="G619" s="329"/>
      <c r="H619" s="333"/>
      <c r="I619" s="330"/>
      <c r="J619" s="329"/>
      <c r="K619" s="329"/>
      <c r="L619" s="329"/>
      <c r="M619" s="329"/>
      <c r="N619" s="329"/>
      <c r="O619" s="329"/>
      <c r="P619" s="329"/>
      <c r="Q619" s="329"/>
      <c r="R619" s="329"/>
    </row>
    <row r="620" spans="1:18" ht="15.75" customHeight="1" x14ac:dyDescent="0.25">
      <c r="A620" s="329"/>
      <c r="B620" s="330"/>
      <c r="C620" s="330"/>
      <c r="D620" s="330"/>
      <c r="E620" s="329"/>
      <c r="F620" s="331"/>
      <c r="G620" s="329"/>
      <c r="H620" s="333"/>
      <c r="I620" s="330"/>
      <c r="J620" s="329"/>
      <c r="K620" s="329"/>
      <c r="L620" s="329"/>
      <c r="M620" s="329"/>
      <c r="N620" s="329"/>
      <c r="O620" s="329"/>
      <c r="P620" s="329"/>
      <c r="Q620" s="329"/>
      <c r="R620" s="329"/>
    </row>
    <row r="621" spans="1:18" ht="15.75" customHeight="1" x14ac:dyDescent="0.25">
      <c r="A621" s="329"/>
      <c r="B621" s="330"/>
      <c r="C621" s="330"/>
      <c r="D621" s="330"/>
      <c r="E621" s="329"/>
      <c r="F621" s="331"/>
      <c r="G621" s="329"/>
      <c r="H621" s="333"/>
      <c r="I621" s="330"/>
      <c r="J621" s="329"/>
      <c r="K621" s="329"/>
      <c r="L621" s="329"/>
      <c r="M621" s="329"/>
      <c r="N621" s="329"/>
      <c r="O621" s="329"/>
      <c r="P621" s="329"/>
      <c r="Q621" s="329"/>
      <c r="R621" s="329"/>
    </row>
    <row r="622" spans="1:18" ht="15.75" customHeight="1" x14ac:dyDescent="0.25">
      <c r="A622" s="329"/>
      <c r="B622" s="330"/>
      <c r="C622" s="330"/>
      <c r="D622" s="330"/>
      <c r="E622" s="329"/>
      <c r="F622" s="331"/>
      <c r="G622" s="329"/>
      <c r="H622" s="333"/>
      <c r="I622" s="330"/>
      <c r="J622" s="329"/>
      <c r="K622" s="329"/>
      <c r="L622" s="329"/>
      <c r="M622" s="329"/>
      <c r="N622" s="329"/>
      <c r="O622" s="329"/>
      <c r="P622" s="329"/>
      <c r="Q622" s="329"/>
      <c r="R622" s="329"/>
    </row>
    <row r="623" spans="1:18" ht="15.75" customHeight="1" x14ac:dyDescent="0.25">
      <c r="A623" s="329"/>
      <c r="B623" s="330"/>
      <c r="C623" s="330"/>
      <c r="D623" s="330"/>
      <c r="E623" s="329"/>
      <c r="F623" s="331"/>
      <c r="G623" s="329"/>
      <c r="H623" s="333"/>
      <c r="I623" s="330"/>
      <c r="J623" s="329"/>
      <c r="K623" s="329"/>
      <c r="L623" s="329"/>
      <c r="M623" s="329"/>
      <c r="N623" s="329"/>
      <c r="O623" s="329"/>
      <c r="P623" s="329"/>
      <c r="Q623" s="329"/>
      <c r="R623" s="329"/>
    </row>
    <row r="624" spans="1:18" ht="15.75" customHeight="1" x14ac:dyDescent="0.25">
      <c r="A624" s="329"/>
      <c r="B624" s="330"/>
      <c r="C624" s="330"/>
      <c r="D624" s="330"/>
      <c r="E624" s="329"/>
      <c r="F624" s="331"/>
      <c r="G624" s="329"/>
      <c r="H624" s="333"/>
      <c r="I624" s="330"/>
      <c r="J624" s="329"/>
      <c r="K624" s="329"/>
      <c r="L624" s="329"/>
      <c r="M624" s="329"/>
      <c r="N624" s="329"/>
      <c r="O624" s="329"/>
      <c r="P624" s="329"/>
      <c r="Q624" s="329"/>
      <c r="R624" s="329"/>
    </row>
    <row r="625" spans="1:18" ht="15.75" customHeight="1" x14ac:dyDescent="0.25">
      <c r="A625" s="329"/>
      <c r="B625" s="330"/>
      <c r="C625" s="330"/>
      <c r="D625" s="330"/>
      <c r="E625" s="329"/>
      <c r="F625" s="331"/>
      <c r="G625" s="329"/>
      <c r="H625" s="333"/>
      <c r="I625" s="330"/>
      <c r="J625" s="329"/>
      <c r="K625" s="329"/>
      <c r="L625" s="329"/>
      <c r="M625" s="329"/>
      <c r="N625" s="329"/>
      <c r="O625" s="329"/>
      <c r="P625" s="329"/>
      <c r="Q625" s="329"/>
      <c r="R625" s="329"/>
    </row>
    <row r="626" spans="1:18" ht="15.75" customHeight="1" x14ac:dyDescent="0.25">
      <c r="A626" s="329"/>
      <c r="B626" s="330"/>
      <c r="C626" s="330"/>
      <c r="D626" s="330"/>
      <c r="E626" s="329"/>
      <c r="F626" s="331"/>
      <c r="G626" s="329"/>
      <c r="H626" s="333"/>
      <c r="I626" s="330"/>
      <c r="J626" s="329"/>
      <c r="K626" s="329"/>
      <c r="L626" s="329"/>
      <c r="M626" s="329"/>
      <c r="N626" s="329"/>
      <c r="O626" s="329"/>
      <c r="P626" s="329"/>
      <c r="Q626" s="329"/>
      <c r="R626" s="329"/>
    </row>
    <row r="627" spans="1:18" ht="15.75" customHeight="1" x14ac:dyDescent="0.25">
      <c r="A627" s="329"/>
      <c r="B627" s="330"/>
      <c r="C627" s="330"/>
      <c r="D627" s="330"/>
      <c r="E627" s="329"/>
      <c r="F627" s="331"/>
      <c r="G627" s="329"/>
      <c r="H627" s="333"/>
      <c r="I627" s="330"/>
      <c r="J627" s="329"/>
      <c r="K627" s="329"/>
      <c r="L627" s="329"/>
      <c r="M627" s="329"/>
      <c r="N627" s="329"/>
      <c r="O627" s="329"/>
      <c r="P627" s="329"/>
      <c r="Q627" s="329"/>
      <c r="R627" s="329"/>
    </row>
    <row r="628" spans="1:18" ht="15.75" customHeight="1" x14ac:dyDescent="0.25">
      <c r="A628" s="329"/>
      <c r="B628" s="330"/>
      <c r="C628" s="330"/>
      <c r="D628" s="330"/>
      <c r="E628" s="329"/>
      <c r="F628" s="331"/>
      <c r="G628" s="329"/>
      <c r="H628" s="333"/>
      <c r="I628" s="330"/>
      <c r="J628" s="329"/>
      <c r="K628" s="329"/>
      <c r="L628" s="329"/>
      <c r="M628" s="329"/>
      <c r="N628" s="329"/>
      <c r="O628" s="329"/>
      <c r="P628" s="329"/>
      <c r="Q628" s="329"/>
      <c r="R628" s="329"/>
    </row>
    <row r="629" spans="1:18" ht="15.75" customHeight="1" x14ac:dyDescent="0.25">
      <c r="A629" s="329"/>
      <c r="B629" s="330"/>
      <c r="C629" s="330"/>
      <c r="D629" s="330"/>
      <c r="E629" s="329"/>
      <c r="F629" s="331"/>
      <c r="G629" s="329"/>
      <c r="H629" s="333"/>
      <c r="I629" s="330"/>
      <c r="J629" s="329"/>
      <c r="K629" s="329"/>
      <c r="L629" s="329"/>
      <c r="M629" s="329"/>
      <c r="N629" s="329"/>
      <c r="O629" s="329"/>
      <c r="P629" s="329"/>
      <c r="Q629" s="329"/>
      <c r="R629" s="329"/>
    </row>
    <row r="630" spans="1:18" ht="15.75" customHeight="1" x14ac:dyDescent="0.25">
      <c r="A630" s="329"/>
      <c r="B630" s="330"/>
      <c r="C630" s="330"/>
      <c r="D630" s="330"/>
      <c r="E630" s="329"/>
      <c r="F630" s="331"/>
      <c r="G630" s="329"/>
      <c r="H630" s="333"/>
      <c r="I630" s="330"/>
      <c r="J630" s="329"/>
      <c r="K630" s="329"/>
      <c r="L630" s="329"/>
      <c r="M630" s="329"/>
      <c r="N630" s="329"/>
      <c r="O630" s="329"/>
      <c r="P630" s="329"/>
      <c r="Q630" s="329"/>
      <c r="R630" s="329"/>
    </row>
    <row r="631" spans="1:18" ht="15.75" customHeight="1" x14ac:dyDescent="0.25">
      <c r="A631" s="329"/>
      <c r="B631" s="330"/>
      <c r="C631" s="330"/>
      <c r="D631" s="330"/>
      <c r="E631" s="329"/>
      <c r="F631" s="331"/>
      <c r="G631" s="329"/>
      <c r="H631" s="333"/>
      <c r="I631" s="330"/>
      <c r="J631" s="329"/>
      <c r="K631" s="329"/>
      <c r="L631" s="329"/>
      <c r="M631" s="329"/>
      <c r="N631" s="329"/>
      <c r="O631" s="329"/>
      <c r="P631" s="329"/>
      <c r="Q631" s="329"/>
      <c r="R631" s="329"/>
    </row>
    <row r="632" spans="1:18" ht="15.75" customHeight="1" x14ac:dyDescent="0.25">
      <c r="A632" s="329"/>
      <c r="B632" s="330"/>
      <c r="C632" s="330"/>
      <c r="D632" s="330"/>
      <c r="E632" s="329"/>
      <c r="F632" s="331"/>
      <c r="G632" s="329"/>
      <c r="H632" s="333"/>
      <c r="I632" s="330"/>
      <c r="J632" s="329"/>
      <c r="K632" s="329"/>
      <c r="L632" s="329"/>
      <c r="M632" s="329"/>
      <c r="N632" s="329"/>
      <c r="O632" s="329"/>
      <c r="P632" s="329"/>
      <c r="Q632" s="329"/>
      <c r="R632" s="329"/>
    </row>
    <row r="633" spans="1:18" ht="15.75" customHeight="1" x14ac:dyDescent="0.25">
      <c r="A633" s="329"/>
      <c r="B633" s="330"/>
      <c r="C633" s="330"/>
      <c r="D633" s="330"/>
      <c r="E633" s="329"/>
      <c r="F633" s="331"/>
      <c r="G633" s="329"/>
      <c r="H633" s="333"/>
      <c r="I633" s="330"/>
      <c r="J633" s="329"/>
      <c r="K633" s="329"/>
      <c r="L633" s="329"/>
      <c r="M633" s="329"/>
      <c r="N633" s="329"/>
      <c r="O633" s="329"/>
      <c r="P633" s="329"/>
      <c r="Q633" s="329"/>
      <c r="R633" s="329"/>
    </row>
    <row r="634" spans="1:18" ht="15.75" customHeight="1" x14ac:dyDescent="0.25">
      <c r="A634" s="329"/>
      <c r="B634" s="330"/>
      <c r="C634" s="330"/>
      <c r="D634" s="330"/>
      <c r="E634" s="329"/>
      <c r="F634" s="331"/>
      <c r="G634" s="329"/>
      <c r="H634" s="333"/>
      <c r="I634" s="330"/>
      <c r="J634" s="329"/>
      <c r="K634" s="329"/>
      <c r="L634" s="329"/>
      <c r="M634" s="329"/>
      <c r="N634" s="329"/>
      <c r="O634" s="329"/>
      <c r="P634" s="329"/>
      <c r="Q634" s="329"/>
      <c r="R634" s="329"/>
    </row>
    <row r="635" spans="1:18" ht="15.75" customHeight="1" x14ac:dyDescent="0.25">
      <c r="A635" s="329"/>
      <c r="B635" s="330"/>
      <c r="C635" s="330"/>
      <c r="D635" s="330"/>
      <c r="E635" s="329"/>
      <c r="F635" s="331"/>
      <c r="G635" s="329"/>
      <c r="H635" s="333"/>
      <c r="I635" s="330"/>
      <c r="J635" s="329"/>
      <c r="K635" s="329"/>
      <c r="L635" s="329"/>
      <c r="M635" s="329"/>
      <c r="N635" s="329"/>
      <c r="O635" s="329"/>
      <c r="P635" s="329"/>
      <c r="Q635" s="329"/>
      <c r="R635" s="329"/>
    </row>
    <row r="636" spans="1:18" ht="15.75" customHeight="1" x14ac:dyDescent="0.25">
      <c r="A636" s="329"/>
      <c r="B636" s="330"/>
      <c r="C636" s="330"/>
      <c r="D636" s="330"/>
      <c r="E636" s="329"/>
      <c r="F636" s="331"/>
      <c r="G636" s="329"/>
      <c r="H636" s="333"/>
      <c r="I636" s="330"/>
      <c r="J636" s="329"/>
      <c r="K636" s="329"/>
      <c r="L636" s="329"/>
      <c r="M636" s="329"/>
      <c r="N636" s="329"/>
      <c r="O636" s="329"/>
      <c r="P636" s="329"/>
      <c r="Q636" s="329"/>
      <c r="R636" s="329"/>
    </row>
    <row r="637" spans="1:18" ht="15.75" customHeight="1" x14ac:dyDescent="0.25">
      <c r="A637" s="329"/>
      <c r="B637" s="330"/>
      <c r="C637" s="330"/>
      <c r="D637" s="330"/>
      <c r="E637" s="329"/>
      <c r="F637" s="331"/>
      <c r="G637" s="329"/>
      <c r="H637" s="333"/>
      <c r="I637" s="330"/>
      <c r="J637" s="329"/>
      <c r="K637" s="329"/>
      <c r="L637" s="329"/>
      <c r="M637" s="329"/>
      <c r="N637" s="329"/>
      <c r="O637" s="329"/>
      <c r="P637" s="329"/>
      <c r="Q637" s="329"/>
      <c r="R637" s="329"/>
    </row>
    <row r="638" spans="1:18" ht="15.75" customHeight="1" x14ac:dyDescent="0.25">
      <c r="A638" s="329"/>
      <c r="B638" s="330"/>
      <c r="C638" s="330"/>
      <c r="D638" s="330"/>
      <c r="E638" s="329"/>
      <c r="F638" s="331"/>
      <c r="G638" s="329"/>
      <c r="H638" s="333"/>
      <c r="I638" s="330"/>
      <c r="J638" s="329"/>
      <c r="K638" s="329"/>
      <c r="L638" s="329"/>
      <c r="M638" s="329"/>
      <c r="N638" s="329"/>
      <c r="O638" s="329"/>
      <c r="P638" s="329"/>
      <c r="Q638" s="329"/>
      <c r="R638" s="329"/>
    </row>
    <row r="639" spans="1:18" ht="15.75" customHeight="1" x14ac:dyDescent="0.25">
      <c r="A639" s="329"/>
      <c r="B639" s="330"/>
      <c r="C639" s="330"/>
      <c r="D639" s="330"/>
      <c r="E639" s="329"/>
      <c r="F639" s="331"/>
      <c r="G639" s="329"/>
      <c r="H639" s="333"/>
      <c r="I639" s="330"/>
      <c r="J639" s="329"/>
      <c r="K639" s="329"/>
      <c r="L639" s="329"/>
      <c r="M639" s="329"/>
      <c r="N639" s="329"/>
      <c r="O639" s="329"/>
      <c r="P639" s="329"/>
      <c r="Q639" s="329"/>
      <c r="R639" s="329"/>
    </row>
    <row r="640" spans="1:18" ht="15.75" customHeight="1" x14ac:dyDescent="0.25">
      <c r="A640" s="329"/>
      <c r="B640" s="330"/>
      <c r="C640" s="330"/>
      <c r="D640" s="330"/>
      <c r="E640" s="329"/>
      <c r="F640" s="331"/>
      <c r="G640" s="329"/>
      <c r="H640" s="333"/>
      <c r="I640" s="330"/>
      <c r="J640" s="329"/>
      <c r="K640" s="329"/>
      <c r="L640" s="329"/>
      <c r="M640" s="329"/>
      <c r="N640" s="329"/>
      <c r="O640" s="329"/>
      <c r="P640" s="329"/>
      <c r="Q640" s="329"/>
      <c r="R640" s="329"/>
    </row>
    <row r="641" spans="1:18" ht="15.75" customHeight="1" x14ac:dyDescent="0.25">
      <c r="A641" s="329"/>
      <c r="B641" s="330"/>
      <c r="C641" s="330"/>
      <c r="D641" s="330"/>
      <c r="E641" s="329"/>
      <c r="F641" s="331"/>
      <c r="G641" s="329"/>
      <c r="H641" s="333"/>
      <c r="I641" s="330"/>
      <c r="J641" s="329"/>
      <c r="K641" s="329"/>
      <c r="L641" s="329"/>
      <c r="M641" s="329"/>
      <c r="N641" s="329"/>
      <c r="O641" s="329"/>
      <c r="P641" s="329"/>
      <c r="Q641" s="329"/>
      <c r="R641" s="329"/>
    </row>
    <row r="642" spans="1:18" ht="15.75" customHeight="1" x14ac:dyDescent="0.25">
      <c r="A642" s="329"/>
      <c r="B642" s="330"/>
      <c r="C642" s="330"/>
      <c r="D642" s="330"/>
      <c r="E642" s="329"/>
      <c r="F642" s="331"/>
      <c r="G642" s="329"/>
      <c r="H642" s="333"/>
      <c r="I642" s="330"/>
      <c r="J642" s="329"/>
      <c r="K642" s="329"/>
      <c r="L642" s="329"/>
      <c r="M642" s="329"/>
      <c r="N642" s="329"/>
      <c r="O642" s="329"/>
      <c r="P642" s="329"/>
      <c r="Q642" s="329"/>
      <c r="R642" s="329"/>
    </row>
    <row r="643" spans="1:18" ht="15.75" customHeight="1" x14ac:dyDescent="0.25">
      <c r="A643" s="329"/>
      <c r="B643" s="330"/>
      <c r="C643" s="330"/>
      <c r="D643" s="330"/>
      <c r="E643" s="329"/>
      <c r="F643" s="331"/>
      <c r="G643" s="329"/>
      <c r="H643" s="333"/>
      <c r="I643" s="330"/>
      <c r="J643" s="329"/>
      <c r="K643" s="329"/>
      <c r="L643" s="329"/>
      <c r="M643" s="329"/>
      <c r="N643" s="329"/>
      <c r="O643" s="329"/>
      <c r="P643" s="329"/>
      <c r="Q643" s="329"/>
      <c r="R643" s="329"/>
    </row>
    <row r="644" spans="1:18" ht="15.75" customHeight="1" x14ac:dyDescent="0.25">
      <c r="A644" s="329"/>
      <c r="B644" s="330"/>
      <c r="C644" s="330"/>
      <c r="D644" s="330"/>
      <c r="E644" s="329"/>
      <c r="F644" s="331"/>
      <c r="G644" s="329"/>
      <c r="H644" s="333"/>
      <c r="I644" s="330"/>
      <c r="J644" s="329"/>
      <c r="K644" s="329"/>
      <c r="L644" s="329"/>
      <c r="M644" s="329"/>
      <c r="N644" s="329"/>
      <c r="O644" s="329"/>
      <c r="P644" s="329"/>
      <c r="Q644" s="329"/>
      <c r="R644" s="329"/>
    </row>
    <row r="645" spans="1:18" ht="15.75" customHeight="1" x14ac:dyDescent="0.25">
      <c r="A645" s="329"/>
      <c r="B645" s="330"/>
      <c r="C645" s="330"/>
      <c r="D645" s="330"/>
      <c r="E645" s="329"/>
      <c r="F645" s="331"/>
      <c r="G645" s="329"/>
      <c r="H645" s="333"/>
      <c r="I645" s="330"/>
      <c r="J645" s="329"/>
      <c r="K645" s="329"/>
      <c r="L645" s="329"/>
      <c r="M645" s="329"/>
      <c r="N645" s="329"/>
      <c r="O645" s="329"/>
      <c r="P645" s="329"/>
      <c r="Q645" s="329"/>
      <c r="R645" s="329"/>
    </row>
    <row r="646" spans="1:18" ht="15.75" customHeight="1" x14ac:dyDescent="0.25">
      <c r="A646" s="329"/>
      <c r="B646" s="330"/>
      <c r="C646" s="330"/>
      <c r="D646" s="330"/>
      <c r="E646" s="329"/>
      <c r="F646" s="331"/>
      <c r="G646" s="329"/>
      <c r="H646" s="333"/>
      <c r="I646" s="330"/>
      <c r="J646" s="329"/>
      <c r="K646" s="329"/>
      <c r="L646" s="329"/>
      <c r="M646" s="329"/>
      <c r="N646" s="329"/>
      <c r="O646" s="329"/>
      <c r="P646" s="329"/>
      <c r="Q646" s="329"/>
      <c r="R646" s="329"/>
    </row>
    <row r="647" spans="1:18" ht="15.75" customHeight="1" x14ac:dyDescent="0.25">
      <c r="A647" s="329"/>
      <c r="B647" s="330"/>
      <c r="C647" s="330"/>
      <c r="D647" s="330"/>
      <c r="E647" s="329"/>
      <c r="F647" s="331"/>
      <c r="G647" s="329"/>
      <c r="H647" s="333"/>
      <c r="I647" s="330"/>
      <c r="J647" s="329"/>
      <c r="K647" s="329"/>
      <c r="L647" s="329"/>
      <c r="M647" s="329"/>
      <c r="N647" s="329"/>
      <c r="O647" s="329"/>
      <c r="P647" s="329"/>
      <c r="Q647" s="329"/>
      <c r="R647" s="329"/>
    </row>
    <row r="648" spans="1:18" ht="15.75" customHeight="1" x14ac:dyDescent="0.25">
      <c r="A648" s="329"/>
      <c r="B648" s="330"/>
      <c r="C648" s="330"/>
      <c r="D648" s="330"/>
      <c r="E648" s="329"/>
      <c r="F648" s="331"/>
      <c r="G648" s="329"/>
      <c r="H648" s="333"/>
      <c r="I648" s="330"/>
      <c r="J648" s="329"/>
      <c r="K648" s="329"/>
      <c r="L648" s="329"/>
      <c r="M648" s="329"/>
      <c r="N648" s="329"/>
      <c r="O648" s="329"/>
      <c r="P648" s="329"/>
      <c r="Q648" s="329"/>
      <c r="R648" s="329"/>
    </row>
    <row r="649" spans="1:18" ht="15.75" customHeight="1" x14ac:dyDescent="0.25">
      <c r="A649" s="329"/>
      <c r="B649" s="330"/>
      <c r="C649" s="330"/>
      <c r="D649" s="330"/>
      <c r="E649" s="329"/>
      <c r="F649" s="331"/>
      <c r="G649" s="329"/>
      <c r="H649" s="333"/>
      <c r="I649" s="330"/>
      <c r="J649" s="329"/>
      <c r="K649" s="329"/>
      <c r="L649" s="329"/>
      <c r="M649" s="329"/>
      <c r="N649" s="329"/>
      <c r="O649" s="329"/>
      <c r="P649" s="329"/>
      <c r="Q649" s="329"/>
      <c r="R649" s="329"/>
    </row>
    <row r="650" spans="1:18" ht="15.75" customHeight="1" x14ac:dyDescent="0.25">
      <c r="A650" s="329"/>
      <c r="B650" s="330"/>
      <c r="C650" s="330"/>
      <c r="D650" s="330"/>
      <c r="E650" s="329"/>
      <c r="F650" s="331"/>
      <c r="G650" s="329"/>
      <c r="H650" s="333"/>
      <c r="I650" s="330"/>
      <c r="J650" s="329"/>
      <c r="K650" s="329"/>
      <c r="L650" s="329"/>
      <c r="M650" s="329"/>
      <c r="N650" s="329"/>
      <c r="O650" s="329"/>
      <c r="P650" s="329"/>
      <c r="Q650" s="329"/>
      <c r="R650" s="329"/>
    </row>
    <row r="651" spans="1:18" ht="15.75" customHeight="1" x14ac:dyDescent="0.25">
      <c r="A651" s="329"/>
      <c r="B651" s="330"/>
      <c r="C651" s="330"/>
      <c r="D651" s="330"/>
      <c r="E651" s="329"/>
      <c r="F651" s="331"/>
      <c r="G651" s="329"/>
      <c r="H651" s="333"/>
      <c r="I651" s="330"/>
      <c r="J651" s="329"/>
      <c r="K651" s="329"/>
      <c r="L651" s="329"/>
      <c r="M651" s="329"/>
      <c r="N651" s="329"/>
      <c r="O651" s="329"/>
      <c r="P651" s="329"/>
      <c r="Q651" s="329"/>
      <c r="R651" s="329"/>
    </row>
    <row r="652" spans="1:18" ht="15.75" customHeight="1" x14ac:dyDescent="0.25">
      <c r="A652" s="329"/>
      <c r="B652" s="330"/>
      <c r="C652" s="330"/>
      <c r="D652" s="330"/>
      <c r="E652" s="329"/>
      <c r="F652" s="331"/>
      <c r="G652" s="329"/>
      <c r="H652" s="333"/>
      <c r="I652" s="330"/>
      <c r="J652" s="329"/>
      <c r="K652" s="329"/>
      <c r="L652" s="329"/>
      <c r="M652" s="329"/>
      <c r="N652" s="329"/>
      <c r="O652" s="329"/>
      <c r="P652" s="329"/>
      <c r="Q652" s="329"/>
      <c r="R652" s="329"/>
    </row>
    <row r="653" spans="1:18" ht="15.75" customHeight="1" x14ac:dyDescent="0.25">
      <c r="A653" s="329"/>
      <c r="B653" s="330"/>
      <c r="C653" s="330"/>
      <c r="D653" s="330"/>
      <c r="E653" s="329"/>
      <c r="F653" s="331"/>
      <c r="G653" s="329"/>
      <c r="H653" s="333"/>
      <c r="I653" s="330"/>
      <c r="J653" s="329"/>
      <c r="K653" s="329"/>
      <c r="L653" s="329"/>
      <c r="M653" s="329"/>
      <c r="N653" s="329"/>
      <c r="O653" s="329"/>
      <c r="P653" s="329"/>
      <c r="Q653" s="329"/>
      <c r="R653" s="329"/>
    </row>
    <row r="654" spans="1:18" ht="15.75" customHeight="1" x14ac:dyDescent="0.25">
      <c r="A654" s="329"/>
      <c r="B654" s="330"/>
      <c r="C654" s="330"/>
      <c r="D654" s="330"/>
      <c r="E654" s="329"/>
      <c r="F654" s="331"/>
      <c r="G654" s="329"/>
      <c r="H654" s="333"/>
      <c r="I654" s="330"/>
      <c r="J654" s="329"/>
      <c r="K654" s="329"/>
      <c r="L654" s="329"/>
      <c r="M654" s="329"/>
      <c r="N654" s="329"/>
      <c r="O654" s="329"/>
      <c r="P654" s="329"/>
      <c r="Q654" s="329"/>
      <c r="R654" s="329"/>
    </row>
    <row r="655" spans="1:18" ht="15.75" customHeight="1" x14ac:dyDescent="0.25">
      <c r="A655" s="329"/>
      <c r="B655" s="330"/>
      <c r="C655" s="330"/>
      <c r="D655" s="330"/>
      <c r="E655" s="329"/>
      <c r="F655" s="331"/>
      <c r="G655" s="329"/>
      <c r="H655" s="333"/>
      <c r="I655" s="330"/>
      <c r="J655" s="329"/>
      <c r="K655" s="329"/>
      <c r="L655" s="329"/>
      <c r="M655" s="329"/>
      <c r="N655" s="329"/>
      <c r="O655" s="329"/>
      <c r="P655" s="329"/>
      <c r="Q655" s="329"/>
      <c r="R655" s="329"/>
    </row>
    <row r="656" spans="1:18" ht="15.75" customHeight="1" x14ac:dyDescent="0.25">
      <c r="A656" s="329"/>
      <c r="B656" s="330"/>
      <c r="C656" s="330"/>
      <c r="D656" s="330"/>
      <c r="E656" s="329"/>
      <c r="F656" s="331"/>
      <c r="G656" s="329"/>
      <c r="H656" s="333"/>
      <c r="I656" s="330"/>
      <c r="J656" s="329"/>
      <c r="K656" s="329"/>
      <c r="L656" s="329"/>
      <c r="M656" s="329"/>
      <c r="N656" s="329"/>
      <c r="O656" s="329"/>
      <c r="P656" s="329"/>
      <c r="Q656" s="329"/>
      <c r="R656" s="329"/>
    </row>
    <row r="657" spans="1:18" ht="15.75" customHeight="1" x14ac:dyDescent="0.25">
      <c r="A657" s="329"/>
      <c r="B657" s="330"/>
      <c r="C657" s="330"/>
      <c r="D657" s="330"/>
      <c r="E657" s="329"/>
      <c r="F657" s="331"/>
      <c r="G657" s="329"/>
      <c r="H657" s="333"/>
      <c r="I657" s="330"/>
      <c r="J657" s="329"/>
      <c r="K657" s="329"/>
      <c r="L657" s="329"/>
      <c r="M657" s="329"/>
      <c r="N657" s="329"/>
      <c r="O657" s="329"/>
      <c r="P657" s="329"/>
      <c r="Q657" s="329"/>
      <c r="R657" s="329"/>
    </row>
    <row r="658" spans="1:18" ht="15.75" customHeight="1" x14ac:dyDescent="0.25">
      <c r="A658" s="329"/>
      <c r="B658" s="330"/>
      <c r="C658" s="330"/>
      <c r="D658" s="330"/>
      <c r="E658" s="329"/>
      <c r="F658" s="331"/>
      <c r="G658" s="329"/>
      <c r="H658" s="333"/>
      <c r="I658" s="330"/>
      <c r="J658" s="329"/>
      <c r="K658" s="329"/>
      <c r="L658" s="329"/>
      <c r="M658" s="329"/>
      <c r="N658" s="329"/>
      <c r="O658" s="329"/>
      <c r="P658" s="329"/>
      <c r="Q658" s="329"/>
      <c r="R658" s="329"/>
    </row>
    <row r="659" spans="1:18" ht="15.75" customHeight="1" x14ac:dyDescent="0.25">
      <c r="A659" s="329"/>
      <c r="B659" s="330"/>
      <c r="C659" s="330"/>
      <c r="D659" s="330"/>
      <c r="E659" s="329"/>
      <c r="F659" s="331"/>
      <c r="G659" s="329"/>
      <c r="H659" s="333"/>
      <c r="I659" s="330"/>
      <c r="J659" s="329"/>
      <c r="K659" s="329"/>
      <c r="L659" s="329"/>
      <c r="M659" s="329"/>
      <c r="N659" s="329"/>
      <c r="O659" s="329"/>
      <c r="P659" s="329"/>
      <c r="Q659" s="329"/>
      <c r="R659" s="329"/>
    </row>
    <row r="660" spans="1:18" ht="15.75" customHeight="1" x14ac:dyDescent="0.25">
      <c r="A660" s="329"/>
      <c r="B660" s="330"/>
      <c r="C660" s="330"/>
      <c r="D660" s="330"/>
      <c r="E660" s="329"/>
      <c r="F660" s="331"/>
      <c r="G660" s="329"/>
      <c r="H660" s="333"/>
      <c r="I660" s="330"/>
      <c r="J660" s="329"/>
      <c r="K660" s="329"/>
      <c r="L660" s="329"/>
      <c r="M660" s="329"/>
      <c r="N660" s="329"/>
      <c r="O660" s="329"/>
      <c r="P660" s="329"/>
      <c r="Q660" s="329"/>
      <c r="R660" s="329"/>
    </row>
    <row r="661" spans="1:18" ht="15.75" customHeight="1" x14ac:dyDescent="0.25">
      <c r="A661" s="329"/>
      <c r="B661" s="330"/>
      <c r="C661" s="330"/>
      <c r="D661" s="330"/>
      <c r="E661" s="329"/>
      <c r="F661" s="331"/>
      <c r="G661" s="329"/>
      <c r="H661" s="333"/>
      <c r="I661" s="330"/>
      <c r="J661" s="329"/>
      <c r="K661" s="329"/>
      <c r="L661" s="329"/>
      <c r="M661" s="329"/>
      <c r="N661" s="329"/>
      <c r="O661" s="329"/>
      <c r="P661" s="329"/>
      <c r="Q661" s="329"/>
      <c r="R661" s="329"/>
    </row>
    <row r="662" spans="1:18" ht="15.75" customHeight="1" x14ac:dyDescent="0.25">
      <c r="A662" s="329"/>
      <c r="B662" s="330"/>
      <c r="C662" s="330"/>
      <c r="D662" s="330"/>
      <c r="E662" s="329"/>
      <c r="F662" s="331"/>
      <c r="G662" s="329"/>
      <c r="H662" s="333"/>
      <c r="I662" s="330"/>
      <c r="J662" s="329"/>
      <c r="K662" s="329"/>
      <c r="L662" s="329"/>
      <c r="M662" s="329"/>
      <c r="N662" s="329"/>
      <c r="O662" s="329"/>
      <c r="P662" s="329"/>
      <c r="Q662" s="329"/>
      <c r="R662" s="329"/>
    </row>
    <row r="663" spans="1:18" ht="15.75" customHeight="1" x14ac:dyDescent="0.25">
      <c r="A663" s="329"/>
      <c r="B663" s="330"/>
      <c r="C663" s="330"/>
      <c r="D663" s="330"/>
      <c r="E663" s="329"/>
      <c r="F663" s="331"/>
      <c r="G663" s="329"/>
      <c r="H663" s="333"/>
      <c r="I663" s="330"/>
      <c r="J663" s="329"/>
      <c r="K663" s="329"/>
      <c r="L663" s="329"/>
      <c r="M663" s="329"/>
      <c r="N663" s="329"/>
      <c r="O663" s="329"/>
      <c r="P663" s="329"/>
      <c r="Q663" s="329"/>
      <c r="R663" s="329"/>
    </row>
    <row r="664" spans="1:18" ht="15.75" customHeight="1" x14ac:dyDescent="0.25">
      <c r="A664" s="329"/>
      <c r="B664" s="330"/>
      <c r="C664" s="330"/>
      <c r="D664" s="330"/>
      <c r="E664" s="329"/>
      <c r="F664" s="331"/>
      <c r="G664" s="329"/>
      <c r="H664" s="333"/>
      <c r="I664" s="330"/>
      <c r="J664" s="329"/>
      <c r="K664" s="329"/>
      <c r="L664" s="329"/>
      <c r="M664" s="329"/>
      <c r="N664" s="329"/>
      <c r="O664" s="329"/>
      <c r="P664" s="329"/>
      <c r="Q664" s="329"/>
      <c r="R664" s="329"/>
    </row>
    <row r="665" spans="1:18" ht="15.75" customHeight="1" x14ac:dyDescent="0.25">
      <c r="A665" s="329"/>
      <c r="B665" s="330"/>
      <c r="C665" s="330"/>
      <c r="D665" s="330"/>
      <c r="E665" s="329"/>
      <c r="F665" s="331"/>
      <c r="G665" s="329"/>
      <c r="H665" s="333"/>
      <c r="I665" s="330"/>
      <c r="J665" s="329"/>
      <c r="K665" s="329"/>
      <c r="L665" s="329"/>
      <c r="M665" s="329"/>
      <c r="N665" s="329"/>
      <c r="O665" s="329"/>
      <c r="P665" s="329"/>
      <c r="Q665" s="329"/>
      <c r="R665" s="329"/>
    </row>
    <row r="666" spans="1:18" ht="15.75" customHeight="1" x14ac:dyDescent="0.25">
      <c r="A666" s="329"/>
      <c r="B666" s="330"/>
      <c r="C666" s="330"/>
      <c r="D666" s="330"/>
      <c r="E666" s="329"/>
      <c r="F666" s="331"/>
      <c r="G666" s="329"/>
      <c r="H666" s="333"/>
      <c r="I666" s="330"/>
      <c r="J666" s="329"/>
      <c r="K666" s="329"/>
      <c r="L666" s="329"/>
      <c r="M666" s="329"/>
      <c r="N666" s="329"/>
      <c r="O666" s="329"/>
      <c r="P666" s="329"/>
      <c r="Q666" s="329"/>
      <c r="R666" s="329"/>
    </row>
    <row r="667" spans="1:18" ht="15.75" customHeight="1" x14ac:dyDescent="0.25">
      <c r="A667" s="329"/>
      <c r="B667" s="330"/>
      <c r="C667" s="330"/>
      <c r="D667" s="330"/>
      <c r="E667" s="329"/>
      <c r="F667" s="331"/>
      <c r="G667" s="329"/>
      <c r="H667" s="333"/>
      <c r="I667" s="330"/>
      <c r="J667" s="329"/>
      <c r="K667" s="329"/>
      <c r="L667" s="329"/>
      <c r="M667" s="329"/>
      <c r="N667" s="329"/>
      <c r="O667" s="329"/>
      <c r="P667" s="329"/>
      <c r="Q667" s="329"/>
      <c r="R667" s="329"/>
    </row>
    <row r="668" spans="1:18" ht="15.75" customHeight="1" x14ac:dyDescent="0.25">
      <c r="A668" s="329"/>
      <c r="B668" s="330"/>
      <c r="C668" s="330"/>
      <c r="D668" s="330"/>
      <c r="E668" s="329"/>
      <c r="F668" s="331"/>
      <c r="G668" s="329"/>
      <c r="H668" s="333"/>
      <c r="I668" s="330"/>
      <c r="J668" s="329"/>
      <c r="K668" s="329"/>
      <c r="L668" s="329"/>
      <c r="M668" s="329"/>
      <c r="N668" s="329"/>
      <c r="O668" s="329"/>
      <c r="P668" s="329"/>
      <c r="Q668" s="329"/>
      <c r="R668" s="329"/>
    </row>
    <row r="669" spans="1:18" ht="15.75" customHeight="1" x14ac:dyDescent="0.25">
      <c r="A669" s="329"/>
      <c r="B669" s="330"/>
      <c r="C669" s="330"/>
      <c r="D669" s="330"/>
      <c r="E669" s="329"/>
      <c r="F669" s="331"/>
      <c r="G669" s="329"/>
      <c r="H669" s="333"/>
      <c r="I669" s="330"/>
      <c r="J669" s="329"/>
      <c r="K669" s="329"/>
      <c r="L669" s="329"/>
      <c r="M669" s="329"/>
      <c r="N669" s="329"/>
      <c r="O669" s="329"/>
      <c r="P669" s="329"/>
      <c r="Q669" s="329"/>
      <c r="R669" s="329"/>
    </row>
    <row r="670" spans="1:18" ht="15.75" customHeight="1" x14ac:dyDescent="0.25">
      <c r="A670" s="329"/>
      <c r="B670" s="330"/>
      <c r="C670" s="330"/>
      <c r="D670" s="330"/>
      <c r="E670" s="329"/>
      <c r="F670" s="331"/>
      <c r="G670" s="329"/>
      <c r="H670" s="333"/>
      <c r="I670" s="330"/>
      <c r="J670" s="329"/>
      <c r="K670" s="329"/>
      <c r="L670" s="329"/>
      <c r="M670" s="329"/>
      <c r="N670" s="329"/>
      <c r="O670" s="329"/>
      <c r="P670" s="329"/>
      <c r="Q670" s="329"/>
      <c r="R670" s="329"/>
    </row>
    <row r="671" spans="1:18" ht="15.75" customHeight="1" x14ac:dyDescent="0.25">
      <c r="A671" s="329"/>
      <c r="B671" s="330"/>
      <c r="C671" s="330"/>
      <c r="D671" s="330"/>
      <c r="E671" s="329"/>
      <c r="F671" s="331"/>
      <c r="G671" s="329"/>
      <c r="H671" s="333"/>
      <c r="I671" s="330"/>
      <c r="J671" s="329"/>
      <c r="K671" s="329"/>
      <c r="L671" s="329"/>
      <c r="M671" s="329"/>
      <c r="N671" s="329"/>
      <c r="O671" s="329"/>
      <c r="P671" s="329"/>
      <c r="Q671" s="329"/>
      <c r="R671" s="329"/>
    </row>
    <row r="672" spans="1:18" ht="15.75" customHeight="1" x14ac:dyDescent="0.25">
      <c r="A672" s="329"/>
      <c r="B672" s="330"/>
      <c r="C672" s="330"/>
      <c r="D672" s="330"/>
      <c r="E672" s="329"/>
      <c r="F672" s="331"/>
      <c r="G672" s="329"/>
      <c r="H672" s="333"/>
      <c r="I672" s="330"/>
      <c r="J672" s="329"/>
      <c r="K672" s="329"/>
      <c r="L672" s="329"/>
      <c r="M672" s="329"/>
      <c r="N672" s="329"/>
      <c r="O672" s="329"/>
      <c r="P672" s="329"/>
      <c r="Q672" s="329"/>
      <c r="R672" s="329"/>
    </row>
    <row r="673" spans="1:18" ht="15.75" customHeight="1" x14ac:dyDescent="0.25">
      <c r="A673" s="329"/>
      <c r="B673" s="330"/>
      <c r="C673" s="330"/>
      <c r="D673" s="330"/>
      <c r="E673" s="329"/>
      <c r="F673" s="331"/>
      <c r="G673" s="329"/>
      <c r="H673" s="333"/>
      <c r="I673" s="330"/>
      <c r="J673" s="329"/>
      <c r="K673" s="329"/>
      <c r="L673" s="329"/>
      <c r="M673" s="329"/>
      <c r="N673" s="329"/>
      <c r="O673" s="329"/>
      <c r="P673" s="329"/>
      <c r="Q673" s="329"/>
      <c r="R673" s="329"/>
    </row>
    <row r="674" spans="1:18" ht="15.75" customHeight="1" x14ac:dyDescent="0.25">
      <c r="A674" s="329"/>
      <c r="B674" s="330"/>
      <c r="C674" s="330"/>
      <c r="D674" s="330"/>
      <c r="E674" s="329"/>
      <c r="F674" s="331"/>
      <c r="G674" s="329"/>
      <c r="H674" s="333"/>
      <c r="I674" s="330"/>
      <c r="J674" s="329"/>
      <c r="K674" s="329"/>
      <c r="L674" s="329"/>
      <c r="M674" s="329"/>
      <c r="N674" s="329"/>
      <c r="O674" s="329"/>
      <c r="P674" s="329"/>
      <c r="Q674" s="329"/>
      <c r="R674" s="329"/>
    </row>
    <row r="675" spans="1:18" ht="15.75" customHeight="1" x14ac:dyDescent="0.25">
      <c r="A675" s="329"/>
      <c r="B675" s="330"/>
      <c r="C675" s="330"/>
      <c r="D675" s="330"/>
      <c r="E675" s="329"/>
      <c r="F675" s="331"/>
      <c r="G675" s="329"/>
      <c r="H675" s="333"/>
      <c r="I675" s="330"/>
      <c r="J675" s="329"/>
      <c r="K675" s="329"/>
      <c r="L675" s="329"/>
      <c r="M675" s="329"/>
      <c r="N675" s="329"/>
      <c r="O675" s="329"/>
      <c r="P675" s="329"/>
      <c r="Q675" s="329"/>
      <c r="R675" s="329"/>
    </row>
    <row r="676" spans="1:18" ht="15.75" customHeight="1" x14ac:dyDescent="0.25">
      <c r="A676" s="329"/>
      <c r="B676" s="330"/>
      <c r="C676" s="330"/>
      <c r="D676" s="330"/>
      <c r="E676" s="329"/>
      <c r="F676" s="331"/>
      <c r="G676" s="329"/>
      <c r="H676" s="333"/>
      <c r="I676" s="330"/>
      <c r="J676" s="329"/>
      <c r="K676" s="329"/>
      <c r="L676" s="329"/>
      <c r="M676" s="329"/>
      <c r="N676" s="329"/>
      <c r="O676" s="329"/>
      <c r="P676" s="329"/>
      <c r="Q676" s="329"/>
      <c r="R676" s="329"/>
    </row>
    <row r="677" spans="1:18" ht="15.75" customHeight="1" x14ac:dyDescent="0.25">
      <c r="A677" s="329"/>
      <c r="B677" s="330"/>
      <c r="C677" s="330"/>
      <c r="D677" s="330"/>
      <c r="E677" s="329"/>
      <c r="F677" s="331"/>
      <c r="G677" s="329"/>
      <c r="H677" s="333"/>
      <c r="I677" s="330"/>
      <c r="J677" s="329"/>
      <c r="K677" s="329"/>
      <c r="L677" s="329"/>
      <c r="M677" s="329"/>
      <c r="N677" s="329"/>
      <c r="O677" s="329"/>
      <c r="P677" s="329"/>
      <c r="Q677" s="329"/>
      <c r="R677" s="329"/>
    </row>
    <row r="678" spans="1:18" ht="15.75" customHeight="1" x14ac:dyDescent="0.25">
      <c r="A678" s="329"/>
      <c r="B678" s="330"/>
      <c r="C678" s="330"/>
      <c r="D678" s="330"/>
      <c r="E678" s="329"/>
      <c r="F678" s="331"/>
      <c r="G678" s="329"/>
      <c r="H678" s="333"/>
      <c r="I678" s="330"/>
      <c r="J678" s="329"/>
      <c r="K678" s="329"/>
      <c r="L678" s="329"/>
      <c r="M678" s="329"/>
      <c r="N678" s="329"/>
      <c r="O678" s="329"/>
      <c r="P678" s="329"/>
      <c r="Q678" s="329"/>
      <c r="R678" s="329"/>
    </row>
    <row r="679" spans="1:18" ht="15.75" customHeight="1" x14ac:dyDescent="0.25">
      <c r="A679" s="329"/>
      <c r="B679" s="330"/>
      <c r="C679" s="330"/>
      <c r="D679" s="330"/>
      <c r="E679" s="329"/>
      <c r="F679" s="331"/>
      <c r="G679" s="329"/>
      <c r="H679" s="333"/>
      <c r="I679" s="330"/>
      <c r="J679" s="329"/>
      <c r="K679" s="329"/>
      <c r="L679" s="329"/>
      <c r="M679" s="329"/>
      <c r="N679" s="329"/>
      <c r="O679" s="329"/>
      <c r="P679" s="329"/>
      <c r="Q679" s="329"/>
      <c r="R679" s="329"/>
    </row>
    <row r="680" spans="1:18" ht="15.75" customHeight="1" x14ac:dyDescent="0.25">
      <c r="A680" s="329"/>
      <c r="B680" s="330"/>
      <c r="C680" s="330"/>
      <c r="D680" s="330"/>
      <c r="E680" s="329"/>
      <c r="F680" s="331"/>
      <c r="G680" s="329"/>
      <c r="H680" s="333"/>
      <c r="I680" s="330"/>
      <c r="J680" s="329"/>
      <c r="K680" s="329"/>
      <c r="L680" s="329"/>
      <c r="M680" s="329"/>
      <c r="N680" s="329"/>
      <c r="O680" s="329"/>
      <c r="P680" s="329"/>
      <c r="Q680" s="329"/>
      <c r="R680" s="329"/>
    </row>
    <row r="681" spans="1:18" ht="15.75" customHeight="1" x14ac:dyDescent="0.25">
      <c r="A681" s="329"/>
      <c r="B681" s="330"/>
      <c r="C681" s="330"/>
      <c r="D681" s="330"/>
      <c r="E681" s="329"/>
      <c r="F681" s="331"/>
      <c r="G681" s="329"/>
      <c r="H681" s="333"/>
      <c r="I681" s="330"/>
      <c r="J681" s="329"/>
      <c r="K681" s="329"/>
      <c r="L681" s="329"/>
      <c r="M681" s="329"/>
      <c r="N681" s="329"/>
      <c r="O681" s="329"/>
      <c r="P681" s="329"/>
      <c r="Q681" s="329"/>
      <c r="R681" s="329"/>
    </row>
    <row r="682" spans="1:18" ht="15.75" customHeight="1" x14ac:dyDescent="0.25">
      <c r="A682" s="329"/>
      <c r="B682" s="330"/>
      <c r="C682" s="330"/>
      <c r="D682" s="330"/>
      <c r="E682" s="329"/>
      <c r="F682" s="331"/>
      <c r="G682" s="329"/>
      <c r="H682" s="333"/>
      <c r="I682" s="330"/>
      <c r="J682" s="329"/>
      <c r="K682" s="329"/>
      <c r="L682" s="329"/>
      <c r="M682" s="329"/>
      <c r="N682" s="329"/>
      <c r="O682" s="329"/>
      <c r="P682" s="329"/>
      <c r="Q682" s="329"/>
      <c r="R682" s="329"/>
    </row>
    <row r="683" spans="1:18" ht="15.75" customHeight="1" x14ac:dyDescent="0.25">
      <c r="A683" s="329"/>
      <c r="B683" s="330"/>
      <c r="C683" s="330"/>
      <c r="D683" s="330"/>
      <c r="E683" s="329"/>
      <c r="F683" s="331"/>
      <c r="G683" s="329"/>
      <c r="H683" s="333"/>
      <c r="I683" s="330"/>
      <c r="J683" s="329"/>
      <c r="K683" s="329"/>
      <c r="L683" s="329"/>
      <c r="M683" s="329"/>
      <c r="N683" s="329"/>
      <c r="O683" s="329"/>
      <c r="P683" s="329"/>
      <c r="Q683" s="329"/>
      <c r="R683" s="329"/>
    </row>
    <row r="684" spans="1:18" ht="15.75" customHeight="1" x14ac:dyDescent="0.25">
      <c r="A684" s="329"/>
      <c r="B684" s="330"/>
      <c r="C684" s="330"/>
      <c r="D684" s="330"/>
      <c r="E684" s="329"/>
      <c r="F684" s="331"/>
      <c r="G684" s="329"/>
      <c r="H684" s="333"/>
      <c r="I684" s="330"/>
      <c r="J684" s="329"/>
      <c r="K684" s="329"/>
      <c r="L684" s="329"/>
      <c r="M684" s="329"/>
      <c r="N684" s="329"/>
      <c r="O684" s="329"/>
      <c r="P684" s="329"/>
      <c r="Q684" s="329"/>
      <c r="R684" s="329"/>
    </row>
    <row r="685" spans="1:18" ht="15.75" customHeight="1" x14ac:dyDescent="0.25">
      <c r="A685" s="329"/>
      <c r="B685" s="330"/>
      <c r="C685" s="330"/>
      <c r="D685" s="330"/>
      <c r="E685" s="329"/>
      <c r="F685" s="331"/>
      <c r="G685" s="329"/>
      <c r="H685" s="333"/>
      <c r="I685" s="330"/>
      <c r="J685" s="329"/>
      <c r="K685" s="329"/>
      <c r="L685" s="329"/>
      <c r="M685" s="329"/>
      <c r="N685" s="329"/>
      <c r="O685" s="329"/>
      <c r="P685" s="329"/>
      <c r="Q685" s="329"/>
      <c r="R685" s="329"/>
    </row>
    <row r="686" spans="1:18" ht="15.75" customHeight="1" x14ac:dyDescent="0.25">
      <c r="A686" s="329"/>
      <c r="B686" s="330"/>
      <c r="C686" s="330"/>
      <c r="D686" s="330"/>
      <c r="E686" s="329"/>
      <c r="F686" s="331"/>
      <c r="G686" s="329"/>
      <c r="H686" s="333"/>
      <c r="I686" s="330"/>
      <c r="J686" s="329"/>
      <c r="K686" s="329"/>
      <c r="L686" s="329"/>
      <c r="M686" s="329"/>
      <c r="N686" s="329"/>
      <c r="O686" s="329"/>
      <c r="P686" s="329"/>
      <c r="Q686" s="329"/>
      <c r="R686" s="329"/>
    </row>
    <row r="687" spans="1:18" ht="15.75" customHeight="1" x14ac:dyDescent="0.25">
      <c r="A687" s="329"/>
      <c r="B687" s="330"/>
      <c r="C687" s="330"/>
      <c r="D687" s="330"/>
      <c r="E687" s="329"/>
      <c r="F687" s="331"/>
      <c r="G687" s="329"/>
      <c r="H687" s="333"/>
      <c r="I687" s="330"/>
      <c r="J687" s="329"/>
      <c r="K687" s="329"/>
      <c r="L687" s="329"/>
      <c r="M687" s="329"/>
      <c r="N687" s="329"/>
      <c r="O687" s="329"/>
      <c r="P687" s="329"/>
      <c r="Q687" s="329"/>
      <c r="R687" s="329"/>
    </row>
    <row r="688" spans="1:18" ht="15.75" customHeight="1" x14ac:dyDescent="0.25">
      <c r="A688" s="329"/>
      <c r="B688" s="330"/>
      <c r="C688" s="330"/>
      <c r="D688" s="330"/>
      <c r="E688" s="329"/>
      <c r="F688" s="331"/>
      <c r="G688" s="329"/>
      <c r="H688" s="333"/>
      <c r="I688" s="330"/>
      <c r="J688" s="329"/>
      <c r="K688" s="329"/>
      <c r="L688" s="329"/>
      <c r="M688" s="329"/>
      <c r="N688" s="329"/>
      <c r="O688" s="329"/>
      <c r="P688" s="329"/>
      <c r="Q688" s="329"/>
      <c r="R688" s="329"/>
    </row>
    <row r="689" spans="1:18" ht="15.75" customHeight="1" x14ac:dyDescent="0.25">
      <c r="A689" s="329"/>
      <c r="B689" s="330"/>
      <c r="C689" s="330"/>
      <c r="D689" s="330"/>
      <c r="E689" s="329"/>
      <c r="F689" s="331"/>
      <c r="G689" s="329"/>
      <c r="H689" s="333"/>
      <c r="I689" s="330"/>
      <c r="J689" s="329"/>
      <c r="K689" s="329"/>
      <c r="L689" s="329"/>
      <c r="M689" s="329"/>
      <c r="N689" s="329"/>
      <c r="O689" s="329"/>
      <c r="P689" s="329"/>
      <c r="Q689" s="329"/>
      <c r="R689" s="329"/>
    </row>
    <row r="690" spans="1:18" ht="15.75" customHeight="1" x14ac:dyDescent="0.25">
      <c r="A690" s="329"/>
      <c r="B690" s="330"/>
      <c r="C690" s="330"/>
      <c r="D690" s="330"/>
      <c r="E690" s="329"/>
      <c r="F690" s="331"/>
      <c r="G690" s="329"/>
      <c r="H690" s="333"/>
      <c r="I690" s="330"/>
      <c r="J690" s="329"/>
      <c r="K690" s="329"/>
      <c r="L690" s="329"/>
      <c r="M690" s="329"/>
      <c r="N690" s="329"/>
      <c r="O690" s="329"/>
      <c r="P690" s="329"/>
      <c r="Q690" s="329"/>
      <c r="R690" s="329"/>
    </row>
    <row r="691" spans="1:18" ht="15.75" customHeight="1" x14ac:dyDescent="0.25">
      <c r="A691" s="329"/>
      <c r="B691" s="330"/>
      <c r="C691" s="330"/>
      <c r="D691" s="330"/>
      <c r="E691" s="329"/>
      <c r="F691" s="331"/>
      <c r="G691" s="329"/>
      <c r="H691" s="333"/>
      <c r="I691" s="330"/>
      <c r="J691" s="329"/>
      <c r="K691" s="329"/>
      <c r="L691" s="329"/>
      <c r="M691" s="329"/>
      <c r="N691" s="329"/>
      <c r="O691" s="329"/>
      <c r="P691" s="329"/>
      <c r="Q691" s="329"/>
      <c r="R691" s="329"/>
    </row>
    <row r="692" spans="1:18" ht="15.75" customHeight="1" x14ac:dyDescent="0.25">
      <c r="A692" s="329"/>
      <c r="B692" s="330"/>
      <c r="C692" s="330"/>
      <c r="D692" s="330"/>
      <c r="E692" s="329"/>
      <c r="F692" s="331"/>
      <c r="G692" s="329"/>
      <c r="H692" s="333"/>
      <c r="I692" s="330"/>
      <c r="J692" s="329"/>
      <c r="K692" s="329"/>
      <c r="L692" s="329"/>
      <c r="M692" s="329"/>
      <c r="N692" s="329"/>
      <c r="O692" s="329"/>
      <c r="P692" s="329"/>
      <c r="Q692" s="329"/>
      <c r="R692" s="329"/>
    </row>
    <row r="693" spans="1:18" ht="15.75" customHeight="1" x14ac:dyDescent="0.25">
      <c r="A693" s="329"/>
      <c r="B693" s="330"/>
      <c r="C693" s="330"/>
      <c r="D693" s="330"/>
      <c r="E693" s="329"/>
      <c r="F693" s="331"/>
      <c r="G693" s="329"/>
      <c r="H693" s="333"/>
      <c r="I693" s="330"/>
      <c r="J693" s="329"/>
      <c r="K693" s="329"/>
      <c r="L693" s="329"/>
      <c r="M693" s="329"/>
      <c r="N693" s="329"/>
      <c r="O693" s="329"/>
      <c r="P693" s="329"/>
      <c r="Q693" s="329"/>
      <c r="R693" s="329"/>
    </row>
    <row r="694" spans="1:18" ht="15.75" customHeight="1" x14ac:dyDescent="0.25">
      <c r="A694" s="329"/>
      <c r="B694" s="330"/>
      <c r="C694" s="330"/>
      <c r="D694" s="330"/>
      <c r="E694" s="329"/>
      <c r="F694" s="331"/>
      <c r="G694" s="329"/>
      <c r="H694" s="333"/>
      <c r="I694" s="330"/>
      <c r="J694" s="329"/>
      <c r="K694" s="329"/>
      <c r="L694" s="329"/>
      <c r="M694" s="329"/>
      <c r="N694" s="329"/>
      <c r="O694" s="329"/>
      <c r="P694" s="329"/>
      <c r="Q694" s="329"/>
      <c r="R694" s="329"/>
    </row>
    <row r="695" spans="1:18" ht="15.75" customHeight="1" x14ac:dyDescent="0.25">
      <c r="A695" s="329"/>
      <c r="B695" s="330"/>
      <c r="C695" s="330"/>
      <c r="D695" s="330"/>
      <c r="E695" s="329"/>
      <c r="F695" s="331"/>
      <c r="G695" s="329"/>
      <c r="H695" s="333"/>
      <c r="I695" s="330"/>
      <c r="J695" s="329"/>
      <c r="K695" s="329"/>
      <c r="L695" s="329"/>
      <c r="M695" s="329"/>
      <c r="N695" s="329"/>
      <c r="O695" s="329"/>
      <c r="P695" s="329"/>
      <c r="Q695" s="329"/>
      <c r="R695" s="329"/>
    </row>
    <row r="696" spans="1:18" ht="15.75" customHeight="1" x14ac:dyDescent="0.25">
      <c r="A696" s="329"/>
      <c r="B696" s="330"/>
      <c r="C696" s="330"/>
      <c r="D696" s="330"/>
      <c r="E696" s="329"/>
      <c r="F696" s="331"/>
      <c r="G696" s="329"/>
      <c r="H696" s="333"/>
      <c r="I696" s="330"/>
      <c r="J696" s="329"/>
      <c r="K696" s="329"/>
      <c r="L696" s="329"/>
      <c r="M696" s="329"/>
      <c r="N696" s="329"/>
      <c r="O696" s="329"/>
      <c r="P696" s="329"/>
      <c r="Q696" s="329"/>
      <c r="R696" s="329"/>
    </row>
    <row r="697" spans="1:18" ht="15.75" customHeight="1" x14ac:dyDescent="0.25">
      <c r="A697" s="329"/>
      <c r="B697" s="330"/>
      <c r="C697" s="330"/>
      <c r="D697" s="330"/>
      <c r="E697" s="329"/>
      <c r="F697" s="331"/>
      <c r="G697" s="329"/>
      <c r="H697" s="333"/>
      <c r="I697" s="330"/>
      <c r="J697" s="329"/>
      <c r="K697" s="329"/>
      <c r="L697" s="329"/>
      <c r="M697" s="329"/>
      <c r="N697" s="329"/>
      <c r="O697" s="329"/>
      <c r="P697" s="329"/>
      <c r="Q697" s="329"/>
      <c r="R697" s="329"/>
    </row>
    <row r="698" spans="1:18" ht="15.75" customHeight="1" x14ac:dyDescent="0.25">
      <c r="A698" s="329"/>
      <c r="B698" s="330"/>
      <c r="C698" s="330"/>
      <c r="D698" s="330"/>
      <c r="E698" s="329"/>
      <c r="F698" s="331"/>
      <c r="G698" s="329"/>
      <c r="H698" s="333"/>
      <c r="I698" s="330"/>
      <c r="J698" s="329"/>
      <c r="K698" s="329"/>
      <c r="L698" s="329"/>
      <c r="M698" s="329"/>
      <c r="N698" s="329"/>
      <c r="O698" s="329"/>
      <c r="P698" s="329"/>
      <c r="Q698" s="329"/>
      <c r="R698" s="329"/>
    </row>
    <row r="699" spans="1:18" ht="15.75" customHeight="1" x14ac:dyDescent="0.25">
      <c r="A699" s="329"/>
      <c r="B699" s="330"/>
      <c r="C699" s="330"/>
      <c r="D699" s="330"/>
      <c r="E699" s="329"/>
      <c r="F699" s="331"/>
      <c r="G699" s="329"/>
      <c r="H699" s="333"/>
      <c r="I699" s="330"/>
      <c r="J699" s="329"/>
      <c r="K699" s="329"/>
      <c r="L699" s="329"/>
      <c r="M699" s="329"/>
      <c r="N699" s="329"/>
      <c r="O699" s="329"/>
      <c r="P699" s="329"/>
      <c r="Q699" s="329"/>
      <c r="R699" s="329"/>
    </row>
    <row r="700" spans="1:18" ht="15.75" customHeight="1" x14ac:dyDescent="0.25">
      <c r="A700" s="329"/>
      <c r="B700" s="330"/>
      <c r="C700" s="330"/>
      <c r="D700" s="330"/>
      <c r="E700" s="329"/>
      <c r="F700" s="331"/>
      <c r="G700" s="329"/>
      <c r="H700" s="333"/>
      <c r="I700" s="330"/>
      <c r="J700" s="329"/>
      <c r="K700" s="329"/>
      <c r="L700" s="329"/>
      <c r="M700" s="329"/>
      <c r="N700" s="329"/>
      <c r="O700" s="329"/>
      <c r="P700" s="329"/>
      <c r="Q700" s="329"/>
      <c r="R700" s="329"/>
    </row>
    <row r="701" spans="1:18" ht="15.75" customHeight="1" x14ac:dyDescent="0.25">
      <c r="A701" s="329"/>
      <c r="B701" s="330"/>
      <c r="C701" s="330"/>
      <c r="D701" s="330"/>
      <c r="E701" s="329"/>
      <c r="F701" s="331"/>
      <c r="G701" s="329"/>
      <c r="H701" s="333"/>
      <c r="I701" s="330"/>
      <c r="J701" s="329"/>
      <c r="K701" s="329"/>
      <c r="L701" s="329"/>
      <c r="M701" s="329"/>
      <c r="N701" s="329"/>
      <c r="O701" s="329"/>
      <c r="P701" s="329"/>
      <c r="Q701" s="329"/>
      <c r="R701" s="329"/>
    </row>
    <row r="702" spans="1:18" ht="15.75" customHeight="1" x14ac:dyDescent="0.25">
      <c r="A702" s="329"/>
      <c r="B702" s="330"/>
      <c r="C702" s="330"/>
      <c r="D702" s="330"/>
      <c r="E702" s="329"/>
      <c r="F702" s="331"/>
      <c r="G702" s="329"/>
      <c r="H702" s="333"/>
      <c r="I702" s="330"/>
      <c r="J702" s="329"/>
      <c r="K702" s="329"/>
      <c r="L702" s="329"/>
      <c r="M702" s="329"/>
      <c r="N702" s="329"/>
      <c r="O702" s="329"/>
      <c r="P702" s="329"/>
      <c r="Q702" s="329"/>
      <c r="R702" s="329"/>
    </row>
    <row r="703" spans="1:18" ht="15.75" customHeight="1" x14ac:dyDescent="0.25">
      <c r="A703" s="329"/>
      <c r="B703" s="330"/>
      <c r="C703" s="330"/>
      <c r="D703" s="330"/>
      <c r="E703" s="329"/>
      <c r="F703" s="331"/>
      <c r="G703" s="329"/>
      <c r="H703" s="333"/>
      <c r="I703" s="330"/>
      <c r="J703" s="329"/>
      <c r="K703" s="329"/>
      <c r="L703" s="329"/>
      <c r="M703" s="329"/>
      <c r="N703" s="329"/>
      <c r="O703" s="329"/>
      <c r="P703" s="329"/>
      <c r="Q703" s="329"/>
      <c r="R703" s="329"/>
    </row>
    <row r="704" spans="1:18" ht="15.75" customHeight="1" x14ac:dyDescent="0.25">
      <c r="A704" s="329"/>
      <c r="B704" s="330"/>
      <c r="C704" s="330"/>
      <c r="D704" s="330"/>
      <c r="E704" s="329"/>
      <c r="F704" s="331"/>
      <c r="G704" s="329"/>
      <c r="H704" s="333"/>
      <c r="I704" s="330"/>
      <c r="J704" s="329"/>
      <c r="K704" s="329"/>
      <c r="L704" s="329"/>
      <c r="M704" s="329"/>
      <c r="N704" s="329"/>
      <c r="O704" s="329"/>
      <c r="P704" s="329"/>
      <c r="Q704" s="329"/>
      <c r="R704" s="329"/>
    </row>
    <row r="705" spans="1:18" ht="15.75" customHeight="1" x14ac:dyDescent="0.25">
      <c r="A705" s="329"/>
      <c r="B705" s="330"/>
      <c r="C705" s="330"/>
      <c r="D705" s="330"/>
      <c r="E705" s="329"/>
      <c r="F705" s="331"/>
      <c r="G705" s="329"/>
      <c r="H705" s="333"/>
      <c r="I705" s="330"/>
      <c r="J705" s="329"/>
      <c r="K705" s="329"/>
      <c r="L705" s="329"/>
      <c r="M705" s="329"/>
      <c r="N705" s="329"/>
      <c r="O705" s="329"/>
      <c r="P705" s="329"/>
      <c r="Q705" s="329"/>
      <c r="R705" s="329"/>
    </row>
    <row r="706" spans="1:18" ht="15.75" customHeight="1" x14ac:dyDescent="0.25">
      <c r="A706" s="329"/>
      <c r="B706" s="330"/>
      <c r="C706" s="330"/>
      <c r="D706" s="330"/>
      <c r="E706" s="329"/>
      <c r="F706" s="331"/>
      <c r="G706" s="329"/>
      <c r="H706" s="333"/>
      <c r="I706" s="330"/>
      <c r="J706" s="329"/>
      <c r="K706" s="329"/>
      <c r="L706" s="329"/>
      <c r="M706" s="329"/>
      <c r="N706" s="329"/>
      <c r="O706" s="329"/>
      <c r="P706" s="329"/>
      <c r="Q706" s="329"/>
      <c r="R706" s="329"/>
    </row>
    <row r="707" spans="1:18" ht="15.75" customHeight="1" x14ac:dyDescent="0.25">
      <c r="A707" s="329"/>
      <c r="B707" s="330"/>
      <c r="C707" s="330"/>
      <c r="D707" s="330"/>
      <c r="E707" s="329"/>
      <c r="F707" s="331"/>
      <c r="G707" s="329"/>
      <c r="H707" s="333"/>
      <c r="I707" s="330"/>
      <c r="J707" s="329"/>
      <c r="K707" s="329"/>
      <c r="L707" s="329"/>
      <c r="M707" s="329"/>
      <c r="N707" s="329"/>
      <c r="O707" s="329"/>
      <c r="P707" s="329"/>
      <c r="Q707" s="329"/>
      <c r="R707" s="329"/>
    </row>
    <row r="708" spans="1:18" ht="15.75" customHeight="1" x14ac:dyDescent="0.25">
      <c r="A708" s="329"/>
      <c r="B708" s="330"/>
      <c r="C708" s="330"/>
      <c r="D708" s="330"/>
      <c r="E708" s="329"/>
      <c r="F708" s="331"/>
      <c r="G708" s="329"/>
      <c r="H708" s="333"/>
      <c r="I708" s="330"/>
      <c r="J708" s="329"/>
      <c r="K708" s="329"/>
      <c r="L708" s="329"/>
      <c r="M708" s="329"/>
      <c r="N708" s="329"/>
      <c r="O708" s="329"/>
      <c r="P708" s="329"/>
      <c r="Q708" s="329"/>
      <c r="R708" s="329"/>
    </row>
    <row r="709" spans="1:18" ht="15.75" customHeight="1" x14ac:dyDescent="0.25">
      <c r="A709" s="329"/>
      <c r="B709" s="330"/>
      <c r="C709" s="330"/>
      <c r="D709" s="330"/>
      <c r="E709" s="329"/>
      <c r="F709" s="331"/>
      <c r="G709" s="329"/>
      <c r="H709" s="333"/>
      <c r="I709" s="330"/>
      <c r="J709" s="329"/>
      <c r="K709" s="329"/>
      <c r="L709" s="329"/>
      <c r="M709" s="329"/>
      <c r="N709" s="329"/>
      <c r="O709" s="329"/>
      <c r="P709" s="329"/>
      <c r="Q709" s="329"/>
      <c r="R709" s="329"/>
    </row>
    <row r="710" spans="1:18" ht="15.75" customHeight="1" x14ac:dyDescent="0.25">
      <c r="A710" s="329"/>
      <c r="B710" s="330"/>
      <c r="C710" s="330"/>
      <c r="D710" s="330"/>
      <c r="E710" s="329"/>
      <c r="F710" s="331"/>
      <c r="G710" s="329"/>
      <c r="H710" s="333"/>
      <c r="I710" s="330"/>
      <c r="J710" s="329"/>
      <c r="K710" s="329"/>
      <c r="L710" s="329"/>
      <c r="M710" s="329"/>
      <c r="N710" s="329"/>
      <c r="O710" s="329"/>
      <c r="P710" s="329"/>
      <c r="Q710" s="329"/>
      <c r="R710" s="329"/>
    </row>
    <row r="711" spans="1:18" ht="15.75" customHeight="1" x14ac:dyDescent="0.25">
      <c r="A711" s="329"/>
      <c r="B711" s="330"/>
      <c r="C711" s="330"/>
      <c r="D711" s="330"/>
      <c r="E711" s="329"/>
      <c r="F711" s="331"/>
      <c r="G711" s="329"/>
      <c r="H711" s="333"/>
      <c r="I711" s="330"/>
      <c r="J711" s="329"/>
      <c r="K711" s="329"/>
      <c r="L711" s="329"/>
      <c r="M711" s="329"/>
      <c r="N711" s="329"/>
      <c r="O711" s="329"/>
      <c r="P711" s="329"/>
      <c r="Q711" s="329"/>
      <c r="R711" s="329"/>
    </row>
    <row r="712" spans="1:18" ht="15.75" customHeight="1" x14ac:dyDescent="0.25">
      <c r="A712" s="329"/>
      <c r="B712" s="330"/>
      <c r="C712" s="330"/>
      <c r="D712" s="330"/>
      <c r="E712" s="329"/>
      <c r="F712" s="331"/>
      <c r="G712" s="329"/>
      <c r="H712" s="333"/>
      <c r="I712" s="330"/>
      <c r="J712" s="329"/>
      <c r="K712" s="329"/>
      <c r="L712" s="329"/>
      <c r="M712" s="329"/>
      <c r="N712" s="329"/>
      <c r="O712" s="329"/>
      <c r="P712" s="329"/>
      <c r="Q712" s="329"/>
      <c r="R712" s="329"/>
    </row>
    <row r="713" spans="1:18" ht="15.75" customHeight="1" x14ac:dyDescent="0.25">
      <c r="A713" s="329"/>
      <c r="B713" s="330"/>
      <c r="C713" s="330"/>
      <c r="D713" s="330"/>
      <c r="E713" s="329"/>
      <c r="F713" s="331"/>
      <c r="G713" s="329"/>
      <c r="H713" s="333"/>
      <c r="I713" s="330"/>
      <c r="J713" s="329"/>
      <c r="K713" s="329"/>
      <c r="L713" s="329"/>
      <c r="M713" s="329"/>
      <c r="N713" s="329"/>
      <c r="O713" s="329"/>
      <c r="P713" s="329"/>
      <c r="Q713" s="329"/>
      <c r="R713" s="329"/>
    </row>
    <row r="714" spans="1:18" ht="15.75" customHeight="1" x14ac:dyDescent="0.25">
      <c r="A714" s="329"/>
      <c r="B714" s="330"/>
      <c r="C714" s="330"/>
      <c r="D714" s="330"/>
      <c r="E714" s="329"/>
      <c r="F714" s="331"/>
      <c r="G714" s="329"/>
      <c r="H714" s="333"/>
      <c r="I714" s="330"/>
      <c r="J714" s="329"/>
      <c r="K714" s="329"/>
      <c r="L714" s="329"/>
      <c r="M714" s="329"/>
      <c r="N714" s="329"/>
      <c r="O714" s="329"/>
      <c r="P714" s="329"/>
      <c r="Q714" s="329"/>
      <c r="R714" s="329"/>
    </row>
    <row r="715" spans="1:18" ht="15.75" customHeight="1" x14ac:dyDescent="0.25">
      <c r="A715" s="329"/>
      <c r="B715" s="330"/>
      <c r="C715" s="330"/>
      <c r="D715" s="330"/>
      <c r="E715" s="329"/>
      <c r="F715" s="331"/>
      <c r="G715" s="329"/>
      <c r="H715" s="333"/>
      <c r="I715" s="330"/>
      <c r="J715" s="329"/>
      <c r="K715" s="329"/>
      <c r="L715" s="329"/>
      <c r="M715" s="329"/>
      <c r="N715" s="329"/>
      <c r="O715" s="329"/>
      <c r="P715" s="329"/>
      <c r="Q715" s="329"/>
      <c r="R715" s="329"/>
    </row>
    <row r="716" spans="1:18" ht="15.75" customHeight="1" x14ac:dyDescent="0.25">
      <c r="A716" s="329"/>
      <c r="B716" s="330"/>
      <c r="C716" s="330"/>
      <c r="D716" s="330"/>
      <c r="E716" s="329"/>
      <c r="F716" s="331"/>
      <c r="G716" s="329"/>
      <c r="H716" s="333"/>
      <c r="I716" s="330"/>
      <c r="J716" s="329"/>
      <c r="K716" s="329"/>
      <c r="L716" s="329"/>
      <c r="M716" s="329"/>
      <c r="N716" s="329"/>
      <c r="O716" s="329"/>
      <c r="P716" s="329"/>
      <c r="Q716" s="329"/>
      <c r="R716" s="329"/>
    </row>
    <row r="717" spans="1:18" ht="15.75" customHeight="1" x14ac:dyDescent="0.25">
      <c r="A717" s="329"/>
      <c r="B717" s="330"/>
      <c r="C717" s="330"/>
      <c r="D717" s="330"/>
      <c r="E717" s="329"/>
      <c r="F717" s="331"/>
      <c r="G717" s="329"/>
      <c r="H717" s="333"/>
      <c r="I717" s="330"/>
      <c r="J717" s="329"/>
      <c r="K717" s="329"/>
      <c r="L717" s="329"/>
      <c r="M717" s="329"/>
      <c r="N717" s="329"/>
      <c r="O717" s="329"/>
      <c r="P717" s="329"/>
      <c r="Q717" s="329"/>
      <c r="R717" s="329"/>
    </row>
    <row r="718" spans="1:18" ht="15.75" customHeight="1" x14ac:dyDescent="0.25">
      <c r="A718" s="329"/>
      <c r="B718" s="330"/>
      <c r="C718" s="330"/>
      <c r="D718" s="330"/>
      <c r="E718" s="329"/>
      <c r="F718" s="331"/>
      <c r="G718" s="329"/>
      <c r="H718" s="333"/>
      <c r="I718" s="330"/>
      <c r="J718" s="329"/>
      <c r="K718" s="329"/>
      <c r="L718" s="329"/>
      <c r="M718" s="329"/>
      <c r="N718" s="329"/>
      <c r="O718" s="329"/>
      <c r="P718" s="329"/>
      <c r="Q718" s="329"/>
      <c r="R718" s="329"/>
    </row>
    <row r="719" spans="1:18" ht="15.75" customHeight="1" x14ac:dyDescent="0.25">
      <c r="A719" s="329"/>
      <c r="B719" s="330"/>
      <c r="C719" s="330"/>
      <c r="D719" s="330"/>
      <c r="E719" s="329"/>
      <c r="F719" s="331"/>
      <c r="G719" s="329"/>
      <c r="H719" s="333"/>
      <c r="I719" s="330"/>
      <c r="J719" s="329"/>
      <c r="K719" s="329"/>
      <c r="L719" s="329"/>
      <c r="M719" s="329"/>
      <c r="N719" s="329"/>
      <c r="O719" s="329"/>
      <c r="P719" s="329"/>
      <c r="Q719" s="329"/>
      <c r="R719" s="329"/>
    </row>
    <row r="720" spans="1:18" ht="15.75" customHeight="1" x14ac:dyDescent="0.25">
      <c r="A720" s="329"/>
      <c r="B720" s="330"/>
      <c r="C720" s="330"/>
      <c r="D720" s="330"/>
      <c r="E720" s="329"/>
      <c r="F720" s="331"/>
      <c r="G720" s="329"/>
      <c r="H720" s="333"/>
      <c r="I720" s="330"/>
      <c r="J720" s="329"/>
      <c r="K720" s="329"/>
      <c r="L720" s="329"/>
      <c r="M720" s="329"/>
      <c r="N720" s="329"/>
      <c r="O720" s="329"/>
      <c r="P720" s="329"/>
      <c r="Q720" s="329"/>
      <c r="R720" s="329"/>
    </row>
    <row r="721" spans="1:18" ht="15.75" customHeight="1" x14ac:dyDescent="0.25">
      <c r="A721" s="329"/>
      <c r="B721" s="330"/>
      <c r="C721" s="330"/>
      <c r="D721" s="330"/>
      <c r="E721" s="329"/>
      <c r="F721" s="331"/>
      <c r="G721" s="329"/>
      <c r="H721" s="333"/>
      <c r="I721" s="330"/>
      <c r="J721" s="329"/>
      <c r="K721" s="329"/>
      <c r="L721" s="329"/>
      <c r="M721" s="329"/>
      <c r="N721" s="329"/>
      <c r="O721" s="329"/>
      <c r="P721" s="329"/>
      <c r="Q721" s="329"/>
      <c r="R721" s="329"/>
    </row>
    <row r="722" spans="1:18" ht="15.75" customHeight="1" x14ac:dyDescent="0.25">
      <c r="A722" s="329"/>
      <c r="B722" s="330"/>
      <c r="C722" s="330"/>
      <c r="D722" s="330"/>
      <c r="E722" s="329"/>
      <c r="F722" s="331"/>
      <c r="G722" s="329"/>
      <c r="H722" s="333"/>
      <c r="I722" s="330"/>
      <c r="J722" s="329"/>
      <c r="K722" s="329"/>
      <c r="L722" s="329"/>
      <c r="M722" s="329"/>
      <c r="N722" s="329"/>
      <c r="O722" s="329"/>
      <c r="P722" s="329"/>
      <c r="Q722" s="329"/>
      <c r="R722" s="329"/>
    </row>
    <row r="723" spans="1:18" ht="15.75" customHeight="1" x14ac:dyDescent="0.25">
      <c r="A723" s="329"/>
      <c r="B723" s="330"/>
      <c r="C723" s="330"/>
      <c r="D723" s="330"/>
      <c r="E723" s="329"/>
      <c r="F723" s="331"/>
      <c r="G723" s="329"/>
      <c r="H723" s="333"/>
      <c r="I723" s="330"/>
      <c r="J723" s="329"/>
      <c r="K723" s="329"/>
      <c r="L723" s="329"/>
      <c r="M723" s="329"/>
      <c r="N723" s="329"/>
      <c r="O723" s="329"/>
      <c r="P723" s="329"/>
      <c r="Q723" s="329"/>
      <c r="R723" s="329"/>
    </row>
    <row r="724" spans="1:18" ht="15.75" customHeight="1" x14ac:dyDescent="0.25">
      <c r="A724" s="329"/>
      <c r="B724" s="330"/>
      <c r="C724" s="330"/>
      <c r="D724" s="330"/>
      <c r="E724" s="329"/>
      <c r="F724" s="331"/>
      <c r="G724" s="329"/>
      <c r="H724" s="333"/>
      <c r="I724" s="330"/>
      <c r="J724" s="329"/>
      <c r="K724" s="329"/>
      <c r="L724" s="329"/>
      <c r="M724" s="329"/>
      <c r="N724" s="329"/>
      <c r="O724" s="329"/>
      <c r="P724" s="329"/>
      <c r="Q724" s="329"/>
      <c r="R724" s="329"/>
    </row>
    <row r="725" spans="1:18" ht="15.75" customHeight="1" x14ac:dyDescent="0.25">
      <c r="A725" s="329"/>
      <c r="B725" s="330"/>
      <c r="C725" s="330"/>
      <c r="D725" s="330"/>
      <c r="E725" s="329"/>
      <c r="F725" s="331"/>
      <c r="G725" s="329"/>
      <c r="H725" s="333"/>
      <c r="I725" s="330"/>
      <c r="J725" s="329"/>
      <c r="K725" s="329"/>
      <c r="L725" s="329"/>
      <c r="M725" s="329"/>
      <c r="N725" s="329"/>
      <c r="O725" s="329"/>
      <c r="P725" s="329"/>
      <c r="Q725" s="329"/>
      <c r="R725" s="329"/>
    </row>
    <row r="726" spans="1:18" ht="15.75" customHeight="1" x14ac:dyDescent="0.25">
      <c r="A726" s="329"/>
      <c r="B726" s="330"/>
      <c r="C726" s="330"/>
      <c r="D726" s="330"/>
      <c r="E726" s="329"/>
      <c r="F726" s="331"/>
      <c r="G726" s="329"/>
      <c r="H726" s="333"/>
      <c r="I726" s="330"/>
      <c r="J726" s="329"/>
      <c r="K726" s="329"/>
      <c r="L726" s="329"/>
      <c r="M726" s="329"/>
      <c r="N726" s="329"/>
      <c r="O726" s="329"/>
      <c r="P726" s="329"/>
      <c r="Q726" s="329"/>
      <c r="R726" s="329"/>
    </row>
    <row r="727" spans="1:18" ht="15.75" customHeight="1" x14ac:dyDescent="0.25">
      <c r="A727" s="329"/>
      <c r="B727" s="330"/>
      <c r="C727" s="330"/>
      <c r="D727" s="330"/>
      <c r="E727" s="329"/>
      <c r="F727" s="331"/>
      <c r="G727" s="329"/>
      <c r="H727" s="333"/>
      <c r="I727" s="330"/>
      <c r="J727" s="329"/>
      <c r="K727" s="329"/>
      <c r="L727" s="329"/>
      <c r="M727" s="329"/>
      <c r="N727" s="329"/>
      <c r="O727" s="329"/>
      <c r="P727" s="329"/>
      <c r="Q727" s="329"/>
      <c r="R727" s="329"/>
    </row>
    <row r="728" spans="1:18" ht="15.75" customHeight="1" x14ac:dyDescent="0.25">
      <c r="A728" s="329"/>
      <c r="B728" s="330"/>
      <c r="C728" s="330"/>
      <c r="D728" s="330"/>
      <c r="E728" s="329"/>
      <c r="F728" s="331"/>
      <c r="G728" s="329"/>
      <c r="H728" s="333"/>
      <c r="I728" s="330"/>
      <c r="J728" s="329"/>
      <c r="K728" s="329"/>
      <c r="L728" s="329"/>
      <c r="M728" s="329"/>
      <c r="N728" s="329"/>
      <c r="O728" s="329"/>
      <c r="P728" s="329"/>
      <c r="Q728" s="329"/>
      <c r="R728" s="329"/>
    </row>
    <row r="729" spans="1:18" ht="15.75" customHeight="1" x14ac:dyDescent="0.25">
      <c r="A729" s="329"/>
      <c r="B729" s="330"/>
      <c r="C729" s="330"/>
      <c r="D729" s="330"/>
      <c r="E729" s="329"/>
      <c r="F729" s="331"/>
      <c r="G729" s="329"/>
      <c r="H729" s="333"/>
      <c r="I729" s="330"/>
      <c r="J729" s="329"/>
      <c r="K729" s="329"/>
      <c r="L729" s="329"/>
      <c r="M729" s="329"/>
      <c r="N729" s="329"/>
      <c r="O729" s="329"/>
      <c r="P729" s="329"/>
      <c r="Q729" s="329"/>
      <c r="R729" s="329"/>
    </row>
    <row r="730" spans="1:18" ht="15.75" customHeight="1" x14ac:dyDescent="0.25">
      <c r="A730" s="329"/>
      <c r="B730" s="330"/>
      <c r="C730" s="330"/>
      <c r="D730" s="330"/>
      <c r="E730" s="329"/>
      <c r="F730" s="331"/>
      <c r="G730" s="329"/>
      <c r="H730" s="333"/>
      <c r="I730" s="330"/>
      <c r="J730" s="329"/>
      <c r="K730" s="329"/>
      <c r="L730" s="329"/>
      <c r="M730" s="329"/>
      <c r="N730" s="329"/>
      <c r="O730" s="329"/>
      <c r="P730" s="329"/>
      <c r="Q730" s="329"/>
      <c r="R730" s="329"/>
    </row>
    <row r="731" spans="1:18" ht="15.75" customHeight="1" x14ac:dyDescent="0.25">
      <c r="A731" s="329"/>
      <c r="B731" s="330"/>
      <c r="C731" s="330"/>
      <c r="D731" s="330"/>
      <c r="E731" s="329"/>
      <c r="F731" s="331"/>
      <c r="G731" s="329"/>
      <c r="H731" s="333"/>
      <c r="I731" s="330"/>
      <c r="J731" s="329"/>
      <c r="K731" s="329"/>
      <c r="L731" s="329"/>
      <c r="M731" s="329"/>
      <c r="N731" s="329"/>
      <c r="O731" s="329"/>
      <c r="P731" s="329"/>
      <c r="Q731" s="329"/>
      <c r="R731" s="329"/>
    </row>
    <row r="732" spans="1:18" ht="15.75" customHeight="1" x14ac:dyDescent="0.25">
      <c r="A732" s="329"/>
      <c r="B732" s="330"/>
      <c r="C732" s="330"/>
      <c r="D732" s="330"/>
      <c r="E732" s="329"/>
      <c r="F732" s="331"/>
      <c r="G732" s="329"/>
      <c r="H732" s="333"/>
      <c r="I732" s="330"/>
      <c r="J732" s="329"/>
      <c r="K732" s="329"/>
      <c r="L732" s="329"/>
      <c r="M732" s="329"/>
      <c r="N732" s="329"/>
      <c r="O732" s="329"/>
      <c r="P732" s="329"/>
      <c r="Q732" s="329"/>
      <c r="R732" s="329"/>
    </row>
    <row r="733" spans="1:18" ht="15.75" customHeight="1" x14ac:dyDescent="0.25">
      <c r="A733" s="329"/>
      <c r="B733" s="330"/>
      <c r="C733" s="330"/>
      <c r="D733" s="330"/>
      <c r="E733" s="329"/>
      <c r="F733" s="331"/>
      <c r="G733" s="329"/>
      <c r="H733" s="333"/>
      <c r="I733" s="330"/>
      <c r="J733" s="329"/>
      <c r="K733" s="329"/>
      <c r="L733" s="329"/>
      <c r="M733" s="329"/>
      <c r="N733" s="329"/>
      <c r="O733" s="329"/>
      <c r="P733" s="329"/>
      <c r="Q733" s="329"/>
      <c r="R733" s="329"/>
    </row>
    <row r="734" spans="1:18" ht="15.75" customHeight="1" x14ac:dyDescent="0.25">
      <c r="A734" s="329"/>
      <c r="B734" s="330"/>
      <c r="C734" s="330"/>
      <c r="D734" s="330"/>
      <c r="E734" s="329"/>
      <c r="F734" s="331"/>
      <c r="G734" s="329"/>
      <c r="H734" s="333"/>
      <c r="I734" s="330"/>
      <c r="J734" s="329"/>
      <c r="K734" s="329"/>
      <c r="L734" s="329"/>
      <c r="M734" s="329"/>
      <c r="N734" s="329"/>
      <c r="O734" s="329"/>
      <c r="P734" s="329"/>
      <c r="Q734" s="329"/>
      <c r="R734" s="329"/>
    </row>
    <row r="735" spans="1:18" ht="15.75" customHeight="1" x14ac:dyDescent="0.25">
      <c r="A735" s="329"/>
      <c r="B735" s="330"/>
      <c r="C735" s="330"/>
      <c r="D735" s="330"/>
      <c r="E735" s="329"/>
      <c r="F735" s="331"/>
      <c r="G735" s="329"/>
      <c r="H735" s="333"/>
      <c r="I735" s="330"/>
      <c r="J735" s="329"/>
      <c r="K735" s="329"/>
      <c r="L735" s="329"/>
      <c r="M735" s="329"/>
      <c r="N735" s="329"/>
      <c r="O735" s="329"/>
      <c r="P735" s="329"/>
      <c r="Q735" s="329"/>
      <c r="R735" s="329"/>
    </row>
    <row r="736" spans="1:18" ht="15.75" customHeight="1" x14ac:dyDescent="0.25">
      <c r="A736" s="329"/>
      <c r="B736" s="330"/>
      <c r="C736" s="330"/>
      <c r="D736" s="330"/>
      <c r="E736" s="329"/>
      <c r="F736" s="331"/>
      <c r="G736" s="329"/>
      <c r="H736" s="333"/>
      <c r="I736" s="330"/>
      <c r="J736" s="329"/>
      <c r="K736" s="329"/>
      <c r="L736" s="329"/>
      <c r="M736" s="329"/>
      <c r="N736" s="329"/>
      <c r="O736" s="329"/>
      <c r="P736" s="329"/>
      <c r="Q736" s="329"/>
      <c r="R736" s="329"/>
    </row>
    <row r="737" spans="1:18" ht="15.75" customHeight="1" x14ac:dyDescent="0.25">
      <c r="A737" s="329"/>
      <c r="B737" s="330"/>
      <c r="C737" s="330"/>
      <c r="D737" s="330"/>
      <c r="E737" s="329"/>
      <c r="F737" s="331"/>
      <c r="G737" s="329"/>
      <c r="H737" s="333"/>
      <c r="I737" s="330"/>
      <c r="J737" s="329"/>
      <c r="K737" s="329"/>
      <c r="L737" s="329"/>
      <c r="M737" s="329"/>
      <c r="N737" s="329"/>
      <c r="O737" s="329"/>
      <c r="P737" s="329"/>
      <c r="Q737" s="329"/>
      <c r="R737" s="329"/>
    </row>
    <row r="738" spans="1:18" ht="15.75" customHeight="1" x14ac:dyDescent="0.25">
      <c r="A738" s="329"/>
      <c r="B738" s="330"/>
      <c r="C738" s="330"/>
      <c r="D738" s="330"/>
      <c r="E738" s="329"/>
      <c r="F738" s="331"/>
      <c r="G738" s="329"/>
      <c r="H738" s="333"/>
      <c r="I738" s="330"/>
      <c r="J738" s="329"/>
      <c r="K738" s="329"/>
      <c r="L738" s="329"/>
      <c r="M738" s="329"/>
      <c r="N738" s="329"/>
      <c r="O738" s="329"/>
      <c r="P738" s="329"/>
      <c r="Q738" s="329"/>
      <c r="R738" s="329"/>
    </row>
    <row r="739" spans="1:18" ht="15.75" customHeight="1" x14ac:dyDescent="0.25">
      <c r="A739" s="329"/>
      <c r="B739" s="330"/>
      <c r="C739" s="330"/>
      <c r="D739" s="330"/>
      <c r="E739" s="329"/>
      <c r="F739" s="331"/>
      <c r="G739" s="329"/>
      <c r="H739" s="333"/>
      <c r="I739" s="330"/>
      <c r="J739" s="329"/>
      <c r="K739" s="329"/>
      <c r="L739" s="329"/>
      <c r="M739" s="329"/>
      <c r="N739" s="329"/>
      <c r="O739" s="329"/>
      <c r="P739" s="329"/>
      <c r="Q739" s="329"/>
      <c r="R739" s="329"/>
    </row>
    <row r="740" spans="1:18" ht="15.75" customHeight="1" x14ac:dyDescent="0.25">
      <c r="A740" s="329"/>
      <c r="B740" s="330"/>
      <c r="C740" s="330"/>
      <c r="D740" s="330"/>
      <c r="E740" s="329"/>
      <c r="F740" s="331"/>
      <c r="G740" s="329"/>
      <c r="H740" s="333"/>
      <c r="I740" s="330"/>
      <c r="J740" s="329"/>
      <c r="K740" s="329"/>
      <c r="L740" s="329"/>
      <c r="M740" s="329"/>
      <c r="N740" s="329"/>
      <c r="O740" s="329"/>
      <c r="P740" s="329"/>
      <c r="Q740" s="329"/>
      <c r="R740" s="329"/>
    </row>
    <row r="741" spans="1:18" ht="15.75" customHeight="1" x14ac:dyDescent="0.25">
      <c r="A741" s="329"/>
      <c r="B741" s="330"/>
      <c r="C741" s="330"/>
      <c r="D741" s="330"/>
      <c r="E741" s="329"/>
      <c r="F741" s="331"/>
      <c r="G741" s="329"/>
      <c r="H741" s="333"/>
      <c r="I741" s="330"/>
      <c r="J741" s="329"/>
      <c r="K741" s="329"/>
      <c r="L741" s="329"/>
      <c r="M741" s="329"/>
      <c r="N741" s="329"/>
      <c r="O741" s="329"/>
      <c r="P741" s="329"/>
      <c r="Q741" s="329"/>
      <c r="R741" s="329"/>
    </row>
    <row r="742" spans="1:18" ht="15.75" customHeight="1" x14ac:dyDescent="0.25">
      <c r="A742" s="329"/>
      <c r="B742" s="330"/>
      <c r="C742" s="330"/>
      <c r="D742" s="330"/>
      <c r="E742" s="329"/>
      <c r="F742" s="331"/>
      <c r="G742" s="329"/>
      <c r="H742" s="333"/>
      <c r="I742" s="330"/>
      <c r="J742" s="329"/>
      <c r="K742" s="329"/>
      <c r="L742" s="329"/>
      <c r="M742" s="329"/>
      <c r="N742" s="329"/>
      <c r="O742" s="329"/>
      <c r="P742" s="329"/>
      <c r="Q742" s="329"/>
      <c r="R742" s="329"/>
    </row>
    <row r="743" spans="1:18" ht="15.75" customHeight="1" x14ac:dyDescent="0.25">
      <c r="A743" s="329"/>
      <c r="B743" s="330"/>
      <c r="C743" s="330"/>
      <c r="D743" s="330"/>
      <c r="E743" s="329"/>
      <c r="F743" s="331"/>
      <c r="G743" s="329"/>
      <c r="H743" s="333"/>
      <c r="I743" s="330"/>
      <c r="J743" s="329"/>
      <c r="K743" s="329"/>
      <c r="L743" s="329"/>
      <c r="M743" s="329"/>
      <c r="N743" s="329"/>
      <c r="O743" s="329"/>
      <c r="P743" s="329"/>
      <c r="Q743" s="329"/>
      <c r="R743" s="329"/>
    </row>
    <row r="744" spans="1:18" ht="15.75" customHeight="1" x14ac:dyDescent="0.25">
      <c r="A744" s="329"/>
      <c r="B744" s="330"/>
      <c r="C744" s="330"/>
      <c r="D744" s="330"/>
      <c r="E744" s="329"/>
      <c r="F744" s="331"/>
      <c r="G744" s="329"/>
      <c r="H744" s="333"/>
      <c r="I744" s="330"/>
      <c r="J744" s="329"/>
      <c r="K744" s="329"/>
      <c r="L744" s="329"/>
      <c r="M744" s="329"/>
      <c r="N744" s="329"/>
      <c r="O744" s="329"/>
      <c r="P744" s="329"/>
      <c r="Q744" s="329"/>
      <c r="R744" s="329"/>
    </row>
    <row r="745" spans="1:18" ht="15.75" customHeight="1" x14ac:dyDescent="0.25">
      <c r="A745" s="329"/>
      <c r="B745" s="330"/>
      <c r="C745" s="330"/>
      <c r="D745" s="330"/>
      <c r="E745" s="329"/>
      <c r="F745" s="331"/>
      <c r="G745" s="329"/>
      <c r="H745" s="333"/>
      <c r="I745" s="330"/>
      <c r="J745" s="329"/>
      <c r="K745" s="329"/>
      <c r="L745" s="329"/>
      <c r="M745" s="329"/>
      <c r="N745" s="329"/>
      <c r="O745" s="329"/>
      <c r="P745" s="329"/>
      <c r="Q745" s="329"/>
      <c r="R745" s="329"/>
    </row>
    <row r="746" spans="1:18" ht="15.75" customHeight="1" x14ac:dyDescent="0.25">
      <c r="A746" s="329"/>
      <c r="B746" s="330"/>
      <c r="C746" s="330"/>
      <c r="D746" s="330"/>
      <c r="E746" s="329"/>
      <c r="F746" s="331"/>
      <c r="G746" s="329"/>
      <c r="H746" s="333"/>
      <c r="I746" s="330"/>
      <c r="J746" s="329"/>
      <c r="K746" s="329"/>
      <c r="L746" s="329"/>
      <c r="M746" s="329"/>
      <c r="N746" s="329"/>
      <c r="O746" s="329"/>
      <c r="P746" s="329"/>
      <c r="Q746" s="329"/>
      <c r="R746" s="329"/>
    </row>
    <row r="747" spans="1:18" ht="15.75" customHeight="1" x14ac:dyDescent="0.25">
      <c r="A747" s="329"/>
      <c r="B747" s="330"/>
      <c r="C747" s="330"/>
      <c r="D747" s="330"/>
      <c r="E747" s="329"/>
      <c r="F747" s="331"/>
      <c r="G747" s="329"/>
      <c r="H747" s="333"/>
      <c r="I747" s="330"/>
      <c r="J747" s="329"/>
      <c r="K747" s="329"/>
      <c r="L747" s="329"/>
      <c r="M747" s="329"/>
      <c r="N747" s="329"/>
      <c r="O747" s="329"/>
      <c r="P747" s="329"/>
      <c r="Q747" s="329"/>
      <c r="R747" s="329"/>
    </row>
    <row r="748" spans="1:18" ht="15.75" customHeight="1" x14ac:dyDescent="0.25">
      <c r="A748" s="329"/>
      <c r="B748" s="330"/>
      <c r="C748" s="330"/>
      <c r="D748" s="330"/>
      <c r="E748" s="329"/>
      <c r="F748" s="331"/>
      <c r="G748" s="329"/>
      <c r="H748" s="333"/>
      <c r="I748" s="330"/>
      <c r="J748" s="329"/>
      <c r="K748" s="329"/>
      <c r="L748" s="329"/>
      <c r="M748" s="329"/>
      <c r="N748" s="329"/>
      <c r="O748" s="329"/>
      <c r="P748" s="329"/>
      <c r="Q748" s="329"/>
      <c r="R748" s="329"/>
    </row>
    <row r="749" spans="1:18" ht="15.75" customHeight="1" x14ac:dyDescent="0.25">
      <c r="A749" s="329"/>
      <c r="B749" s="330"/>
      <c r="C749" s="330"/>
      <c r="D749" s="330"/>
      <c r="E749" s="329"/>
      <c r="F749" s="331"/>
      <c r="G749" s="329"/>
      <c r="H749" s="333"/>
      <c r="I749" s="330"/>
      <c r="J749" s="329"/>
      <c r="K749" s="329"/>
      <c r="L749" s="329"/>
      <c r="M749" s="329"/>
      <c r="N749" s="329"/>
      <c r="O749" s="329"/>
      <c r="P749" s="329"/>
      <c r="Q749" s="329"/>
      <c r="R749" s="329"/>
    </row>
    <row r="750" spans="1:18" ht="15.75" customHeight="1" x14ac:dyDescent="0.25">
      <c r="A750" s="329"/>
      <c r="B750" s="330"/>
      <c r="C750" s="330"/>
      <c r="D750" s="330"/>
      <c r="E750" s="329"/>
      <c r="F750" s="331"/>
      <c r="G750" s="329"/>
      <c r="H750" s="333"/>
      <c r="I750" s="330"/>
      <c r="J750" s="329"/>
      <c r="K750" s="329"/>
      <c r="L750" s="329"/>
      <c r="M750" s="329"/>
      <c r="N750" s="329"/>
      <c r="O750" s="329"/>
      <c r="P750" s="329"/>
      <c r="Q750" s="329"/>
      <c r="R750" s="329"/>
    </row>
    <row r="751" spans="1:18" ht="15.75" customHeight="1" x14ac:dyDescent="0.25">
      <c r="A751" s="329"/>
      <c r="B751" s="330"/>
      <c r="C751" s="330"/>
      <c r="D751" s="330"/>
      <c r="E751" s="329"/>
      <c r="F751" s="331"/>
      <c r="G751" s="329"/>
      <c r="H751" s="333"/>
      <c r="I751" s="330"/>
      <c r="J751" s="329"/>
      <c r="K751" s="329"/>
      <c r="L751" s="329"/>
      <c r="M751" s="329"/>
      <c r="N751" s="329"/>
      <c r="O751" s="329"/>
      <c r="P751" s="329"/>
      <c r="Q751" s="329"/>
      <c r="R751" s="329"/>
    </row>
    <row r="752" spans="1:18" ht="15.75" customHeight="1" x14ac:dyDescent="0.25">
      <c r="A752" s="329"/>
      <c r="B752" s="330"/>
      <c r="C752" s="330"/>
      <c r="D752" s="330"/>
      <c r="E752" s="329"/>
      <c r="F752" s="331"/>
      <c r="G752" s="329"/>
      <c r="H752" s="333"/>
      <c r="I752" s="330"/>
      <c r="J752" s="329"/>
      <c r="K752" s="329"/>
      <c r="L752" s="329"/>
      <c r="M752" s="329"/>
      <c r="N752" s="329"/>
      <c r="O752" s="329"/>
      <c r="P752" s="329"/>
      <c r="Q752" s="329"/>
      <c r="R752" s="329"/>
    </row>
    <row r="753" spans="1:18" ht="15.75" customHeight="1" x14ac:dyDescent="0.25">
      <c r="A753" s="329"/>
      <c r="B753" s="330"/>
      <c r="C753" s="330"/>
      <c r="D753" s="330"/>
      <c r="E753" s="329"/>
      <c r="F753" s="331"/>
      <c r="G753" s="329"/>
      <c r="H753" s="333"/>
      <c r="I753" s="330"/>
      <c r="J753" s="329"/>
      <c r="K753" s="329"/>
      <c r="L753" s="329"/>
      <c r="M753" s="329"/>
      <c r="N753" s="329"/>
      <c r="O753" s="329"/>
      <c r="P753" s="329"/>
      <c r="Q753" s="329"/>
      <c r="R753" s="329"/>
    </row>
    <row r="754" spans="1:18" ht="15.75" customHeight="1" x14ac:dyDescent="0.25">
      <c r="A754" s="329"/>
      <c r="B754" s="330"/>
      <c r="C754" s="330"/>
      <c r="D754" s="330"/>
      <c r="E754" s="329"/>
      <c r="F754" s="331"/>
      <c r="G754" s="329"/>
      <c r="H754" s="333"/>
      <c r="I754" s="330"/>
      <c r="J754" s="329"/>
      <c r="K754" s="329"/>
      <c r="L754" s="329"/>
      <c r="M754" s="329"/>
      <c r="N754" s="329"/>
      <c r="O754" s="329"/>
      <c r="P754" s="329"/>
      <c r="Q754" s="329"/>
      <c r="R754" s="329"/>
    </row>
    <row r="755" spans="1:18" ht="15.75" customHeight="1" x14ac:dyDescent="0.25">
      <c r="A755" s="329"/>
      <c r="B755" s="330"/>
      <c r="C755" s="330"/>
      <c r="D755" s="330"/>
      <c r="E755" s="329"/>
      <c r="F755" s="331"/>
      <c r="G755" s="329"/>
      <c r="H755" s="333"/>
      <c r="I755" s="330"/>
      <c r="J755" s="329"/>
      <c r="K755" s="329"/>
      <c r="L755" s="329"/>
      <c r="M755" s="329"/>
      <c r="N755" s="329"/>
      <c r="O755" s="329"/>
      <c r="P755" s="329"/>
      <c r="Q755" s="329"/>
      <c r="R755" s="329"/>
    </row>
    <row r="756" spans="1:18" ht="15.75" customHeight="1" x14ac:dyDescent="0.25">
      <c r="A756" s="329"/>
      <c r="B756" s="330"/>
      <c r="C756" s="330"/>
      <c r="D756" s="330"/>
      <c r="E756" s="329"/>
      <c r="F756" s="331"/>
      <c r="G756" s="329"/>
      <c r="H756" s="333"/>
      <c r="I756" s="330"/>
      <c r="J756" s="329"/>
      <c r="K756" s="329"/>
      <c r="L756" s="329"/>
      <c r="M756" s="329"/>
      <c r="N756" s="329"/>
      <c r="O756" s="329"/>
      <c r="P756" s="329"/>
      <c r="Q756" s="329"/>
      <c r="R756" s="329"/>
    </row>
    <row r="757" spans="1:18" ht="15.75" customHeight="1" x14ac:dyDescent="0.25">
      <c r="A757" s="329"/>
      <c r="B757" s="330"/>
      <c r="C757" s="330"/>
      <c r="D757" s="330"/>
      <c r="E757" s="329"/>
      <c r="F757" s="331"/>
      <c r="G757" s="329"/>
      <c r="H757" s="333"/>
      <c r="I757" s="330"/>
      <c r="J757" s="329"/>
      <c r="K757" s="329"/>
      <c r="L757" s="329"/>
      <c r="M757" s="329"/>
      <c r="N757" s="329"/>
      <c r="O757" s="329"/>
      <c r="P757" s="329"/>
      <c r="Q757" s="329"/>
      <c r="R757" s="329"/>
    </row>
    <row r="758" spans="1:18" ht="15.75" customHeight="1" x14ac:dyDescent="0.25">
      <c r="A758" s="329"/>
      <c r="B758" s="330"/>
      <c r="C758" s="330"/>
      <c r="D758" s="330"/>
      <c r="E758" s="329"/>
      <c r="F758" s="331"/>
      <c r="G758" s="329"/>
      <c r="H758" s="333"/>
      <c r="I758" s="330"/>
      <c r="J758" s="329"/>
      <c r="K758" s="329"/>
      <c r="L758" s="329"/>
      <c r="M758" s="329"/>
      <c r="N758" s="329"/>
      <c r="O758" s="329"/>
      <c r="P758" s="329"/>
      <c r="Q758" s="329"/>
      <c r="R758" s="329"/>
    </row>
    <row r="759" spans="1:18" ht="15.75" customHeight="1" x14ac:dyDescent="0.25">
      <c r="A759" s="329"/>
      <c r="B759" s="330"/>
      <c r="C759" s="330"/>
      <c r="D759" s="330"/>
      <c r="E759" s="329"/>
      <c r="F759" s="331"/>
      <c r="G759" s="329"/>
      <c r="H759" s="333"/>
      <c r="I759" s="330"/>
      <c r="J759" s="329"/>
      <c r="K759" s="329"/>
      <c r="L759" s="329"/>
      <c r="M759" s="329"/>
      <c r="N759" s="329"/>
      <c r="O759" s="329"/>
      <c r="P759" s="329"/>
      <c r="Q759" s="329"/>
      <c r="R759" s="329"/>
    </row>
    <row r="760" spans="1:18" ht="15.75" customHeight="1" x14ac:dyDescent="0.25">
      <c r="A760" s="329"/>
      <c r="B760" s="330"/>
      <c r="C760" s="330"/>
      <c r="D760" s="330"/>
      <c r="E760" s="329"/>
      <c r="F760" s="331"/>
      <c r="G760" s="329"/>
      <c r="H760" s="333"/>
      <c r="I760" s="330"/>
      <c r="J760" s="329"/>
      <c r="K760" s="329"/>
      <c r="L760" s="329"/>
      <c r="M760" s="329"/>
      <c r="N760" s="329"/>
      <c r="O760" s="329"/>
      <c r="P760" s="329"/>
      <c r="Q760" s="329"/>
      <c r="R760" s="329"/>
    </row>
    <row r="761" spans="1:18" ht="15.75" customHeight="1" x14ac:dyDescent="0.25">
      <c r="A761" s="329"/>
      <c r="B761" s="330"/>
      <c r="C761" s="330"/>
      <c r="D761" s="330"/>
      <c r="E761" s="329"/>
      <c r="F761" s="331"/>
      <c r="G761" s="329"/>
      <c r="H761" s="333"/>
      <c r="I761" s="330"/>
      <c r="J761" s="329"/>
      <c r="K761" s="329"/>
      <c r="L761" s="329"/>
      <c r="M761" s="329"/>
      <c r="N761" s="329"/>
      <c r="O761" s="329"/>
      <c r="P761" s="329"/>
      <c r="Q761" s="329"/>
      <c r="R761" s="329"/>
    </row>
    <row r="762" spans="1:18" ht="15.75" customHeight="1" x14ac:dyDescent="0.25">
      <c r="A762" s="329"/>
      <c r="B762" s="330"/>
      <c r="C762" s="330"/>
      <c r="D762" s="330"/>
      <c r="E762" s="329"/>
      <c r="F762" s="331"/>
      <c r="G762" s="329"/>
      <c r="H762" s="333"/>
      <c r="I762" s="330"/>
      <c r="J762" s="329"/>
      <c r="K762" s="329"/>
      <c r="L762" s="329"/>
      <c r="M762" s="329"/>
      <c r="N762" s="329"/>
      <c r="O762" s="329"/>
      <c r="P762" s="329"/>
      <c r="Q762" s="329"/>
      <c r="R762" s="329"/>
    </row>
    <row r="763" spans="1:18" ht="15.75" customHeight="1" x14ac:dyDescent="0.25">
      <c r="A763" s="329"/>
      <c r="B763" s="330"/>
      <c r="C763" s="330"/>
      <c r="D763" s="330"/>
      <c r="E763" s="329"/>
      <c r="F763" s="331"/>
      <c r="G763" s="329"/>
      <c r="H763" s="333"/>
      <c r="I763" s="330"/>
      <c r="J763" s="329"/>
      <c r="K763" s="329"/>
      <c r="L763" s="329"/>
      <c r="M763" s="329"/>
      <c r="N763" s="329"/>
      <c r="O763" s="329"/>
      <c r="P763" s="329"/>
      <c r="Q763" s="329"/>
      <c r="R763" s="329"/>
    </row>
    <row r="764" spans="1:18" ht="15.75" customHeight="1" x14ac:dyDescent="0.25">
      <c r="A764" s="329"/>
      <c r="B764" s="330"/>
      <c r="C764" s="330"/>
      <c r="D764" s="330"/>
      <c r="E764" s="329"/>
      <c r="F764" s="331"/>
      <c r="G764" s="329"/>
      <c r="H764" s="333"/>
      <c r="I764" s="330"/>
      <c r="J764" s="329"/>
      <c r="K764" s="329"/>
      <c r="L764" s="329"/>
      <c r="M764" s="329"/>
      <c r="N764" s="329"/>
      <c r="O764" s="329"/>
      <c r="P764" s="329"/>
      <c r="Q764" s="329"/>
      <c r="R764" s="329"/>
    </row>
    <row r="765" spans="1:18" ht="15.75" customHeight="1" x14ac:dyDescent="0.25">
      <c r="A765" s="329"/>
      <c r="B765" s="330"/>
      <c r="C765" s="330"/>
      <c r="D765" s="330"/>
      <c r="E765" s="329"/>
      <c r="F765" s="331"/>
      <c r="G765" s="329"/>
      <c r="H765" s="333"/>
      <c r="I765" s="330"/>
      <c r="J765" s="329"/>
      <c r="K765" s="329"/>
      <c r="L765" s="329"/>
      <c r="M765" s="329"/>
      <c r="N765" s="329"/>
      <c r="O765" s="329"/>
      <c r="P765" s="329"/>
      <c r="Q765" s="329"/>
      <c r="R765" s="329"/>
    </row>
    <row r="766" spans="1:18" ht="15.75" customHeight="1" x14ac:dyDescent="0.25">
      <c r="A766" s="329"/>
      <c r="B766" s="330"/>
      <c r="C766" s="330"/>
      <c r="D766" s="330"/>
      <c r="E766" s="329"/>
      <c r="F766" s="331"/>
      <c r="G766" s="329"/>
      <c r="H766" s="333"/>
      <c r="I766" s="330"/>
      <c r="J766" s="329"/>
      <c r="K766" s="329"/>
      <c r="L766" s="329"/>
      <c r="M766" s="329"/>
      <c r="N766" s="329"/>
      <c r="O766" s="329"/>
      <c r="P766" s="329"/>
      <c r="Q766" s="329"/>
      <c r="R766" s="329"/>
    </row>
    <row r="767" spans="1:18" ht="15.75" customHeight="1" x14ac:dyDescent="0.25">
      <c r="A767" s="329"/>
      <c r="B767" s="330"/>
      <c r="C767" s="330"/>
      <c r="D767" s="330"/>
      <c r="E767" s="329"/>
      <c r="F767" s="331"/>
      <c r="G767" s="329"/>
      <c r="H767" s="333"/>
      <c r="I767" s="330"/>
      <c r="J767" s="329"/>
      <c r="K767" s="329"/>
      <c r="L767" s="329"/>
      <c r="M767" s="329"/>
      <c r="N767" s="329"/>
      <c r="O767" s="329"/>
      <c r="P767" s="329"/>
      <c r="Q767" s="329"/>
      <c r="R767" s="329"/>
    </row>
    <row r="768" spans="1:18" ht="15.75" customHeight="1" x14ac:dyDescent="0.25">
      <c r="A768" s="329"/>
      <c r="B768" s="330"/>
      <c r="C768" s="330"/>
      <c r="D768" s="330"/>
      <c r="E768" s="329"/>
      <c r="F768" s="331"/>
      <c r="G768" s="329"/>
      <c r="H768" s="333"/>
      <c r="I768" s="330"/>
      <c r="J768" s="329"/>
      <c r="K768" s="329"/>
      <c r="L768" s="329"/>
      <c r="M768" s="329"/>
      <c r="N768" s="329"/>
      <c r="O768" s="329"/>
      <c r="P768" s="329"/>
      <c r="Q768" s="329"/>
      <c r="R768" s="329"/>
    </row>
    <row r="769" spans="1:18" ht="15.75" customHeight="1" x14ac:dyDescent="0.25">
      <c r="A769" s="329"/>
      <c r="B769" s="330"/>
      <c r="C769" s="330"/>
      <c r="D769" s="330"/>
      <c r="E769" s="329"/>
      <c r="F769" s="331"/>
      <c r="G769" s="329"/>
      <c r="H769" s="333"/>
      <c r="I769" s="330"/>
      <c r="J769" s="329"/>
      <c r="K769" s="329"/>
      <c r="L769" s="329"/>
      <c r="M769" s="329"/>
      <c r="N769" s="329"/>
      <c r="O769" s="329"/>
      <c r="P769" s="329"/>
      <c r="Q769" s="329"/>
      <c r="R769" s="329"/>
    </row>
    <row r="770" spans="1:18" ht="15.75" customHeight="1" x14ac:dyDescent="0.25">
      <c r="A770" s="329"/>
      <c r="B770" s="330"/>
      <c r="C770" s="330"/>
      <c r="D770" s="330"/>
      <c r="E770" s="329"/>
      <c r="F770" s="331"/>
      <c r="G770" s="329"/>
      <c r="H770" s="333"/>
      <c r="I770" s="330"/>
      <c r="J770" s="329"/>
      <c r="K770" s="329"/>
      <c r="L770" s="329"/>
      <c r="M770" s="329"/>
      <c r="N770" s="329"/>
      <c r="O770" s="329"/>
      <c r="P770" s="329"/>
      <c r="Q770" s="329"/>
      <c r="R770" s="329"/>
    </row>
    <row r="771" spans="1:18" ht="15.75" customHeight="1" x14ac:dyDescent="0.25">
      <c r="A771" s="329"/>
      <c r="B771" s="330"/>
      <c r="C771" s="330"/>
      <c r="D771" s="330"/>
      <c r="E771" s="329"/>
      <c r="F771" s="331"/>
      <c r="G771" s="329"/>
      <c r="H771" s="333"/>
      <c r="I771" s="330"/>
      <c r="J771" s="329"/>
      <c r="K771" s="329"/>
      <c r="L771" s="329"/>
      <c r="M771" s="329"/>
      <c r="N771" s="329"/>
      <c r="O771" s="329"/>
      <c r="P771" s="329"/>
      <c r="Q771" s="329"/>
      <c r="R771" s="329"/>
    </row>
    <row r="772" spans="1:18" ht="15.75" customHeight="1" x14ac:dyDescent="0.25">
      <c r="A772" s="329"/>
      <c r="B772" s="330"/>
      <c r="C772" s="330"/>
      <c r="D772" s="330"/>
      <c r="E772" s="329"/>
      <c r="F772" s="331"/>
      <c r="G772" s="329"/>
      <c r="H772" s="333"/>
      <c r="I772" s="330"/>
      <c r="J772" s="329"/>
      <c r="K772" s="329"/>
      <c r="L772" s="329"/>
      <c r="M772" s="329"/>
      <c r="N772" s="329"/>
      <c r="O772" s="329"/>
      <c r="P772" s="329"/>
      <c r="Q772" s="329"/>
      <c r="R772" s="329"/>
    </row>
    <row r="773" spans="1:18" ht="15.75" customHeight="1" x14ac:dyDescent="0.25">
      <c r="A773" s="329"/>
      <c r="B773" s="330"/>
      <c r="C773" s="330"/>
      <c r="D773" s="330"/>
      <c r="E773" s="329"/>
      <c r="F773" s="331"/>
      <c r="G773" s="329"/>
      <c r="H773" s="333"/>
      <c r="I773" s="330"/>
      <c r="J773" s="329"/>
      <c r="K773" s="329"/>
      <c r="L773" s="329"/>
      <c r="M773" s="329"/>
      <c r="N773" s="329"/>
      <c r="O773" s="329"/>
      <c r="P773" s="329"/>
      <c r="Q773" s="329"/>
      <c r="R773" s="329"/>
    </row>
    <row r="774" spans="1:18" ht="15.75" customHeight="1" x14ac:dyDescent="0.25">
      <c r="A774" s="329"/>
      <c r="B774" s="330"/>
      <c r="C774" s="330"/>
      <c r="D774" s="330"/>
      <c r="E774" s="329"/>
      <c r="F774" s="331"/>
      <c r="G774" s="329"/>
      <c r="H774" s="333"/>
      <c r="I774" s="330"/>
      <c r="J774" s="329"/>
      <c r="K774" s="329"/>
      <c r="L774" s="329"/>
      <c r="M774" s="329"/>
      <c r="N774" s="329"/>
      <c r="O774" s="329"/>
      <c r="P774" s="329"/>
      <c r="Q774" s="329"/>
      <c r="R774" s="329"/>
    </row>
    <row r="775" spans="1:18" ht="15.75" customHeight="1" x14ac:dyDescent="0.25">
      <c r="A775" s="329"/>
      <c r="B775" s="330"/>
      <c r="C775" s="330"/>
      <c r="D775" s="330"/>
      <c r="E775" s="329"/>
      <c r="F775" s="331"/>
      <c r="G775" s="329"/>
      <c r="H775" s="333"/>
      <c r="I775" s="330"/>
      <c r="J775" s="329"/>
      <c r="K775" s="329"/>
      <c r="L775" s="329"/>
      <c r="M775" s="329"/>
      <c r="N775" s="329"/>
      <c r="O775" s="329"/>
      <c r="P775" s="329"/>
      <c r="Q775" s="329"/>
      <c r="R775" s="329"/>
    </row>
    <row r="776" spans="1:18" ht="15.75" customHeight="1" x14ac:dyDescent="0.25">
      <c r="A776" s="329"/>
      <c r="B776" s="330"/>
      <c r="C776" s="330"/>
      <c r="D776" s="330"/>
      <c r="E776" s="329"/>
      <c r="F776" s="331"/>
      <c r="G776" s="329"/>
      <c r="H776" s="333"/>
      <c r="I776" s="330"/>
      <c r="J776" s="329"/>
      <c r="K776" s="329"/>
      <c r="L776" s="329"/>
      <c r="M776" s="329"/>
      <c r="N776" s="329"/>
      <c r="O776" s="329"/>
      <c r="P776" s="329"/>
      <c r="Q776" s="329"/>
      <c r="R776" s="329"/>
    </row>
    <row r="777" spans="1:18" ht="15.75" customHeight="1" x14ac:dyDescent="0.25">
      <c r="A777" s="329"/>
      <c r="B777" s="330"/>
      <c r="C777" s="330"/>
      <c r="D777" s="330"/>
      <c r="E777" s="329"/>
      <c r="F777" s="331"/>
      <c r="G777" s="329"/>
      <c r="H777" s="333"/>
      <c r="I777" s="330"/>
      <c r="J777" s="329"/>
      <c r="K777" s="329"/>
      <c r="L777" s="329"/>
      <c r="M777" s="329"/>
      <c r="N777" s="329"/>
      <c r="O777" s="329"/>
      <c r="P777" s="329"/>
      <c r="Q777" s="329"/>
      <c r="R777" s="329"/>
    </row>
    <row r="778" spans="1:18" ht="15.75" customHeight="1" x14ac:dyDescent="0.25">
      <c r="A778" s="329"/>
      <c r="B778" s="330"/>
      <c r="C778" s="330"/>
      <c r="D778" s="330"/>
      <c r="E778" s="329"/>
      <c r="F778" s="331"/>
      <c r="G778" s="329"/>
      <c r="H778" s="333"/>
      <c r="I778" s="330"/>
      <c r="J778" s="329"/>
      <c r="K778" s="329"/>
      <c r="L778" s="329"/>
      <c r="M778" s="329"/>
      <c r="N778" s="329"/>
      <c r="O778" s="329"/>
      <c r="P778" s="329"/>
      <c r="Q778" s="329"/>
      <c r="R778" s="329"/>
    </row>
    <row r="779" spans="1:18" ht="15.75" customHeight="1" x14ac:dyDescent="0.25">
      <c r="A779" s="329"/>
      <c r="B779" s="330"/>
      <c r="C779" s="330"/>
      <c r="D779" s="330"/>
      <c r="E779" s="329"/>
      <c r="F779" s="331"/>
      <c r="G779" s="329"/>
      <c r="H779" s="333"/>
      <c r="I779" s="330"/>
      <c r="J779" s="329"/>
      <c r="K779" s="329"/>
      <c r="L779" s="329"/>
      <c r="M779" s="329"/>
      <c r="N779" s="329"/>
      <c r="O779" s="329"/>
      <c r="P779" s="329"/>
      <c r="Q779" s="329"/>
      <c r="R779" s="329"/>
    </row>
    <row r="780" spans="1:18" ht="15.75" customHeight="1" x14ac:dyDescent="0.25">
      <c r="A780" s="329"/>
      <c r="B780" s="330"/>
      <c r="C780" s="330"/>
      <c r="D780" s="330"/>
      <c r="E780" s="329"/>
      <c r="F780" s="331"/>
      <c r="G780" s="329"/>
      <c r="H780" s="333"/>
      <c r="I780" s="330"/>
      <c r="J780" s="329"/>
      <c r="K780" s="329"/>
      <c r="L780" s="329"/>
      <c r="M780" s="329"/>
      <c r="N780" s="329"/>
      <c r="O780" s="329"/>
      <c r="P780" s="329"/>
      <c r="Q780" s="329"/>
      <c r="R780" s="329"/>
    </row>
    <row r="781" spans="1:18" ht="15.75" customHeight="1" x14ac:dyDescent="0.25">
      <c r="A781" s="329"/>
      <c r="B781" s="330"/>
      <c r="C781" s="330"/>
      <c r="D781" s="330"/>
      <c r="E781" s="329"/>
      <c r="F781" s="331"/>
      <c r="G781" s="329"/>
      <c r="H781" s="333"/>
      <c r="I781" s="330"/>
      <c r="J781" s="329"/>
      <c r="K781" s="329"/>
      <c r="L781" s="329"/>
      <c r="M781" s="329"/>
      <c r="N781" s="329"/>
      <c r="O781" s="329"/>
      <c r="P781" s="329"/>
      <c r="Q781" s="329"/>
      <c r="R781" s="329"/>
    </row>
    <row r="782" spans="1:18" ht="15.75" customHeight="1" x14ac:dyDescent="0.25">
      <c r="A782" s="329"/>
      <c r="B782" s="330"/>
      <c r="C782" s="330"/>
      <c r="D782" s="330"/>
      <c r="E782" s="329"/>
      <c r="F782" s="331"/>
      <c r="G782" s="329"/>
      <c r="H782" s="333"/>
      <c r="I782" s="330"/>
      <c r="J782" s="329"/>
      <c r="K782" s="329"/>
      <c r="L782" s="329"/>
      <c r="M782" s="329"/>
      <c r="N782" s="329"/>
      <c r="O782" s="329"/>
      <c r="P782" s="329"/>
      <c r="Q782" s="329"/>
      <c r="R782" s="329"/>
    </row>
    <row r="783" spans="1:18" ht="15.75" customHeight="1" x14ac:dyDescent="0.25">
      <c r="A783" s="329"/>
      <c r="B783" s="330"/>
      <c r="C783" s="330"/>
      <c r="D783" s="330"/>
      <c r="E783" s="329"/>
      <c r="F783" s="331"/>
      <c r="G783" s="329"/>
      <c r="H783" s="333"/>
      <c r="I783" s="330"/>
      <c r="J783" s="329"/>
      <c r="K783" s="329"/>
      <c r="L783" s="329"/>
      <c r="M783" s="329"/>
      <c r="N783" s="329"/>
      <c r="O783" s="329"/>
      <c r="P783" s="329"/>
      <c r="Q783" s="329"/>
      <c r="R783" s="329"/>
    </row>
    <row r="784" spans="1:18" ht="15.75" customHeight="1" x14ac:dyDescent="0.25">
      <c r="A784" s="329"/>
      <c r="B784" s="330"/>
      <c r="C784" s="330"/>
      <c r="D784" s="330"/>
      <c r="E784" s="329"/>
      <c r="F784" s="331"/>
      <c r="G784" s="329"/>
      <c r="H784" s="333"/>
      <c r="I784" s="330"/>
      <c r="J784" s="329"/>
      <c r="K784" s="329"/>
      <c r="L784" s="329"/>
      <c r="M784" s="329"/>
      <c r="N784" s="329"/>
      <c r="O784" s="329"/>
      <c r="P784" s="329"/>
      <c r="Q784" s="329"/>
      <c r="R784" s="329"/>
    </row>
    <row r="785" spans="1:18" ht="15.75" customHeight="1" x14ac:dyDescent="0.25">
      <c r="A785" s="329"/>
      <c r="B785" s="330"/>
      <c r="C785" s="330"/>
      <c r="D785" s="330"/>
      <c r="E785" s="329"/>
      <c r="F785" s="331"/>
      <c r="G785" s="329"/>
      <c r="H785" s="333"/>
      <c r="I785" s="330"/>
      <c r="J785" s="329"/>
      <c r="K785" s="329"/>
      <c r="L785" s="329"/>
      <c r="M785" s="329"/>
      <c r="N785" s="329"/>
      <c r="O785" s="329"/>
      <c r="P785" s="329"/>
      <c r="Q785" s="329"/>
      <c r="R785" s="329"/>
    </row>
    <row r="786" spans="1:18" ht="15.75" customHeight="1" x14ac:dyDescent="0.25">
      <c r="A786" s="329"/>
      <c r="B786" s="330"/>
      <c r="C786" s="330"/>
      <c r="D786" s="330"/>
      <c r="E786" s="329"/>
      <c r="F786" s="331"/>
      <c r="G786" s="329"/>
      <c r="H786" s="333"/>
      <c r="I786" s="330"/>
      <c r="J786" s="329"/>
      <c r="K786" s="329"/>
      <c r="L786" s="329"/>
      <c r="M786" s="329"/>
      <c r="N786" s="329"/>
      <c r="O786" s="329"/>
      <c r="P786" s="329"/>
      <c r="Q786" s="329"/>
      <c r="R786" s="329"/>
    </row>
    <row r="787" spans="1:18" ht="15.75" customHeight="1" x14ac:dyDescent="0.25">
      <c r="A787" s="329"/>
      <c r="B787" s="330"/>
      <c r="C787" s="330"/>
      <c r="D787" s="330"/>
      <c r="E787" s="329"/>
      <c r="F787" s="331"/>
      <c r="G787" s="329"/>
      <c r="H787" s="333"/>
      <c r="I787" s="330"/>
      <c r="J787" s="329"/>
      <c r="K787" s="329"/>
      <c r="L787" s="329"/>
      <c r="M787" s="329"/>
      <c r="N787" s="329"/>
      <c r="O787" s="329"/>
      <c r="P787" s="329"/>
      <c r="Q787" s="329"/>
      <c r="R787" s="329"/>
    </row>
    <row r="788" spans="1:18" ht="15.75" customHeight="1" x14ac:dyDescent="0.25">
      <c r="A788" s="329"/>
      <c r="B788" s="330"/>
      <c r="C788" s="330"/>
      <c r="D788" s="330"/>
      <c r="E788" s="329"/>
      <c r="F788" s="331"/>
      <c r="G788" s="329"/>
      <c r="H788" s="333"/>
      <c r="I788" s="330"/>
      <c r="J788" s="329"/>
      <c r="K788" s="329"/>
      <c r="L788" s="329"/>
      <c r="M788" s="329"/>
      <c r="N788" s="329"/>
      <c r="O788" s="329"/>
      <c r="P788" s="329"/>
      <c r="Q788" s="329"/>
      <c r="R788" s="329"/>
    </row>
    <row r="789" spans="1:18" ht="15.75" customHeight="1" x14ac:dyDescent="0.25">
      <c r="A789" s="329"/>
      <c r="B789" s="330"/>
      <c r="C789" s="330"/>
      <c r="D789" s="330"/>
      <c r="E789" s="329"/>
      <c r="F789" s="331"/>
      <c r="G789" s="329"/>
      <c r="H789" s="333"/>
      <c r="I789" s="330"/>
      <c r="J789" s="329"/>
      <c r="K789" s="329"/>
      <c r="L789" s="329"/>
      <c r="M789" s="329"/>
      <c r="N789" s="329"/>
      <c r="O789" s="329"/>
      <c r="P789" s="329"/>
      <c r="Q789" s="329"/>
      <c r="R789" s="329"/>
    </row>
    <row r="790" spans="1:18" ht="15.75" customHeight="1" x14ac:dyDescent="0.25">
      <c r="A790" s="329"/>
      <c r="B790" s="330"/>
      <c r="C790" s="330"/>
      <c r="D790" s="330"/>
      <c r="E790" s="329"/>
      <c r="F790" s="331"/>
      <c r="G790" s="329"/>
      <c r="H790" s="333"/>
      <c r="I790" s="330"/>
      <c r="J790" s="329"/>
      <c r="K790" s="329"/>
      <c r="L790" s="329"/>
      <c r="M790" s="329"/>
      <c r="N790" s="329"/>
      <c r="O790" s="329"/>
      <c r="P790" s="329"/>
      <c r="Q790" s="329"/>
      <c r="R790" s="329"/>
    </row>
    <row r="791" spans="1:18" ht="15.75" customHeight="1" x14ac:dyDescent="0.25">
      <c r="A791" s="329"/>
      <c r="B791" s="330"/>
      <c r="C791" s="330"/>
      <c r="D791" s="330"/>
      <c r="E791" s="329"/>
      <c r="F791" s="331"/>
      <c r="G791" s="329"/>
      <c r="H791" s="333"/>
      <c r="I791" s="330"/>
      <c r="J791" s="329"/>
      <c r="K791" s="329"/>
      <c r="L791" s="329"/>
      <c r="M791" s="329"/>
      <c r="N791" s="329"/>
      <c r="O791" s="329"/>
      <c r="P791" s="329"/>
      <c r="Q791" s="329"/>
      <c r="R791" s="329"/>
    </row>
    <row r="792" spans="1:18" ht="15.75" customHeight="1" x14ac:dyDescent="0.25">
      <c r="A792" s="329"/>
      <c r="B792" s="330"/>
      <c r="C792" s="330"/>
      <c r="D792" s="330"/>
      <c r="E792" s="329"/>
      <c r="F792" s="331"/>
      <c r="G792" s="329"/>
      <c r="H792" s="333"/>
      <c r="I792" s="330"/>
      <c r="J792" s="329"/>
      <c r="K792" s="329"/>
      <c r="L792" s="329"/>
      <c r="M792" s="329"/>
      <c r="N792" s="329"/>
      <c r="O792" s="329"/>
      <c r="P792" s="329"/>
      <c r="Q792" s="329"/>
      <c r="R792" s="329"/>
    </row>
    <row r="793" spans="1:18" ht="15.75" customHeight="1" x14ac:dyDescent="0.25">
      <c r="A793" s="329"/>
      <c r="B793" s="330"/>
      <c r="C793" s="330"/>
      <c r="D793" s="330"/>
      <c r="E793" s="329"/>
      <c r="F793" s="331"/>
      <c r="G793" s="329"/>
      <c r="H793" s="333"/>
      <c r="I793" s="330"/>
      <c r="J793" s="329"/>
      <c r="K793" s="329"/>
      <c r="L793" s="329"/>
      <c r="M793" s="329"/>
      <c r="N793" s="329"/>
      <c r="O793" s="329"/>
      <c r="P793" s="329"/>
      <c r="Q793" s="329"/>
      <c r="R793" s="329"/>
    </row>
    <row r="794" spans="1:18" ht="15.75" customHeight="1" x14ac:dyDescent="0.25">
      <c r="A794" s="329"/>
      <c r="B794" s="330"/>
      <c r="C794" s="330"/>
      <c r="D794" s="330"/>
      <c r="E794" s="329"/>
      <c r="F794" s="331"/>
      <c r="G794" s="329"/>
      <c r="H794" s="333"/>
      <c r="I794" s="330"/>
      <c r="J794" s="329"/>
      <c r="K794" s="329"/>
      <c r="L794" s="329"/>
      <c r="M794" s="329"/>
      <c r="N794" s="329"/>
      <c r="O794" s="329"/>
      <c r="P794" s="329"/>
      <c r="Q794" s="329"/>
      <c r="R794" s="329"/>
    </row>
    <row r="795" spans="1:18" ht="15.75" customHeight="1" x14ac:dyDescent="0.25">
      <c r="A795" s="329"/>
      <c r="B795" s="330"/>
      <c r="C795" s="330"/>
      <c r="D795" s="330"/>
      <c r="E795" s="329"/>
      <c r="F795" s="331"/>
      <c r="G795" s="329"/>
      <c r="H795" s="333"/>
      <c r="I795" s="330"/>
      <c r="J795" s="329"/>
      <c r="K795" s="329"/>
      <c r="L795" s="329"/>
      <c r="M795" s="329"/>
      <c r="N795" s="329"/>
      <c r="O795" s="329"/>
      <c r="P795" s="329"/>
      <c r="Q795" s="329"/>
      <c r="R795" s="329"/>
    </row>
    <row r="796" spans="1:18" ht="15.75" customHeight="1" x14ac:dyDescent="0.25">
      <c r="A796" s="329"/>
      <c r="B796" s="330"/>
      <c r="C796" s="330"/>
      <c r="D796" s="330"/>
      <c r="E796" s="329"/>
      <c r="F796" s="331"/>
      <c r="G796" s="329"/>
      <c r="H796" s="333"/>
      <c r="I796" s="330"/>
      <c r="J796" s="329"/>
      <c r="K796" s="329"/>
      <c r="L796" s="329"/>
      <c r="M796" s="329"/>
      <c r="N796" s="329"/>
      <c r="O796" s="329"/>
      <c r="P796" s="329"/>
      <c r="Q796" s="329"/>
      <c r="R796" s="329"/>
    </row>
    <row r="797" spans="1:18" ht="15.75" customHeight="1" x14ac:dyDescent="0.25">
      <c r="A797" s="329"/>
      <c r="B797" s="330"/>
      <c r="C797" s="330"/>
      <c r="D797" s="330"/>
      <c r="E797" s="329"/>
      <c r="F797" s="331"/>
      <c r="G797" s="329"/>
      <c r="H797" s="333"/>
      <c r="I797" s="330"/>
      <c r="J797" s="329"/>
      <c r="K797" s="329"/>
      <c r="L797" s="329"/>
      <c r="M797" s="329"/>
      <c r="N797" s="329"/>
      <c r="O797" s="329"/>
      <c r="P797" s="329"/>
      <c r="Q797" s="329"/>
      <c r="R797" s="329"/>
    </row>
    <row r="798" spans="1:18" ht="15.75" customHeight="1" x14ac:dyDescent="0.25">
      <c r="A798" s="329"/>
      <c r="B798" s="330"/>
      <c r="C798" s="330"/>
      <c r="D798" s="330"/>
      <c r="E798" s="329"/>
      <c r="F798" s="331"/>
      <c r="G798" s="329"/>
      <c r="H798" s="333"/>
      <c r="I798" s="330"/>
      <c r="J798" s="329"/>
      <c r="K798" s="329"/>
      <c r="L798" s="329"/>
      <c r="M798" s="329"/>
      <c r="N798" s="329"/>
      <c r="O798" s="329"/>
      <c r="P798" s="329"/>
      <c r="Q798" s="329"/>
      <c r="R798" s="329"/>
    </row>
    <row r="799" spans="1:18" ht="15.75" customHeight="1" x14ac:dyDescent="0.25">
      <c r="A799" s="329"/>
      <c r="B799" s="330"/>
      <c r="C799" s="330"/>
      <c r="D799" s="330"/>
      <c r="E799" s="329"/>
      <c r="F799" s="331"/>
      <c r="G799" s="329"/>
      <c r="H799" s="333"/>
      <c r="I799" s="330"/>
      <c r="J799" s="329"/>
      <c r="K799" s="329"/>
      <c r="L799" s="329"/>
      <c r="M799" s="329"/>
      <c r="N799" s="329"/>
      <c r="O799" s="329"/>
      <c r="P799" s="329"/>
      <c r="Q799" s="329"/>
      <c r="R799" s="329"/>
    </row>
    <row r="800" spans="1:18" ht="15.75" customHeight="1" x14ac:dyDescent="0.25">
      <c r="A800" s="329"/>
      <c r="B800" s="330"/>
      <c r="C800" s="330"/>
      <c r="D800" s="330"/>
      <c r="E800" s="329"/>
      <c r="F800" s="331"/>
      <c r="G800" s="329"/>
      <c r="H800" s="333"/>
      <c r="I800" s="330"/>
      <c r="J800" s="329"/>
      <c r="K800" s="329"/>
      <c r="L800" s="329"/>
      <c r="M800" s="329"/>
      <c r="N800" s="329"/>
      <c r="O800" s="329"/>
      <c r="P800" s="329"/>
      <c r="Q800" s="329"/>
      <c r="R800" s="329"/>
    </row>
    <row r="801" spans="1:18" ht="15.75" customHeight="1" x14ac:dyDescent="0.25">
      <c r="A801" s="329"/>
      <c r="B801" s="330"/>
      <c r="C801" s="330"/>
      <c r="D801" s="330"/>
      <c r="E801" s="329"/>
      <c r="F801" s="331"/>
      <c r="G801" s="329"/>
      <c r="H801" s="333"/>
      <c r="I801" s="330"/>
      <c r="J801" s="329"/>
      <c r="K801" s="329"/>
      <c r="L801" s="329"/>
      <c r="M801" s="329"/>
      <c r="N801" s="329"/>
      <c r="O801" s="329"/>
      <c r="P801" s="329"/>
      <c r="Q801" s="329"/>
      <c r="R801" s="329"/>
    </row>
    <row r="802" spans="1:18" ht="15.75" customHeight="1" x14ac:dyDescent="0.25">
      <c r="A802" s="329"/>
      <c r="B802" s="330"/>
      <c r="C802" s="330"/>
      <c r="D802" s="330"/>
      <c r="E802" s="329"/>
      <c r="F802" s="331"/>
      <c r="G802" s="329"/>
      <c r="H802" s="333"/>
      <c r="I802" s="330"/>
      <c r="J802" s="329"/>
      <c r="K802" s="329"/>
      <c r="L802" s="329"/>
      <c r="M802" s="329"/>
      <c r="N802" s="329"/>
      <c r="O802" s="329"/>
      <c r="P802" s="329"/>
      <c r="Q802" s="329"/>
      <c r="R802" s="329"/>
    </row>
    <row r="803" spans="1:18" ht="15.75" customHeight="1" x14ac:dyDescent="0.25">
      <c r="A803" s="329"/>
      <c r="B803" s="330"/>
      <c r="C803" s="330"/>
      <c r="D803" s="330"/>
      <c r="E803" s="329"/>
      <c r="F803" s="331"/>
      <c r="G803" s="329"/>
      <c r="H803" s="333"/>
      <c r="I803" s="330"/>
      <c r="J803" s="329"/>
      <c r="K803" s="329"/>
      <c r="L803" s="329"/>
      <c r="M803" s="329"/>
      <c r="N803" s="329"/>
      <c r="O803" s="329"/>
      <c r="P803" s="329"/>
      <c r="Q803" s="329"/>
      <c r="R803" s="329"/>
    </row>
    <row r="804" spans="1:18" ht="15.75" customHeight="1" x14ac:dyDescent="0.25">
      <c r="A804" s="329"/>
      <c r="B804" s="330"/>
      <c r="C804" s="330"/>
      <c r="D804" s="330"/>
      <c r="E804" s="329"/>
      <c r="F804" s="331"/>
      <c r="G804" s="329"/>
      <c r="H804" s="333"/>
      <c r="I804" s="330"/>
      <c r="J804" s="329"/>
      <c r="K804" s="329"/>
      <c r="L804" s="329"/>
      <c r="M804" s="329"/>
      <c r="N804" s="329"/>
      <c r="O804" s="329"/>
      <c r="P804" s="329"/>
      <c r="Q804" s="329"/>
      <c r="R804" s="329"/>
    </row>
    <row r="805" spans="1:18" ht="15.75" customHeight="1" x14ac:dyDescent="0.25">
      <c r="A805" s="329"/>
      <c r="B805" s="330"/>
      <c r="C805" s="330"/>
      <c r="D805" s="330"/>
      <c r="E805" s="329"/>
      <c r="F805" s="331"/>
      <c r="G805" s="329"/>
      <c r="H805" s="333"/>
      <c r="I805" s="330"/>
      <c r="J805" s="329"/>
      <c r="K805" s="329"/>
      <c r="L805" s="329"/>
      <c r="M805" s="329"/>
      <c r="N805" s="329"/>
      <c r="O805" s="329"/>
      <c r="P805" s="329"/>
      <c r="Q805" s="329"/>
      <c r="R805" s="329"/>
    </row>
    <row r="806" spans="1:18" ht="15.75" customHeight="1" x14ac:dyDescent="0.25">
      <c r="A806" s="329"/>
      <c r="B806" s="330"/>
      <c r="C806" s="330"/>
      <c r="D806" s="330"/>
      <c r="E806" s="329"/>
      <c r="F806" s="331"/>
      <c r="G806" s="329"/>
      <c r="H806" s="333"/>
      <c r="I806" s="330"/>
      <c r="J806" s="329"/>
      <c r="K806" s="329"/>
      <c r="L806" s="329"/>
      <c r="M806" s="329"/>
      <c r="N806" s="329"/>
      <c r="O806" s="329"/>
      <c r="P806" s="329"/>
      <c r="Q806" s="329"/>
      <c r="R806" s="329"/>
    </row>
    <row r="807" spans="1:18" ht="15.75" customHeight="1" x14ac:dyDescent="0.25">
      <c r="A807" s="329"/>
      <c r="B807" s="330"/>
      <c r="C807" s="330"/>
      <c r="D807" s="330"/>
      <c r="E807" s="329"/>
      <c r="F807" s="331"/>
      <c r="G807" s="329"/>
      <c r="H807" s="333"/>
      <c r="I807" s="330"/>
      <c r="J807" s="329"/>
      <c r="K807" s="329"/>
      <c r="L807" s="329"/>
      <c r="M807" s="329"/>
      <c r="N807" s="329"/>
      <c r="O807" s="329"/>
      <c r="P807" s="329"/>
      <c r="Q807" s="329"/>
      <c r="R807" s="329"/>
    </row>
    <row r="808" spans="1:18" ht="15.75" customHeight="1" x14ac:dyDescent="0.25">
      <c r="A808" s="329"/>
      <c r="B808" s="330"/>
      <c r="C808" s="330"/>
      <c r="D808" s="330"/>
      <c r="E808" s="329"/>
      <c r="F808" s="331"/>
      <c r="G808" s="329"/>
      <c r="H808" s="333"/>
      <c r="I808" s="330"/>
      <c r="J808" s="329"/>
      <c r="K808" s="329"/>
      <c r="L808" s="329"/>
      <c r="M808" s="329"/>
      <c r="N808" s="329"/>
      <c r="O808" s="329"/>
      <c r="P808" s="329"/>
      <c r="Q808" s="329"/>
      <c r="R808" s="329"/>
    </row>
    <row r="809" spans="1:18" ht="15.75" customHeight="1" x14ac:dyDescent="0.25">
      <c r="A809" s="329"/>
      <c r="B809" s="330"/>
      <c r="C809" s="330"/>
      <c r="D809" s="330"/>
      <c r="E809" s="329"/>
      <c r="F809" s="331"/>
      <c r="G809" s="329"/>
      <c r="H809" s="333"/>
      <c r="I809" s="330"/>
      <c r="J809" s="329"/>
      <c r="K809" s="329"/>
      <c r="L809" s="329"/>
      <c r="M809" s="329"/>
      <c r="N809" s="329"/>
      <c r="O809" s="329"/>
      <c r="P809" s="329"/>
      <c r="Q809" s="329"/>
      <c r="R809" s="329"/>
    </row>
    <row r="810" spans="1:18" ht="15.75" customHeight="1" x14ac:dyDescent="0.25">
      <c r="A810" s="329"/>
      <c r="B810" s="330"/>
      <c r="C810" s="330"/>
      <c r="D810" s="330"/>
      <c r="E810" s="329"/>
      <c r="F810" s="331"/>
      <c r="G810" s="329"/>
      <c r="H810" s="333"/>
      <c r="I810" s="330"/>
      <c r="J810" s="329"/>
      <c r="K810" s="329"/>
      <c r="L810" s="329"/>
      <c r="M810" s="329"/>
      <c r="N810" s="329"/>
      <c r="O810" s="329"/>
      <c r="P810" s="329"/>
      <c r="Q810" s="329"/>
      <c r="R810" s="329"/>
    </row>
    <row r="811" spans="1:18" ht="15.75" customHeight="1" x14ac:dyDescent="0.25">
      <c r="A811" s="329"/>
      <c r="B811" s="330"/>
      <c r="C811" s="330"/>
      <c r="D811" s="330"/>
      <c r="E811" s="329"/>
      <c r="F811" s="331"/>
      <c r="G811" s="329"/>
      <c r="H811" s="333"/>
      <c r="I811" s="330"/>
      <c r="J811" s="329"/>
      <c r="K811" s="329"/>
      <c r="L811" s="329"/>
      <c r="M811" s="329"/>
      <c r="N811" s="329"/>
      <c r="O811" s="329"/>
      <c r="P811" s="329"/>
      <c r="Q811" s="329"/>
      <c r="R811" s="329"/>
    </row>
    <row r="812" spans="1:18" ht="15.75" customHeight="1" x14ac:dyDescent="0.25">
      <c r="A812" s="329"/>
      <c r="B812" s="330"/>
      <c r="C812" s="330"/>
      <c r="D812" s="330"/>
      <c r="E812" s="329"/>
      <c r="F812" s="331"/>
      <c r="G812" s="329"/>
      <c r="H812" s="333"/>
      <c r="I812" s="330"/>
      <c r="J812" s="329"/>
      <c r="K812" s="329"/>
      <c r="L812" s="329"/>
      <c r="M812" s="329"/>
      <c r="N812" s="329"/>
      <c r="O812" s="329"/>
      <c r="P812" s="329"/>
      <c r="Q812" s="329"/>
      <c r="R812" s="329"/>
    </row>
    <row r="813" spans="1:18" ht="15.75" customHeight="1" x14ac:dyDescent="0.25">
      <c r="A813" s="329"/>
      <c r="B813" s="330"/>
      <c r="C813" s="330"/>
      <c r="D813" s="330"/>
      <c r="E813" s="329"/>
      <c r="F813" s="331"/>
      <c r="G813" s="329"/>
      <c r="H813" s="333"/>
      <c r="I813" s="330"/>
      <c r="J813" s="329"/>
      <c r="K813" s="329"/>
      <c r="L813" s="329"/>
      <c r="M813" s="329"/>
      <c r="N813" s="329"/>
      <c r="O813" s="329"/>
      <c r="P813" s="329"/>
      <c r="Q813" s="329"/>
      <c r="R813" s="329"/>
    </row>
    <row r="814" spans="1:18" ht="15.75" customHeight="1" x14ac:dyDescent="0.25">
      <c r="A814" s="329"/>
      <c r="B814" s="330"/>
      <c r="C814" s="330"/>
      <c r="D814" s="330"/>
      <c r="E814" s="329"/>
      <c r="F814" s="331"/>
      <c r="G814" s="329"/>
      <c r="H814" s="333"/>
      <c r="I814" s="330"/>
      <c r="J814" s="329"/>
      <c r="K814" s="329"/>
      <c r="L814" s="329"/>
      <c r="M814" s="329"/>
      <c r="N814" s="329"/>
      <c r="O814" s="329"/>
      <c r="P814" s="329"/>
      <c r="Q814" s="329"/>
      <c r="R814" s="329"/>
    </row>
    <row r="815" spans="1:18" ht="15.75" customHeight="1" x14ac:dyDescent="0.25">
      <c r="A815" s="329"/>
      <c r="B815" s="330"/>
      <c r="C815" s="330"/>
      <c r="D815" s="330"/>
      <c r="E815" s="329"/>
      <c r="F815" s="331"/>
      <c r="G815" s="329"/>
      <c r="H815" s="333"/>
      <c r="I815" s="330"/>
      <c r="J815" s="329"/>
      <c r="K815" s="329"/>
      <c r="L815" s="329"/>
      <c r="M815" s="329"/>
      <c r="N815" s="329"/>
      <c r="O815" s="329"/>
      <c r="P815" s="329"/>
      <c r="Q815" s="329"/>
      <c r="R815" s="329"/>
    </row>
    <row r="816" spans="1:18" ht="15.75" customHeight="1" x14ac:dyDescent="0.25">
      <c r="A816" s="329"/>
      <c r="B816" s="330"/>
      <c r="C816" s="330"/>
      <c r="D816" s="330"/>
      <c r="E816" s="329"/>
      <c r="F816" s="331"/>
      <c r="G816" s="329"/>
      <c r="H816" s="333"/>
      <c r="I816" s="330"/>
      <c r="J816" s="329"/>
      <c r="K816" s="329"/>
      <c r="L816" s="329"/>
      <c r="M816" s="329"/>
      <c r="N816" s="329"/>
      <c r="O816" s="329"/>
      <c r="P816" s="329"/>
      <c r="Q816" s="329"/>
      <c r="R816" s="329"/>
    </row>
    <row r="817" spans="1:18" ht="15.75" customHeight="1" x14ac:dyDescent="0.25">
      <c r="A817" s="329"/>
      <c r="B817" s="330"/>
      <c r="C817" s="330"/>
      <c r="D817" s="330"/>
      <c r="E817" s="329"/>
      <c r="F817" s="331"/>
      <c r="G817" s="329"/>
      <c r="H817" s="333"/>
      <c r="I817" s="330"/>
      <c r="J817" s="329"/>
      <c r="K817" s="329"/>
      <c r="L817" s="329"/>
      <c r="M817" s="329"/>
      <c r="N817" s="329"/>
      <c r="O817" s="329"/>
      <c r="P817" s="329"/>
      <c r="Q817" s="329"/>
      <c r="R817" s="329"/>
    </row>
    <row r="818" spans="1:18" ht="15.75" customHeight="1" x14ac:dyDescent="0.25">
      <c r="A818" s="329"/>
      <c r="B818" s="330"/>
      <c r="C818" s="330"/>
      <c r="D818" s="330"/>
      <c r="E818" s="329"/>
      <c r="F818" s="331"/>
      <c r="G818" s="329"/>
      <c r="H818" s="333"/>
      <c r="I818" s="330"/>
      <c r="J818" s="329"/>
      <c r="K818" s="329"/>
      <c r="L818" s="329"/>
      <c r="M818" s="329"/>
      <c r="N818" s="329"/>
      <c r="O818" s="329"/>
      <c r="P818" s="329"/>
      <c r="Q818" s="329"/>
      <c r="R818" s="329"/>
    </row>
    <row r="819" spans="1:18" ht="15.75" customHeight="1" x14ac:dyDescent="0.25">
      <c r="A819" s="329"/>
      <c r="B819" s="330"/>
      <c r="C819" s="330"/>
      <c r="D819" s="330"/>
      <c r="E819" s="329"/>
      <c r="F819" s="331"/>
      <c r="G819" s="329"/>
      <c r="H819" s="333"/>
      <c r="I819" s="330"/>
      <c r="J819" s="329"/>
      <c r="K819" s="329"/>
      <c r="L819" s="329"/>
      <c r="M819" s="329"/>
      <c r="N819" s="329"/>
      <c r="O819" s="329"/>
      <c r="P819" s="329"/>
      <c r="Q819" s="329"/>
      <c r="R819" s="329"/>
    </row>
    <row r="820" spans="1:18" ht="15.75" customHeight="1" x14ac:dyDescent="0.25">
      <c r="A820" s="329"/>
      <c r="B820" s="330"/>
      <c r="C820" s="330"/>
      <c r="D820" s="330"/>
      <c r="E820" s="329"/>
      <c r="F820" s="331"/>
      <c r="G820" s="329"/>
      <c r="H820" s="333"/>
      <c r="I820" s="330"/>
      <c r="J820" s="329"/>
      <c r="K820" s="329"/>
      <c r="L820" s="329"/>
      <c r="M820" s="329"/>
      <c r="N820" s="329"/>
      <c r="O820" s="329"/>
      <c r="P820" s="329"/>
      <c r="Q820" s="329"/>
      <c r="R820" s="329"/>
    </row>
    <row r="821" spans="1:18" ht="15.75" customHeight="1" x14ac:dyDescent="0.25">
      <c r="A821" s="329"/>
      <c r="B821" s="330"/>
      <c r="C821" s="330"/>
      <c r="D821" s="330"/>
      <c r="E821" s="329"/>
      <c r="F821" s="331"/>
      <c r="G821" s="329"/>
      <c r="H821" s="333"/>
      <c r="I821" s="330"/>
      <c r="J821" s="329"/>
      <c r="K821" s="329"/>
      <c r="L821" s="329"/>
      <c r="M821" s="329"/>
      <c r="N821" s="329"/>
      <c r="O821" s="329"/>
      <c r="P821" s="329"/>
      <c r="Q821" s="329"/>
      <c r="R821" s="329"/>
    </row>
    <row r="822" spans="1:18" ht="15.75" customHeight="1" x14ac:dyDescent="0.25">
      <c r="A822" s="329"/>
      <c r="B822" s="330"/>
      <c r="C822" s="330"/>
      <c r="D822" s="330"/>
      <c r="E822" s="329"/>
      <c r="F822" s="331"/>
      <c r="G822" s="329"/>
      <c r="H822" s="333"/>
      <c r="I822" s="330"/>
      <c r="J822" s="329"/>
      <c r="K822" s="329"/>
      <c r="L822" s="329"/>
      <c r="M822" s="329"/>
      <c r="N822" s="329"/>
      <c r="O822" s="329"/>
      <c r="P822" s="329"/>
      <c r="Q822" s="329"/>
      <c r="R822" s="329"/>
    </row>
    <row r="823" spans="1:18" ht="15.75" customHeight="1" x14ac:dyDescent="0.25">
      <c r="A823" s="329"/>
      <c r="B823" s="330"/>
      <c r="C823" s="330"/>
      <c r="D823" s="330"/>
      <c r="E823" s="329"/>
      <c r="F823" s="331"/>
      <c r="G823" s="329"/>
      <c r="H823" s="333"/>
      <c r="I823" s="330"/>
      <c r="J823" s="329"/>
      <c r="K823" s="329"/>
      <c r="L823" s="329"/>
      <c r="M823" s="329"/>
      <c r="N823" s="329"/>
      <c r="O823" s="329"/>
      <c r="P823" s="329"/>
      <c r="Q823" s="329"/>
      <c r="R823" s="329"/>
    </row>
    <row r="824" spans="1:18" ht="15.75" customHeight="1" x14ac:dyDescent="0.25">
      <c r="A824" s="329"/>
      <c r="B824" s="330"/>
      <c r="C824" s="330"/>
      <c r="D824" s="330"/>
      <c r="E824" s="329"/>
      <c r="F824" s="331"/>
      <c r="G824" s="329"/>
      <c r="H824" s="333"/>
      <c r="I824" s="330"/>
      <c r="J824" s="329"/>
      <c r="K824" s="329"/>
      <c r="L824" s="329"/>
      <c r="M824" s="329"/>
      <c r="N824" s="329"/>
      <c r="O824" s="329"/>
      <c r="P824" s="329"/>
      <c r="Q824" s="329"/>
      <c r="R824" s="329"/>
    </row>
    <row r="825" spans="1:18" ht="15.75" customHeight="1" x14ac:dyDescent="0.25">
      <c r="A825" s="329"/>
      <c r="B825" s="330"/>
      <c r="C825" s="330"/>
      <c r="D825" s="330"/>
      <c r="E825" s="329"/>
      <c r="F825" s="331"/>
      <c r="G825" s="329"/>
      <c r="H825" s="333"/>
      <c r="I825" s="330"/>
      <c r="J825" s="329"/>
      <c r="K825" s="329"/>
      <c r="L825" s="329"/>
      <c r="M825" s="329"/>
      <c r="N825" s="329"/>
      <c r="O825" s="329"/>
      <c r="P825" s="329"/>
      <c r="Q825" s="329"/>
      <c r="R825" s="329"/>
    </row>
    <row r="826" spans="1:18" ht="15.75" customHeight="1" x14ac:dyDescent="0.25">
      <c r="A826" s="329"/>
      <c r="B826" s="330"/>
      <c r="C826" s="330"/>
      <c r="D826" s="330"/>
      <c r="E826" s="329"/>
      <c r="F826" s="331"/>
      <c r="G826" s="329"/>
      <c r="H826" s="333"/>
      <c r="I826" s="330"/>
      <c r="J826" s="329"/>
      <c r="K826" s="329"/>
      <c r="L826" s="329"/>
      <c r="M826" s="329"/>
      <c r="N826" s="329"/>
      <c r="O826" s="329"/>
      <c r="P826" s="329"/>
      <c r="Q826" s="329"/>
      <c r="R826" s="329"/>
    </row>
    <row r="827" spans="1:18" ht="15.75" customHeight="1" x14ac:dyDescent="0.25">
      <c r="A827" s="329"/>
      <c r="B827" s="330"/>
      <c r="C827" s="330"/>
      <c r="D827" s="330"/>
      <c r="E827" s="329"/>
      <c r="F827" s="331"/>
      <c r="G827" s="329"/>
      <c r="H827" s="333"/>
      <c r="I827" s="330"/>
      <c r="J827" s="329"/>
      <c r="K827" s="329"/>
      <c r="L827" s="329"/>
      <c r="M827" s="329"/>
      <c r="N827" s="329"/>
      <c r="O827" s="329"/>
      <c r="P827" s="329"/>
      <c r="Q827" s="329"/>
      <c r="R827" s="329"/>
    </row>
    <row r="828" spans="1:18" ht="15.75" customHeight="1" x14ac:dyDescent="0.25">
      <c r="A828" s="329"/>
      <c r="B828" s="330"/>
      <c r="C828" s="330"/>
      <c r="D828" s="330"/>
      <c r="E828" s="329"/>
      <c r="F828" s="331"/>
      <c r="G828" s="329"/>
      <c r="H828" s="333"/>
      <c r="I828" s="330"/>
      <c r="J828" s="329"/>
      <c r="K828" s="329"/>
      <c r="L828" s="329"/>
      <c r="M828" s="329"/>
      <c r="N828" s="329"/>
      <c r="O828" s="329"/>
      <c r="P828" s="329"/>
      <c r="Q828" s="329"/>
      <c r="R828" s="329"/>
    </row>
    <row r="829" spans="1:18" ht="15.75" customHeight="1" x14ac:dyDescent="0.25">
      <c r="A829" s="329"/>
      <c r="B829" s="330"/>
      <c r="C829" s="330"/>
      <c r="D829" s="330"/>
      <c r="E829" s="329"/>
      <c r="F829" s="331"/>
      <c r="G829" s="329"/>
      <c r="H829" s="333"/>
      <c r="I829" s="330"/>
      <c r="J829" s="329"/>
      <c r="K829" s="329"/>
      <c r="L829" s="329"/>
      <c r="M829" s="329"/>
      <c r="N829" s="329"/>
      <c r="O829" s="329"/>
      <c r="P829" s="329"/>
      <c r="Q829" s="329"/>
      <c r="R829" s="329"/>
    </row>
    <row r="830" spans="1:18" ht="15.75" customHeight="1" x14ac:dyDescent="0.25">
      <c r="A830" s="329"/>
      <c r="B830" s="330"/>
      <c r="C830" s="330"/>
      <c r="D830" s="330"/>
      <c r="E830" s="329"/>
      <c r="F830" s="331"/>
      <c r="G830" s="329"/>
      <c r="H830" s="333"/>
      <c r="I830" s="330"/>
      <c r="J830" s="329"/>
      <c r="K830" s="329"/>
      <c r="L830" s="329"/>
      <c r="M830" s="329"/>
      <c r="N830" s="329"/>
      <c r="O830" s="329"/>
      <c r="P830" s="329"/>
      <c r="Q830" s="329"/>
      <c r="R830" s="329"/>
    </row>
    <row r="831" spans="1:18" ht="15.75" customHeight="1" x14ac:dyDescent="0.25">
      <c r="A831" s="329"/>
      <c r="B831" s="330"/>
      <c r="C831" s="330"/>
      <c r="D831" s="330"/>
      <c r="E831" s="329"/>
      <c r="F831" s="331"/>
      <c r="G831" s="329"/>
      <c r="H831" s="333"/>
      <c r="I831" s="330"/>
      <c r="J831" s="329"/>
      <c r="K831" s="329"/>
      <c r="L831" s="329"/>
      <c r="M831" s="329"/>
      <c r="N831" s="329"/>
      <c r="O831" s="329"/>
      <c r="P831" s="329"/>
      <c r="Q831" s="329"/>
      <c r="R831" s="329"/>
    </row>
    <row r="832" spans="1:18" ht="15.75" customHeight="1" x14ac:dyDescent="0.25">
      <c r="A832" s="329"/>
      <c r="B832" s="330"/>
      <c r="C832" s="330"/>
      <c r="D832" s="330"/>
      <c r="E832" s="329"/>
      <c r="F832" s="331"/>
      <c r="G832" s="329"/>
      <c r="H832" s="333"/>
      <c r="I832" s="330"/>
      <c r="J832" s="329"/>
      <c r="K832" s="329"/>
      <c r="L832" s="329"/>
      <c r="M832" s="329"/>
      <c r="N832" s="329"/>
      <c r="O832" s="329"/>
      <c r="P832" s="329"/>
      <c r="Q832" s="329"/>
      <c r="R832" s="329"/>
    </row>
    <row r="833" spans="1:18" ht="15.75" customHeight="1" x14ac:dyDescent="0.25">
      <c r="A833" s="329"/>
      <c r="B833" s="330"/>
      <c r="C833" s="330"/>
      <c r="D833" s="330"/>
      <c r="E833" s="329"/>
      <c r="F833" s="331"/>
      <c r="G833" s="329"/>
      <c r="H833" s="333"/>
      <c r="I833" s="330"/>
      <c r="J833" s="329"/>
      <c r="K833" s="329"/>
      <c r="L833" s="329"/>
      <c r="M833" s="329"/>
      <c r="N833" s="329"/>
      <c r="O833" s="329"/>
      <c r="P833" s="329"/>
      <c r="Q833" s="329"/>
      <c r="R833" s="329"/>
    </row>
    <row r="834" spans="1:18" ht="15.75" customHeight="1" x14ac:dyDescent="0.25">
      <c r="A834" s="329"/>
      <c r="B834" s="330"/>
      <c r="C834" s="330"/>
      <c r="D834" s="330"/>
      <c r="E834" s="329"/>
      <c r="F834" s="331"/>
      <c r="G834" s="329"/>
      <c r="H834" s="333"/>
      <c r="I834" s="330"/>
      <c r="J834" s="329"/>
      <c r="K834" s="329"/>
      <c r="L834" s="329"/>
      <c r="M834" s="329"/>
      <c r="N834" s="329"/>
      <c r="O834" s="329"/>
      <c r="P834" s="329"/>
      <c r="Q834" s="329"/>
      <c r="R834" s="329"/>
    </row>
    <row r="835" spans="1:18" ht="15.75" customHeight="1" x14ac:dyDescent="0.25">
      <c r="A835" s="329"/>
      <c r="B835" s="330"/>
      <c r="C835" s="330"/>
      <c r="D835" s="330"/>
      <c r="E835" s="329"/>
      <c r="F835" s="331"/>
      <c r="G835" s="329"/>
      <c r="H835" s="333"/>
      <c r="I835" s="330"/>
      <c r="J835" s="329"/>
      <c r="K835" s="329"/>
      <c r="L835" s="329"/>
      <c r="M835" s="329"/>
      <c r="N835" s="329"/>
      <c r="O835" s="329"/>
      <c r="P835" s="329"/>
      <c r="Q835" s="329"/>
      <c r="R835" s="329"/>
    </row>
    <row r="836" spans="1:18" ht="15.75" customHeight="1" x14ac:dyDescent="0.25">
      <c r="A836" s="329"/>
      <c r="B836" s="330"/>
      <c r="C836" s="330"/>
      <c r="D836" s="330"/>
      <c r="E836" s="329"/>
      <c r="F836" s="331"/>
      <c r="G836" s="329"/>
      <c r="H836" s="333"/>
      <c r="I836" s="330"/>
      <c r="J836" s="329"/>
      <c r="K836" s="329"/>
      <c r="L836" s="329"/>
      <c r="M836" s="329"/>
      <c r="N836" s="329"/>
      <c r="O836" s="329"/>
      <c r="P836" s="329"/>
      <c r="Q836" s="329"/>
      <c r="R836" s="329"/>
    </row>
    <row r="837" spans="1:18" ht="15.75" customHeight="1" x14ac:dyDescent="0.25">
      <c r="A837" s="329"/>
      <c r="B837" s="330"/>
      <c r="C837" s="330"/>
      <c r="D837" s="330"/>
      <c r="E837" s="329"/>
      <c r="F837" s="331"/>
      <c r="G837" s="329"/>
      <c r="H837" s="333"/>
      <c r="I837" s="330"/>
      <c r="J837" s="329"/>
      <c r="K837" s="329"/>
      <c r="L837" s="329"/>
      <c r="M837" s="329"/>
      <c r="N837" s="329"/>
      <c r="O837" s="329"/>
      <c r="P837" s="329"/>
      <c r="Q837" s="329"/>
      <c r="R837" s="329"/>
    </row>
    <row r="838" spans="1:18" ht="15.75" customHeight="1" x14ac:dyDescent="0.25">
      <c r="A838" s="329"/>
      <c r="B838" s="330"/>
      <c r="C838" s="330"/>
      <c r="D838" s="330"/>
      <c r="E838" s="329"/>
      <c r="F838" s="331"/>
      <c r="G838" s="329"/>
      <c r="H838" s="333"/>
      <c r="I838" s="330"/>
      <c r="J838" s="329"/>
      <c r="K838" s="329"/>
      <c r="L838" s="329"/>
      <c r="M838" s="329"/>
      <c r="N838" s="329"/>
      <c r="O838" s="329"/>
      <c r="P838" s="329"/>
      <c r="Q838" s="329"/>
      <c r="R838" s="329"/>
    </row>
    <row r="839" spans="1:18" ht="15.75" customHeight="1" x14ac:dyDescent="0.25">
      <c r="A839" s="329"/>
      <c r="B839" s="330"/>
      <c r="C839" s="330"/>
      <c r="D839" s="330"/>
      <c r="E839" s="329"/>
      <c r="F839" s="331"/>
      <c r="G839" s="329"/>
      <c r="H839" s="333"/>
      <c r="I839" s="330"/>
      <c r="J839" s="329"/>
      <c r="K839" s="329"/>
      <c r="L839" s="329"/>
      <c r="M839" s="329"/>
      <c r="N839" s="329"/>
      <c r="O839" s="329"/>
      <c r="P839" s="329"/>
      <c r="Q839" s="329"/>
      <c r="R839" s="329"/>
    </row>
    <row r="840" spans="1:18" ht="15.75" customHeight="1" x14ac:dyDescent="0.25">
      <c r="A840" s="329"/>
      <c r="B840" s="330"/>
      <c r="C840" s="330"/>
      <c r="D840" s="330"/>
      <c r="E840" s="329"/>
      <c r="F840" s="331"/>
      <c r="G840" s="329"/>
      <c r="H840" s="333"/>
      <c r="I840" s="330"/>
      <c r="J840" s="329"/>
      <c r="K840" s="329"/>
      <c r="L840" s="329"/>
      <c r="M840" s="329"/>
      <c r="N840" s="329"/>
      <c r="O840" s="329"/>
      <c r="P840" s="329"/>
      <c r="Q840" s="329"/>
      <c r="R840" s="329"/>
    </row>
    <row r="841" spans="1:18" ht="15.75" customHeight="1" x14ac:dyDescent="0.25">
      <c r="A841" s="329"/>
      <c r="B841" s="330"/>
      <c r="C841" s="330"/>
      <c r="D841" s="330"/>
      <c r="E841" s="329"/>
      <c r="F841" s="331"/>
      <c r="G841" s="329"/>
      <c r="H841" s="333"/>
      <c r="I841" s="330"/>
      <c r="J841" s="329"/>
      <c r="K841" s="329"/>
      <c r="L841" s="329"/>
      <c r="M841" s="329"/>
      <c r="N841" s="329"/>
      <c r="O841" s="329"/>
      <c r="P841" s="329"/>
      <c r="Q841" s="329"/>
      <c r="R841" s="329"/>
    </row>
    <row r="842" spans="1:18" ht="15.75" customHeight="1" x14ac:dyDescent="0.25">
      <c r="A842" s="329"/>
      <c r="B842" s="330"/>
      <c r="C842" s="330"/>
      <c r="D842" s="330"/>
      <c r="E842" s="329"/>
      <c r="F842" s="331"/>
      <c r="G842" s="329"/>
      <c r="H842" s="333"/>
      <c r="I842" s="330"/>
      <c r="J842" s="329"/>
      <c r="K842" s="329"/>
      <c r="L842" s="329"/>
      <c r="M842" s="329"/>
      <c r="N842" s="329"/>
      <c r="O842" s="329"/>
      <c r="P842" s="329"/>
      <c r="Q842" s="329"/>
      <c r="R842" s="329"/>
    </row>
    <row r="843" spans="1:18" ht="15.75" customHeight="1" x14ac:dyDescent="0.25">
      <c r="A843" s="329"/>
      <c r="B843" s="330"/>
      <c r="C843" s="330"/>
      <c r="D843" s="330"/>
      <c r="E843" s="329"/>
      <c r="F843" s="331"/>
      <c r="G843" s="329"/>
      <c r="H843" s="333"/>
      <c r="I843" s="330"/>
      <c r="J843" s="329"/>
      <c r="K843" s="329"/>
      <c r="L843" s="329"/>
      <c r="M843" s="329"/>
      <c r="N843" s="329"/>
      <c r="O843" s="329"/>
      <c r="P843" s="329"/>
      <c r="Q843" s="329"/>
      <c r="R843" s="329"/>
    </row>
    <row r="844" spans="1:18" ht="15.75" customHeight="1" x14ac:dyDescent="0.25">
      <c r="A844" s="329"/>
      <c r="B844" s="330"/>
      <c r="C844" s="330"/>
      <c r="D844" s="330"/>
      <c r="E844" s="329"/>
      <c r="F844" s="331"/>
      <c r="G844" s="329"/>
      <c r="H844" s="333"/>
      <c r="I844" s="330"/>
      <c r="J844" s="329"/>
      <c r="K844" s="329"/>
      <c r="L844" s="329"/>
      <c r="M844" s="329"/>
      <c r="N844" s="329"/>
      <c r="O844" s="329"/>
      <c r="P844" s="329"/>
      <c r="Q844" s="329"/>
      <c r="R844" s="329"/>
    </row>
    <row r="845" spans="1:18" ht="15.75" customHeight="1" x14ac:dyDescent="0.25">
      <c r="A845" s="329"/>
      <c r="B845" s="330"/>
      <c r="C845" s="330"/>
      <c r="D845" s="330"/>
      <c r="E845" s="329"/>
      <c r="F845" s="331"/>
      <c r="G845" s="329"/>
      <c r="H845" s="333"/>
      <c r="I845" s="330"/>
      <c r="J845" s="329"/>
      <c r="K845" s="329"/>
      <c r="L845" s="329"/>
      <c r="M845" s="329"/>
      <c r="N845" s="329"/>
      <c r="O845" s="329"/>
      <c r="P845" s="329"/>
      <c r="Q845" s="329"/>
      <c r="R845" s="329"/>
    </row>
    <row r="846" spans="1:18" ht="15.75" customHeight="1" x14ac:dyDescent="0.25">
      <c r="A846" s="329"/>
      <c r="B846" s="330"/>
      <c r="C846" s="330"/>
      <c r="D846" s="330"/>
      <c r="E846" s="329"/>
      <c r="F846" s="331"/>
      <c r="G846" s="329"/>
      <c r="H846" s="333"/>
      <c r="I846" s="330"/>
      <c r="J846" s="329"/>
      <c r="K846" s="329"/>
      <c r="L846" s="329"/>
      <c r="M846" s="329"/>
      <c r="N846" s="329"/>
      <c r="O846" s="329"/>
      <c r="P846" s="329"/>
      <c r="Q846" s="329"/>
      <c r="R846" s="329"/>
    </row>
    <row r="847" spans="1:18" ht="15.75" customHeight="1" x14ac:dyDescent="0.25">
      <c r="A847" s="329"/>
      <c r="B847" s="330"/>
      <c r="C847" s="330"/>
      <c r="D847" s="330"/>
      <c r="E847" s="329"/>
      <c r="F847" s="331"/>
      <c r="G847" s="329"/>
      <c r="H847" s="333"/>
      <c r="I847" s="330"/>
      <c r="J847" s="329"/>
      <c r="K847" s="329"/>
      <c r="L847" s="329"/>
      <c r="M847" s="329"/>
      <c r="N847" s="329"/>
      <c r="O847" s="329"/>
      <c r="P847" s="329"/>
      <c r="Q847" s="329"/>
      <c r="R847" s="329"/>
    </row>
    <row r="848" spans="1:18" ht="15.75" customHeight="1" x14ac:dyDescent="0.25">
      <c r="A848" s="329"/>
      <c r="B848" s="330"/>
      <c r="C848" s="330"/>
      <c r="D848" s="330"/>
      <c r="E848" s="329"/>
      <c r="F848" s="331"/>
      <c r="G848" s="329"/>
      <c r="H848" s="333"/>
      <c r="I848" s="330"/>
      <c r="J848" s="329"/>
      <c r="K848" s="329"/>
      <c r="L848" s="329"/>
      <c r="M848" s="329"/>
      <c r="N848" s="329"/>
      <c r="O848" s="329"/>
      <c r="P848" s="329"/>
      <c r="Q848" s="329"/>
      <c r="R848" s="329"/>
    </row>
    <row r="849" spans="1:18" ht="15.75" customHeight="1" x14ac:dyDescent="0.25">
      <c r="A849" s="329"/>
      <c r="B849" s="330"/>
      <c r="C849" s="330"/>
      <c r="D849" s="330"/>
      <c r="E849" s="329"/>
      <c r="F849" s="331"/>
      <c r="G849" s="329"/>
      <c r="H849" s="333"/>
      <c r="I849" s="330"/>
      <c r="J849" s="329"/>
      <c r="K849" s="329"/>
      <c r="L849" s="329"/>
      <c r="M849" s="329"/>
      <c r="N849" s="329"/>
      <c r="O849" s="329"/>
      <c r="P849" s="329"/>
      <c r="Q849" s="329"/>
      <c r="R849" s="329"/>
    </row>
    <row r="850" spans="1:18" ht="15.75" customHeight="1" x14ac:dyDescent="0.25">
      <c r="A850" s="329"/>
      <c r="B850" s="330"/>
      <c r="C850" s="330"/>
      <c r="D850" s="330"/>
      <c r="E850" s="329"/>
      <c r="F850" s="331"/>
      <c r="G850" s="329"/>
      <c r="H850" s="333"/>
      <c r="I850" s="330"/>
      <c r="J850" s="329"/>
      <c r="K850" s="329"/>
      <c r="L850" s="329"/>
      <c r="M850" s="329"/>
      <c r="N850" s="329"/>
      <c r="O850" s="329"/>
      <c r="P850" s="329"/>
      <c r="Q850" s="329"/>
      <c r="R850" s="329"/>
    </row>
    <row r="851" spans="1:18" ht="15.75" customHeight="1" x14ac:dyDescent="0.25">
      <c r="A851" s="329"/>
      <c r="B851" s="330"/>
      <c r="C851" s="330"/>
      <c r="D851" s="330"/>
      <c r="E851" s="329"/>
      <c r="F851" s="331"/>
      <c r="G851" s="329"/>
      <c r="H851" s="333"/>
      <c r="I851" s="330"/>
      <c r="J851" s="329"/>
      <c r="K851" s="329"/>
      <c r="L851" s="329"/>
      <c r="M851" s="329"/>
      <c r="N851" s="329"/>
      <c r="O851" s="329"/>
      <c r="P851" s="329"/>
      <c r="Q851" s="329"/>
      <c r="R851" s="329"/>
    </row>
    <row r="852" spans="1:18" ht="15.75" customHeight="1" x14ac:dyDescent="0.25">
      <c r="A852" s="329"/>
      <c r="B852" s="330"/>
      <c r="C852" s="330"/>
      <c r="D852" s="330"/>
      <c r="E852" s="329"/>
      <c r="F852" s="331"/>
      <c r="G852" s="329"/>
      <c r="H852" s="333"/>
      <c r="I852" s="330"/>
      <c r="J852" s="329"/>
      <c r="K852" s="329"/>
      <c r="L852" s="329"/>
      <c r="M852" s="329"/>
      <c r="N852" s="329"/>
      <c r="O852" s="329"/>
      <c r="P852" s="329"/>
      <c r="Q852" s="329"/>
      <c r="R852" s="329"/>
    </row>
    <row r="853" spans="1:18" ht="15.75" customHeight="1" x14ac:dyDescent="0.25">
      <c r="A853" s="329"/>
      <c r="B853" s="330"/>
      <c r="C853" s="330"/>
      <c r="D853" s="330"/>
      <c r="E853" s="329"/>
      <c r="F853" s="331"/>
      <c r="G853" s="329"/>
      <c r="H853" s="333"/>
      <c r="I853" s="330"/>
      <c r="J853" s="329"/>
      <c r="K853" s="329"/>
      <c r="L853" s="329"/>
      <c r="M853" s="329"/>
      <c r="N853" s="329"/>
      <c r="O853" s="329"/>
      <c r="P853" s="329"/>
      <c r="Q853" s="329"/>
      <c r="R853" s="329"/>
    </row>
    <row r="854" spans="1:18" ht="15.75" customHeight="1" x14ac:dyDescent="0.25">
      <c r="A854" s="329"/>
      <c r="B854" s="330"/>
      <c r="C854" s="330"/>
      <c r="D854" s="330"/>
      <c r="E854" s="329"/>
      <c r="F854" s="331"/>
      <c r="G854" s="329"/>
      <c r="H854" s="333"/>
      <c r="I854" s="330"/>
      <c r="J854" s="329"/>
      <c r="K854" s="329"/>
      <c r="L854" s="329"/>
      <c r="M854" s="329"/>
      <c r="N854" s="329"/>
      <c r="O854" s="329"/>
      <c r="P854" s="329"/>
      <c r="Q854" s="329"/>
      <c r="R854" s="329"/>
    </row>
    <row r="855" spans="1:18" ht="15.75" customHeight="1" x14ac:dyDescent="0.25">
      <c r="A855" s="329"/>
      <c r="B855" s="330"/>
      <c r="C855" s="330"/>
      <c r="D855" s="330"/>
      <c r="E855" s="329"/>
      <c r="F855" s="331"/>
      <c r="G855" s="329"/>
      <c r="H855" s="333"/>
      <c r="I855" s="330"/>
      <c r="J855" s="329"/>
      <c r="K855" s="329"/>
      <c r="L855" s="329"/>
      <c r="M855" s="329"/>
      <c r="N855" s="329"/>
      <c r="O855" s="329"/>
      <c r="P855" s="329"/>
      <c r="Q855" s="329"/>
      <c r="R855" s="329"/>
    </row>
    <row r="856" spans="1:18" ht="15.75" customHeight="1" x14ac:dyDescent="0.25">
      <c r="A856" s="329"/>
      <c r="B856" s="330"/>
      <c r="C856" s="330"/>
      <c r="D856" s="330"/>
      <c r="E856" s="329"/>
      <c r="F856" s="331"/>
      <c r="G856" s="329"/>
      <c r="H856" s="333"/>
      <c r="I856" s="330"/>
      <c r="J856" s="329"/>
      <c r="K856" s="329"/>
      <c r="L856" s="329"/>
      <c r="M856" s="329"/>
      <c r="N856" s="329"/>
      <c r="O856" s="329"/>
      <c r="P856" s="329"/>
      <c r="Q856" s="329"/>
      <c r="R856" s="329"/>
    </row>
    <row r="857" spans="1:18" ht="15.75" customHeight="1" x14ac:dyDescent="0.25">
      <c r="A857" s="329"/>
      <c r="B857" s="330"/>
      <c r="C857" s="330"/>
      <c r="D857" s="330"/>
      <c r="E857" s="329"/>
      <c r="F857" s="331"/>
      <c r="G857" s="329"/>
      <c r="H857" s="333"/>
      <c r="I857" s="330"/>
      <c r="J857" s="329"/>
      <c r="K857" s="329"/>
      <c r="L857" s="329"/>
      <c r="M857" s="329"/>
      <c r="N857" s="329"/>
      <c r="O857" s="329"/>
      <c r="P857" s="329"/>
      <c r="Q857" s="329"/>
      <c r="R857" s="329"/>
    </row>
    <row r="858" spans="1:18" ht="15.75" customHeight="1" x14ac:dyDescent="0.25">
      <c r="A858" s="329"/>
      <c r="B858" s="330"/>
      <c r="C858" s="330"/>
      <c r="D858" s="330"/>
      <c r="E858" s="329"/>
      <c r="F858" s="331"/>
      <c r="G858" s="329"/>
      <c r="H858" s="333"/>
      <c r="I858" s="330"/>
      <c r="J858" s="329"/>
      <c r="K858" s="329"/>
      <c r="L858" s="329"/>
      <c r="M858" s="329"/>
      <c r="N858" s="329"/>
      <c r="O858" s="329"/>
      <c r="P858" s="329"/>
      <c r="Q858" s="329"/>
      <c r="R858" s="329"/>
    </row>
    <row r="859" spans="1:18" ht="15.75" customHeight="1" x14ac:dyDescent="0.25">
      <c r="A859" s="329"/>
      <c r="B859" s="330"/>
      <c r="C859" s="330"/>
      <c r="D859" s="330"/>
      <c r="E859" s="329"/>
      <c r="F859" s="331"/>
      <c r="G859" s="329"/>
      <c r="H859" s="333"/>
      <c r="I859" s="330"/>
      <c r="J859" s="329"/>
      <c r="K859" s="329"/>
      <c r="L859" s="329"/>
      <c r="M859" s="329"/>
      <c r="N859" s="329"/>
      <c r="O859" s="329"/>
      <c r="P859" s="329"/>
      <c r="Q859" s="329"/>
      <c r="R859" s="329"/>
    </row>
    <row r="860" spans="1:18" ht="15.75" customHeight="1" x14ac:dyDescent="0.25">
      <c r="A860" s="329"/>
      <c r="B860" s="330"/>
      <c r="C860" s="330"/>
      <c r="D860" s="330"/>
      <c r="E860" s="329"/>
      <c r="F860" s="331"/>
      <c r="G860" s="329"/>
      <c r="H860" s="333"/>
      <c r="I860" s="330"/>
      <c r="J860" s="329"/>
      <c r="K860" s="329"/>
      <c r="L860" s="329"/>
      <c r="M860" s="329"/>
      <c r="N860" s="329"/>
      <c r="O860" s="329"/>
      <c r="P860" s="329"/>
      <c r="Q860" s="329"/>
      <c r="R860" s="329"/>
    </row>
    <row r="861" spans="1:18" ht="15.75" customHeight="1" x14ac:dyDescent="0.25">
      <c r="A861" s="329"/>
      <c r="B861" s="330"/>
      <c r="C861" s="330"/>
      <c r="D861" s="330"/>
      <c r="E861" s="329"/>
      <c r="F861" s="331"/>
      <c r="G861" s="329"/>
      <c r="H861" s="333"/>
      <c r="I861" s="330"/>
      <c r="J861" s="329"/>
      <c r="K861" s="329"/>
      <c r="L861" s="329"/>
      <c r="M861" s="329"/>
      <c r="N861" s="329"/>
      <c r="O861" s="329"/>
      <c r="P861" s="329"/>
      <c r="Q861" s="329"/>
      <c r="R861" s="329"/>
    </row>
    <row r="862" spans="1:18" ht="15.75" customHeight="1" x14ac:dyDescent="0.25">
      <c r="A862" s="329"/>
      <c r="B862" s="330"/>
      <c r="C862" s="330"/>
      <c r="D862" s="330"/>
      <c r="E862" s="329"/>
      <c r="F862" s="331"/>
      <c r="G862" s="329"/>
      <c r="H862" s="333"/>
      <c r="I862" s="330"/>
      <c r="J862" s="329"/>
      <c r="K862" s="329"/>
      <c r="L862" s="329"/>
      <c r="M862" s="329"/>
      <c r="N862" s="329"/>
      <c r="O862" s="329"/>
      <c r="P862" s="329"/>
      <c r="Q862" s="329"/>
      <c r="R862" s="329"/>
    </row>
    <row r="863" spans="1:18" ht="15.75" customHeight="1" x14ac:dyDescent="0.25">
      <c r="A863" s="329"/>
      <c r="B863" s="330"/>
      <c r="C863" s="330"/>
      <c r="D863" s="330"/>
      <c r="E863" s="329"/>
      <c r="F863" s="331"/>
      <c r="G863" s="329"/>
      <c r="H863" s="333"/>
      <c r="I863" s="330"/>
      <c r="J863" s="329"/>
      <c r="K863" s="329"/>
      <c r="L863" s="329"/>
      <c r="M863" s="329"/>
      <c r="N863" s="329"/>
      <c r="O863" s="329"/>
      <c r="P863" s="329"/>
      <c r="Q863" s="329"/>
      <c r="R863" s="329"/>
    </row>
    <row r="864" spans="1:18" ht="15.75" customHeight="1" x14ac:dyDescent="0.25">
      <c r="A864" s="329"/>
      <c r="B864" s="330"/>
      <c r="C864" s="330"/>
      <c r="D864" s="330"/>
      <c r="E864" s="329"/>
      <c r="F864" s="331"/>
      <c r="G864" s="329"/>
      <c r="H864" s="333"/>
      <c r="I864" s="330"/>
      <c r="J864" s="329"/>
      <c r="K864" s="329"/>
      <c r="L864" s="329"/>
      <c r="M864" s="329"/>
      <c r="N864" s="329"/>
      <c r="O864" s="329"/>
      <c r="P864" s="329"/>
      <c r="Q864" s="329"/>
      <c r="R864" s="329"/>
    </row>
    <row r="865" spans="1:18" ht="15.75" customHeight="1" x14ac:dyDescent="0.25">
      <c r="A865" s="329"/>
      <c r="B865" s="330"/>
      <c r="C865" s="330"/>
      <c r="D865" s="330"/>
      <c r="E865" s="329"/>
      <c r="F865" s="331"/>
      <c r="G865" s="329"/>
      <c r="H865" s="333"/>
      <c r="I865" s="330"/>
      <c r="J865" s="329"/>
      <c r="K865" s="329"/>
      <c r="L865" s="329"/>
      <c r="M865" s="329"/>
      <c r="N865" s="329"/>
      <c r="O865" s="329"/>
      <c r="P865" s="329"/>
      <c r="Q865" s="329"/>
      <c r="R865" s="329"/>
    </row>
    <row r="866" spans="1:18" ht="15.75" customHeight="1" x14ac:dyDescent="0.25">
      <c r="A866" s="329"/>
      <c r="B866" s="330"/>
      <c r="C866" s="330"/>
      <c r="D866" s="330"/>
      <c r="E866" s="329"/>
      <c r="F866" s="331"/>
      <c r="G866" s="329"/>
      <c r="H866" s="333"/>
      <c r="I866" s="330"/>
      <c r="J866" s="329"/>
      <c r="K866" s="329"/>
      <c r="L866" s="329"/>
      <c r="M866" s="329"/>
      <c r="N866" s="329"/>
      <c r="O866" s="329"/>
      <c r="P866" s="329"/>
      <c r="Q866" s="329"/>
      <c r="R866" s="329"/>
    </row>
    <row r="867" spans="1:18" ht="15.75" customHeight="1" x14ac:dyDescent="0.25">
      <c r="A867" s="329"/>
      <c r="B867" s="330"/>
      <c r="C867" s="330"/>
      <c r="D867" s="330"/>
      <c r="E867" s="329"/>
      <c r="F867" s="331"/>
      <c r="G867" s="329"/>
      <c r="H867" s="333"/>
      <c r="I867" s="330"/>
      <c r="J867" s="329"/>
      <c r="K867" s="329"/>
      <c r="L867" s="329"/>
      <c r="M867" s="329"/>
      <c r="N867" s="329"/>
      <c r="O867" s="329"/>
      <c r="P867" s="329"/>
      <c r="Q867" s="329"/>
      <c r="R867" s="329"/>
    </row>
    <row r="868" spans="1:18" ht="15.75" customHeight="1" x14ac:dyDescent="0.25">
      <c r="A868" s="329"/>
      <c r="B868" s="330"/>
      <c r="C868" s="330"/>
      <c r="D868" s="330"/>
      <c r="E868" s="329"/>
      <c r="F868" s="331"/>
      <c r="G868" s="329"/>
      <c r="H868" s="333"/>
      <c r="I868" s="330"/>
      <c r="J868" s="329"/>
      <c r="K868" s="329"/>
      <c r="L868" s="329"/>
      <c r="M868" s="329"/>
      <c r="N868" s="329"/>
      <c r="O868" s="329"/>
      <c r="P868" s="329"/>
      <c r="Q868" s="329"/>
      <c r="R868" s="329"/>
    </row>
    <row r="869" spans="1:18" ht="15.75" customHeight="1" x14ac:dyDescent="0.25">
      <c r="A869" s="329"/>
      <c r="B869" s="330"/>
      <c r="C869" s="330"/>
      <c r="D869" s="330"/>
      <c r="E869" s="329"/>
      <c r="F869" s="331"/>
      <c r="G869" s="329"/>
      <c r="H869" s="333"/>
      <c r="I869" s="330"/>
      <c r="J869" s="329"/>
      <c r="K869" s="329"/>
      <c r="L869" s="329"/>
      <c r="M869" s="329"/>
      <c r="N869" s="329"/>
      <c r="O869" s="329"/>
      <c r="P869" s="329"/>
      <c r="Q869" s="329"/>
      <c r="R869" s="329"/>
    </row>
    <row r="870" spans="1:18" ht="15.75" customHeight="1" x14ac:dyDescent="0.25">
      <c r="A870" s="329"/>
      <c r="B870" s="330"/>
      <c r="C870" s="330"/>
      <c r="D870" s="330"/>
      <c r="E870" s="329"/>
      <c r="F870" s="331"/>
      <c r="G870" s="329"/>
      <c r="H870" s="333"/>
      <c r="I870" s="330"/>
      <c r="J870" s="329"/>
      <c r="K870" s="329"/>
      <c r="L870" s="329"/>
      <c r="M870" s="329"/>
      <c r="N870" s="329"/>
      <c r="O870" s="329"/>
      <c r="P870" s="329"/>
      <c r="Q870" s="329"/>
      <c r="R870" s="329"/>
    </row>
    <row r="871" spans="1:18" ht="15.75" customHeight="1" x14ac:dyDescent="0.25">
      <c r="A871" s="329"/>
      <c r="B871" s="330"/>
      <c r="C871" s="330"/>
      <c r="D871" s="330"/>
      <c r="E871" s="329"/>
      <c r="F871" s="331"/>
      <c r="G871" s="329"/>
      <c r="H871" s="333"/>
      <c r="I871" s="330"/>
      <c r="J871" s="329"/>
      <c r="K871" s="329"/>
      <c r="L871" s="329"/>
      <c r="M871" s="329"/>
      <c r="N871" s="329"/>
      <c r="O871" s="329"/>
      <c r="P871" s="329"/>
      <c r="Q871" s="329"/>
      <c r="R871" s="329"/>
    </row>
    <row r="872" spans="1:18" ht="15.75" customHeight="1" x14ac:dyDescent="0.25">
      <c r="A872" s="329"/>
      <c r="B872" s="330"/>
      <c r="C872" s="330"/>
      <c r="D872" s="330"/>
      <c r="E872" s="329"/>
      <c r="F872" s="331"/>
      <c r="G872" s="329"/>
      <c r="H872" s="333"/>
      <c r="I872" s="330"/>
      <c r="J872" s="329"/>
      <c r="K872" s="329"/>
      <c r="L872" s="329"/>
      <c r="M872" s="329"/>
      <c r="N872" s="329"/>
      <c r="O872" s="329"/>
      <c r="P872" s="329"/>
      <c r="Q872" s="329"/>
      <c r="R872" s="329"/>
    </row>
    <row r="873" spans="1:18" ht="15.75" customHeight="1" x14ac:dyDescent="0.25">
      <c r="A873" s="329"/>
      <c r="B873" s="330"/>
      <c r="C873" s="330"/>
      <c r="D873" s="330"/>
      <c r="E873" s="329"/>
      <c r="F873" s="331"/>
      <c r="G873" s="329"/>
      <c r="H873" s="333"/>
      <c r="I873" s="330"/>
      <c r="J873" s="329"/>
      <c r="K873" s="329"/>
      <c r="L873" s="329"/>
      <c r="M873" s="329"/>
      <c r="N873" s="329"/>
      <c r="O873" s="329"/>
      <c r="P873" s="329"/>
      <c r="Q873" s="329"/>
      <c r="R873" s="329"/>
    </row>
    <row r="874" spans="1:18" ht="15.75" customHeight="1" x14ac:dyDescent="0.25">
      <c r="A874" s="329"/>
      <c r="B874" s="330"/>
      <c r="C874" s="330"/>
      <c r="D874" s="330"/>
      <c r="E874" s="329"/>
      <c r="F874" s="331"/>
      <c r="G874" s="329"/>
      <c r="H874" s="333"/>
      <c r="I874" s="330"/>
      <c r="J874" s="329"/>
      <c r="K874" s="329"/>
      <c r="L874" s="329"/>
      <c r="M874" s="329"/>
      <c r="N874" s="329"/>
      <c r="O874" s="329"/>
      <c r="P874" s="329"/>
      <c r="Q874" s="329"/>
      <c r="R874" s="329"/>
    </row>
    <row r="875" spans="1:18" ht="15.75" customHeight="1" x14ac:dyDescent="0.25">
      <c r="A875" s="329"/>
      <c r="B875" s="330"/>
      <c r="C875" s="330"/>
      <c r="D875" s="330"/>
      <c r="E875" s="329"/>
      <c r="F875" s="331"/>
      <c r="G875" s="329"/>
      <c r="H875" s="333"/>
      <c r="I875" s="330"/>
      <c r="J875" s="329"/>
      <c r="K875" s="329"/>
      <c r="L875" s="329"/>
      <c r="M875" s="329"/>
      <c r="N875" s="329"/>
      <c r="O875" s="329"/>
      <c r="P875" s="329"/>
      <c r="Q875" s="329"/>
      <c r="R875" s="329"/>
    </row>
    <row r="876" spans="1:18" ht="15.75" customHeight="1" x14ac:dyDescent="0.25">
      <c r="A876" s="329"/>
      <c r="B876" s="330"/>
      <c r="C876" s="330"/>
      <c r="D876" s="330"/>
      <c r="E876" s="329"/>
      <c r="F876" s="331"/>
      <c r="G876" s="329"/>
      <c r="H876" s="333"/>
      <c r="I876" s="330"/>
      <c r="J876" s="329"/>
      <c r="K876" s="329"/>
      <c r="L876" s="329"/>
      <c r="M876" s="329"/>
      <c r="N876" s="329"/>
      <c r="O876" s="329"/>
      <c r="P876" s="329"/>
      <c r="Q876" s="329"/>
      <c r="R876" s="329"/>
    </row>
    <row r="877" spans="1:18" ht="15.75" customHeight="1" x14ac:dyDescent="0.25">
      <c r="A877" s="329"/>
      <c r="B877" s="330"/>
      <c r="C877" s="330"/>
      <c r="D877" s="330"/>
      <c r="E877" s="329"/>
      <c r="F877" s="331"/>
      <c r="G877" s="329"/>
      <c r="H877" s="333"/>
      <c r="I877" s="330"/>
      <c r="J877" s="329"/>
      <c r="K877" s="329"/>
      <c r="L877" s="329"/>
      <c r="M877" s="329"/>
      <c r="N877" s="329"/>
      <c r="O877" s="329"/>
      <c r="P877" s="329"/>
      <c r="Q877" s="329"/>
      <c r="R877" s="329"/>
    </row>
    <row r="878" spans="1:18" ht="15.75" customHeight="1" x14ac:dyDescent="0.25">
      <c r="A878" s="329"/>
      <c r="B878" s="330"/>
      <c r="C878" s="330"/>
      <c r="D878" s="330"/>
      <c r="E878" s="329"/>
      <c r="F878" s="331"/>
      <c r="G878" s="329"/>
      <c r="H878" s="333"/>
      <c r="I878" s="330"/>
      <c r="J878" s="329"/>
      <c r="K878" s="329"/>
      <c r="L878" s="329"/>
      <c r="M878" s="329"/>
      <c r="N878" s="329"/>
      <c r="O878" s="329"/>
      <c r="P878" s="329"/>
      <c r="Q878" s="329"/>
      <c r="R878" s="329"/>
    </row>
    <row r="879" spans="1:18" ht="15.75" customHeight="1" x14ac:dyDescent="0.25">
      <c r="A879" s="329"/>
      <c r="B879" s="330"/>
      <c r="C879" s="330"/>
      <c r="D879" s="330"/>
      <c r="E879" s="329"/>
      <c r="F879" s="331"/>
      <c r="G879" s="329"/>
      <c r="H879" s="333"/>
      <c r="I879" s="330"/>
      <c r="J879" s="329"/>
      <c r="K879" s="329"/>
      <c r="L879" s="329"/>
      <c r="M879" s="329"/>
      <c r="N879" s="329"/>
      <c r="O879" s="329"/>
      <c r="P879" s="329"/>
      <c r="Q879" s="329"/>
      <c r="R879" s="329"/>
    </row>
    <row r="880" spans="1:18" ht="15.75" customHeight="1" x14ac:dyDescent="0.25">
      <c r="A880" s="329"/>
      <c r="B880" s="330"/>
      <c r="C880" s="330"/>
      <c r="D880" s="330"/>
      <c r="E880" s="329"/>
      <c r="F880" s="331"/>
      <c r="G880" s="329"/>
      <c r="H880" s="333"/>
      <c r="I880" s="330"/>
      <c r="J880" s="329"/>
      <c r="K880" s="329"/>
      <c r="L880" s="329"/>
      <c r="M880" s="329"/>
      <c r="N880" s="329"/>
      <c r="O880" s="329"/>
      <c r="P880" s="329"/>
      <c r="Q880" s="329"/>
      <c r="R880" s="329"/>
    </row>
    <row r="881" spans="1:18" ht="15.75" customHeight="1" x14ac:dyDescent="0.25">
      <c r="A881" s="329"/>
      <c r="B881" s="330"/>
      <c r="C881" s="330"/>
      <c r="D881" s="330"/>
      <c r="E881" s="329"/>
      <c r="F881" s="331"/>
      <c r="G881" s="329"/>
      <c r="H881" s="333"/>
      <c r="I881" s="330"/>
      <c r="J881" s="329"/>
      <c r="K881" s="329"/>
      <c r="L881" s="329"/>
      <c r="M881" s="329"/>
      <c r="N881" s="329"/>
      <c r="O881" s="329"/>
      <c r="P881" s="329"/>
      <c r="Q881" s="329"/>
      <c r="R881" s="329"/>
    </row>
    <row r="882" spans="1:18" ht="15.75" customHeight="1" x14ac:dyDescent="0.25">
      <c r="A882" s="329"/>
      <c r="B882" s="330"/>
      <c r="C882" s="330"/>
      <c r="D882" s="330"/>
      <c r="E882" s="329"/>
      <c r="F882" s="331"/>
      <c r="G882" s="329"/>
      <c r="H882" s="333"/>
      <c r="I882" s="330"/>
      <c r="J882" s="329"/>
      <c r="K882" s="329"/>
      <c r="L882" s="329"/>
      <c r="M882" s="329"/>
      <c r="N882" s="329"/>
      <c r="O882" s="329"/>
      <c r="P882" s="329"/>
      <c r="Q882" s="329"/>
      <c r="R882" s="329"/>
    </row>
    <row r="883" spans="1:18" ht="15.75" customHeight="1" x14ac:dyDescent="0.25">
      <c r="A883" s="329"/>
      <c r="B883" s="330"/>
      <c r="C883" s="330"/>
      <c r="D883" s="330"/>
      <c r="E883" s="329"/>
      <c r="F883" s="331"/>
      <c r="G883" s="329"/>
      <c r="H883" s="333"/>
      <c r="I883" s="330"/>
      <c r="J883" s="329"/>
      <c r="K883" s="329"/>
      <c r="L883" s="329"/>
      <c r="M883" s="329"/>
      <c r="N883" s="329"/>
      <c r="O883" s="329"/>
      <c r="P883" s="329"/>
      <c r="Q883" s="329"/>
      <c r="R883" s="329"/>
    </row>
    <row r="884" spans="1:18" ht="15.75" customHeight="1" x14ac:dyDescent="0.25">
      <c r="A884" s="329"/>
      <c r="B884" s="330"/>
      <c r="C884" s="330"/>
      <c r="D884" s="330"/>
      <c r="E884" s="329"/>
      <c r="F884" s="331"/>
      <c r="G884" s="329"/>
      <c r="H884" s="333"/>
      <c r="I884" s="330"/>
      <c r="J884" s="329"/>
      <c r="K884" s="329"/>
      <c r="L884" s="329"/>
      <c r="M884" s="329"/>
      <c r="N884" s="329"/>
      <c r="O884" s="329"/>
      <c r="P884" s="329"/>
      <c r="Q884" s="329"/>
      <c r="R884" s="329"/>
    </row>
    <row r="885" spans="1:18" ht="15.75" customHeight="1" x14ac:dyDescent="0.25">
      <c r="A885" s="329"/>
      <c r="B885" s="330"/>
      <c r="C885" s="330"/>
      <c r="D885" s="330"/>
      <c r="E885" s="329"/>
      <c r="F885" s="331"/>
      <c r="G885" s="329"/>
      <c r="H885" s="333"/>
      <c r="I885" s="330"/>
      <c r="J885" s="329"/>
      <c r="K885" s="329"/>
      <c r="L885" s="329"/>
      <c r="M885" s="329"/>
      <c r="N885" s="329"/>
      <c r="O885" s="329"/>
      <c r="P885" s="329"/>
      <c r="Q885" s="329"/>
      <c r="R885" s="329"/>
    </row>
    <row r="886" spans="1:18" ht="15.75" customHeight="1" x14ac:dyDescent="0.25">
      <c r="A886" s="329"/>
      <c r="B886" s="330"/>
      <c r="C886" s="330"/>
      <c r="D886" s="330"/>
      <c r="E886" s="329"/>
      <c r="F886" s="331"/>
      <c r="G886" s="329"/>
      <c r="H886" s="333"/>
      <c r="I886" s="330"/>
      <c r="J886" s="329"/>
      <c r="K886" s="329"/>
      <c r="L886" s="329"/>
      <c r="M886" s="329"/>
      <c r="N886" s="329"/>
      <c r="O886" s="329"/>
      <c r="P886" s="329"/>
      <c r="Q886" s="329"/>
      <c r="R886" s="329"/>
    </row>
    <row r="887" spans="1:18" ht="15.75" customHeight="1" x14ac:dyDescent="0.25">
      <c r="A887" s="329"/>
      <c r="B887" s="330"/>
      <c r="C887" s="330"/>
      <c r="D887" s="330"/>
      <c r="E887" s="329"/>
      <c r="F887" s="331"/>
      <c r="G887" s="329"/>
      <c r="H887" s="333"/>
      <c r="I887" s="330"/>
      <c r="J887" s="329"/>
      <c r="K887" s="329"/>
      <c r="L887" s="329"/>
      <c r="M887" s="329"/>
      <c r="N887" s="329"/>
      <c r="O887" s="329"/>
      <c r="P887" s="329"/>
      <c r="Q887" s="329"/>
      <c r="R887" s="329"/>
    </row>
    <row r="888" spans="1:18" ht="15.75" customHeight="1" x14ac:dyDescent="0.25">
      <c r="A888" s="329"/>
      <c r="B888" s="330"/>
      <c r="C888" s="330"/>
      <c r="D888" s="330"/>
      <c r="E888" s="329"/>
      <c r="F888" s="331"/>
      <c r="G888" s="329"/>
      <c r="H888" s="333"/>
      <c r="I888" s="330"/>
      <c r="J888" s="329"/>
      <c r="K888" s="329"/>
      <c r="L888" s="329"/>
      <c r="M888" s="329"/>
      <c r="N888" s="329"/>
      <c r="O888" s="329"/>
      <c r="P888" s="329"/>
      <c r="Q888" s="329"/>
      <c r="R888" s="329"/>
    </row>
    <row r="889" spans="1:18" ht="15.75" customHeight="1" x14ac:dyDescent="0.25">
      <c r="A889" s="329"/>
      <c r="B889" s="330"/>
      <c r="C889" s="330"/>
      <c r="D889" s="330"/>
      <c r="E889" s="329"/>
      <c r="F889" s="331"/>
      <c r="G889" s="329"/>
      <c r="H889" s="333"/>
      <c r="I889" s="330"/>
      <c r="J889" s="329"/>
      <c r="K889" s="329"/>
      <c r="L889" s="329"/>
      <c r="M889" s="329"/>
      <c r="N889" s="329"/>
      <c r="O889" s="329"/>
      <c r="P889" s="329"/>
      <c r="Q889" s="329"/>
      <c r="R889" s="329"/>
    </row>
    <row r="890" spans="1:18" ht="15.75" customHeight="1" x14ac:dyDescent="0.25">
      <c r="A890" s="329"/>
      <c r="B890" s="330"/>
      <c r="C890" s="330"/>
      <c r="D890" s="330"/>
      <c r="E890" s="329"/>
      <c r="F890" s="331"/>
      <c r="G890" s="329"/>
      <c r="H890" s="333"/>
      <c r="I890" s="330"/>
      <c r="J890" s="329"/>
      <c r="K890" s="329"/>
      <c r="L890" s="329"/>
      <c r="M890" s="329"/>
      <c r="N890" s="329"/>
      <c r="O890" s="329"/>
      <c r="P890" s="329"/>
      <c r="Q890" s="329"/>
      <c r="R890" s="329"/>
    </row>
    <row r="891" spans="1:18" ht="15.75" customHeight="1" x14ac:dyDescent="0.25">
      <c r="A891" s="329"/>
      <c r="B891" s="330"/>
      <c r="C891" s="330"/>
      <c r="D891" s="330"/>
      <c r="E891" s="329"/>
      <c r="F891" s="331"/>
      <c r="G891" s="329"/>
      <c r="H891" s="333"/>
      <c r="I891" s="330"/>
      <c r="J891" s="329"/>
      <c r="K891" s="329"/>
      <c r="L891" s="329"/>
      <c r="M891" s="329"/>
      <c r="N891" s="329"/>
      <c r="O891" s="329"/>
      <c r="P891" s="329"/>
      <c r="Q891" s="329"/>
      <c r="R891" s="329"/>
    </row>
    <row r="892" spans="1:18" ht="15.75" customHeight="1" x14ac:dyDescent="0.25">
      <c r="A892" s="329"/>
      <c r="B892" s="330"/>
      <c r="C892" s="330"/>
      <c r="D892" s="330"/>
      <c r="E892" s="329"/>
      <c r="F892" s="331"/>
      <c r="G892" s="329"/>
      <c r="H892" s="333"/>
      <c r="I892" s="330"/>
      <c r="J892" s="329"/>
      <c r="K892" s="329"/>
      <c r="L892" s="329"/>
      <c r="M892" s="329"/>
      <c r="N892" s="329"/>
      <c r="O892" s="329"/>
      <c r="P892" s="329"/>
      <c r="Q892" s="329"/>
      <c r="R892" s="329"/>
    </row>
    <row r="893" spans="1:18" ht="15.75" customHeight="1" x14ac:dyDescent="0.25">
      <c r="A893" s="329"/>
      <c r="B893" s="330"/>
      <c r="C893" s="330"/>
      <c r="D893" s="330"/>
      <c r="E893" s="329"/>
      <c r="F893" s="331"/>
      <c r="G893" s="329"/>
      <c r="H893" s="333"/>
      <c r="I893" s="330"/>
      <c r="J893" s="329"/>
      <c r="K893" s="329"/>
      <c r="L893" s="329"/>
      <c r="M893" s="329"/>
      <c r="N893" s="329"/>
      <c r="O893" s="329"/>
      <c r="P893" s="329"/>
      <c r="Q893" s="329"/>
      <c r="R893" s="329"/>
    </row>
    <row r="894" spans="1:18" ht="15.75" customHeight="1" x14ac:dyDescent="0.25">
      <c r="A894" s="329"/>
      <c r="B894" s="330"/>
      <c r="C894" s="330"/>
      <c r="D894" s="330"/>
      <c r="E894" s="329"/>
      <c r="F894" s="331"/>
      <c r="G894" s="329"/>
      <c r="H894" s="333"/>
      <c r="I894" s="330"/>
      <c r="J894" s="329"/>
      <c r="K894" s="329"/>
      <c r="L894" s="329"/>
      <c r="M894" s="329"/>
      <c r="N894" s="329"/>
      <c r="O894" s="329"/>
      <c r="P894" s="329"/>
      <c r="Q894" s="329"/>
      <c r="R894" s="329"/>
    </row>
    <row r="895" spans="1:18" ht="15.75" customHeight="1" x14ac:dyDescent="0.25">
      <c r="A895" s="329"/>
      <c r="B895" s="330"/>
      <c r="C895" s="330"/>
      <c r="D895" s="330"/>
      <c r="E895" s="329"/>
      <c r="F895" s="331"/>
      <c r="G895" s="329"/>
      <c r="H895" s="333"/>
      <c r="I895" s="330"/>
      <c r="J895" s="329"/>
      <c r="K895" s="329"/>
      <c r="L895" s="329"/>
      <c r="M895" s="329"/>
      <c r="N895" s="329"/>
      <c r="O895" s="329"/>
      <c r="P895" s="329"/>
      <c r="Q895" s="329"/>
      <c r="R895" s="329"/>
    </row>
    <row r="896" spans="1:18" ht="15.75" customHeight="1" x14ac:dyDescent="0.25">
      <c r="A896" s="329"/>
      <c r="B896" s="330"/>
      <c r="C896" s="330"/>
      <c r="D896" s="330"/>
      <c r="E896" s="329"/>
      <c r="F896" s="331"/>
      <c r="G896" s="329"/>
      <c r="H896" s="333"/>
      <c r="I896" s="330"/>
      <c r="J896" s="329"/>
      <c r="K896" s="329"/>
      <c r="L896" s="329"/>
      <c r="M896" s="329"/>
      <c r="N896" s="329"/>
      <c r="O896" s="329"/>
      <c r="P896" s="329"/>
      <c r="Q896" s="329"/>
      <c r="R896" s="329"/>
    </row>
    <row r="897" spans="1:18" ht="15.75" customHeight="1" x14ac:dyDescent="0.25">
      <c r="A897" s="329"/>
      <c r="B897" s="330"/>
      <c r="C897" s="330"/>
      <c r="D897" s="330"/>
      <c r="E897" s="329"/>
      <c r="F897" s="331"/>
      <c r="G897" s="329"/>
      <c r="H897" s="333"/>
      <c r="I897" s="330"/>
      <c r="J897" s="329"/>
      <c r="K897" s="329"/>
      <c r="L897" s="329"/>
      <c r="M897" s="329"/>
      <c r="N897" s="329"/>
      <c r="O897" s="329"/>
      <c r="P897" s="329"/>
      <c r="Q897" s="329"/>
      <c r="R897" s="329"/>
    </row>
    <row r="898" spans="1:18" ht="15.75" customHeight="1" x14ac:dyDescent="0.25">
      <c r="A898" s="329"/>
      <c r="B898" s="330"/>
      <c r="C898" s="330"/>
      <c r="D898" s="330"/>
      <c r="E898" s="329"/>
      <c r="F898" s="331"/>
      <c r="G898" s="329"/>
      <c r="H898" s="333"/>
      <c r="I898" s="330"/>
      <c r="J898" s="329"/>
      <c r="K898" s="329"/>
      <c r="L898" s="329"/>
      <c r="M898" s="329"/>
      <c r="N898" s="329"/>
      <c r="O898" s="329"/>
      <c r="P898" s="329"/>
      <c r="Q898" s="329"/>
      <c r="R898" s="329"/>
    </row>
    <row r="899" spans="1:18" ht="15.75" customHeight="1" x14ac:dyDescent="0.25">
      <c r="A899" s="329"/>
      <c r="B899" s="330"/>
      <c r="C899" s="330"/>
      <c r="D899" s="330"/>
      <c r="E899" s="329"/>
      <c r="F899" s="331"/>
      <c r="G899" s="329"/>
      <c r="H899" s="333"/>
      <c r="I899" s="330"/>
      <c r="J899" s="329"/>
      <c r="K899" s="329"/>
      <c r="L899" s="329"/>
      <c r="M899" s="329"/>
      <c r="N899" s="329"/>
      <c r="O899" s="329"/>
      <c r="P899" s="329"/>
      <c r="Q899" s="329"/>
      <c r="R899" s="329"/>
    </row>
    <row r="900" spans="1:18" ht="15.75" customHeight="1" x14ac:dyDescent="0.25">
      <c r="A900" s="329"/>
      <c r="B900" s="330"/>
      <c r="C900" s="330"/>
      <c r="D900" s="330"/>
      <c r="E900" s="329"/>
      <c r="F900" s="331"/>
      <c r="G900" s="329"/>
      <c r="H900" s="333"/>
      <c r="I900" s="330"/>
      <c r="J900" s="329"/>
      <c r="K900" s="329"/>
      <c r="L900" s="329"/>
      <c r="M900" s="329"/>
      <c r="N900" s="329"/>
      <c r="O900" s="329"/>
      <c r="P900" s="329"/>
      <c r="Q900" s="329"/>
      <c r="R900" s="329"/>
    </row>
    <row r="901" spans="1:18" ht="15.75" customHeight="1" x14ac:dyDescent="0.25">
      <c r="A901" s="329"/>
      <c r="B901" s="330"/>
      <c r="C901" s="330"/>
      <c r="D901" s="330"/>
      <c r="E901" s="329"/>
      <c r="F901" s="331"/>
      <c r="G901" s="329"/>
      <c r="H901" s="333"/>
      <c r="I901" s="330"/>
      <c r="J901" s="329"/>
      <c r="K901" s="329"/>
      <c r="L901" s="329"/>
      <c r="M901" s="329"/>
      <c r="N901" s="329"/>
      <c r="O901" s="329"/>
      <c r="P901" s="329"/>
      <c r="Q901" s="329"/>
      <c r="R901" s="329"/>
    </row>
    <row r="902" spans="1:18" ht="15.75" customHeight="1" x14ac:dyDescent="0.25">
      <c r="A902" s="329"/>
      <c r="B902" s="330"/>
      <c r="C902" s="330"/>
      <c r="D902" s="330"/>
      <c r="E902" s="329"/>
      <c r="F902" s="331"/>
      <c r="G902" s="329"/>
      <c r="H902" s="333"/>
      <c r="I902" s="330"/>
      <c r="J902" s="329"/>
      <c r="K902" s="329"/>
      <c r="L902" s="329"/>
      <c r="M902" s="329"/>
      <c r="N902" s="329"/>
      <c r="O902" s="329"/>
      <c r="P902" s="329"/>
      <c r="Q902" s="329"/>
      <c r="R902" s="329"/>
    </row>
    <row r="903" spans="1:18" ht="15.75" customHeight="1" x14ac:dyDescent="0.25">
      <c r="A903" s="329"/>
      <c r="B903" s="330"/>
      <c r="C903" s="330"/>
      <c r="D903" s="330"/>
      <c r="E903" s="329"/>
      <c r="F903" s="331"/>
      <c r="G903" s="329"/>
      <c r="H903" s="333"/>
      <c r="I903" s="330"/>
      <c r="J903" s="329"/>
      <c r="K903" s="329"/>
      <c r="L903" s="329"/>
      <c r="M903" s="329"/>
      <c r="N903" s="329"/>
      <c r="O903" s="329"/>
      <c r="P903" s="329"/>
      <c r="Q903" s="329"/>
      <c r="R903" s="329"/>
    </row>
    <row r="904" spans="1:18" ht="15.75" customHeight="1" x14ac:dyDescent="0.25">
      <c r="A904" s="329"/>
      <c r="B904" s="330"/>
      <c r="C904" s="330"/>
      <c r="D904" s="330"/>
      <c r="E904" s="329"/>
      <c r="F904" s="331"/>
      <c r="G904" s="329"/>
      <c r="H904" s="333"/>
      <c r="I904" s="330"/>
      <c r="J904" s="329"/>
      <c r="K904" s="329"/>
      <c r="L904" s="329"/>
      <c r="M904" s="329"/>
      <c r="N904" s="329"/>
      <c r="O904" s="329"/>
      <c r="P904" s="329"/>
      <c r="Q904" s="329"/>
      <c r="R904" s="329"/>
    </row>
    <row r="905" spans="1:18" ht="15.75" customHeight="1" x14ac:dyDescent="0.25">
      <c r="A905" s="329"/>
      <c r="B905" s="330"/>
      <c r="C905" s="330"/>
      <c r="D905" s="330"/>
      <c r="E905" s="329"/>
      <c r="F905" s="331"/>
      <c r="G905" s="329"/>
      <c r="H905" s="333"/>
      <c r="I905" s="330"/>
      <c r="J905" s="329"/>
      <c r="K905" s="329"/>
      <c r="L905" s="329"/>
      <c r="M905" s="329"/>
      <c r="N905" s="329"/>
      <c r="O905" s="329"/>
      <c r="P905" s="329"/>
      <c r="Q905" s="329"/>
      <c r="R905" s="329"/>
    </row>
    <row r="906" spans="1:18" ht="15.75" customHeight="1" x14ac:dyDescent="0.25">
      <c r="A906" s="329"/>
      <c r="B906" s="330"/>
      <c r="C906" s="330"/>
      <c r="D906" s="330"/>
      <c r="E906" s="329"/>
      <c r="F906" s="331"/>
      <c r="G906" s="329"/>
      <c r="H906" s="333"/>
      <c r="I906" s="330"/>
      <c r="J906" s="329"/>
      <c r="K906" s="329"/>
      <c r="L906" s="329"/>
      <c r="M906" s="329"/>
      <c r="N906" s="329"/>
      <c r="O906" s="329"/>
      <c r="P906" s="329"/>
      <c r="Q906" s="329"/>
      <c r="R906" s="329"/>
    </row>
    <row r="907" spans="1:18" ht="15.75" customHeight="1" x14ac:dyDescent="0.25">
      <c r="A907" s="329"/>
      <c r="B907" s="330"/>
      <c r="C907" s="330"/>
      <c r="D907" s="330"/>
      <c r="E907" s="329"/>
      <c r="F907" s="331"/>
      <c r="G907" s="329"/>
      <c r="H907" s="333"/>
      <c r="I907" s="330"/>
      <c r="J907" s="329"/>
      <c r="K907" s="329"/>
      <c r="L907" s="329"/>
      <c r="M907" s="329"/>
      <c r="N907" s="329"/>
      <c r="O907" s="329"/>
      <c r="P907" s="329"/>
      <c r="Q907" s="329"/>
      <c r="R907" s="329"/>
    </row>
    <row r="908" spans="1:18" ht="15.75" customHeight="1" x14ac:dyDescent="0.25">
      <c r="A908" s="329"/>
      <c r="B908" s="330"/>
      <c r="C908" s="330"/>
      <c r="D908" s="330"/>
      <c r="E908" s="329"/>
      <c r="F908" s="331"/>
      <c r="G908" s="329"/>
      <c r="H908" s="333"/>
      <c r="I908" s="330"/>
      <c r="J908" s="329"/>
      <c r="K908" s="329"/>
      <c r="L908" s="329"/>
      <c r="M908" s="329"/>
      <c r="N908" s="329"/>
      <c r="O908" s="329"/>
      <c r="P908" s="329"/>
      <c r="Q908" s="329"/>
      <c r="R908" s="329"/>
    </row>
    <row r="909" spans="1:18" ht="15.75" customHeight="1" x14ac:dyDescent="0.25">
      <c r="A909" s="329"/>
      <c r="B909" s="330"/>
      <c r="C909" s="330"/>
      <c r="D909" s="330"/>
      <c r="E909" s="329"/>
      <c r="F909" s="331"/>
      <c r="G909" s="329"/>
      <c r="H909" s="333"/>
      <c r="I909" s="330"/>
      <c r="J909" s="329"/>
      <c r="K909" s="329"/>
      <c r="L909" s="329"/>
      <c r="M909" s="329"/>
      <c r="N909" s="329"/>
      <c r="O909" s="329"/>
      <c r="P909" s="329"/>
      <c r="Q909" s="329"/>
      <c r="R909" s="329"/>
    </row>
    <row r="910" spans="1:18" ht="15.75" customHeight="1" x14ac:dyDescent="0.25">
      <c r="A910" s="329"/>
      <c r="B910" s="330"/>
      <c r="C910" s="330"/>
      <c r="D910" s="330"/>
      <c r="E910" s="329"/>
      <c r="F910" s="331"/>
      <c r="G910" s="329"/>
      <c r="H910" s="333"/>
      <c r="I910" s="330"/>
      <c r="J910" s="329"/>
      <c r="K910" s="329"/>
      <c r="L910" s="329"/>
      <c r="M910" s="329"/>
      <c r="N910" s="329"/>
      <c r="O910" s="329"/>
      <c r="P910" s="329"/>
      <c r="Q910" s="329"/>
      <c r="R910" s="329"/>
    </row>
    <row r="911" spans="1:18" ht="15.75" customHeight="1" x14ac:dyDescent="0.25">
      <c r="A911" s="329"/>
      <c r="B911" s="330"/>
      <c r="C911" s="330"/>
      <c r="D911" s="330"/>
      <c r="E911" s="329"/>
      <c r="F911" s="331"/>
      <c r="G911" s="329"/>
      <c r="H911" s="333"/>
      <c r="I911" s="330"/>
      <c r="J911" s="329"/>
      <c r="K911" s="329"/>
      <c r="L911" s="329"/>
      <c r="M911" s="329"/>
      <c r="N911" s="329"/>
      <c r="O911" s="329"/>
      <c r="P911" s="329"/>
      <c r="Q911" s="329"/>
      <c r="R911" s="329"/>
    </row>
    <row r="912" spans="1:18" ht="15.75" customHeight="1" x14ac:dyDescent="0.25">
      <c r="A912" s="329"/>
      <c r="B912" s="330"/>
      <c r="C912" s="330"/>
      <c r="D912" s="330"/>
      <c r="E912" s="329"/>
      <c r="F912" s="331"/>
      <c r="G912" s="329"/>
      <c r="H912" s="333"/>
      <c r="I912" s="330"/>
      <c r="J912" s="329"/>
      <c r="K912" s="329"/>
      <c r="L912" s="329"/>
      <c r="M912" s="329"/>
      <c r="N912" s="329"/>
      <c r="O912" s="329"/>
      <c r="P912" s="329"/>
      <c r="Q912" s="329"/>
      <c r="R912" s="329"/>
    </row>
    <row r="913" spans="1:18" ht="15.75" customHeight="1" x14ac:dyDescent="0.25">
      <c r="A913" s="329"/>
      <c r="B913" s="330"/>
      <c r="C913" s="330"/>
      <c r="D913" s="330"/>
      <c r="E913" s="329"/>
      <c r="F913" s="331"/>
      <c r="G913" s="329"/>
      <c r="H913" s="333"/>
      <c r="I913" s="330"/>
      <c r="J913" s="329"/>
      <c r="K913" s="329"/>
      <c r="L913" s="329"/>
      <c r="M913" s="329"/>
      <c r="N913" s="329"/>
      <c r="O913" s="329"/>
      <c r="P913" s="329"/>
      <c r="Q913" s="329"/>
      <c r="R913" s="329"/>
    </row>
    <row r="914" spans="1:18" ht="15.75" customHeight="1" x14ac:dyDescent="0.25">
      <c r="A914" s="329"/>
      <c r="B914" s="330"/>
      <c r="C914" s="330"/>
      <c r="D914" s="330"/>
      <c r="E914" s="329"/>
      <c r="F914" s="331"/>
      <c r="G914" s="329"/>
      <c r="H914" s="333"/>
      <c r="I914" s="330"/>
      <c r="J914" s="329"/>
      <c r="K914" s="329"/>
      <c r="L914" s="329"/>
      <c r="M914" s="329"/>
      <c r="N914" s="329"/>
      <c r="O914" s="329"/>
      <c r="P914" s="329"/>
      <c r="Q914" s="329"/>
      <c r="R914" s="329"/>
    </row>
    <row r="915" spans="1:18" ht="15.75" customHeight="1" x14ac:dyDescent="0.25">
      <c r="A915" s="329"/>
      <c r="B915" s="330"/>
      <c r="C915" s="330"/>
      <c r="D915" s="330"/>
      <c r="E915" s="329"/>
      <c r="F915" s="331"/>
      <c r="G915" s="329"/>
      <c r="H915" s="333"/>
      <c r="I915" s="330"/>
      <c r="J915" s="329"/>
      <c r="K915" s="329"/>
      <c r="L915" s="329"/>
      <c r="M915" s="329"/>
      <c r="N915" s="329"/>
      <c r="O915" s="329"/>
      <c r="P915" s="329"/>
      <c r="Q915" s="329"/>
      <c r="R915" s="329"/>
    </row>
    <row r="916" spans="1:18" ht="15.75" customHeight="1" x14ac:dyDescent="0.25">
      <c r="A916" s="329"/>
      <c r="B916" s="330"/>
      <c r="C916" s="330"/>
      <c r="D916" s="330"/>
      <c r="E916" s="329"/>
      <c r="F916" s="331"/>
      <c r="G916" s="329"/>
      <c r="H916" s="333"/>
      <c r="I916" s="330"/>
      <c r="J916" s="329"/>
      <c r="K916" s="329"/>
      <c r="L916" s="329"/>
      <c r="M916" s="329"/>
      <c r="N916" s="329"/>
      <c r="O916" s="329"/>
      <c r="P916" s="329"/>
      <c r="Q916" s="329"/>
      <c r="R916" s="329"/>
    </row>
    <row r="917" spans="1:18" ht="15.75" customHeight="1" x14ac:dyDescent="0.25">
      <c r="A917" s="329"/>
      <c r="B917" s="330"/>
      <c r="C917" s="330"/>
      <c r="D917" s="330"/>
      <c r="E917" s="329"/>
      <c r="F917" s="331"/>
      <c r="G917" s="329"/>
      <c r="H917" s="333"/>
      <c r="I917" s="330"/>
      <c r="J917" s="329"/>
      <c r="K917" s="329"/>
      <c r="L917" s="329"/>
      <c r="M917" s="329"/>
      <c r="N917" s="329"/>
      <c r="O917" s="329"/>
      <c r="P917" s="329"/>
      <c r="Q917" s="329"/>
      <c r="R917" s="329"/>
    </row>
    <row r="918" spans="1:18" ht="15.75" customHeight="1" x14ac:dyDescent="0.25">
      <c r="A918" s="329"/>
      <c r="B918" s="330"/>
      <c r="C918" s="330"/>
      <c r="D918" s="330"/>
      <c r="E918" s="329"/>
      <c r="F918" s="331"/>
      <c r="G918" s="329"/>
      <c r="H918" s="333"/>
      <c r="I918" s="330"/>
      <c r="J918" s="329"/>
      <c r="K918" s="329"/>
      <c r="L918" s="329"/>
      <c r="M918" s="329"/>
      <c r="N918" s="329"/>
      <c r="O918" s="329"/>
      <c r="P918" s="329"/>
      <c r="Q918" s="329"/>
      <c r="R918" s="329"/>
    </row>
    <row r="919" spans="1:18" ht="15.75" customHeight="1" x14ac:dyDescent="0.25">
      <c r="A919" s="329"/>
      <c r="B919" s="330"/>
      <c r="C919" s="330"/>
      <c r="D919" s="330"/>
      <c r="E919" s="329"/>
      <c r="F919" s="331"/>
      <c r="G919" s="329"/>
      <c r="H919" s="333"/>
      <c r="I919" s="330"/>
      <c r="J919" s="329"/>
      <c r="K919" s="329"/>
      <c r="L919" s="329"/>
      <c r="M919" s="329"/>
      <c r="N919" s="329"/>
      <c r="O919" s="329"/>
      <c r="P919" s="329"/>
      <c r="Q919" s="329"/>
      <c r="R919" s="329"/>
    </row>
    <row r="920" spans="1:18" ht="15.75" customHeight="1" x14ac:dyDescent="0.25">
      <c r="A920" s="329"/>
      <c r="B920" s="330"/>
      <c r="C920" s="330"/>
      <c r="D920" s="330"/>
      <c r="E920" s="329"/>
      <c r="F920" s="331"/>
      <c r="G920" s="329"/>
      <c r="H920" s="333"/>
      <c r="I920" s="330"/>
      <c r="J920" s="329"/>
      <c r="K920" s="329"/>
      <c r="L920" s="329"/>
      <c r="M920" s="329"/>
      <c r="N920" s="329"/>
      <c r="O920" s="329"/>
      <c r="P920" s="329"/>
      <c r="Q920" s="329"/>
      <c r="R920" s="329"/>
    </row>
    <row r="921" spans="1:18" ht="15.75" customHeight="1" x14ac:dyDescent="0.25">
      <c r="A921" s="329"/>
      <c r="B921" s="330"/>
      <c r="C921" s="330"/>
      <c r="D921" s="330"/>
      <c r="E921" s="329"/>
      <c r="F921" s="331"/>
      <c r="G921" s="329"/>
      <c r="H921" s="333"/>
      <c r="I921" s="330"/>
      <c r="J921" s="329"/>
      <c r="K921" s="329"/>
      <c r="L921" s="329"/>
      <c r="M921" s="329"/>
      <c r="N921" s="329"/>
      <c r="O921" s="329"/>
      <c r="P921" s="329"/>
      <c r="Q921" s="329"/>
      <c r="R921" s="329"/>
    </row>
    <row r="922" spans="1:18" ht="15.75" customHeight="1" x14ac:dyDescent="0.25">
      <c r="A922" s="329"/>
      <c r="B922" s="330"/>
      <c r="C922" s="330"/>
      <c r="D922" s="330"/>
      <c r="E922" s="329"/>
      <c r="F922" s="331"/>
      <c r="G922" s="329"/>
      <c r="H922" s="333"/>
      <c r="I922" s="330"/>
      <c r="J922" s="329"/>
      <c r="K922" s="329"/>
      <c r="L922" s="329"/>
      <c r="M922" s="329"/>
      <c r="N922" s="329"/>
      <c r="O922" s="329"/>
      <c r="P922" s="329"/>
      <c r="Q922" s="329"/>
      <c r="R922" s="329"/>
    </row>
    <row r="923" spans="1:18" ht="15.75" customHeight="1" x14ac:dyDescent="0.25">
      <c r="A923" s="329"/>
      <c r="B923" s="330"/>
      <c r="C923" s="330"/>
      <c r="D923" s="330"/>
      <c r="E923" s="329"/>
      <c r="F923" s="331"/>
      <c r="G923" s="329"/>
      <c r="H923" s="333"/>
      <c r="I923" s="330"/>
      <c r="J923" s="329"/>
      <c r="K923" s="329"/>
      <c r="L923" s="329"/>
      <c r="M923" s="329"/>
      <c r="N923" s="329"/>
      <c r="O923" s="329"/>
      <c r="P923" s="329"/>
      <c r="Q923" s="329"/>
      <c r="R923" s="329"/>
    </row>
    <row r="924" spans="1:18" ht="15.75" customHeight="1" x14ac:dyDescent="0.25">
      <c r="A924" s="329"/>
      <c r="B924" s="330"/>
      <c r="C924" s="330"/>
      <c r="D924" s="330"/>
      <c r="E924" s="329"/>
      <c r="F924" s="331"/>
      <c r="G924" s="329"/>
      <c r="H924" s="333"/>
      <c r="I924" s="330"/>
      <c r="J924" s="329"/>
      <c r="K924" s="329"/>
      <c r="L924" s="329"/>
      <c r="M924" s="329"/>
      <c r="N924" s="329"/>
      <c r="O924" s="329"/>
      <c r="P924" s="329"/>
      <c r="Q924" s="329"/>
      <c r="R924" s="329"/>
    </row>
    <row r="925" spans="1:18" ht="15.75" customHeight="1" x14ac:dyDescent="0.25">
      <c r="A925" s="329"/>
      <c r="B925" s="330"/>
      <c r="C925" s="330"/>
      <c r="D925" s="330"/>
      <c r="E925" s="329"/>
      <c r="F925" s="331"/>
      <c r="G925" s="329"/>
      <c r="H925" s="333"/>
      <c r="I925" s="330"/>
      <c r="J925" s="329"/>
      <c r="K925" s="329"/>
      <c r="L925" s="329"/>
      <c r="M925" s="329"/>
      <c r="N925" s="329"/>
      <c r="O925" s="329"/>
      <c r="P925" s="329"/>
      <c r="Q925" s="329"/>
      <c r="R925" s="329"/>
    </row>
    <row r="926" spans="1:18" ht="15.75" customHeight="1" x14ac:dyDescent="0.25">
      <c r="A926" s="329"/>
      <c r="B926" s="330"/>
      <c r="C926" s="330"/>
      <c r="D926" s="330"/>
      <c r="E926" s="329"/>
      <c r="F926" s="331"/>
      <c r="G926" s="329"/>
      <c r="H926" s="333"/>
      <c r="I926" s="330"/>
      <c r="J926" s="329"/>
      <c r="K926" s="329"/>
      <c r="L926" s="329"/>
      <c r="M926" s="329"/>
      <c r="N926" s="329"/>
      <c r="O926" s="329"/>
      <c r="P926" s="329"/>
      <c r="Q926" s="329"/>
      <c r="R926" s="329"/>
    </row>
    <row r="927" spans="1:18" ht="15.75" customHeight="1" x14ac:dyDescent="0.25">
      <c r="A927" s="329"/>
      <c r="B927" s="330"/>
      <c r="C927" s="330"/>
      <c r="D927" s="330"/>
      <c r="E927" s="329"/>
      <c r="F927" s="331"/>
      <c r="G927" s="329"/>
      <c r="H927" s="333"/>
      <c r="I927" s="330"/>
      <c r="J927" s="329"/>
      <c r="K927" s="329"/>
      <c r="L927" s="329"/>
      <c r="M927" s="329"/>
      <c r="N927" s="329"/>
      <c r="O927" s="329"/>
      <c r="P927" s="329"/>
      <c r="Q927" s="329"/>
      <c r="R927" s="329"/>
    </row>
    <row r="928" spans="1:18" ht="15.75" customHeight="1" x14ac:dyDescent="0.25">
      <c r="A928" s="329"/>
      <c r="B928" s="330"/>
      <c r="C928" s="330"/>
      <c r="D928" s="330"/>
      <c r="E928" s="329"/>
      <c r="F928" s="331"/>
      <c r="G928" s="329"/>
      <c r="H928" s="333"/>
      <c r="I928" s="330"/>
      <c r="J928" s="329"/>
      <c r="K928" s="329"/>
      <c r="L928" s="329"/>
      <c r="M928" s="329"/>
      <c r="N928" s="329"/>
      <c r="O928" s="329"/>
      <c r="P928" s="329"/>
      <c r="Q928" s="329"/>
      <c r="R928" s="329"/>
    </row>
    <row r="929" spans="1:18" ht="15.75" customHeight="1" x14ac:dyDescent="0.25">
      <c r="A929" s="329"/>
      <c r="B929" s="330"/>
      <c r="C929" s="330"/>
      <c r="D929" s="330"/>
      <c r="E929" s="329"/>
      <c r="F929" s="331"/>
      <c r="G929" s="329"/>
      <c r="H929" s="333"/>
      <c r="I929" s="330"/>
      <c r="J929" s="329"/>
      <c r="K929" s="329"/>
      <c r="L929" s="329"/>
      <c r="M929" s="329"/>
      <c r="N929" s="329"/>
      <c r="O929" s="329"/>
      <c r="P929" s="329"/>
      <c r="Q929" s="329"/>
      <c r="R929" s="329"/>
    </row>
    <row r="930" spans="1:18" ht="15.75" customHeight="1" x14ac:dyDescent="0.25">
      <c r="A930" s="329"/>
      <c r="B930" s="330"/>
      <c r="C930" s="330"/>
      <c r="D930" s="330"/>
      <c r="E930" s="329"/>
      <c r="F930" s="331"/>
      <c r="G930" s="329"/>
      <c r="H930" s="333"/>
      <c r="I930" s="330"/>
      <c r="J930" s="329"/>
      <c r="K930" s="329"/>
      <c r="L930" s="329"/>
      <c r="M930" s="329"/>
      <c r="N930" s="329"/>
      <c r="O930" s="329"/>
      <c r="P930" s="329"/>
      <c r="Q930" s="329"/>
      <c r="R930" s="329"/>
    </row>
    <row r="931" spans="1:18" ht="15.75" customHeight="1" x14ac:dyDescent="0.25">
      <c r="A931" s="329"/>
      <c r="B931" s="330"/>
      <c r="C931" s="330"/>
      <c r="D931" s="330"/>
      <c r="E931" s="329"/>
      <c r="F931" s="331"/>
      <c r="G931" s="329"/>
      <c r="H931" s="333"/>
      <c r="I931" s="330"/>
      <c r="J931" s="329"/>
      <c r="K931" s="329"/>
      <c r="L931" s="329"/>
      <c r="M931" s="329"/>
      <c r="N931" s="329"/>
      <c r="O931" s="329"/>
      <c r="P931" s="329"/>
      <c r="Q931" s="329"/>
      <c r="R931" s="329"/>
    </row>
    <row r="932" spans="1:18" ht="15.75" customHeight="1" x14ac:dyDescent="0.25">
      <c r="A932" s="329"/>
      <c r="B932" s="330"/>
      <c r="C932" s="330"/>
      <c r="D932" s="330"/>
      <c r="E932" s="329"/>
      <c r="F932" s="331"/>
      <c r="G932" s="329"/>
      <c r="H932" s="333"/>
      <c r="I932" s="330"/>
      <c r="J932" s="329"/>
      <c r="K932" s="329"/>
      <c r="L932" s="329"/>
      <c r="M932" s="329"/>
      <c r="N932" s="329"/>
      <c r="O932" s="329"/>
      <c r="P932" s="329"/>
      <c r="Q932" s="329"/>
      <c r="R932" s="329"/>
    </row>
    <row r="933" spans="1:18" ht="15.75" customHeight="1" x14ac:dyDescent="0.25">
      <c r="A933" s="329"/>
      <c r="B933" s="330"/>
      <c r="C933" s="330"/>
      <c r="D933" s="330"/>
      <c r="E933" s="329"/>
      <c r="F933" s="331"/>
      <c r="G933" s="329"/>
      <c r="H933" s="333"/>
      <c r="I933" s="330"/>
      <c r="J933" s="329"/>
      <c r="K933" s="329"/>
      <c r="L933" s="329"/>
      <c r="M933" s="329"/>
      <c r="N933" s="329"/>
      <c r="O933" s="329"/>
      <c r="P933" s="329"/>
      <c r="Q933" s="329"/>
      <c r="R933" s="329"/>
    </row>
    <row r="934" spans="1:18" ht="15.75" customHeight="1" x14ac:dyDescent="0.25">
      <c r="A934" s="329"/>
      <c r="B934" s="330"/>
      <c r="C934" s="330"/>
      <c r="D934" s="330"/>
      <c r="E934" s="329"/>
      <c r="F934" s="331"/>
      <c r="G934" s="329"/>
      <c r="H934" s="333"/>
      <c r="I934" s="330"/>
      <c r="J934" s="329"/>
      <c r="K934" s="329"/>
      <c r="L934" s="329"/>
      <c r="M934" s="329"/>
      <c r="N934" s="329"/>
      <c r="O934" s="329"/>
      <c r="P934" s="329"/>
      <c r="Q934" s="329"/>
      <c r="R934" s="329"/>
    </row>
    <row r="935" spans="1:18" ht="15.75" customHeight="1" x14ac:dyDescent="0.25">
      <c r="A935" s="329"/>
      <c r="B935" s="330"/>
      <c r="C935" s="330"/>
      <c r="D935" s="330"/>
      <c r="E935" s="329"/>
      <c r="F935" s="331"/>
      <c r="G935" s="329"/>
      <c r="H935" s="333"/>
      <c r="I935" s="330"/>
      <c r="J935" s="329"/>
      <c r="K935" s="329"/>
      <c r="L935" s="329"/>
      <c r="M935" s="329"/>
      <c r="N935" s="329"/>
      <c r="O935" s="329"/>
      <c r="P935" s="329"/>
      <c r="Q935" s="329"/>
      <c r="R935" s="329"/>
    </row>
    <row r="936" spans="1:18" ht="15.75" customHeight="1" x14ac:dyDescent="0.25">
      <c r="A936" s="329"/>
      <c r="B936" s="330"/>
      <c r="C936" s="330"/>
      <c r="D936" s="330"/>
      <c r="E936" s="329"/>
      <c r="F936" s="331"/>
      <c r="G936" s="329"/>
      <c r="H936" s="333"/>
      <c r="I936" s="330"/>
      <c r="J936" s="329"/>
      <c r="K936" s="329"/>
      <c r="L936" s="329"/>
      <c r="M936" s="329"/>
      <c r="N936" s="329"/>
      <c r="O936" s="329"/>
      <c r="P936" s="329"/>
      <c r="Q936" s="329"/>
      <c r="R936" s="329"/>
    </row>
    <row r="937" spans="1:18" ht="15.75" customHeight="1" x14ac:dyDescent="0.25">
      <c r="A937" s="329"/>
      <c r="B937" s="330"/>
      <c r="C937" s="330"/>
      <c r="D937" s="330"/>
      <c r="E937" s="329"/>
      <c r="F937" s="331"/>
      <c r="G937" s="329"/>
      <c r="H937" s="333"/>
      <c r="I937" s="330"/>
      <c r="J937" s="329"/>
      <c r="K937" s="329"/>
      <c r="L937" s="329"/>
      <c r="M937" s="329"/>
      <c r="N937" s="329"/>
      <c r="O937" s="329"/>
      <c r="P937" s="329"/>
      <c r="Q937" s="329"/>
      <c r="R937" s="329"/>
    </row>
    <row r="938" spans="1:18" ht="15.75" customHeight="1" x14ac:dyDescent="0.25">
      <c r="A938" s="329"/>
      <c r="B938" s="330"/>
      <c r="C938" s="330"/>
      <c r="D938" s="330"/>
      <c r="E938" s="329"/>
      <c r="F938" s="331"/>
      <c r="G938" s="329"/>
      <c r="H938" s="333"/>
      <c r="I938" s="330"/>
      <c r="J938" s="329"/>
      <c r="K938" s="329"/>
      <c r="L938" s="329"/>
      <c r="M938" s="329"/>
      <c r="N938" s="329"/>
      <c r="O938" s="329"/>
      <c r="P938" s="329"/>
      <c r="Q938" s="329"/>
      <c r="R938" s="329"/>
    </row>
    <row r="939" spans="1:18" ht="15.75" customHeight="1" x14ac:dyDescent="0.25">
      <c r="A939" s="329"/>
      <c r="B939" s="330"/>
      <c r="C939" s="330"/>
      <c r="D939" s="330"/>
      <c r="E939" s="329"/>
      <c r="F939" s="331"/>
      <c r="G939" s="329"/>
      <c r="H939" s="333"/>
      <c r="I939" s="330"/>
      <c r="J939" s="329"/>
      <c r="K939" s="329"/>
      <c r="L939" s="329"/>
      <c r="M939" s="329"/>
      <c r="N939" s="329"/>
      <c r="O939" s="329"/>
      <c r="P939" s="329"/>
      <c r="Q939" s="329"/>
      <c r="R939" s="329"/>
    </row>
    <row r="940" spans="1:18" ht="15.75" customHeight="1" x14ac:dyDescent="0.25">
      <c r="A940" s="329"/>
      <c r="B940" s="330"/>
      <c r="C940" s="330"/>
      <c r="D940" s="330"/>
      <c r="E940" s="329"/>
      <c r="F940" s="331"/>
      <c r="G940" s="329"/>
      <c r="H940" s="333"/>
      <c r="I940" s="330"/>
      <c r="J940" s="329"/>
      <c r="K940" s="329"/>
      <c r="L940" s="329"/>
      <c r="M940" s="329"/>
      <c r="N940" s="329"/>
      <c r="O940" s="329"/>
      <c r="P940" s="329"/>
      <c r="Q940" s="329"/>
      <c r="R940" s="329"/>
    </row>
    <row r="941" spans="1:18" ht="15.75" customHeight="1" x14ac:dyDescent="0.25">
      <c r="A941" s="329"/>
      <c r="B941" s="330"/>
      <c r="C941" s="330"/>
      <c r="D941" s="330"/>
      <c r="E941" s="329"/>
      <c r="F941" s="331"/>
      <c r="G941" s="329"/>
      <c r="H941" s="333"/>
      <c r="I941" s="330"/>
      <c r="J941" s="329"/>
      <c r="K941" s="329"/>
      <c r="L941" s="329"/>
      <c r="M941" s="329"/>
      <c r="N941" s="329"/>
      <c r="O941" s="329"/>
      <c r="P941" s="329"/>
      <c r="Q941" s="329"/>
      <c r="R941" s="329"/>
    </row>
    <row r="942" spans="1:18" ht="15.75" customHeight="1" x14ac:dyDescent="0.25">
      <c r="A942" s="329"/>
      <c r="B942" s="330"/>
      <c r="C942" s="330"/>
      <c r="D942" s="330"/>
      <c r="E942" s="329"/>
      <c r="F942" s="331"/>
      <c r="G942" s="329"/>
      <c r="H942" s="333"/>
      <c r="I942" s="330"/>
      <c r="J942" s="329"/>
      <c r="K942" s="329"/>
      <c r="L942" s="329"/>
      <c r="M942" s="329"/>
      <c r="N942" s="329"/>
      <c r="O942" s="329"/>
      <c r="P942" s="329"/>
      <c r="Q942" s="329"/>
      <c r="R942" s="329"/>
    </row>
    <row r="943" spans="1:18" ht="15.75" customHeight="1" x14ac:dyDescent="0.25">
      <c r="A943" s="329"/>
      <c r="B943" s="330"/>
      <c r="C943" s="330"/>
      <c r="D943" s="330"/>
      <c r="E943" s="329"/>
      <c r="F943" s="331"/>
      <c r="G943" s="329"/>
      <c r="H943" s="333"/>
      <c r="I943" s="330"/>
      <c r="J943" s="329"/>
      <c r="K943" s="329"/>
      <c r="L943" s="329"/>
      <c r="M943" s="329"/>
      <c r="N943" s="329"/>
      <c r="O943" s="329"/>
      <c r="P943" s="329"/>
      <c r="Q943" s="329"/>
      <c r="R943" s="329"/>
    </row>
    <row r="944" spans="1:18" ht="15.75" customHeight="1" x14ac:dyDescent="0.25">
      <c r="A944" s="329"/>
      <c r="B944" s="330"/>
      <c r="C944" s="330"/>
      <c r="D944" s="330"/>
      <c r="E944" s="329"/>
      <c r="F944" s="331"/>
      <c r="G944" s="329"/>
      <c r="H944" s="333"/>
      <c r="I944" s="330"/>
      <c r="J944" s="329"/>
      <c r="K944" s="329"/>
      <c r="L944" s="329"/>
      <c r="M944" s="329"/>
      <c r="N944" s="329"/>
      <c r="O944" s="329"/>
      <c r="P944" s="329"/>
      <c r="Q944" s="329"/>
      <c r="R944" s="329"/>
    </row>
    <row r="945" spans="1:18" ht="15.75" customHeight="1" x14ac:dyDescent="0.25">
      <c r="A945" s="329"/>
      <c r="B945" s="330"/>
      <c r="C945" s="330"/>
      <c r="D945" s="330"/>
      <c r="E945" s="329"/>
      <c r="F945" s="331"/>
      <c r="G945" s="329"/>
      <c r="H945" s="333"/>
      <c r="I945" s="330"/>
      <c r="J945" s="329"/>
      <c r="K945" s="329"/>
      <c r="L945" s="329"/>
      <c r="M945" s="329"/>
      <c r="N945" s="329"/>
      <c r="O945" s="329"/>
      <c r="P945" s="329"/>
      <c r="Q945" s="329"/>
      <c r="R945" s="329"/>
    </row>
    <row r="946" spans="1:18" ht="15.75" customHeight="1" x14ac:dyDescent="0.25">
      <c r="A946" s="329"/>
      <c r="B946" s="330"/>
      <c r="C946" s="330"/>
      <c r="D946" s="330"/>
      <c r="E946" s="329"/>
      <c r="F946" s="331"/>
      <c r="G946" s="329"/>
      <c r="H946" s="333"/>
      <c r="I946" s="330"/>
      <c r="J946" s="329"/>
      <c r="K946" s="329"/>
      <c r="L946" s="329"/>
      <c r="M946" s="329"/>
      <c r="N946" s="329"/>
      <c r="O946" s="329"/>
      <c r="P946" s="329"/>
      <c r="Q946" s="329"/>
      <c r="R946" s="329"/>
    </row>
    <row r="947" spans="1:18" ht="15.75" customHeight="1" x14ac:dyDescent="0.25">
      <c r="A947" s="329"/>
      <c r="B947" s="330"/>
      <c r="C947" s="330"/>
      <c r="D947" s="330"/>
      <c r="E947" s="329"/>
      <c r="F947" s="331"/>
      <c r="G947" s="329"/>
      <c r="H947" s="333"/>
      <c r="I947" s="330"/>
      <c r="J947" s="329"/>
      <c r="K947" s="329"/>
      <c r="L947" s="329"/>
      <c r="M947" s="329"/>
      <c r="N947" s="329"/>
      <c r="O947" s="329"/>
      <c r="P947" s="329"/>
      <c r="Q947" s="329"/>
      <c r="R947" s="329"/>
    </row>
    <row r="948" spans="1:18" ht="15.75" customHeight="1" x14ac:dyDescent="0.25">
      <c r="A948" s="329"/>
      <c r="B948" s="330"/>
      <c r="C948" s="330"/>
      <c r="D948" s="330"/>
      <c r="E948" s="329"/>
      <c r="F948" s="331"/>
      <c r="G948" s="329"/>
      <c r="H948" s="333"/>
      <c r="I948" s="330"/>
      <c r="J948" s="329"/>
      <c r="K948" s="329"/>
      <c r="L948" s="329"/>
      <c r="M948" s="329"/>
      <c r="N948" s="329"/>
      <c r="O948" s="329"/>
      <c r="P948" s="329"/>
      <c r="Q948" s="329"/>
      <c r="R948" s="329"/>
    </row>
    <row r="949" spans="1:18" ht="15.75" customHeight="1" x14ac:dyDescent="0.25">
      <c r="A949" s="329"/>
      <c r="B949" s="330"/>
      <c r="C949" s="330"/>
      <c r="D949" s="330"/>
      <c r="E949" s="329"/>
      <c r="F949" s="331"/>
      <c r="G949" s="329"/>
      <c r="H949" s="333"/>
      <c r="I949" s="330"/>
      <c r="J949" s="329"/>
      <c r="K949" s="329"/>
      <c r="L949" s="329"/>
      <c r="M949" s="329"/>
      <c r="N949" s="329"/>
      <c r="O949" s="329"/>
      <c r="P949" s="329"/>
      <c r="Q949" s="329"/>
      <c r="R949" s="329"/>
    </row>
    <row r="950" spans="1:18" ht="15.75" customHeight="1" x14ac:dyDescent="0.25">
      <c r="A950" s="329"/>
      <c r="B950" s="330"/>
      <c r="C950" s="330"/>
      <c r="D950" s="330"/>
      <c r="E950" s="329"/>
      <c r="F950" s="331"/>
      <c r="G950" s="329"/>
      <c r="H950" s="333"/>
      <c r="I950" s="330"/>
      <c r="J950" s="329"/>
      <c r="K950" s="329"/>
      <c r="L950" s="329"/>
      <c r="M950" s="329"/>
      <c r="N950" s="329"/>
      <c r="O950" s="329"/>
      <c r="P950" s="329"/>
      <c r="Q950" s="329"/>
      <c r="R950" s="329"/>
    </row>
    <row r="951" spans="1:18" ht="15.75" customHeight="1" x14ac:dyDescent="0.25">
      <c r="A951" s="329"/>
      <c r="B951" s="330"/>
      <c r="C951" s="330"/>
      <c r="D951" s="330"/>
      <c r="E951" s="329"/>
      <c r="F951" s="331"/>
      <c r="G951" s="329"/>
      <c r="H951" s="333"/>
      <c r="I951" s="330"/>
      <c r="J951" s="329"/>
      <c r="K951" s="329"/>
      <c r="L951" s="329"/>
      <c r="M951" s="329"/>
      <c r="N951" s="329"/>
      <c r="O951" s="329"/>
      <c r="P951" s="329"/>
      <c r="Q951" s="329"/>
      <c r="R951" s="329"/>
    </row>
    <row r="952" spans="1:18" ht="15.75" customHeight="1" x14ac:dyDescent="0.25">
      <c r="A952" s="329"/>
      <c r="B952" s="330"/>
      <c r="C952" s="330"/>
      <c r="D952" s="330"/>
      <c r="E952" s="329"/>
      <c r="F952" s="331"/>
      <c r="G952" s="329"/>
      <c r="H952" s="333"/>
      <c r="I952" s="330"/>
      <c r="J952" s="329"/>
      <c r="K952" s="329"/>
      <c r="L952" s="329"/>
      <c r="M952" s="329"/>
      <c r="N952" s="329"/>
      <c r="O952" s="329"/>
      <c r="P952" s="329"/>
      <c r="Q952" s="329"/>
      <c r="R952" s="329"/>
    </row>
    <row r="953" spans="1:18" ht="15.75" customHeight="1" x14ac:dyDescent="0.25">
      <c r="A953" s="329"/>
      <c r="B953" s="330"/>
      <c r="C953" s="330"/>
      <c r="D953" s="330"/>
      <c r="E953" s="329"/>
      <c r="F953" s="331"/>
      <c r="G953" s="329"/>
      <c r="H953" s="333"/>
      <c r="I953" s="330"/>
      <c r="J953" s="329"/>
      <c r="K953" s="329"/>
      <c r="L953" s="329"/>
      <c r="M953" s="329"/>
      <c r="N953" s="329"/>
      <c r="O953" s="329"/>
      <c r="P953" s="329"/>
      <c r="Q953" s="329"/>
      <c r="R953" s="329"/>
    </row>
    <row r="954" spans="1:18" ht="15.75" customHeight="1" x14ac:dyDescent="0.25">
      <c r="A954" s="329"/>
      <c r="B954" s="330"/>
      <c r="C954" s="330"/>
      <c r="D954" s="330"/>
      <c r="E954" s="329"/>
      <c r="F954" s="331"/>
      <c r="G954" s="329"/>
      <c r="H954" s="333"/>
      <c r="I954" s="330"/>
      <c r="J954" s="329"/>
      <c r="K954" s="329"/>
      <c r="L954" s="329"/>
      <c r="M954" s="329"/>
      <c r="N954" s="329"/>
      <c r="O954" s="329"/>
      <c r="P954" s="329"/>
      <c r="Q954" s="329"/>
      <c r="R954" s="329"/>
    </row>
    <row r="955" spans="1:18" ht="15.75" customHeight="1" x14ac:dyDescent="0.25">
      <c r="A955" s="329"/>
      <c r="B955" s="330"/>
      <c r="C955" s="330"/>
      <c r="D955" s="330"/>
      <c r="E955" s="329"/>
      <c r="F955" s="331"/>
      <c r="G955" s="329"/>
      <c r="H955" s="333"/>
      <c r="I955" s="330"/>
      <c r="J955" s="329"/>
      <c r="K955" s="329"/>
      <c r="L955" s="329"/>
      <c r="M955" s="329"/>
      <c r="N955" s="329"/>
      <c r="O955" s="329"/>
      <c r="P955" s="329"/>
      <c r="Q955" s="329"/>
      <c r="R955" s="329"/>
    </row>
    <row r="956" spans="1:18" ht="15.75" customHeight="1" x14ac:dyDescent="0.25">
      <c r="A956" s="329"/>
      <c r="B956" s="330"/>
      <c r="C956" s="330"/>
      <c r="D956" s="330"/>
      <c r="E956" s="329"/>
      <c r="F956" s="331"/>
      <c r="G956" s="329"/>
      <c r="H956" s="333"/>
      <c r="I956" s="330"/>
      <c r="J956" s="329"/>
      <c r="K956" s="329"/>
      <c r="L956" s="329"/>
      <c r="M956" s="329"/>
      <c r="N956" s="329"/>
      <c r="O956" s="329"/>
      <c r="P956" s="329"/>
      <c r="Q956" s="329"/>
      <c r="R956" s="329"/>
    </row>
    <row r="957" spans="1:18" ht="15.75" customHeight="1" x14ac:dyDescent="0.25">
      <c r="A957" s="329"/>
      <c r="B957" s="330"/>
      <c r="C957" s="330"/>
      <c r="D957" s="330"/>
      <c r="E957" s="329"/>
      <c r="F957" s="331"/>
      <c r="G957" s="329"/>
      <c r="H957" s="333"/>
      <c r="I957" s="330"/>
      <c r="J957" s="329"/>
      <c r="K957" s="329"/>
      <c r="L957" s="329"/>
      <c r="M957" s="329"/>
      <c r="N957" s="329"/>
      <c r="O957" s="329"/>
      <c r="P957" s="329"/>
      <c r="Q957" s="329"/>
      <c r="R957" s="329"/>
    </row>
    <row r="958" spans="1:18" ht="15.75" customHeight="1" x14ac:dyDescent="0.25">
      <c r="A958" s="329"/>
      <c r="B958" s="330"/>
      <c r="C958" s="330"/>
      <c r="D958" s="330"/>
      <c r="E958" s="329"/>
      <c r="F958" s="331"/>
      <c r="G958" s="329"/>
      <c r="H958" s="333"/>
      <c r="I958" s="330"/>
      <c r="J958" s="329"/>
      <c r="K958" s="329"/>
      <c r="L958" s="329"/>
      <c r="M958" s="329"/>
      <c r="N958" s="329"/>
      <c r="O958" s="329"/>
      <c r="P958" s="329"/>
      <c r="Q958" s="329"/>
      <c r="R958" s="329"/>
    </row>
    <row r="959" spans="1:18" ht="15.75" customHeight="1" x14ac:dyDescent="0.25">
      <c r="A959" s="329"/>
      <c r="B959" s="330"/>
      <c r="C959" s="330"/>
      <c r="D959" s="330"/>
      <c r="E959" s="329"/>
      <c r="F959" s="331"/>
      <c r="G959" s="329"/>
      <c r="H959" s="333"/>
      <c r="I959" s="330"/>
      <c r="J959" s="329"/>
      <c r="K959" s="329"/>
      <c r="L959" s="329"/>
      <c r="M959" s="329"/>
      <c r="N959" s="329"/>
      <c r="O959" s="329"/>
      <c r="P959" s="329"/>
      <c r="Q959" s="329"/>
      <c r="R959" s="329"/>
    </row>
  </sheetData>
  <mergeCells count="190">
    <mergeCell ref="M59:N61"/>
    <mergeCell ref="O59:Q59"/>
    <mergeCell ref="O60:O61"/>
    <mergeCell ref="P60:Q60"/>
    <mergeCell ref="M62:N62"/>
    <mergeCell ref="R46:R56"/>
    <mergeCell ref="G48:G49"/>
    <mergeCell ref="G50:G51"/>
    <mergeCell ref="G52:G53"/>
    <mergeCell ref="G54:G55"/>
    <mergeCell ref="L46:L56"/>
    <mergeCell ref="M46:M56"/>
    <mergeCell ref="N46:N56"/>
    <mergeCell ref="O46:O56"/>
    <mergeCell ref="P46:P56"/>
    <mergeCell ref="Q46:Q56"/>
    <mergeCell ref="A46:A56"/>
    <mergeCell ref="B46:B56"/>
    <mergeCell ref="C46:C56"/>
    <mergeCell ref="D46:D56"/>
    <mergeCell ref="E46:E56"/>
    <mergeCell ref="F46:F56"/>
    <mergeCell ref="G46:G47"/>
    <mergeCell ref="J46:J56"/>
    <mergeCell ref="K46:K56"/>
    <mergeCell ref="Q37:Q42"/>
    <mergeCell ref="F37:F42"/>
    <mergeCell ref="G37:G42"/>
    <mergeCell ref="H37:H41"/>
    <mergeCell ref="I37:I41"/>
    <mergeCell ref="J37:J42"/>
    <mergeCell ref="K37:K42"/>
    <mergeCell ref="L37:L42"/>
    <mergeCell ref="R43:R45"/>
    <mergeCell ref="L43:L45"/>
    <mergeCell ref="M43:M45"/>
    <mergeCell ref="N43:N45"/>
    <mergeCell ref="O43:O45"/>
    <mergeCell ref="P43:P45"/>
    <mergeCell ref="Q43:Q45"/>
    <mergeCell ref="F43:F45"/>
    <mergeCell ref="G43:G44"/>
    <mergeCell ref="J43:J45"/>
    <mergeCell ref="Q33:Q36"/>
    <mergeCell ref="R33:R36"/>
    <mergeCell ref="G35:G36"/>
    <mergeCell ref="A37:A42"/>
    <mergeCell ref="B37:B42"/>
    <mergeCell ref="C37:C42"/>
    <mergeCell ref="D37:D42"/>
    <mergeCell ref="E37:E42"/>
    <mergeCell ref="G33:G34"/>
    <mergeCell ref="J33:J36"/>
    <mergeCell ref="K33:K36"/>
    <mergeCell ref="L33:L36"/>
    <mergeCell ref="M33:M36"/>
    <mergeCell ref="N33:N36"/>
    <mergeCell ref="A33:A36"/>
    <mergeCell ref="B33:B36"/>
    <mergeCell ref="C33:C36"/>
    <mergeCell ref="D33:D36"/>
    <mergeCell ref="E33:E36"/>
    <mergeCell ref="F33:F36"/>
    <mergeCell ref="R37:R42"/>
    <mergeCell ref="M37:M42"/>
    <mergeCell ref="N37:N42"/>
    <mergeCell ref="O37:O42"/>
    <mergeCell ref="A27:A32"/>
    <mergeCell ref="B27:B32"/>
    <mergeCell ref="C27:C32"/>
    <mergeCell ref="D27:D32"/>
    <mergeCell ref="E27:E32"/>
    <mergeCell ref="F27:F32"/>
    <mergeCell ref="K43:K45"/>
    <mergeCell ref="O33:O36"/>
    <mergeCell ref="P33:P36"/>
    <mergeCell ref="P37:P42"/>
    <mergeCell ref="A43:A45"/>
    <mergeCell ref="B43:B45"/>
    <mergeCell ref="C43:C45"/>
    <mergeCell ref="D43:D45"/>
    <mergeCell ref="E43:E45"/>
    <mergeCell ref="Q22:Q26"/>
    <mergeCell ref="R22:R26"/>
    <mergeCell ref="G23:G25"/>
    <mergeCell ref="H24:H25"/>
    <mergeCell ref="I24:I25"/>
    <mergeCell ref="O22:O26"/>
    <mergeCell ref="P22:P26"/>
    <mergeCell ref="O27:O32"/>
    <mergeCell ref="P27:P32"/>
    <mergeCell ref="Q27:Q32"/>
    <mergeCell ref="R27:R32"/>
    <mergeCell ref="G29:G30"/>
    <mergeCell ref="G27:G28"/>
    <mergeCell ref="J27:J32"/>
    <mergeCell ref="K27:K32"/>
    <mergeCell ref="L27:L32"/>
    <mergeCell ref="M27:M32"/>
    <mergeCell ref="N27:N32"/>
    <mergeCell ref="K22:K26"/>
    <mergeCell ref="L22:L26"/>
    <mergeCell ref="M22:M26"/>
    <mergeCell ref="N22:N26"/>
    <mergeCell ref="A22:A26"/>
    <mergeCell ref="B22:B26"/>
    <mergeCell ref="C22:C26"/>
    <mergeCell ref="D22:D26"/>
    <mergeCell ref="E22:E26"/>
    <mergeCell ref="F22:F26"/>
    <mergeCell ref="J22:J26"/>
    <mergeCell ref="P19:P21"/>
    <mergeCell ref="Q19:Q21"/>
    <mergeCell ref="R19:R21"/>
    <mergeCell ref="L19:L21"/>
    <mergeCell ref="M19:M21"/>
    <mergeCell ref="N19:N21"/>
    <mergeCell ref="O19:O21"/>
    <mergeCell ref="A16:A18"/>
    <mergeCell ref="B16:B18"/>
    <mergeCell ref="C16:C18"/>
    <mergeCell ref="D16:D18"/>
    <mergeCell ref="A19:A21"/>
    <mergeCell ref="B19:B21"/>
    <mergeCell ref="C19:C21"/>
    <mergeCell ref="D19:D21"/>
    <mergeCell ref="E19:E21"/>
    <mergeCell ref="F19:F21"/>
    <mergeCell ref="G16:G17"/>
    <mergeCell ref="J16:J18"/>
    <mergeCell ref="K16:K18"/>
    <mergeCell ref="J19:J21"/>
    <mergeCell ref="K19:K21"/>
    <mergeCell ref="O16:O18"/>
    <mergeCell ref="R13:R14"/>
    <mergeCell ref="L13:L14"/>
    <mergeCell ref="M13:M14"/>
    <mergeCell ref="N13:N14"/>
    <mergeCell ref="E16:E18"/>
    <mergeCell ref="F16:F18"/>
    <mergeCell ref="G13:G14"/>
    <mergeCell ref="J13:J14"/>
    <mergeCell ref="K13:K14"/>
    <mergeCell ref="R16:R18"/>
    <mergeCell ref="L16:L18"/>
    <mergeCell ref="M16:M18"/>
    <mergeCell ref="N16:N18"/>
    <mergeCell ref="O13:O14"/>
    <mergeCell ref="P13:P14"/>
    <mergeCell ref="Q13:Q14"/>
    <mergeCell ref="P16:P18"/>
    <mergeCell ref="Q16:Q18"/>
    <mergeCell ref="L7:L12"/>
    <mergeCell ref="M7:M12"/>
    <mergeCell ref="N7:N12"/>
    <mergeCell ref="O7:O12"/>
    <mergeCell ref="G9:G10"/>
    <mergeCell ref="G11:G12"/>
    <mergeCell ref="A13:A14"/>
    <mergeCell ref="B13:B14"/>
    <mergeCell ref="C13:C14"/>
    <mergeCell ref="D13:D14"/>
    <mergeCell ref="E13:E14"/>
    <mergeCell ref="F13:F14"/>
    <mergeCell ref="K7:K12"/>
    <mergeCell ref="G4:G5"/>
    <mergeCell ref="H4:I4"/>
    <mergeCell ref="J4:J5"/>
    <mergeCell ref="K4:L4"/>
    <mergeCell ref="A4:A5"/>
    <mergeCell ref="B4:B5"/>
    <mergeCell ref="C4:C5"/>
    <mergeCell ref="D4:D5"/>
    <mergeCell ref="E4:E5"/>
    <mergeCell ref="F4:F5"/>
    <mergeCell ref="R4:R5"/>
    <mergeCell ref="A7:A12"/>
    <mergeCell ref="B7:B12"/>
    <mergeCell ref="C7:C12"/>
    <mergeCell ref="D7:D12"/>
    <mergeCell ref="E7:E12"/>
    <mergeCell ref="F7:F12"/>
    <mergeCell ref="G7:G8"/>
    <mergeCell ref="J7:J12"/>
    <mergeCell ref="Q7:Q12"/>
    <mergeCell ref="R7:R12"/>
    <mergeCell ref="M4:N4"/>
    <mergeCell ref="O4:P4"/>
    <mergeCell ref="P7:P12"/>
    <mergeCell ref="Q4:Q5"/>
  </mergeCells>
  <pageMargins left="0.51181102362204722" right="0.51181102362204722" top="0" bottom="0" header="0.31496062992125984" footer="0.31496062992125984"/>
  <pageSetup paperSize="9" scale="4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S77"/>
  <sheetViews>
    <sheetView view="pageBreakPreview" zoomScale="60" zoomScaleNormal="80" workbookViewId="0">
      <selection activeCell="H12" sqref="H12"/>
    </sheetView>
  </sheetViews>
  <sheetFormatPr defaultRowHeight="15" x14ac:dyDescent="0.25"/>
  <cols>
    <col min="1" max="1" width="4.5703125" style="232" customWidth="1"/>
    <col min="2" max="2" width="8.85546875" style="232" customWidth="1"/>
    <col min="3" max="3" width="11.42578125" style="232" customWidth="1"/>
    <col min="4" max="4" width="9.5703125" style="232" customWidth="1"/>
    <col min="5" max="5" width="45.5703125" style="232" customWidth="1"/>
    <col min="6" max="6" width="61.42578125" style="232" customWidth="1"/>
    <col min="7" max="7" width="35.5703125" style="232" customWidth="1"/>
    <col min="8" max="8" width="20.42578125" style="232" customWidth="1"/>
    <col min="9" max="9" width="12.140625" style="232" customWidth="1"/>
    <col min="10" max="10" width="32.140625" style="232" customWidth="1"/>
    <col min="11" max="11" width="12.140625" style="232" customWidth="1"/>
    <col min="12" max="12" width="12.5703125" style="232" customWidth="1"/>
    <col min="13" max="13" width="17.85546875" style="232" customWidth="1"/>
    <col min="14" max="14" width="17.42578125" style="232" customWidth="1"/>
    <col min="15" max="16" width="18" style="232" customWidth="1"/>
    <col min="17" max="17" width="21.42578125" style="232" customWidth="1"/>
    <col min="18" max="18" width="23.5703125" style="232" customWidth="1"/>
    <col min="19" max="19" width="19.5703125" style="232" customWidth="1"/>
    <col min="20" max="258" width="9.140625" style="232"/>
    <col min="259" max="259" width="4.5703125" style="232" bestFit="1" customWidth="1"/>
    <col min="260" max="260" width="9.5703125" style="232" bestFit="1" customWidth="1"/>
    <col min="261" max="261" width="10" style="232" bestFit="1" customWidth="1"/>
    <col min="262" max="262" width="8.85546875" style="232" bestFit="1" customWidth="1"/>
    <col min="263" max="263" width="22.85546875" style="232" customWidth="1"/>
    <col min="264" max="264" width="59.5703125" style="232" bestFit="1" customWidth="1"/>
    <col min="265" max="265" width="57.85546875" style="232" bestFit="1" customWidth="1"/>
    <col min="266" max="266" width="35.425781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5703125" style="232" customWidth="1"/>
    <col min="274" max="274" width="9" style="232" bestFit="1" customWidth="1"/>
    <col min="275" max="514" width="9.140625" style="232"/>
    <col min="515" max="515" width="4.5703125" style="232" bestFit="1" customWidth="1"/>
    <col min="516" max="516" width="9.5703125" style="232" bestFit="1" customWidth="1"/>
    <col min="517" max="517" width="10" style="232" bestFit="1" customWidth="1"/>
    <col min="518" max="518" width="8.85546875" style="232" bestFit="1" customWidth="1"/>
    <col min="519" max="519" width="22.85546875" style="232" customWidth="1"/>
    <col min="520" max="520" width="59.5703125" style="232" bestFit="1" customWidth="1"/>
    <col min="521" max="521" width="57.85546875" style="232" bestFit="1" customWidth="1"/>
    <col min="522" max="522" width="35.425781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5703125" style="232" customWidth="1"/>
    <col min="530" max="530" width="9" style="232" bestFit="1" customWidth="1"/>
    <col min="531" max="770" width="9.140625" style="232"/>
    <col min="771" max="771" width="4.5703125" style="232" bestFit="1" customWidth="1"/>
    <col min="772" max="772" width="9.5703125" style="232" bestFit="1" customWidth="1"/>
    <col min="773" max="773" width="10" style="232" bestFit="1" customWidth="1"/>
    <col min="774" max="774" width="8.85546875" style="232" bestFit="1" customWidth="1"/>
    <col min="775" max="775" width="22.85546875" style="232" customWidth="1"/>
    <col min="776" max="776" width="59.5703125" style="232" bestFit="1" customWidth="1"/>
    <col min="777" max="777" width="57.85546875" style="232" bestFit="1" customWidth="1"/>
    <col min="778" max="778" width="35.425781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5703125" style="232" customWidth="1"/>
    <col min="786" max="786" width="9" style="232" bestFit="1" customWidth="1"/>
    <col min="787" max="1026" width="9.140625" style="232"/>
    <col min="1027" max="1027" width="4.5703125" style="232" bestFit="1" customWidth="1"/>
    <col min="1028" max="1028" width="9.5703125" style="232" bestFit="1" customWidth="1"/>
    <col min="1029" max="1029" width="10" style="232" bestFit="1" customWidth="1"/>
    <col min="1030" max="1030" width="8.85546875" style="232" bestFit="1" customWidth="1"/>
    <col min="1031" max="1031" width="22.85546875" style="232" customWidth="1"/>
    <col min="1032" max="1032" width="59.5703125" style="232" bestFit="1" customWidth="1"/>
    <col min="1033" max="1033" width="57.85546875" style="232" bestFit="1" customWidth="1"/>
    <col min="1034" max="1034" width="35.425781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5703125" style="232" customWidth="1"/>
    <col min="1042" max="1042" width="9" style="232" bestFit="1" customWidth="1"/>
    <col min="1043" max="1282" width="9.140625" style="232"/>
    <col min="1283" max="1283" width="4.5703125" style="232" bestFit="1" customWidth="1"/>
    <col min="1284" max="1284" width="9.5703125" style="232" bestFit="1" customWidth="1"/>
    <col min="1285" max="1285" width="10" style="232" bestFit="1" customWidth="1"/>
    <col min="1286" max="1286" width="8.85546875" style="232" bestFit="1" customWidth="1"/>
    <col min="1287" max="1287" width="22.85546875" style="232" customWidth="1"/>
    <col min="1288" max="1288" width="59.5703125" style="232" bestFit="1" customWidth="1"/>
    <col min="1289" max="1289" width="57.85546875" style="232" bestFit="1" customWidth="1"/>
    <col min="1290" max="1290" width="35.425781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5703125" style="232" customWidth="1"/>
    <col min="1298" max="1298" width="9" style="232" bestFit="1" customWidth="1"/>
    <col min="1299" max="1538" width="9.140625" style="232"/>
    <col min="1539" max="1539" width="4.5703125" style="232" bestFit="1" customWidth="1"/>
    <col min="1540" max="1540" width="9.5703125" style="232" bestFit="1" customWidth="1"/>
    <col min="1541" max="1541" width="10" style="232" bestFit="1" customWidth="1"/>
    <col min="1542" max="1542" width="8.85546875" style="232" bestFit="1" customWidth="1"/>
    <col min="1543" max="1543" width="22.85546875" style="232" customWidth="1"/>
    <col min="1544" max="1544" width="59.5703125" style="232" bestFit="1" customWidth="1"/>
    <col min="1545" max="1545" width="57.85546875" style="232" bestFit="1" customWidth="1"/>
    <col min="1546" max="1546" width="35.425781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5703125" style="232" customWidth="1"/>
    <col min="1554" max="1554" width="9" style="232" bestFit="1" customWidth="1"/>
    <col min="1555" max="1794" width="9.140625" style="232"/>
    <col min="1795" max="1795" width="4.5703125" style="232" bestFit="1" customWidth="1"/>
    <col min="1796" max="1796" width="9.5703125" style="232" bestFit="1" customWidth="1"/>
    <col min="1797" max="1797" width="10" style="232" bestFit="1" customWidth="1"/>
    <col min="1798" max="1798" width="8.85546875" style="232" bestFit="1" customWidth="1"/>
    <col min="1799" max="1799" width="22.85546875" style="232" customWidth="1"/>
    <col min="1800" max="1800" width="59.5703125" style="232" bestFit="1" customWidth="1"/>
    <col min="1801" max="1801" width="57.85546875" style="232" bestFit="1" customWidth="1"/>
    <col min="1802" max="1802" width="35.425781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5703125" style="232" customWidth="1"/>
    <col min="1810" max="1810" width="9" style="232" bestFit="1" customWidth="1"/>
    <col min="1811" max="2050" width="9.140625" style="232"/>
    <col min="2051" max="2051" width="4.5703125" style="232" bestFit="1" customWidth="1"/>
    <col min="2052" max="2052" width="9.5703125" style="232" bestFit="1" customWidth="1"/>
    <col min="2053" max="2053" width="10" style="232" bestFit="1" customWidth="1"/>
    <col min="2054" max="2054" width="8.85546875" style="232" bestFit="1" customWidth="1"/>
    <col min="2055" max="2055" width="22.85546875" style="232" customWidth="1"/>
    <col min="2056" max="2056" width="59.5703125" style="232" bestFit="1" customWidth="1"/>
    <col min="2057" max="2057" width="57.85546875" style="232" bestFit="1" customWidth="1"/>
    <col min="2058" max="2058" width="35.425781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5703125" style="232" customWidth="1"/>
    <col min="2066" max="2066" width="9" style="232" bestFit="1" customWidth="1"/>
    <col min="2067" max="2306" width="9.140625" style="232"/>
    <col min="2307" max="2307" width="4.5703125" style="232" bestFit="1" customWidth="1"/>
    <col min="2308" max="2308" width="9.5703125" style="232" bestFit="1" customWidth="1"/>
    <col min="2309" max="2309" width="10" style="232" bestFit="1" customWidth="1"/>
    <col min="2310" max="2310" width="8.85546875" style="232" bestFit="1" customWidth="1"/>
    <col min="2311" max="2311" width="22.85546875" style="232" customWidth="1"/>
    <col min="2312" max="2312" width="59.5703125" style="232" bestFit="1" customWidth="1"/>
    <col min="2313" max="2313" width="57.85546875" style="232" bestFit="1" customWidth="1"/>
    <col min="2314" max="2314" width="35.425781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5703125" style="232" customWidth="1"/>
    <col min="2322" max="2322" width="9" style="232" bestFit="1" customWidth="1"/>
    <col min="2323" max="2562" width="9.140625" style="232"/>
    <col min="2563" max="2563" width="4.5703125" style="232" bestFit="1" customWidth="1"/>
    <col min="2564" max="2564" width="9.5703125" style="232" bestFit="1" customWidth="1"/>
    <col min="2565" max="2565" width="10" style="232" bestFit="1" customWidth="1"/>
    <col min="2566" max="2566" width="8.85546875" style="232" bestFit="1" customWidth="1"/>
    <col min="2567" max="2567" width="22.85546875" style="232" customWidth="1"/>
    <col min="2568" max="2568" width="59.5703125" style="232" bestFit="1" customWidth="1"/>
    <col min="2569" max="2569" width="57.85546875" style="232" bestFit="1" customWidth="1"/>
    <col min="2570" max="2570" width="35.425781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5703125" style="232" customWidth="1"/>
    <col min="2578" max="2578" width="9" style="232" bestFit="1" customWidth="1"/>
    <col min="2579" max="2818" width="9.140625" style="232"/>
    <col min="2819" max="2819" width="4.5703125" style="232" bestFit="1" customWidth="1"/>
    <col min="2820" max="2820" width="9.5703125" style="232" bestFit="1" customWidth="1"/>
    <col min="2821" max="2821" width="10" style="232" bestFit="1" customWidth="1"/>
    <col min="2822" max="2822" width="8.85546875" style="232" bestFit="1" customWidth="1"/>
    <col min="2823" max="2823" width="22.85546875" style="232" customWidth="1"/>
    <col min="2824" max="2824" width="59.5703125" style="232" bestFit="1" customWidth="1"/>
    <col min="2825" max="2825" width="57.85546875" style="232" bestFit="1" customWidth="1"/>
    <col min="2826" max="2826" width="35.425781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5703125" style="232" customWidth="1"/>
    <col min="2834" max="2834" width="9" style="232" bestFit="1" customWidth="1"/>
    <col min="2835" max="3074" width="9.140625" style="232"/>
    <col min="3075" max="3075" width="4.5703125" style="232" bestFit="1" customWidth="1"/>
    <col min="3076" max="3076" width="9.5703125" style="232" bestFit="1" customWidth="1"/>
    <col min="3077" max="3077" width="10" style="232" bestFit="1" customWidth="1"/>
    <col min="3078" max="3078" width="8.85546875" style="232" bestFit="1" customWidth="1"/>
    <col min="3079" max="3079" width="22.85546875" style="232" customWidth="1"/>
    <col min="3080" max="3080" width="59.5703125" style="232" bestFit="1" customWidth="1"/>
    <col min="3081" max="3081" width="57.85546875" style="232" bestFit="1" customWidth="1"/>
    <col min="3082" max="3082" width="35.425781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5703125" style="232" customWidth="1"/>
    <col min="3090" max="3090" width="9" style="232" bestFit="1" customWidth="1"/>
    <col min="3091" max="3330" width="9.140625" style="232"/>
    <col min="3331" max="3331" width="4.5703125" style="232" bestFit="1" customWidth="1"/>
    <col min="3332" max="3332" width="9.5703125" style="232" bestFit="1" customWidth="1"/>
    <col min="3333" max="3333" width="10" style="232" bestFit="1" customWidth="1"/>
    <col min="3334" max="3334" width="8.85546875" style="232" bestFit="1" customWidth="1"/>
    <col min="3335" max="3335" width="22.85546875" style="232" customWidth="1"/>
    <col min="3336" max="3336" width="59.5703125" style="232" bestFit="1" customWidth="1"/>
    <col min="3337" max="3337" width="57.85546875" style="232" bestFit="1" customWidth="1"/>
    <col min="3338" max="3338" width="35.425781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5703125" style="232" customWidth="1"/>
    <col min="3346" max="3346" width="9" style="232" bestFit="1" customWidth="1"/>
    <col min="3347" max="3586" width="9.140625" style="232"/>
    <col min="3587" max="3587" width="4.5703125" style="232" bestFit="1" customWidth="1"/>
    <col min="3588" max="3588" width="9.5703125" style="232" bestFit="1" customWidth="1"/>
    <col min="3589" max="3589" width="10" style="232" bestFit="1" customWidth="1"/>
    <col min="3590" max="3590" width="8.85546875" style="232" bestFit="1" customWidth="1"/>
    <col min="3591" max="3591" width="22.85546875" style="232" customWidth="1"/>
    <col min="3592" max="3592" width="59.5703125" style="232" bestFit="1" customWidth="1"/>
    <col min="3593" max="3593" width="57.85546875" style="232" bestFit="1" customWidth="1"/>
    <col min="3594" max="3594" width="35.425781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5703125" style="232" customWidth="1"/>
    <col min="3602" max="3602" width="9" style="232" bestFit="1" customWidth="1"/>
    <col min="3603" max="3842" width="9.140625" style="232"/>
    <col min="3843" max="3843" width="4.5703125" style="232" bestFit="1" customWidth="1"/>
    <col min="3844" max="3844" width="9.5703125" style="232" bestFit="1" customWidth="1"/>
    <col min="3845" max="3845" width="10" style="232" bestFit="1" customWidth="1"/>
    <col min="3846" max="3846" width="8.85546875" style="232" bestFit="1" customWidth="1"/>
    <col min="3847" max="3847" width="22.85546875" style="232" customWidth="1"/>
    <col min="3848" max="3848" width="59.5703125" style="232" bestFit="1" customWidth="1"/>
    <col min="3849" max="3849" width="57.85546875" style="232" bestFit="1" customWidth="1"/>
    <col min="3850" max="3850" width="35.425781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5703125" style="232" customWidth="1"/>
    <col min="3858" max="3858" width="9" style="232" bestFit="1" customWidth="1"/>
    <col min="3859" max="4098" width="9.140625" style="232"/>
    <col min="4099" max="4099" width="4.5703125" style="232" bestFit="1" customWidth="1"/>
    <col min="4100" max="4100" width="9.5703125" style="232" bestFit="1" customWidth="1"/>
    <col min="4101" max="4101" width="10" style="232" bestFit="1" customWidth="1"/>
    <col min="4102" max="4102" width="8.85546875" style="232" bestFit="1" customWidth="1"/>
    <col min="4103" max="4103" width="22.85546875" style="232" customWidth="1"/>
    <col min="4104" max="4104" width="59.5703125" style="232" bestFit="1" customWidth="1"/>
    <col min="4105" max="4105" width="57.85546875" style="232" bestFit="1" customWidth="1"/>
    <col min="4106" max="4106" width="35.425781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5703125" style="232" customWidth="1"/>
    <col min="4114" max="4114" width="9" style="232" bestFit="1" customWidth="1"/>
    <col min="4115" max="4354" width="9.140625" style="232"/>
    <col min="4355" max="4355" width="4.5703125" style="232" bestFit="1" customWidth="1"/>
    <col min="4356" max="4356" width="9.5703125" style="232" bestFit="1" customWidth="1"/>
    <col min="4357" max="4357" width="10" style="232" bestFit="1" customWidth="1"/>
    <col min="4358" max="4358" width="8.85546875" style="232" bestFit="1" customWidth="1"/>
    <col min="4359" max="4359" width="22.85546875" style="232" customWidth="1"/>
    <col min="4360" max="4360" width="59.5703125" style="232" bestFit="1" customWidth="1"/>
    <col min="4361" max="4361" width="57.85546875" style="232" bestFit="1" customWidth="1"/>
    <col min="4362" max="4362" width="35.425781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5703125" style="232" customWidth="1"/>
    <col min="4370" max="4370" width="9" style="232" bestFit="1" customWidth="1"/>
    <col min="4371" max="4610" width="9.140625" style="232"/>
    <col min="4611" max="4611" width="4.5703125" style="232" bestFit="1" customWidth="1"/>
    <col min="4612" max="4612" width="9.5703125" style="232" bestFit="1" customWidth="1"/>
    <col min="4613" max="4613" width="10" style="232" bestFit="1" customWidth="1"/>
    <col min="4614" max="4614" width="8.85546875" style="232" bestFit="1" customWidth="1"/>
    <col min="4615" max="4615" width="22.85546875" style="232" customWidth="1"/>
    <col min="4616" max="4616" width="59.5703125" style="232" bestFit="1" customWidth="1"/>
    <col min="4617" max="4617" width="57.85546875" style="232" bestFit="1" customWidth="1"/>
    <col min="4618" max="4618" width="35.425781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5703125" style="232" customWidth="1"/>
    <col min="4626" max="4626" width="9" style="232" bestFit="1" customWidth="1"/>
    <col min="4627" max="4866" width="9.140625" style="232"/>
    <col min="4867" max="4867" width="4.5703125" style="232" bestFit="1" customWidth="1"/>
    <col min="4868" max="4868" width="9.5703125" style="232" bestFit="1" customWidth="1"/>
    <col min="4869" max="4869" width="10" style="232" bestFit="1" customWidth="1"/>
    <col min="4870" max="4870" width="8.85546875" style="232" bestFit="1" customWidth="1"/>
    <col min="4871" max="4871" width="22.85546875" style="232" customWidth="1"/>
    <col min="4872" max="4872" width="59.5703125" style="232" bestFit="1" customWidth="1"/>
    <col min="4873" max="4873" width="57.85546875" style="232" bestFit="1" customWidth="1"/>
    <col min="4874" max="4874" width="35.425781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5703125" style="232" customWidth="1"/>
    <col min="4882" max="4882" width="9" style="232" bestFit="1" customWidth="1"/>
    <col min="4883" max="5122" width="9.140625" style="232"/>
    <col min="5123" max="5123" width="4.5703125" style="232" bestFit="1" customWidth="1"/>
    <col min="5124" max="5124" width="9.5703125" style="232" bestFit="1" customWidth="1"/>
    <col min="5125" max="5125" width="10" style="232" bestFit="1" customWidth="1"/>
    <col min="5126" max="5126" width="8.85546875" style="232" bestFit="1" customWidth="1"/>
    <col min="5127" max="5127" width="22.85546875" style="232" customWidth="1"/>
    <col min="5128" max="5128" width="59.5703125" style="232" bestFit="1" customWidth="1"/>
    <col min="5129" max="5129" width="57.85546875" style="232" bestFit="1" customWidth="1"/>
    <col min="5130" max="5130" width="35.425781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5703125" style="232" customWidth="1"/>
    <col min="5138" max="5138" width="9" style="232" bestFit="1" customWidth="1"/>
    <col min="5139" max="5378" width="9.140625" style="232"/>
    <col min="5379" max="5379" width="4.5703125" style="232" bestFit="1" customWidth="1"/>
    <col min="5380" max="5380" width="9.5703125" style="232" bestFit="1" customWidth="1"/>
    <col min="5381" max="5381" width="10" style="232" bestFit="1" customWidth="1"/>
    <col min="5382" max="5382" width="8.85546875" style="232" bestFit="1" customWidth="1"/>
    <col min="5383" max="5383" width="22.85546875" style="232" customWidth="1"/>
    <col min="5384" max="5384" width="59.5703125" style="232" bestFit="1" customWidth="1"/>
    <col min="5385" max="5385" width="57.85546875" style="232" bestFit="1" customWidth="1"/>
    <col min="5386" max="5386" width="35.425781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5703125" style="232" customWidth="1"/>
    <col min="5394" max="5394" width="9" style="232" bestFit="1" customWidth="1"/>
    <col min="5395" max="5634" width="9.140625" style="232"/>
    <col min="5635" max="5635" width="4.5703125" style="232" bestFit="1" customWidth="1"/>
    <col min="5636" max="5636" width="9.5703125" style="232" bestFit="1" customWidth="1"/>
    <col min="5637" max="5637" width="10" style="232" bestFit="1" customWidth="1"/>
    <col min="5638" max="5638" width="8.85546875" style="232" bestFit="1" customWidth="1"/>
    <col min="5639" max="5639" width="22.85546875" style="232" customWidth="1"/>
    <col min="5640" max="5640" width="59.5703125" style="232" bestFit="1" customWidth="1"/>
    <col min="5641" max="5641" width="57.85546875" style="232" bestFit="1" customWidth="1"/>
    <col min="5642" max="5642" width="35.425781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5703125" style="232" customWidth="1"/>
    <col min="5650" max="5650" width="9" style="232" bestFit="1" customWidth="1"/>
    <col min="5651" max="5890" width="9.140625" style="232"/>
    <col min="5891" max="5891" width="4.5703125" style="232" bestFit="1" customWidth="1"/>
    <col min="5892" max="5892" width="9.5703125" style="232" bestFit="1" customWidth="1"/>
    <col min="5893" max="5893" width="10" style="232" bestFit="1" customWidth="1"/>
    <col min="5894" max="5894" width="8.85546875" style="232" bestFit="1" customWidth="1"/>
    <col min="5895" max="5895" width="22.85546875" style="232" customWidth="1"/>
    <col min="5896" max="5896" width="59.5703125" style="232" bestFit="1" customWidth="1"/>
    <col min="5897" max="5897" width="57.85546875" style="232" bestFit="1" customWidth="1"/>
    <col min="5898" max="5898" width="35.425781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5703125" style="232" customWidth="1"/>
    <col min="5906" max="5906" width="9" style="232" bestFit="1" customWidth="1"/>
    <col min="5907" max="6146" width="9.140625" style="232"/>
    <col min="6147" max="6147" width="4.5703125" style="232" bestFit="1" customWidth="1"/>
    <col min="6148" max="6148" width="9.5703125" style="232" bestFit="1" customWidth="1"/>
    <col min="6149" max="6149" width="10" style="232" bestFit="1" customWidth="1"/>
    <col min="6150" max="6150" width="8.85546875" style="232" bestFit="1" customWidth="1"/>
    <col min="6151" max="6151" width="22.85546875" style="232" customWidth="1"/>
    <col min="6152" max="6152" width="59.5703125" style="232" bestFit="1" customWidth="1"/>
    <col min="6153" max="6153" width="57.85546875" style="232" bestFit="1" customWidth="1"/>
    <col min="6154" max="6154" width="35.425781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5703125" style="232" customWidth="1"/>
    <col min="6162" max="6162" width="9" style="232" bestFit="1" customWidth="1"/>
    <col min="6163" max="6402" width="9.140625" style="232"/>
    <col min="6403" max="6403" width="4.5703125" style="232" bestFit="1" customWidth="1"/>
    <col min="6404" max="6404" width="9.5703125" style="232" bestFit="1" customWidth="1"/>
    <col min="6405" max="6405" width="10" style="232" bestFit="1" customWidth="1"/>
    <col min="6406" max="6406" width="8.85546875" style="232" bestFit="1" customWidth="1"/>
    <col min="6407" max="6407" width="22.85546875" style="232" customWidth="1"/>
    <col min="6408" max="6408" width="59.5703125" style="232" bestFit="1" customWidth="1"/>
    <col min="6409" max="6409" width="57.85546875" style="232" bestFit="1" customWidth="1"/>
    <col min="6410" max="6410" width="35.425781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5703125" style="232" customWidth="1"/>
    <col min="6418" max="6418" width="9" style="232" bestFit="1" customWidth="1"/>
    <col min="6419" max="6658" width="9.140625" style="232"/>
    <col min="6659" max="6659" width="4.5703125" style="232" bestFit="1" customWidth="1"/>
    <col min="6660" max="6660" width="9.5703125" style="232" bestFit="1" customWidth="1"/>
    <col min="6661" max="6661" width="10" style="232" bestFit="1" customWidth="1"/>
    <col min="6662" max="6662" width="8.85546875" style="232" bestFit="1" customWidth="1"/>
    <col min="6663" max="6663" width="22.85546875" style="232" customWidth="1"/>
    <col min="6664" max="6664" width="59.5703125" style="232" bestFit="1" customWidth="1"/>
    <col min="6665" max="6665" width="57.85546875" style="232" bestFit="1" customWidth="1"/>
    <col min="6666" max="6666" width="35.425781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5703125" style="232" customWidth="1"/>
    <col min="6674" max="6674" width="9" style="232" bestFit="1" customWidth="1"/>
    <col min="6675" max="6914" width="9.140625" style="232"/>
    <col min="6915" max="6915" width="4.5703125" style="232" bestFit="1" customWidth="1"/>
    <col min="6916" max="6916" width="9.5703125" style="232" bestFit="1" customWidth="1"/>
    <col min="6917" max="6917" width="10" style="232" bestFit="1" customWidth="1"/>
    <col min="6918" max="6918" width="8.85546875" style="232" bestFit="1" customWidth="1"/>
    <col min="6919" max="6919" width="22.85546875" style="232" customWidth="1"/>
    <col min="6920" max="6920" width="59.5703125" style="232" bestFit="1" customWidth="1"/>
    <col min="6921" max="6921" width="57.85546875" style="232" bestFit="1" customWidth="1"/>
    <col min="6922" max="6922" width="35.425781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5703125" style="232" customWidth="1"/>
    <col min="6930" max="6930" width="9" style="232" bestFit="1" customWidth="1"/>
    <col min="6931" max="7170" width="9.140625" style="232"/>
    <col min="7171" max="7171" width="4.5703125" style="232" bestFit="1" customWidth="1"/>
    <col min="7172" max="7172" width="9.5703125" style="232" bestFit="1" customWidth="1"/>
    <col min="7173" max="7173" width="10" style="232" bestFit="1" customWidth="1"/>
    <col min="7174" max="7174" width="8.85546875" style="232" bestFit="1" customWidth="1"/>
    <col min="7175" max="7175" width="22.85546875" style="232" customWidth="1"/>
    <col min="7176" max="7176" width="59.5703125" style="232" bestFit="1" customWidth="1"/>
    <col min="7177" max="7177" width="57.85546875" style="232" bestFit="1" customWidth="1"/>
    <col min="7178" max="7178" width="35.425781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5703125" style="232" customWidth="1"/>
    <col min="7186" max="7186" width="9" style="232" bestFit="1" customWidth="1"/>
    <col min="7187" max="7426" width="9.140625" style="232"/>
    <col min="7427" max="7427" width="4.5703125" style="232" bestFit="1" customWidth="1"/>
    <col min="7428" max="7428" width="9.5703125" style="232" bestFit="1" customWidth="1"/>
    <col min="7429" max="7429" width="10" style="232" bestFit="1" customWidth="1"/>
    <col min="7430" max="7430" width="8.85546875" style="232" bestFit="1" customWidth="1"/>
    <col min="7431" max="7431" width="22.85546875" style="232" customWidth="1"/>
    <col min="7432" max="7432" width="59.5703125" style="232" bestFit="1" customWidth="1"/>
    <col min="7433" max="7433" width="57.85546875" style="232" bestFit="1" customWidth="1"/>
    <col min="7434" max="7434" width="35.425781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5703125" style="232" customWidth="1"/>
    <col min="7442" max="7442" width="9" style="232" bestFit="1" customWidth="1"/>
    <col min="7443" max="7682" width="9.140625" style="232"/>
    <col min="7683" max="7683" width="4.5703125" style="232" bestFit="1" customWidth="1"/>
    <col min="7684" max="7684" width="9.5703125" style="232" bestFit="1" customWidth="1"/>
    <col min="7685" max="7685" width="10" style="232" bestFit="1" customWidth="1"/>
    <col min="7686" max="7686" width="8.85546875" style="232" bestFit="1" customWidth="1"/>
    <col min="7687" max="7687" width="22.85546875" style="232" customWidth="1"/>
    <col min="7688" max="7688" width="59.5703125" style="232" bestFit="1" customWidth="1"/>
    <col min="7689" max="7689" width="57.85546875" style="232" bestFit="1" customWidth="1"/>
    <col min="7690" max="7690" width="35.425781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5703125" style="232" customWidth="1"/>
    <col min="7698" max="7698" width="9" style="232" bestFit="1" customWidth="1"/>
    <col min="7699" max="7938" width="9.140625" style="232"/>
    <col min="7939" max="7939" width="4.5703125" style="232" bestFit="1" customWidth="1"/>
    <col min="7940" max="7940" width="9.5703125" style="232" bestFit="1" customWidth="1"/>
    <col min="7941" max="7941" width="10" style="232" bestFit="1" customWidth="1"/>
    <col min="7942" max="7942" width="8.85546875" style="232" bestFit="1" customWidth="1"/>
    <col min="7943" max="7943" width="22.85546875" style="232" customWidth="1"/>
    <col min="7944" max="7944" width="59.5703125" style="232" bestFit="1" customWidth="1"/>
    <col min="7945" max="7945" width="57.85546875" style="232" bestFit="1" customWidth="1"/>
    <col min="7946" max="7946" width="35.425781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5703125" style="232" customWidth="1"/>
    <col min="7954" max="7954" width="9" style="232" bestFit="1" customWidth="1"/>
    <col min="7955" max="8194" width="9.140625" style="232"/>
    <col min="8195" max="8195" width="4.5703125" style="232" bestFit="1" customWidth="1"/>
    <col min="8196" max="8196" width="9.5703125" style="232" bestFit="1" customWidth="1"/>
    <col min="8197" max="8197" width="10" style="232" bestFit="1" customWidth="1"/>
    <col min="8198" max="8198" width="8.85546875" style="232" bestFit="1" customWidth="1"/>
    <col min="8199" max="8199" width="22.85546875" style="232" customWidth="1"/>
    <col min="8200" max="8200" width="59.5703125" style="232" bestFit="1" customWidth="1"/>
    <col min="8201" max="8201" width="57.85546875" style="232" bestFit="1" customWidth="1"/>
    <col min="8202" max="8202" width="35.425781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5703125" style="232" customWidth="1"/>
    <col min="8210" max="8210" width="9" style="232" bestFit="1" customWidth="1"/>
    <col min="8211" max="8450" width="9.140625" style="232"/>
    <col min="8451" max="8451" width="4.5703125" style="232" bestFit="1" customWidth="1"/>
    <col min="8452" max="8452" width="9.5703125" style="232" bestFit="1" customWidth="1"/>
    <col min="8453" max="8453" width="10" style="232" bestFit="1" customWidth="1"/>
    <col min="8454" max="8454" width="8.85546875" style="232" bestFit="1" customWidth="1"/>
    <col min="8455" max="8455" width="22.85546875" style="232" customWidth="1"/>
    <col min="8456" max="8456" width="59.5703125" style="232" bestFit="1" customWidth="1"/>
    <col min="8457" max="8457" width="57.85546875" style="232" bestFit="1" customWidth="1"/>
    <col min="8458" max="8458" width="35.425781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5703125" style="232" customWidth="1"/>
    <col min="8466" max="8466" width="9" style="232" bestFit="1" customWidth="1"/>
    <col min="8467" max="8706" width="9.140625" style="232"/>
    <col min="8707" max="8707" width="4.5703125" style="232" bestFit="1" customWidth="1"/>
    <col min="8708" max="8708" width="9.5703125" style="232" bestFit="1" customWidth="1"/>
    <col min="8709" max="8709" width="10" style="232" bestFit="1" customWidth="1"/>
    <col min="8710" max="8710" width="8.85546875" style="232" bestFit="1" customWidth="1"/>
    <col min="8711" max="8711" width="22.85546875" style="232" customWidth="1"/>
    <col min="8712" max="8712" width="59.5703125" style="232" bestFit="1" customWidth="1"/>
    <col min="8713" max="8713" width="57.85546875" style="232" bestFit="1" customWidth="1"/>
    <col min="8714" max="8714" width="35.425781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5703125" style="232" customWidth="1"/>
    <col min="8722" max="8722" width="9" style="232" bestFit="1" customWidth="1"/>
    <col min="8723" max="8962" width="9.140625" style="232"/>
    <col min="8963" max="8963" width="4.5703125" style="232" bestFit="1" customWidth="1"/>
    <col min="8964" max="8964" width="9.5703125" style="232" bestFit="1" customWidth="1"/>
    <col min="8965" max="8965" width="10" style="232" bestFit="1" customWidth="1"/>
    <col min="8966" max="8966" width="8.85546875" style="232" bestFit="1" customWidth="1"/>
    <col min="8967" max="8967" width="22.85546875" style="232" customWidth="1"/>
    <col min="8968" max="8968" width="59.5703125" style="232" bestFit="1" customWidth="1"/>
    <col min="8969" max="8969" width="57.85546875" style="232" bestFit="1" customWidth="1"/>
    <col min="8970" max="8970" width="35.425781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5703125" style="232" customWidth="1"/>
    <col min="8978" max="8978" width="9" style="232" bestFit="1" customWidth="1"/>
    <col min="8979" max="9218" width="9.140625" style="232"/>
    <col min="9219" max="9219" width="4.5703125" style="232" bestFit="1" customWidth="1"/>
    <col min="9220" max="9220" width="9.5703125" style="232" bestFit="1" customWidth="1"/>
    <col min="9221" max="9221" width="10" style="232" bestFit="1" customWidth="1"/>
    <col min="9222" max="9222" width="8.85546875" style="232" bestFit="1" customWidth="1"/>
    <col min="9223" max="9223" width="22.85546875" style="232" customWidth="1"/>
    <col min="9224" max="9224" width="59.5703125" style="232" bestFit="1" customWidth="1"/>
    <col min="9225" max="9225" width="57.85546875" style="232" bestFit="1" customWidth="1"/>
    <col min="9226" max="9226" width="35.425781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5703125" style="232" customWidth="1"/>
    <col min="9234" max="9234" width="9" style="232" bestFit="1" customWidth="1"/>
    <col min="9235" max="9474" width="9.140625" style="232"/>
    <col min="9475" max="9475" width="4.5703125" style="232" bestFit="1" customWidth="1"/>
    <col min="9476" max="9476" width="9.5703125" style="232" bestFit="1" customWidth="1"/>
    <col min="9477" max="9477" width="10" style="232" bestFit="1" customWidth="1"/>
    <col min="9478" max="9478" width="8.85546875" style="232" bestFit="1" customWidth="1"/>
    <col min="9479" max="9479" width="22.85546875" style="232" customWidth="1"/>
    <col min="9480" max="9480" width="59.5703125" style="232" bestFit="1" customWidth="1"/>
    <col min="9481" max="9481" width="57.85546875" style="232" bestFit="1" customWidth="1"/>
    <col min="9482" max="9482" width="35.425781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5703125" style="232" customWidth="1"/>
    <col min="9490" max="9490" width="9" style="232" bestFit="1" customWidth="1"/>
    <col min="9491" max="9730" width="9.140625" style="232"/>
    <col min="9731" max="9731" width="4.5703125" style="232" bestFit="1" customWidth="1"/>
    <col min="9732" max="9732" width="9.5703125" style="232" bestFit="1" customWidth="1"/>
    <col min="9733" max="9733" width="10" style="232" bestFit="1" customWidth="1"/>
    <col min="9734" max="9734" width="8.85546875" style="232" bestFit="1" customWidth="1"/>
    <col min="9735" max="9735" width="22.85546875" style="232" customWidth="1"/>
    <col min="9736" max="9736" width="59.5703125" style="232" bestFit="1" customWidth="1"/>
    <col min="9737" max="9737" width="57.85546875" style="232" bestFit="1" customWidth="1"/>
    <col min="9738" max="9738" width="35.425781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5703125" style="232" customWidth="1"/>
    <col min="9746" max="9746" width="9" style="232" bestFit="1" customWidth="1"/>
    <col min="9747" max="9986" width="9.140625" style="232"/>
    <col min="9987" max="9987" width="4.5703125" style="232" bestFit="1" customWidth="1"/>
    <col min="9988" max="9988" width="9.5703125" style="232" bestFit="1" customWidth="1"/>
    <col min="9989" max="9989" width="10" style="232" bestFit="1" customWidth="1"/>
    <col min="9990" max="9990" width="8.85546875" style="232" bestFit="1" customWidth="1"/>
    <col min="9991" max="9991" width="22.85546875" style="232" customWidth="1"/>
    <col min="9992" max="9992" width="59.5703125" style="232" bestFit="1" customWidth="1"/>
    <col min="9993" max="9993" width="57.85546875" style="232" bestFit="1" customWidth="1"/>
    <col min="9994" max="9994" width="35.425781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5703125" style="232" customWidth="1"/>
    <col min="10002" max="10002" width="9" style="232" bestFit="1" customWidth="1"/>
    <col min="10003" max="10242" width="9.140625" style="232"/>
    <col min="10243" max="10243" width="4.5703125" style="232" bestFit="1" customWidth="1"/>
    <col min="10244" max="10244" width="9.5703125" style="232" bestFit="1" customWidth="1"/>
    <col min="10245" max="10245" width="10" style="232" bestFit="1" customWidth="1"/>
    <col min="10246" max="10246" width="8.85546875" style="232" bestFit="1" customWidth="1"/>
    <col min="10247" max="10247" width="22.85546875" style="232" customWidth="1"/>
    <col min="10248" max="10248" width="59.5703125" style="232" bestFit="1" customWidth="1"/>
    <col min="10249" max="10249" width="57.85546875" style="232" bestFit="1" customWidth="1"/>
    <col min="10250" max="10250" width="35.425781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5703125" style="232" customWidth="1"/>
    <col min="10258" max="10258" width="9" style="232" bestFit="1" customWidth="1"/>
    <col min="10259" max="10498" width="9.140625" style="232"/>
    <col min="10499" max="10499" width="4.5703125" style="232" bestFit="1" customWidth="1"/>
    <col min="10500" max="10500" width="9.5703125" style="232" bestFit="1" customWidth="1"/>
    <col min="10501" max="10501" width="10" style="232" bestFit="1" customWidth="1"/>
    <col min="10502" max="10502" width="8.85546875" style="232" bestFit="1" customWidth="1"/>
    <col min="10503" max="10503" width="22.85546875" style="232" customWidth="1"/>
    <col min="10504" max="10504" width="59.5703125" style="232" bestFit="1" customWidth="1"/>
    <col min="10505" max="10505" width="57.85546875" style="232" bestFit="1" customWidth="1"/>
    <col min="10506" max="10506" width="35.425781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5703125" style="232" customWidth="1"/>
    <col min="10514" max="10514" width="9" style="232" bestFit="1" customWidth="1"/>
    <col min="10515" max="10754" width="9.140625" style="232"/>
    <col min="10755" max="10755" width="4.5703125" style="232" bestFit="1" customWidth="1"/>
    <col min="10756" max="10756" width="9.5703125" style="232" bestFit="1" customWidth="1"/>
    <col min="10757" max="10757" width="10" style="232" bestFit="1" customWidth="1"/>
    <col min="10758" max="10758" width="8.85546875" style="232" bestFit="1" customWidth="1"/>
    <col min="10759" max="10759" width="22.85546875" style="232" customWidth="1"/>
    <col min="10760" max="10760" width="59.5703125" style="232" bestFit="1" customWidth="1"/>
    <col min="10761" max="10761" width="57.85546875" style="232" bestFit="1" customWidth="1"/>
    <col min="10762" max="10762" width="35.425781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5703125" style="232" customWidth="1"/>
    <col min="10770" max="10770" width="9" style="232" bestFit="1" customWidth="1"/>
    <col min="10771" max="11010" width="9.140625" style="232"/>
    <col min="11011" max="11011" width="4.5703125" style="232" bestFit="1" customWidth="1"/>
    <col min="11012" max="11012" width="9.5703125" style="232" bestFit="1" customWidth="1"/>
    <col min="11013" max="11013" width="10" style="232" bestFit="1" customWidth="1"/>
    <col min="11014" max="11014" width="8.85546875" style="232" bestFit="1" customWidth="1"/>
    <col min="11015" max="11015" width="22.85546875" style="232" customWidth="1"/>
    <col min="11016" max="11016" width="59.5703125" style="232" bestFit="1" customWidth="1"/>
    <col min="11017" max="11017" width="57.85546875" style="232" bestFit="1" customWidth="1"/>
    <col min="11018" max="11018" width="35.425781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5703125" style="232" customWidth="1"/>
    <col min="11026" max="11026" width="9" style="232" bestFit="1" customWidth="1"/>
    <col min="11027" max="11266" width="9.140625" style="232"/>
    <col min="11267" max="11267" width="4.5703125" style="232" bestFit="1" customWidth="1"/>
    <col min="11268" max="11268" width="9.5703125" style="232" bestFit="1" customWidth="1"/>
    <col min="11269" max="11269" width="10" style="232" bestFit="1" customWidth="1"/>
    <col min="11270" max="11270" width="8.85546875" style="232" bestFit="1" customWidth="1"/>
    <col min="11271" max="11271" width="22.85546875" style="232" customWidth="1"/>
    <col min="11272" max="11272" width="59.5703125" style="232" bestFit="1" customWidth="1"/>
    <col min="11273" max="11273" width="57.85546875" style="232" bestFit="1" customWidth="1"/>
    <col min="11274" max="11274" width="35.425781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5703125" style="232" customWidth="1"/>
    <col min="11282" max="11282" width="9" style="232" bestFit="1" customWidth="1"/>
    <col min="11283" max="11522" width="9.140625" style="232"/>
    <col min="11523" max="11523" width="4.5703125" style="232" bestFit="1" customWidth="1"/>
    <col min="11524" max="11524" width="9.5703125" style="232" bestFit="1" customWidth="1"/>
    <col min="11525" max="11525" width="10" style="232" bestFit="1" customWidth="1"/>
    <col min="11526" max="11526" width="8.85546875" style="232" bestFit="1" customWidth="1"/>
    <col min="11527" max="11527" width="22.85546875" style="232" customWidth="1"/>
    <col min="11528" max="11528" width="59.5703125" style="232" bestFit="1" customWidth="1"/>
    <col min="11529" max="11529" width="57.85546875" style="232" bestFit="1" customWidth="1"/>
    <col min="11530" max="11530" width="35.425781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5703125" style="232" customWidth="1"/>
    <col min="11538" max="11538" width="9" style="232" bestFit="1" customWidth="1"/>
    <col min="11539" max="11778" width="9.140625" style="232"/>
    <col min="11779" max="11779" width="4.5703125" style="232" bestFit="1" customWidth="1"/>
    <col min="11780" max="11780" width="9.5703125" style="232" bestFit="1" customWidth="1"/>
    <col min="11781" max="11781" width="10" style="232" bestFit="1" customWidth="1"/>
    <col min="11782" max="11782" width="8.85546875" style="232" bestFit="1" customWidth="1"/>
    <col min="11783" max="11783" width="22.85546875" style="232" customWidth="1"/>
    <col min="11784" max="11784" width="59.5703125" style="232" bestFit="1" customWidth="1"/>
    <col min="11785" max="11785" width="57.85546875" style="232" bestFit="1" customWidth="1"/>
    <col min="11786" max="11786" width="35.425781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5703125" style="232" customWidth="1"/>
    <col min="11794" max="11794" width="9" style="232" bestFit="1" customWidth="1"/>
    <col min="11795" max="12034" width="9.140625" style="232"/>
    <col min="12035" max="12035" width="4.5703125" style="232" bestFit="1" customWidth="1"/>
    <col min="12036" max="12036" width="9.5703125" style="232" bestFit="1" customWidth="1"/>
    <col min="12037" max="12037" width="10" style="232" bestFit="1" customWidth="1"/>
    <col min="12038" max="12038" width="8.85546875" style="232" bestFit="1" customWidth="1"/>
    <col min="12039" max="12039" width="22.85546875" style="232" customWidth="1"/>
    <col min="12040" max="12040" width="59.5703125" style="232" bestFit="1" customWidth="1"/>
    <col min="12041" max="12041" width="57.85546875" style="232" bestFit="1" customWidth="1"/>
    <col min="12042" max="12042" width="35.425781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5703125" style="232" customWidth="1"/>
    <col min="12050" max="12050" width="9" style="232" bestFit="1" customWidth="1"/>
    <col min="12051" max="12290" width="9.140625" style="232"/>
    <col min="12291" max="12291" width="4.5703125" style="232" bestFit="1" customWidth="1"/>
    <col min="12292" max="12292" width="9.5703125" style="232" bestFit="1" customWidth="1"/>
    <col min="12293" max="12293" width="10" style="232" bestFit="1" customWidth="1"/>
    <col min="12294" max="12294" width="8.85546875" style="232" bestFit="1" customWidth="1"/>
    <col min="12295" max="12295" width="22.85546875" style="232" customWidth="1"/>
    <col min="12296" max="12296" width="59.5703125" style="232" bestFit="1" customWidth="1"/>
    <col min="12297" max="12297" width="57.85546875" style="232" bestFit="1" customWidth="1"/>
    <col min="12298" max="12298" width="35.425781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5703125" style="232" customWidth="1"/>
    <col min="12306" max="12306" width="9" style="232" bestFit="1" customWidth="1"/>
    <col min="12307" max="12546" width="9.140625" style="232"/>
    <col min="12547" max="12547" width="4.5703125" style="232" bestFit="1" customWidth="1"/>
    <col min="12548" max="12548" width="9.5703125" style="232" bestFit="1" customWidth="1"/>
    <col min="12549" max="12549" width="10" style="232" bestFit="1" customWidth="1"/>
    <col min="12550" max="12550" width="8.85546875" style="232" bestFit="1" customWidth="1"/>
    <col min="12551" max="12551" width="22.85546875" style="232" customWidth="1"/>
    <col min="12552" max="12552" width="59.5703125" style="232" bestFit="1" customWidth="1"/>
    <col min="12553" max="12553" width="57.85546875" style="232" bestFit="1" customWidth="1"/>
    <col min="12554" max="12554" width="35.425781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5703125" style="232" customWidth="1"/>
    <col min="12562" max="12562" width="9" style="232" bestFit="1" customWidth="1"/>
    <col min="12563" max="12802" width="9.140625" style="232"/>
    <col min="12803" max="12803" width="4.5703125" style="232" bestFit="1" customWidth="1"/>
    <col min="12804" max="12804" width="9.5703125" style="232" bestFit="1" customWidth="1"/>
    <col min="12805" max="12805" width="10" style="232" bestFit="1" customWidth="1"/>
    <col min="12806" max="12806" width="8.85546875" style="232" bestFit="1" customWidth="1"/>
    <col min="12807" max="12807" width="22.85546875" style="232" customWidth="1"/>
    <col min="12808" max="12808" width="59.5703125" style="232" bestFit="1" customWidth="1"/>
    <col min="12809" max="12809" width="57.85546875" style="232" bestFit="1" customWidth="1"/>
    <col min="12810" max="12810" width="35.425781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5703125" style="232" customWidth="1"/>
    <col min="12818" max="12818" width="9" style="232" bestFit="1" customWidth="1"/>
    <col min="12819" max="13058" width="9.140625" style="232"/>
    <col min="13059" max="13059" width="4.5703125" style="232" bestFit="1" customWidth="1"/>
    <col min="13060" max="13060" width="9.5703125" style="232" bestFit="1" customWidth="1"/>
    <col min="13061" max="13061" width="10" style="232" bestFit="1" customWidth="1"/>
    <col min="13062" max="13062" width="8.85546875" style="232" bestFit="1" customWidth="1"/>
    <col min="13063" max="13063" width="22.85546875" style="232" customWidth="1"/>
    <col min="13064" max="13064" width="59.5703125" style="232" bestFit="1" customWidth="1"/>
    <col min="13065" max="13065" width="57.85546875" style="232" bestFit="1" customWidth="1"/>
    <col min="13066" max="13066" width="35.425781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5703125" style="232" customWidth="1"/>
    <col min="13074" max="13074" width="9" style="232" bestFit="1" customWidth="1"/>
    <col min="13075" max="13314" width="9.140625" style="232"/>
    <col min="13315" max="13315" width="4.5703125" style="232" bestFit="1" customWidth="1"/>
    <col min="13316" max="13316" width="9.5703125" style="232" bestFit="1" customWidth="1"/>
    <col min="13317" max="13317" width="10" style="232" bestFit="1" customWidth="1"/>
    <col min="13318" max="13318" width="8.85546875" style="232" bestFit="1" customWidth="1"/>
    <col min="13319" max="13319" width="22.85546875" style="232" customWidth="1"/>
    <col min="13320" max="13320" width="59.5703125" style="232" bestFit="1" customWidth="1"/>
    <col min="13321" max="13321" width="57.85546875" style="232" bestFit="1" customWidth="1"/>
    <col min="13322" max="13322" width="35.425781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5703125" style="232" customWidth="1"/>
    <col min="13330" max="13330" width="9" style="232" bestFit="1" customWidth="1"/>
    <col min="13331" max="13570" width="9.140625" style="232"/>
    <col min="13571" max="13571" width="4.5703125" style="232" bestFit="1" customWidth="1"/>
    <col min="13572" max="13572" width="9.5703125" style="232" bestFit="1" customWidth="1"/>
    <col min="13573" max="13573" width="10" style="232" bestFit="1" customWidth="1"/>
    <col min="13574" max="13574" width="8.85546875" style="232" bestFit="1" customWidth="1"/>
    <col min="13575" max="13575" width="22.85546875" style="232" customWidth="1"/>
    <col min="13576" max="13576" width="59.5703125" style="232" bestFit="1" customWidth="1"/>
    <col min="13577" max="13577" width="57.85546875" style="232" bestFit="1" customWidth="1"/>
    <col min="13578" max="13578" width="35.425781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5703125" style="232" customWidth="1"/>
    <col min="13586" max="13586" width="9" style="232" bestFit="1" customWidth="1"/>
    <col min="13587" max="13826" width="9.140625" style="232"/>
    <col min="13827" max="13827" width="4.5703125" style="232" bestFit="1" customWidth="1"/>
    <col min="13828" max="13828" width="9.5703125" style="232" bestFit="1" customWidth="1"/>
    <col min="13829" max="13829" width="10" style="232" bestFit="1" customWidth="1"/>
    <col min="13830" max="13830" width="8.85546875" style="232" bestFit="1" customWidth="1"/>
    <col min="13831" max="13831" width="22.85546875" style="232" customWidth="1"/>
    <col min="13832" max="13832" width="59.5703125" style="232" bestFit="1" customWidth="1"/>
    <col min="13833" max="13833" width="57.85546875" style="232" bestFit="1" customWidth="1"/>
    <col min="13834" max="13834" width="35.425781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5703125" style="232" customWidth="1"/>
    <col min="13842" max="13842" width="9" style="232" bestFit="1" customWidth="1"/>
    <col min="13843" max="14082" width="9.140625" style="232"/>
    <col min="14083" max="14083" width="4.5703125" style="232" bestFit="1" customWidth="1"/>
    <col min="14084" max="14084" width="9.5703125" style="232" bestFit="1" customWidth="1"/>
    <col min="14085" max="14085" width="10" style="232" bestFit="1" customWidth="1"/>
    <col min="14086" max="14086" width="8.85546875" style="232" bestFit="1" customWidth="1"/>
    <col min="14087" max="14087" width="22.85546875" style="232" customWidth="1"/>
    <col min="14088" max="14088" width="59.5703125" style="232" bestFit="1" customWidth="1"/>
    <col min="14089" max="14089" width="57.85546875" style="232" bestFit="1" customWidth="1"/>
    <col min="14090" max="14090" width="35.425781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5703125" style="232" customWidth="1"/>
    <col min="14098" max="14098" width="9" style="232" bestFit="1" customWidth="1"/>
    <col min="14099" max="14338" width="9.140625" style="232"/>
    <col min="14339" max="14339" width="4.5703125" style="232" bestFit="1" customWidth="1"/>
    <col min="14340" max="14340" width="9.5703125" style="232" bestFit="1" customWidth="1"/>
    <col min="14341" max="14341" width="10" style="232" bestFit="1" customWidth="1"/>
    <col min="14342" max="14342" width="8.85546875" style="232" bestFit="1" customWidth="1"/>
    <col min="14343" max="14343" width="22.85546875" style="232" customWidth="1"/>
    <col min="14344" max="14344" width="59.5703125" style="232" bestFit="1" customWidth="1"/>
    <col min="14345" max="14345" width="57.85546875" style="232" bestFit="1" customWidth="1"/>
    <col min="14346" max="14346" width="35.425781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5703125" style="232" customWidth="1"/>
    <col min="14354" max="14354" width="9" style="232" bestFit="1" customWidth="1"/>
    <col min="14355" max="14594" width="9.140625" style="232"/>
    <col min="14595" max="14595" width="4.5703125" style="232" bestFit="1" customWidth="1"/>
    <col min="14596" max="14596" width="9.5703125" style="232" bestFit="1" customWidth="1"/>
    <col min="14597" max="14597" width="10" style="232" bestFit="1" customWidth="1"/>
    <col min="14598" max="14598" width="8.85546875" style="232" bestFit="1" customWidth="1"/>
    <col min="14599" max="14599" width="22.85546875" style="232" customWidth="1"/>
    <col min="14600" max="14600" width="59.5703125" style="232" bestFit="1" customWidth="1"/>
    <col min="14601" max="14601" width="57.85546875" style="232" bestFit="1" customWidth="1"/>
    <col min="14602" max="14602" width="35.425781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5703125" style="232" customWidth="1"/>
    <col min="14610" max="14610" width="9" style="232" bestFit="1" customWidth="1"/>
    <col min="14611" max="14850" width="9.140625" style="232"/>
    <col min="14851" max="14851" width="4.5703125" style="232" bestFit="1" customWidth="1"/>
    <col min="14852" max="14852" width="9.5703125" style="232" bestFit="1" customWidth="1"/>
    <col min="14853" max="14853" width="10" style="232" bestFit="1" customWidth="1"/>
    <col min="14854" max="14854" width="8.85546875" style="232" bestFit="1" customWidth="1"/>
    <col min="14855" max="14855" width="22.85546875" style="232" customWidth="1"/>
    <col min="14856" max="14856" width="59.5703125" style="232" bestFit="1" customWidth="1"/>
    <col min="14857" max="14857" width="57.85546875" style="232" bestFit="1" customWidth="1"/>
    <col min="14858" max="14858" width="35.425781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5703125" style="232" customWidth="1"/>
    <col min="14866" max="14866" width="9" style="232" bestFit="1" customWidth="1"/>
    <col min="14867" max="15106" width="9.140625" style="232"/>
    <col min="15107" max="15107" width="4.5703125" style="232" bestFit="1" customWidth="1"/>
    <col min="15108" max="15108" width="9.5703125" style="232" bestFit="1" customWidth="1"/>
    <col min="15109" max="15109" width="10" style="232" bestFit="1" customWidth="1"/>
    <col min="15110" max="15110" width="8.85546875" style="232" bestFit="1" customWidth="1"/>
    <col min="15111" max="15111" width="22.85546875" style="232" customWidth="1"/>
    <col min="15112" max="15112" width="59.5703125" style="232" bestFit="1" customWidth="1"/>
    <col min="15113" max="15113" width="57.85546875" style="232" bestFit="1" customWidth="1"/>
    <col min="15114" max="15114" width="35.425781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5703125" style="232" customWidth="1"/>
    <col min="15122" max="15122" width="9" style="232" bestFit="1" customWidth="1"/>
    <col min="15123" max="15362" width="9.140625" style="232"/>
    <col min="15363" max="15363" width="4.5703125" style="232" bestFit="1" customWidth="1"/>
    <col min="15364" max="15364" width="9.5703125" style="232" bestFit="1" customWidth="1"/>
    <col min="15365" max="15365" width="10" style="232" bestFit="1" customWidth="1"/>
    <col min="15366" max="15366" width="8.85546875" style="232" bestFit="1" customWidth="1"/>
    <col min="15367" max="15367" width="22.85546875" style="232" customWidth="1"/>
    <col min="15368" max="15368" width="59.5703125" style="232" bestFit="1" customWidth="1"/>
    <col min="15369" max="15369" width="57.85546875" style="232" bestFit="1" customWidth="1"/>
    <col min="15370" max="15370" width="35.425781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5703125" style="232" customWidth="1"/>
    <col min="15378" max="15378" width="9" style="232" bestFit="1" customWidth="1"/>
    <col min="15379" max="15618" width="9.140625" style="232"/>
    <col min="15619" max="15619" width="4.5703125" style="232" bestFit="1" customWidth="1"/>
    <col min="15620" max="15620" width="9.5703125" style="232" bestFit="1" customWidth="1"/>
    <col min="15621" max="15621" width="10" style="232" bestFit="1" customWidth="1"/>
    <col min="15622" max="15622" width="8.85546875" style="232" bestFit="1" customWidth="1"/>
    <col min="15623" max="15623" width="22.85546875" style="232" customWidth="1"/>
    <col min="15624" max="15624" width="59.5703125" style="232" bestFit="1" customWidth="1"/>
    <col min="15625" max="15625" width="57.85546875" style="232" bestFit="1" customWidth="1"/>
    <col min="15626" max="15626" width="35.425781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5703125" style="232" customWidth="1"/>
    <col min="15634" max="15634" width="9" style="232" bestFit="1" customWidth="1"/>
    <col min="15635" max="15874" width="9.140625" style="232"/>
    <col min="15875" max="15875" width="4.5703125" style="232" bestFit="1" customWidth="1"/>
    <col min="15876" max="15876" width="9.5703125" style="232" bestFit="1" customWidth="1"/>
    <col min="15877" max="15877" width="10" style="232" bestFit="1" customWidth="1"/>
    <col min="15878" max="15878" width="8.85546875" style="232" bestFit="1" customWidth="1"/>
    <col min="15879" max="15879" width="22.85546875" style="232" customWidth="1"/>
    <col min="15880" max="15880" width="59.5703125" style="232" bestFit="1" customWidth="1"/>
    <col min="15881" max="15881" width="57.85546875" style="232" bestFit="1" customWidth="1"/>
    <col min="15882" max="15882" width="35.425781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5703125" style="232" customWidth="1"/>
    <col min="15890" max="15890" width="9" style="232" bestFit="1" customWidth="1"/>
    <col min="15891" max="16130" width="9.140625" style="232"/>
    <col min="16131" max="16131" width="4.5703125" style="232" bestFit="1" customWidth="1"/>
    <col min="16132" max="16132" width="9.5703125" style="232" bestFit="1" customWidth="1"/>
    <col min="16133" max="16133" width="10" style="232" bestFit="1" customWidth="1"/>
    <col min="16134" max="16134" width="8.85546875" style="232" bestFit="1" customWidth="1"/>
    <col min="16135" max="16135" width="22.85546875" style="232" customWidth="1"/>
    <col min="16136" max="16136" width="59.5703125" style="232" bestFit="1" customWidth="1"/>
    <col min="16137" max="16137" width="57.85546875" style="232" bestFit="1" customWidth="1"/>
    <col min="16138" max="16138" width="35.425781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5703125" style="232" customWidth="1"/>
    <col min="16146" max="16146" width="9" style="232" bestFit="1" customWidth="1"/>
    <col min="16147" max="16384" width="9.140625" style="232"/>
  </cols>
  <sheetData>
    <row r="2" spans="1:19" x14ac:dyDescent="0.25">
      <c r="A2" s="314" t="s">
        <v>2984</v>
      </c>
    </row>
    <row r="3" spans="1:19" x14ac:dyDescent="0.25">
      <c r="M3" s="233"/>
      <c r="N3" s="233"/>
      <c r="O3" s="233"/>
      <c r="P3" s="233"/>
    </row>
    <row r="4" spans="1:19" s="207" customFormat="1" ht="5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ht="25.5" customHeigh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19" s="207" customForma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19" s="8" customFormat="1" ht="87.75" customHeight="1" x14ac:dyDescent="0.25">
      <c r="A7" s="740">
        <v>1</v>
      </c>
      <c r="B7" s="740">
        <v>1</v>
      </c>
      <c r="C7" s="740">
        <v>4</v>
      </c>
      <c r="D7" s="740">
        <v>2</v>
      </c>
      <c r="E7" s="739" t="s">
        <v>1586</v>
      </c>
      <c r="F7" s="739" t="s">
        <v>1587</v>
      </c>
      <c r="G7" s="532" t="s">
        <v>196</v>
      </c>
      <c r="H7" s="532" t="s">
        <v>675</v>
      </c>
      <c r="I7" s="596" t="s">
        <v>167</v>
      </c>
      <c r="J7" s="739" t="s">
        <v>1588</v>
      </c>
      <c r="K7" s="855" t="s">
        <v>40</v>
      </c>
      <c r="L7" s="855"/>
      <c r="M7" s="769">
        <v>7336.5</v>
      </c>
      <c r="N7" s="855"/>
      <c r="O7" s="769">
        <v>7336.5</v>
      </c>
      <c r="P7" s="855"/>
      <c r="Q7" s="739" t="s">
        <v>1589</v>
      </c>
      <c r="R7" s="739" t="s">
        <v>1590</v>
      </c>
      <c r="S7" s="12"/>
    </row>
    <row r="8" spans="1:19" s="8" customFormat="1" ht="152.25" customHeight="1" x14ac:dyDescent="0.25">
      <c r="A8" s="740"/>
      <c r="B8" s="740"/>
      <c r="C8" s="740"/>
      <c r="D8" s="740"/>
      <c r="E8" s="739"/>
      <c r="F8" s="739"/>
      <c r="G8" s="532" t="s">
        <v>1591</v>
      </c>
      <c r="H8" s="532" t="s">
        <v>1011</v>
      </c>
      <c r="I8" s="596" t="s">
        <v>41</v>
      </c>
      <c r="J8" s="739"/>
      <c r="K8" s="855"/>
      <c r="L8" s="855"/>
      <c r="M8" s="769"/>
      <c r="N8" s="855"/>
      <c r="O8" s="769"/>
      <c r="P8" s="855"/>
      <c r="Q8" s="739"/>
      <c r="R8" s="739"/>
      <c r="S8" s="12"/>
    </row>
    <row r="9" spans="1:19" ht="128.25" customHeight="1" x14ac:dyDescent="0.25">
      <c r="A9" s="739">
        <v>2</v>
      </c>
      <c r="B9" s="739">
        <v>1</v>
      </c>
      <c r="C9" s="739">
        <v>4</v>
      </c>
      <c r="D9" s="739">
        <v>2</v>
      </c>
      <c r="E9" s="739" t="s">
        <v>1592</v>
      </c>
      <c r="F9" s="739" t="s">
        <v>1593</v>
      </c>
      <c r="G9" s="532" t="s">
        <v>1594</v>
      </c>
      <c r="H9" s="532" t="s">
        <v>675</v>
      </c>
      <c r="I9" s="533">
        <v>98</v>
      </c>
      <c r="J9" s="739" t="s">
        <v>1595</v>
      </c>
      <c r="K9" s="739" t="s">
        <v>53</v>
      </c>
      <c r="L9" s="739"/>
      <c r="M9" s="769">
        <v>3350</v>
      </c>
      <c r="N9" s="739"/>
      <c r="O9" s="769">
        <v>3350</v>
      </c>
      <c r="P9" s="739"/>
      <c r="Q9" s="739" t="s">
        <v>1589</v>
      </c>
      <c r="R9" s="739" t="s">
        <v>1590</v>
      </c>
      <c r="S9" s="13"/>
    </row>
    <row r="10" spans="1:19" ht="128.25" customHeight="1" x14ac:dyDescent="0.25">
      <c r="A10" s="739"/>
      <c r="B10" s="739"/>
      <c r="C10" s="739"/>
      <c r="D10" s="739"/>
      <c r="E10" s="739"/>
      <c r="F10" s="739"/>
      <c r="G10" s="532" t="s">
        <v>1591</v>
      </c>
      <c r="H10" s="532" t="s">
        <v>1011</v>
      </c>
      <c r="I10" s="533">
        <v>1</v>
      </c>
      <c r="J10" s="739"/>
      <c r="K10" s="739"/>
      <c r="L10" s="739"/>
      <c r="M10" s="769"/>
      <c r="N10" s="739"/>
      <c r="O10" s="769"/>
      <c r="P10" s="739"/>
      <c r="Q10" s="739"/>
      <c r="R10" s="739"/>
      <c r="S10" s="13"/>
    </row>
    <row r="11" spans="1:19" ht="104.25" customHeight="1" x14ac:dyDescent="0.25">
      <c r="A11" s="739">
        <v>3</v>
      </c>
      <c r="B11" s="739">
        <v>1</v>
      </c>
      <c r="C11" s="739">
        <v>4</v>
      </c>
      <c r="D11" s="739">
        <v>5</v>
      </c>
      <c r="E11" s="739" t="s">
        <v>1596</v>
      </c>
      <c r="F11" s="739" t="s">
        <v>1597</v>
      </c>
      <c r="G11" s="532" t="s">
        <v>1594</v>
      </c>
      <c r="H11" s="532" t="s">
        <v>675</v>
      </c>
      <c r="I11" s="533">
        <v>38</v>
      </c>
      <c r="J11" s="739" t="s">
        <v>1595</v>
      </c>
      <c r="K11" s="739" t="s">
        <v>53</v>
      </c>
      <c r="L11" s="739"/>
      <c r="M11" s="769">
        <v>3630</v>
      </c>
      <c r="N11" s="739"/>
      <c r="O11" s="769">
        <v>3630</v>
      </c>
      <c r="P11" s="739"/>
      <c r="Q11" s="739" t="s">
        <v>1589</v>
      </c>
      <c r="R11" s="739" t="s">
        <v>1590</v>
      </c>
      <c r="S11" s="13"/>
    </row>
    <row r="12" spans="1:19" ht="111" customHeight="1" x14ac:dyDescent="0.25">
      <c r="A12" s="739"/>
      <c r="B12" s="739"/>
      <c r="C12" s="739"/>
      <c r="D12" s="739"/>
      <c r="E12" s="739"/>
      <c r="F12" s="739"/>
      <c r="G12" s="532" t="s">
        <v>1591</v>
      </c>
      <c r="H12" s="532" t="s">
        <v>1011</v>
      </c>
      <c r="I12" s="533">
        <v>1</v>
      </c>
      <c r="J12" s="739"/>
      <c r="K12" s="739"/>
      <c r="L12" s="739"/>
      <c r="M12" s="769"/>
      <c r="N12" s="739"/>
      <c r="O12" s="769"/>
      <c r="P12" s="739"/>
      <c r="Q12" s="739"/>
      <c r="R12" s="739"/>
      <c r="S12" s="13"/>
    </row>
    <row r="13" spans="1:19" ht="89.25" customHeight="1" x14ac:dyDescent="0.25">
      <c r="A13" s="739">
        <v>4</v>
      </c>
      <c r="B13" s="739">
        <v>1</v>
      </c>
      <c r="C13" s="739">
        <v>4</v>
      </c>
      <c r="D13" s="739">
        <v>2</v>
      </c>
      <c r="E13" s="739" t="s">
        <v>1598</v>
      </c>
      <c r="F13" s="739" t="s">
        <v>1599</v>
      </c>
      <c r="G13" s="532" t="s">
        <v>1594</v>
      </c>
      <c r="H13" s="532" t="s">
        <v>675</v>
      </c>
      <c r="I13" s="533">
        <v>90</v>
      </c>
      <c r="J13" s="739" t="s">
        <v>1595</v>
      </c>
      <c r="K13" s="740" t="s">
        <v>53</v>
      </c>
      <c r="L13" s="740"/>
      <c r="M13" s="758">
        <v>3526</v>
      </c>
      <c r="N13" s="740"/>
      <c r="O13" s="758">
        <v>3526</v>
      </c>
      <c r="P13" s="740"/>
      <c r="Q13" s="739" t="s">
        <v>1589</v>
      </c>
      <c r="R13" s="739" t="s">
        <v>1590</v>
      </c>
      <c r="S13" s="13"/>
    </row>
    <row r="14" spans="1:19" ht="89.25" customHeight="1" x14ac:dyDescent="0.25">
      <c r="A14" s="739"/>
      <c r="B14" s="739"/>
      <c r="C14" s="739"/>
      <c r="D14" s="739"/>
      <c r="E14" s="739"/>
      <c r="F14" s="739"/>
      <c r="G14" s="532" t="s">
        <v>1591</v>
      </c>
      <c r="H14" s="532" t="s">
        <v>1011</v>
      </c>
      <c r="I14" s="533">
        <v>1</v>
      </c>
      <c r="J14" s="739"/>
      <c r="K14" s="740"/>
      <c r="L14" s="740"/>
      <c r="M14" s="758"/>
      <c r="N14" s="740"/>
      <c r="O14" s="758"/>
      <c r="P14" s="740"/>
      <c r="Q14" s="739"/>
      <c r="R14" s="739"/>
      <c r="S14" s="13"/>
    </row>
    <row r="15" spans="1:19" ht="156" customHeight="1" x14ac:dyDescent="0.25">
      <c r="A15" s="739">
        <v>5</v>
      </c>
      <c r="B15" s="739">
        <v>1</v>
      </c>
      <c r="C15" s="739">
        <v>4</v>
      </c>
      <c r="D15" s="739">
        <v>2</v>
      </c>
      <c r="E15" s="739" t="s">
        <v>1600</v>
      </c>
      <c r="F15" s="739" t="s">
        <v>1601</v>
      </c>
      <c r="G15" s="532" t="s">
        <v>1594</v>
      </c>
      <c r="H15" s="532" t="s">
        <v>675</v>
      </c>
      <c r="I15" s="532">
        <v>50</v>
      </c>
      <c r="J15" s="739" t="s">
        <v>1602</v>
      </c>
      <c r="K15" s="739" t="s">
        <v>53</v>
      </c>
      <c r="L15" s="739"/>
      <c r="M15" s="769">
        <v>2600</v>
      </c>
      <c r="N15" s="739"/>
      <c r="O15" s="769">
        <v>2600</v>
      </c>
      <c r="P15" s="739"/>
      <c r="Q15" s="739" t="s">
        <v>1589</v>
      </c>
      <c r="R15" s="739" t="s">
        <v>1590</v>
      </c>
      <c r="S15" s="13"/>
    </row>
    <row r="16" spans="1:19" ht="166.5" customHeight="1" x14ac:dyDescent="0.25">
      <c r="A16" s="739"/>
      <c r="B16" s="739"/>
      <c r="C16" s="739"/>
      <c r="D16" s="739"/>
      <c r="E16" s="739"/>
      <c r="F16" s="739"/>
      <c r="G16" s="532" t="s">
        <v>1591</v>
      </c>
      <c r="H16" s="532" t="s">
        <v>1011</v>
      </c>
      <c r="I16" s="532">
        <v>1</v>
      </c>
      <c r="J16" s="739"/>
      <c r="K16" s="739"/>
      <c r="L16" s="739"/>
      <c r="M16" s="769"/>
      <c r="N16" s="739"/>
      <c r="O16" s="769"/>
      <c r="P16" s="739"/>
      <c r="Q16" s="739"/>
      <c r="R16" s="739"/>
      <c r="S16" s="13"/>
    </row>
    <row r="17" spans="1:19" ht="147" customHeight="1" x14ac:dyDescent="0.25">
      <c r="A17" s="739">
        <v>6</v>
      </c>
      <c r="B17" s="739">
        <v>1</v>
      </c>
      <c r="C17" s="739">
        <v>4</v>
      </c>
      <c r="D17" s="739">
        <v>5</v>
      </c>
      <c r="E17" s="739" t="s">
        <v>1603</v>
      </c>
      <c r="F17" s="739" t="s">
        <v>1604</v>
      </c>
      <c r="G17" s="532" t="s">
        <v>1594</v>
      </c>
      <c r="H17" s="532" t="s">
        <v>675</v>
      </c>
      <c r="I17" s="532">
        <v>52</v>
      </c>
      <c r="J17" s="739" t="s">
        <v>1605</v>
      </c>
      <c r="K17" s="739" t="s">
        <v>53</v>
      </c>
      <c r="L17" s="739"/>
      <c r="M17" s="769">
        <v>2193.8000000000002</v>
      </c>
      <c r="N17" s="739"/>
      <c r="O17" s="769">
        <v>2193.8000000000002</v>
      </c>
      <c r="P17" s="739"/>
      <c r="Q17" s="739" t="s">
        <v>1589</v>
      </c>
      <c r="R17" s="739" t="s">
        <v>1590</v>
      </c>
      <c r="S17" s="13"/>
    </row>
    <row r="18" spans="1:19" ht="126.75" customHeight="1" x14ac:dyDescent="0.25">
      <c r="A18" s="739"/>
      <c r="B18" s="739"/>
      <c r="C18" s="739"/>
      <c r="D18" s="739"/>
      <c r="E18" s="739"/>
      <c r="F18" s="739"/>
      <c r="G18" s="532" t="s">
        <v>1591</v>
      </c>
      <c r="H18" s="532" t="s">
        <v>1011</v>
      </c>
      <c r="I18" s="532">
        <v>1</v>
      </c>
      <c r="J18" s="739"/>
      <c r="K18" s="739"/>
      <c r="L18" s="739"/>
      <c r="M18" s="769"/>
      <c r="N18" s="739"/>
      <c r="O18" s="769"/>
      <c r="P18" s="739"/>
      <c r="Q18" s="739"/>
      <c r="R18" s="739"/>
      <c r="S18" s="13"/>
    </row>
    <row r="19" spans="1:19" ht="101.25" customHeight="1" x14ac:dyDescent="0.25">
      <c r="A19" s="739">
        <v>7</v>
      </c>
      <c r="B19" s="739">
        <v>1</v>
      </c>
      <c r="C19" s="739">
        <v>4</v>
      </c>
      <c r="D19" s="739">
        <v>2</v>
      </c>
      <c r="E19" s="739" t="s">
        <v>1606</v>
      </c>
      <c r="F19" s="739" t="s">
        <v>1607</v>
      </c>
      <c r="G19" s="532" t="s">
        <v>1608</v>
      </c>
      <c r="H19" s="532" t="s">
        <v>675</v>
      </c>
      <c r="I19" s="533">
        <v>340</v>
      </c>
      <c r="J19" s="739" t="s">
        <v>1588</v>
      </c>
      <c r="K19" s="739" t="s">
        <v>38</v>
      </c>
      <c r="L19" s="739"/>
      <c r="M19" s="769">
        <v>62006.81</v>
      </c>
      <c r="N19" s="739"/>
      <c r="O19" s="769">
        <v>62006.81</v>
      </c>
      <c r="P19" s="739"/>
      <c r="Q19" s="739" t="s">
        <v>1589</v>
      </c>
      <c r="R19" s="739" t="s">
        <v>1590</v>
      </c>
      <c r="S19" s="13"/>
    </row>
    <row r="20" spans="1:19" ht="85.5" customHeight="1" x14ac:dyDescent="0.25">
      <c r="A20" s="739"/>
      <c r="B20" s="739"/>
      <c r="C20" s="739"/>
      <c r="D20" s="739"/>
      <c r="E20" s="739"/>
      <c r="F20" s="739"/>
      <c r="G20" s="532" t="s">
        <v>1609</v>
      </c>
      <c r="H20" s="532" t="s">
        <v>675</v>
      </c>
      <c r="I20" s="533">
        <v>340</v>
      </c>
      <c r="J20" s="739"/>
      <c r="K20" s="739"/>
      <c r="L20" s="739"/>
      <c r="M20" s="769"/>
      <c r="N20" s="739"/>
      <c r="O20" s="769"/>
      <c r="P20" s="739"/>
      <c r="Q20" s="739"/>
      <c r="R20" s="739"/>
      <c r="S20" s="13"/>
    </row>
    <row r="21" spans="1:19" ht="84.75" customHeight="1" x14ac:dyDescent="0.25">
      <c r="A21" s="739"/>
      <c r="B21" s="739"/>
      <c r="C21" s="739"/>
      <c r="D21" s="739"/>
      <c r="E21" s="739"/>
      <c r="F21" s="739"/>
      <c r="G21" s="532" t="s">
        <v>1610</v>
      </c>
      <c r="H21" s="532" t="s">
        <v>1011</v>
      </c>
      <c r="I21" s="533">
        <v>1</v>
      </c>
      <c r="J21" s="739"/>
      <c r="K21" s="739"/>
      <c r="L21" s="739"/>
      <c r="M21" s="769"/>
      <c r="N21" s="739"/>
      <c r="O21" s="769"/>
      <c r="P21" s="739"/>
      <c r="Q21" s="739"/>
      <c r="R21" s="739"/>
      <c r="S21" s="13"/>
    </row>
    <row r="22" spans="1:19" ht="86.25" customHeight="1" x14ac:dyDescent="0.25">
      <c r="A22" s="739"/>
      <c r="B22" s="739"/>
      <c r="C22" s="739"/>
      <c r="D22" s="739"/>
      <c r="E22" s="739"/>
      <c r="F22" s="739"/>
      <c r="G22" s="532" t="s">
        <v>1611</v>
      </c>
      <c r="H22" s="532" t="s">
        <v>1011</v>
      </c>
      <c r="I22" s="533">
        <v>1</v>
      </c>
      <c r="J22" s="739"/>
      <c r="K22" s="739"/>
      <c r="L22" s="739"/>
      <c r="M22" s="769"/>
      <c r="N22" s="739"/>
      <c r="O22" s="769"/>
      <c r="P22" s="739"/>
      <c r="Q22" s="739"/>
      <c r="R22" s="739"/>
      <c r="S22" s="13"/>
    </row>
    <row r="23" spans="1:19" ht="68.25" customHeight="1" x14ac:dyDescent="0.25">
      <c r="A23" s="740">
        <v>8</v>
      </c>
      <c r="B23" s="739">
        <v>1</v>
      </c>
      <c r="C23" s="739">
        <v>4</v>
      </c>
      <c r="D23" s="739">
        <v>5</v>
      </c>
      <c r="E23" s="739" t="s">
        <v>1612</v>
      </c>
      <c r="F23" s="739" t="s">
        <v>1613</v>
      </c>
      <c r="G23" s="739" t="s">
        <v>1614</v>
      </c>
      <c r="H23" s="532" t="s">
        <v>1011</v>
      </c>
      <c r="I23" s="532">
        <v>1</v>
      </c>
      <c r="J23" s="739" t="s">
        <v>1595</v>
      </c>
      <c r="K23" s="739" t="s">
        <v>43</v>
      </c>
      <c r="L23" s="739"/>
      <c r="M23" s="769">
        <v>5852.6</v>
      </c>
      <c r="N23" s="739"/>
      <c r="O23" s="769">
        <v>5852.6</v>
      </c>
      <c r="P23" s="739"/>
      <c r="Q23" s="739" t="s">
        <v>1589</v>
      </c>
      <c r="R23" s="739" t="s">
        <v>1590</v>
      </c>
    </row>
    <row r="24" spans="1:19" ht="70.5" customHeight="1" x14ac:dyDescent="0.25">
      <c r="A24" s="740"/>
      <c r="B24" s="739"/>
      <c r="C24" s="739"/>
      <c r="D24" s="739"/>
      <c r="E24" s="739"/>
      <c r="F24" s="739"/>
      <c r="G24" s="739"/>
      <c r="H24" s="532" t="s">
        <v>675</v>
      </c>
      <c r="I24" s="532">
        <v>18</v>
      </c>
      <c r="J24" s="739"/>
      <c r="K24" s="739"/>
      <c r="L24" s="739"/>
      <c r="M24" s="769"/>
      <c r="N24" s="739"/>
      <c r="O24" s="769"/>
      <c r="P24" s="739"/>
      <c r="Q24" s="739"/>
      <c r="R24" s="739"/>
    </row>
    <row r="25" spans="1:19" ht="68.25" customHeight="1" x14ac:dyDescent="0.25">
      <c r="A25" s="740"/>
      <c r="B25" s="739"/>
      <c r="C25" s="739"/>
      <c r="D25" s="739"/>
      <c r="E25" s="739"/>
      <c r="F25" s="739"/>
      <c r="G25" s="532" t="s">
        <v>1591</v>
      </c>
      <c r="H25" s="532" t="s">
        <v>1011</v>
      </c>
      <c r="I25" s="532">
        <v>1</v>
      </c>
      <c r="J25" s="739"/>
      <c r="K25" s="739"/>
      <c r="L25" s="739"/>
      <c r="M25" s="769"/>
      <c r="N25" s="739"/>
      <c r="O25" s="769"/>
      <c r="P25" s="739"/>
      <c r="Q25" s="739"/>
      <c r="R25" s="739"/>
    </row>
    <row r="26" spans="1:19" ht="90.75" customHeight="1" x14ac:dyDescent="0.25">
      <c r="A26" s="740">
        <v>9</v>
      </c>
      <c r="B26" s="740">
        <v>1</v>
      </c>
      <c r="C26" s="740">
        <v>4</v>
      </c>
      <c r="D26" s="740">
        <v>2</v>
      </c>
      <c r="E26" s="739" t="s">
        <v>1615</v>
      </c>
      <c r="F26" s="739" t="s">
        <v>1616</v>
      </c>
      <c r="G26" s="533" t="s">
        <v>227</v>
      </c>
      <c r="H26" s="532" t="s">
        <v>675</v>
      </c>
      <c r="I26" s="532">
        <v>15</v>
      </c>
      <c r="J26" s="739" t="s">
        <v>1617</v>
      </c>
      <c r="K26" s="739" t="s">
        <v>45</v>
      </c>
      <c r="L26" s="739"/>
      <c r="M26" s="769">
        <v>23626.49</v>
      </c>
      <c r="N26" s="739"/>
      <c r="O26" s="769">
        <v>23626.49</v>
      </c>
      <c r="P26" s="739"/>
      <c r="Q26" s="739" t="s">
        <v>1589</v>
      </c>
      <c r="R26" s="739" t="s">
        <v>1590</v>
      </c>
    </row>
    <row r="27" spans="1:19" ht="113.25" customHeight="1" x14ac:dyDescent="0.25">
      <c r="A27" s="740"/>
      <c r="B27" s="740"/>
      <c r="C27" s="740"/>
      <c r="D27" s="740"/>
      <c r="E27" s="739"/>
      <c r="F27" s="739"/>
      <c r="G27" s="533" t="s">
        <v>1591</v>
      </c>
      <c r="H27" s="533" t="s">
        <v>1011</v>
      </c>
      <c r="I27" s="533">
        <v>1</v>
      </c>
      <c r="J27" s="739"/>
      <c r="K27" s="739"/>
      <c r="L27" s="739"/>
      <c r="M27" s="769"/>
      <c r="N27" s="739"/>
      <c r="O27" s="769"/>
      <c r="P27" s="739"/>
      <c r="Q27" s="739"/>
      <c r="R27" s="739"/>
    </row>
    <row r="28" spans="1:19" s="8" customFormat="1" ht="252.75" customHeight="1" x14ac:dyDescent="0.25">
      <c r="A28" s="532">
        <v>10</v>
      </c>
      <c r="B28" s="532">
        <v>1</v>
      </c>
      <c r="C28" s="532">
        <v>4</v>
      </c>
      <c r="D28" s="532">
        <v>2</v>
      </c>
      <c r="E28" s="532" t="s">
        <v>1618</v>
      </c>
      <c r="F28" s="532" t="s">
        <v>1619</v>
      </c>
      <c r="G28" s="532" t="s">
        <v>227</v>
      </c>
      <c r="H28" s="532" t="s">
        <v>675</v>
      </c>
      <c r="I28" s="532">
        <v>10</v>
      </c>
      <c r="J28" s="532" t="s">
        <v>1620</v>
      </c>
      <c r="K28" s="532" t="s">
        <v>45</v>
      </c>
      <c r="L28" s="532"/>
      <c r="M28" s="617">
        <v>8162.29</v>
      </c>
      <c r="N28" s="532"/>
      <c r="O28" s="617">
        <v>8162.29</v>
      </c>
      <c r="P28" s="532"/>
      <c r="Q28" s="532" t="s">
        <v>1589</v>
      </c>
      <c r="R28" s="532" t="s">
        <v>1590</v>
      </c>
    </row>
    <row r="29" spans="1:19" ht="60" customHeight="1" x14ac:dyDescent="0.25">
      <c r="A29" s="1004">
        <v>11</v>
      </c>
      <c r="B29" s="739">
        <v>1</v>
      </c>
      <c r="C29" s="739">
        <v>4</v>
      </c>
      <c r="D29" s="739">
        <v>2</v>
      </c>
      <c r="E29" s="739" t="s">
        <v>1621</v>
      </c>
      <c r="F29" s="739" t="s">
        <v>1622</v>
      </c>
      <c r="G29" s="739" t="s">
        <v>44</v>
      </c>
      <c r="H29" s="532" t="s">
        <v>1011</v>
      </c>
      <c r="I29" s="532">
        <v>2</v>
      </c>
      <c r="J29" s="739" t="s">
        <v>1623</v>
      </c>
      <c r="K29" s="739" t="s">
        <v>43</v>
      </c>
      <c r="L29" s="739"/>
      <c r="M29" s="769">
        <v>6708.4</v>
      </c>
      <c r="N29" s="739"/>
      <c r="O29" s="769">
        <v>6708.4</v>
      </c>
      <c r="P29" s="739"/>
      <c r="Q29" s="739" t="s">
        <v>1589</v>
      </c>
      <c r="R29" s="739" t="s">
        <v>1590</v>
      </c>
    </row>
    <row r="30" spans="1:19" ht="58.5" customHeight="1" x14ac:dyDescent="0.25">
      <c r="A30" s="1004"/>
      <c r="B30" s="739"/>
      <c r="C30" s="739"/>
      <c r="D30" s="739"/>
      <c r="E30" s="739"/>
      <c r="F30" s="739"/>
      <c r="G30" s="739"/>
      <c r="H30" s="532" t="s">
        <v>675</v>
      </c>
      <c r="I30" s="532">
        <v>40</v>
      </c>
      <c r="J30" s="739"/>
      <c r="K30" s="739"/>
      <c r="L30" s="739"/>
      <c r="M30" s="769"/>
      <c r="N30" s="739"/>
      <c r="O30" s="769"/>
      <c r="P30" s="739"/>
      <c r="Q30" s="739"/>
      <c r="R30" s="739"/>
    </row>
    <row r="31" spans="1:19" ht="85.5" customHeight="1" x14ac:dyDescent="0.25">
      <c r="A31" s="1004"/>
      <c r="B31" s="739"/>
      <c r="C31" s="739"/>
      <c r="D31" s="739"/>
      <c r="E31" s="739"/>
      <c r="F31" s="739"/>
      <c r="G31" s="532" t="s">
        <v>1591</v>
      </c>
      <c r="H31" s="532" t="s">
        <v>1011</v>
      </c>
      <c r="I31" s="532">
        <v>1</v>
      </c>
      <c r="J31" s="739"/>
      <c r="K31" s="739"/>
      <c r="L31" s="739"/>
      <c r="M31" s="769"/>
      <c r="N31" s="739"/>
      <c r="O31" s="769"/>
      <c r="P31" s="739"/>
      <c r="Q31" s="739"/>
      <c r="R31" s="739"/>
    </row>
    <row r="32" spans="1:19" ht="269.25" customHeight="1" x14ac:dyDescent="0.25">
      <c r="A32" s="533">
        <v>12</v>
      </c>
      <c r="B32" s="533">
        <v>1</v>
      </c>
      <c r="C32" s="533">
        <v>4</v>
      </c>
      <c r="D32" s="533">
        <v>2</v>
      </c>
      <c r="E32" s="532" t="s">
        <v>1624</v>
      </c>
      <c r="F32" s="532" t="s">
        <v>1625</v>
      </c>
      <c r="G32" s="533" t="s">
        <v>1000</v>
      </c>
      <c r="H32" s="533" t="s">
        <v>1011</v>
      </c>
      <c r="I32" s="533">
        <v>10</v>
      </c>
      <c r="J32" s="532" t="s">
        <v>1626</v>
      </c>
      <c r="K32" s="533" t="s">
        <v>45</v>
      </c>
      <c r="L32" s="533"/>
      <c r="M32" s="535">
        <v>49200</v>
      </c>
      <c r="N32" s="533"/>
      <c r="O32" s="535">
        <v>49200</v>
      </c>
      <c r="P32" s="533"/>
      <c r="Q32" s="532" t="s">
        <v>1589</v>
      </c>
      <c r="R32" s="532" t="s">
        <v>1590</v>
      </c>
    </row>
    <row r="33" spans="1:18" ht="95.25" customHeight="1" x14ac:dyDescent="0.25">
      <c r="A33" s="740">
        <v>13</v>
      </c>
      <c r="B33" s="740">
        <v>1</v>
      </c>
      <c r="C33" s="740">
        <v>4</v>
      </c>
      <c r="D33" s="740">
        <v>2</v>
      </c>
      <c r="E33" s="739" t="s">
        <v>1627</v>
      </c>
      <c r="F33" s="739" t="s">
        <v>1628</v>
      </c>
      <c r="G33" s="533" t="s">
        <v>1629</v>
      </c>
      <c r="H33" s="533" t="s">
        <v>1011</v>
      </c>
      <c r="I33" s="533">
        <v>10</v>
      </c>
      <c r="J33" s="739" t="s">
        <v>1630</v>
      </c>
      <c r="K33" s="740" t="s">
        <v>45</v>
      </c>
      <c r="L33" s="740"/>
      <c r="M33" s="758">
        <v>109040</v>
      </c>
      <c r="N33" s="740"/>
      <c r="O33" s="758">
        <v>109040</v>
      </c>
      <c r="P33" s="740"/>
      <c r="Q33" s="739" t="s">
        <v>1589</v>
      </c>
      <c r="R33" s="739" t="s">
        <v>1590</v>
      </c>
    </row>
    <row r="34" spans="1:18" ht="75" customHeight="1" x14ac:dyDescent="0.25">
      <c r="A34" s="740"/>
      <c r="B34" s="740"/>
      <c r="C34" s="740"/>
      <c r="D34" s="740"/>
      <c r="E34" s="739"/>
      <c r="F34" s="739"/>
      <c r="G34" s="533" t="s">
        <v>1631</v>
      </c>
      <c r="H34" s="533" t="s">
        <v>1011</v>
      </c>
      <c r="I34" s="533">
        <v>16</v>
      </c>
      <c r="J34" s="739"/>
      <c r="K34" s="740"/>
      <c r="L34" s="740"/>
      <c r="M34" s="758"/>
      <c r="N34" s="740"/>
      <c r="O34" s="758"/>
      <c r="P34" s="740"/>
      <c r="Q34" s="739"/>
      <c r="R34" s="739"/>
    </row>
    <row r="35" spans="1:18" s="14" customFormat="1" ht="75" customHeight="1" x14ac:dyDescent="0.25">
      <c r="A35" s="740">
        <v>14</v>
      </c>
      <c r="B35" s="740">
        <v>1</v>
      </c>
      <c r="C35" s="740">
        <v>4</v>
      </c>
      <c r="D35" s="740">
        <v>2</v>
      </c>
      <c r="E35" s="740" t="s">
        <v>1632</v>
      </c>
      <c r="F35" s="739" t="s">
        <v>1633</v>
      </c>
      <c r="G35" s="740" t="s">
        <v>444</v>
      </c>
      <c r="H35" s="533" t="s">
        <v>1158</v>
      </c>
      <c r="I35" s="533">
        <v>2</v>
      </c>
      <c r="J35" s="739" t="s">
        <v>1634</v>
      </c>
      <c r="K35" s="740" t="s">
        <v>38</v>
      </c>
      <c r="L35" s="740"/>
      <c r="M35" s="758">
        <f>5585.01+12000+9000</f>
        <v>26585.010000000002</v>
      </c>
      <c r="N35" s="740"/>
      <c r="O35" s="758">
        <f>5585.01+12000+9000</f>
        <v>26585.010000000002</v>
      </c>
      <c r="P35" s="740"/>
      <c r="Q35" s="739" t="s">
        <v>1589</v>
      </c>
      <c r="R35" s="739" t="s">
        <v>1590</v>
      </c>
    </row>
    <row r="36" spans="1:18" s="14" customFormat="1" ht="63" customHeight="1" x14ac:dyDescent="0.25">
      <c r="A36" s="740"/>
      <c r="B36" s="740"/>
      <c r="C36" s="740"/>
      <c r="D36" s="740"/>
      <c r="E36" s="740"/>
      <c r="F36" s="740"/>
      <c r="G36" s="740"/>
      <c r="H36" s="533" t="s">
        <v>675</v>
      </c>
      <c r="I36" s="533">
        <v>48</v>
      </c>
      <c r="J36" s="740"/>
      <c r="K36" s="740"/>
      <c r="L36" s="740"/>
      <c r="M36" s="758"/>
      <c r="N36" s="740"/>
      <c r="O36" s="758"/>
      <c r="P36" s="740"/>
      <c r="Q36" s="739"/>
      <c r="R36" s="739"/>
    </row>
    <row r="37" spans="1:18" s="14" customFormat="1" ht="63" customHeight="1" x14ac:dyDescent="0.25">
      <c r="A37" s="740"/>
      <c r="B37" s="740"/>
      <c r="C37" s="740"/>
      <c r="D37" s="740"/>
      <c r="E37" s="740"/>
      <c r="F37" s="740"/>
      <c r="G37" s="533" t="s">
        <v>1594</v>
      </c>
      <c r="H37" s="533" t="s">
        <v>675</v>
      </c>
      <c r="I37" s="533">
        <v>25</v>
      </c>
      <c r="J37" s="740"/>
      <c r="K37" s="740"/>
      <c r="L37" s="740"/>
      <c r="M37" s="758"/>
      <c r="N37" s="740"/>
      <c r="O37" s="758"/>
      <c r="P37" s="740"/>
      <c r="Q37" s="739"/>
      <c r="R37" s="739"/>
    </row>
    <row r="38" spans="1:18" s="14" customFormat="1" ht="63" customHeight="1" x14ac:dyDescent="0.25">
      <c r="A38" s="740"/>
      <c r="B38" s="740"/>
      <c r="C38" s="740"/>
      <c r="D38" s="740"/>
      <c r="E38" s="740"/>
      <c r="F38" s="740"/>
      <c r="G38" s="533" t="s">
        <v>886</v>
      </c>
      <c r="H38" s="533" t="s">
        <v>1011</v>
      </c>
      <c r="I38" s="533">
        <v>1</v>
      </c>
      <c r="J38" s="740"/>
      <c r="K38" s="740"/>
      <c r="L38" s="740"/>
      <c r="M38" s="758"/>
      <c r="N38" s="740"/>
      <c r="O38" s="758"/>
      <c r="P38" s="740"/>
      <c r="Q38" s="739"/>
      <c r="R38" s="739"/>
    </row>
    <row r="39" spans="1:18" s="14" customFormat="1" ht="67.5" customHeight="1" x14ac:dyDescent="0.25">
      <c r="A39" s="740"/>
      <c r="B39" s="740"/>
      <c r="C39" s="740"/>
      <c r="D39" s="740"/>
      <c r="E39" s="740"/>
      <c r="F39" s="740"/>
      <c r="G39" s="533" t="s">
        <v>1635</v>
      </c>
      <c r="H39" s="533" t="s">
        <v>124</v>
      </c>
      <c r="I39" s="533">
        <v>100</v>
      </c>
      <c r="J39" s="740"/>
      <c r="K39" s="740"/>
      <c r="L39" s="740"/>
      <c r="M39" s="758"/>
      <c r="N39" s="740"/>
      <c r="O39" s="758"/>
      <c r="P39" s="740"/>
      <c r="Q39" s="739"/>
      <c r="R39" s="739"/>
    </row>
    <row r="40" spans="1:18" s="14" customFormat="1" ht="192.75" customHeight="1" x14ac:dyDescent="0.25">
      <c r="A40" s="533">
        <v>15</v>
      </c>
      <c r="B40" s="533">
        <v>1</v>
      </c>
      <c r="C40" s="533">
        <v>4</v>
      </c>
      <c r="D40" s="533">
        <v>2</v>
      </c>
      <c r="E40" s="532" t="s">
        <v>1636</v>
      </c>
      <c r="F40" s="532" t="s">
        <v>1637</v>
      </c>
      <c r="G40" s="533" t="s">
        <v>1594</v>
      </c>
      <c r="H40" s="533" t="s">
        <v>675</v>
      </c>
      <c r="I40" s="533">
        <v>45</v>
      </c>
      <c r="J40" s="532" t="s">
        <v>1638</v>
      </c>
      <c r="K40" s="533" t="s">
        <v>38</v>
      </c>
      <c r="L40" s="549"/>
      <c r="M40" s="535">
        <v>4257.24</v>
      </c>
      <c r="N40" s="549"/>
      <c r="O40" s="535">
        <v>4257.24</v>
      </c>
      <c r="P40" s="549"/>
      <c r="Q40" s="532" t="s">
        <v>1589</v>
      </c>
      <c r="R40" s="532" t="s">
        <v>1590</v>
      </c>
    </row>
    <row r="41" spans="1:18" s="14" customFormat="1" ht="247.5" customHeight="1" x14ac:dyDescent="0.25">
      <c r="A41" s="532">
        <v>16</v>
      </c>
      <c r="B41" s="532">
        <v>1</v>
      </c>
      <c r="C41" s="532">
        <v>4</v>
      </c>
      <c r="D41" s="532">
        <v>5</v>
      </c>
      <c r="E41" s="532" t="s">
        <v>1639</v>
      </c>
      <c r="F41" s="532" t="s">
        <v>1640</v>
      </c>
      <c r="G41" s="532" t="s">
        <v>227</v>
      </c>
      <c r="H41" s="532" t="s">
        <v>675</v>
      </c>
      <c r="I41" s="532">
        <v>14</v>
      </c>
      <c r="J41" s="532" t="s">
        <v>1617</v>
      </c>
      <c r="K41" s="532" t="s">
        <v>38</v>
      </c>
      <c r="L41" s="532"/>
      <c r="M41" s="536">
        <v>21015.119999999999</v>
      </c>
      <c r="N41" s="532"/>
      <c r="O41" s="536">
        <v>21015.119999999999</v>
      </c>
      <c r="P41" s="532"/>
      <c r="Q41" s="532" t="s">
        <v>1589</v>
      </c>
      <c r="R41" s="532" t="s">
        <v>1590</v>
      </c>
    </row>
    <row r="42" spans="1:18" s="344" customFormat="1" ht="174.75" customHeight="1" x14ac:dyDescent="0.25">
      <c r="A42" s="532">
        <v>17</v>
      </c>
      <c r="B42" s="532">
        <v>1</v>
      </c>
      <c r="C42" s="532">
        <v>4</v>
      </c>
      <c r="D42" s="532">
        <v>2</v>
      </c>
      <c r="E42" s="532" t="s">
        <v>1641</v>
      </c>
      <c r="F42" s="532" t="s">
        <v>1642</v>
      </c>
      <c r="G42" s="532" t="s">
        <v>1594</v>
      </c>
      <c r="H42" s="532" t="s">
        <v>675</v>
      </c>
      <c r="I42" s="532">
        <v>79</v>
      </c>
      <c r="J42" s="532" t="s">
        <v>1588</v>
      </c>
      <c r="K42" s="532" t="s">
        <v>53</v>
      </c>
      <c r="L42" s="532"/>
      <c r="M42" s="536">
        <v>4200</v>
      </c>
      <c r="N42" s="532"/>
      <c r="O42" s="536">
        <v>4200</v>
      </c>
      <c r="P42" s="532"/>
      <c r="Q42" s="532" t="s">
        <v>1589</v>
      </c>
      <c r="R42" s="532" t="s">
        <v>1590</v>
      </c>
    </row>
    <row r="43" spans="1:18" s="344" customFormat="1" ht="303.75" customHeight="1" x14ac:dyDescent="0.25">
      <c r="A43" s="532">
        <v>18</v>
      </c>
      <c r="B43" s="532">
        <v>1</v>
      </c>
      <c r="C43" s="532">
        <v>4</v>
      </c>
      <c r="D43" s="532">
        <v>2</v>
      </c>
      <c r="E43" s="532" t="s">
        <v>1643</v>
      </c>
      <c r="F43" s="532" t="s">
        <v>1644</v>
      </c>
      <c r="G43" s="532" t="s">
        <v>1594</v>
      </c>
      <c r="H43" s="532" t="s">
        <v>675</v>
      </c>
      <c r="I43" s="532">
        <v>73</v>
      </c>
      <c r="J43" s="532" t="s">
        <v>1588</v>
      </c>
      <c r="K43" s="532"/>
      <c r="L43" s="532" t="s">
        <v>40</v>
      </c>
      <c r="M43" s="536"/>
      <c r="N43" s="536">
        <v>3190</v>
      </c>
      <c r="O43" s="536"/>
      <c r="P43" s="536">
        <v>3190</v>
      </c>
      <c r="Q43" s="532" t="s">
        <v>1589</v>
      </c>
      <c r="R43" s="532" t="s">
        <v>1590</v>
      </c>
    </row>
    <row r="44" spans="1:18" s="344" customFormat="1" ht="219.75" customHeight="1" x14ac:dyDescent="0.25">
      <c r="A44" s="532">
        <v>19</v>
      </c>
      <c r="B44" s="532">
        <v>1</v>
      </c>
      <c r="C44" s="532">
        <v>4</v>
      </c>
      <c r="D44" s="532">
        <v>2</v>
      </c>
      <c r="E44" s="532" t="s">
        <v>1645</v>
      </c>
      <c r="F44" s="532" t="s">
        <v>1646</v>
      </c>
      <c r="G44" s="532" t="s">
        <v>1594</v>
      </c>
      <c r="H44" s="532" t="s">
        <v>675</v>
      </c>
      <c r="I44" s="532">
        <v>118</v>
      </c>
      <c r="J44" s="532" t="s">
        <v>1588</v>
      </c>
      <c r="K44" s="532"/>
      <c r="L44" s="532" t="s">
        <v>40</v>
      </c>
      <c r="M44" s="536"/>
      <c r="N44" s="536">
        <v>3100</v>
      </c>
      <c r="O44" s="536"/>
      <c r="P44" s="536">
        <v>3100</v>
      </c>
      <c r="Q44" s="532" t="s">
        <v>1589</v>
      </c>
      <c r="R44" s="532" t="s">
        <v>1590</v>
      </c>
    </row>
    <row r="45" spans="1:18" s="344" customFormat="1" ht="234" customHeight="1" x14ac:dyDescent="0.25">
      <c r="A45" s="532">
        <v>20</v>
      </c>
      <c r="B45" s="532">
        <v>1</v>
      </c>
      <c r="C45" s="532">
        <v>4</v>
      </c>
      <c r="D45" s="532">
        <v>2</v>
      </c>
      <c r="E45" s="532" t="s">
        <v>1647</v>
      </c>
      <c r="F45" s="532" t="s">
        <v>1648</v>
      </c>
      <c r="G45" s="532" t="s">
        <v>196</v>
      </c>
      <c r="H45" s="532" t="s">
        <v>675</v>
      </c>
      <c r="I45" s="532">
        <v>60</v>
      </c>
      <c r="J45" s="532" t="s">
        <v>1649</v>
      </c>
      <c r="K45" s="532"/>
      <c r="L45" s="532" t="s">
        <v>38</v>
      </c>
      <c r="M45" s="536"/>
      <c r="N45" s="536">
        <v>15000</v>
      </c>
      <c r="O45" s="536"/>
      <c r="P45" s="536">
        <v>15000</v>
      </c>
      <c r="Q45" s="532" t="s">
        <v>1589</v>
      </c>
      <c r="R45" s="532" t="s">
        <v>1590</v>
      </c>
    </row>
    <row r="46" spans="1:18" s="344" customFormat="1" ht="322.5" customHeight="1" x14ac:dyDescent="0.25">
      <c r="A46" s="532">
        <v>21</v>
      </c>
      <c r="B46" s="532">
        <v>1</v>
      </c>
      <c r="C46" s="532">
        <v>4</v>
      </c>
      <c r="D46" s="532">
        <v>2</v>
      </c>
      <c r="E46" s="532" t="s">
        <v>1650</v>
      </c>
      <c r="F46" s="532" t="s">
        <v>1651</v>
      </c>
      <c r="G46" s="532" t="s">
        <v>1594</v>
      </c>
      <c r="H46" s="532" t="s">
        <v>675</v>
      </c>
      <c r="I46" s="532">
        <v>50</v>
      </c>
      <c r="J46" s="532" t="s">
        <v>1588</v>
      </c>
      <c r="K46" s="532"/>
      <c r="L46" s="532" t="s">
        <v>38</v>
      </c>
      <c r="M46" s="536"/>
      <c r="N46" s="536">
        <v>5000</v>
      </c>
      <c r="O46" s="536"/>
      <c r="P46" s="536">
        <v>5000</v>
      </c>
      <c r="Q46" s="532" t="s">
        <v>1589</v>
      </c>
      <c r="R46" s="532" t="s">
        <v>1590</v>
      </c>
    </row>
    <row r="47" spans="1:18" s="344" customFormat="1" ht="103.5" customHeight="1" x14ac:dyDescent="0.25">
      <c r="A47" s="739">
        <v>22</v>
      </c>
      <c r="B47" s="739">
        <v>1</v>
      </c>
      <c r="C47" s="739">
        <v>4</v>
      </c>
      <c r="D47" s="739">
        <v>2</v>
      </c>
      <c r="E47" s="739" t="s">
        <v>1652</v>
      </c>
      <c r="F47" s="739" t="s">
        <v>1653</v>
      </c>
      <c r="G47" s="532" t="s">
        <v>227</v>
      </c>
      <c r="H47" s="532" t="s">
        <v>675</v>
      </c>
      <c r="I47" s="532">
        <v>15</v>
      </c>
      <c r="J47" s="739" t="s">
        <v>1654</v>
      </c>
      <c r="K47" s="739"/>
      <c r="L47" s="739" t="s">
        <v>45</v>
      </c>
      <c r="M47" s="739"/>
      <c r="N47" s="769">
        <v>35000</v>
      </c>
      <c r="O47" s="739"/>
      <c r="P47" s="769">
        <v>35000</v>
      </c>
      <c r="Q47" s="739" t="s">
        <v>1589</v>
      </c>
      <c r="R47" s="739" t="s">
        <v>1590</v>
      </c>
    </row>
    <row r="48" spans="1:18" s="344" customFormat="1" ht="133.5" customHeight="1" x14ac:dyDescent="0.25">
      <c r="A48" s="739"/>
      <c r="B48" s="739"/>
      <c r="C48" s="739"/>
      <c r="D48" s="739"/>
      <c r="E48" s="739"/>
      <c r="F48" s="739"/>
      <c r="G48" s="532" t="s">
        <v>1655</v>
      </c>
      <c r="H48" s="532" t="s">
        <v>998</v>
      </c>
      <c r="I48" s="532">
        <v>1</v>
      </c>
      <c r="J48" s="739"/>
      <c r="K48" s="739"/>
      <c r="L48" s="739"/>
      <c r="M48" s="739"/>
      <c r="N48" s="769"/>
      <c r="O48" s="739"/>
      <c r="P48" s="769"/>
      <c r="Q48" s="739"/>
      <c r="R48" s="739"/>
    </row>
    <row r="49" spans="1:19" s="344" customFormat="1" ht="153.75" customHeight="1" x14ac:dyDescent="0.25">
      <c r="A49" s="739">
        <v>23</v>
      </c>
      <c r="B49" s="739">
        <v>1</v>
      </c>
      <c r="C49" s="739">
        <v>4</v>
      </c>
      <c r="D49" s="739">
        <v>2</v>
      </c>
      <c r="E49" s="739" t="s">
        <v>1656</v>
      </c>
      <c r="F49" s="739" t="s">
        <v>1657</v>
      </c>
      <c r="G49" s="532" t="s">
        <v>227</v>
      </c>
      <c r="H49" s="532" t="s">
        <v>675</v>
      </c>
      <c r="I49" s="532">
        <v>15</v>
      </c>
      <c r="J49" s="739" t="s">
        <v>1658</v>
      </c>
      <c r="K49" s="739"/>
      <c r="L49" s="739" t="s">
        <v>45</v>
      </c>
      <c r="M49" s="739"/>
      <c r="N49" s="769">
        <v>35000</v>
      </c>
      <c r="O49" s="739"/>
      <c r="P49" s="769">
        <v>35000</v>
      </c>
      <c r="Q49" s="739" t="s">
        <v>1589</v>
      </c>
      <c r="R49" s="739" t="s">
        <v>1590</v>
      </c>
    </row>
    <row r="50" spans="1:19" s="344" customFormat="1" ht="169.5" customHeight="1" x14ac:dyDescent="0.25">
      <c r="A50" s="739"/>
      <c r="B50" s="739"/>
      <c r="C50" s="739"/>
      <c r="D50" s="739"/>
      <c r="E50" s="739"/>
      <c r="F50" s="739"/>
      <c r="G50" s="532" t="s">
        <v>1610</v>
      </c>
      <c r="H50" s="532" t="s">
        <v>1011</v>
      </c>
      <c r="I50" s="532">
        <v>1</v>
      </c>
      <c r="J50" s="739"/>
      <c r="K50" s="739"/>
      <c r="L50" s="739"/>
      <c r="M50" s="739"/>
      <c r="N50" s="769"/>
      <c r="O50" s="739"/>
      <c r="P50" s="769"/>
      <c r="Q50" s="739"/>
      <c r="R50" s="739"/>
    </row>
    <row r="51" spans="1:19" s="344" customFormat="1" ht="102" customHeight="1" x14ac:dyDescent="0.25">
      <c r="A51" s="739">
        <v>24</v>
      </c>
      <c r="B51" s="739">
        <v>1</v>
      </c>
      <c r="C51" s="739">
        <v>4</v>
      </c>
      <c r="D51" s="739">
        <v>5</v>
      </c>
      <c r="E51" s="739" t="s">
        <v>1659</v>
      </c>
      <c r="F51" s="739" t="s">
        <v>1660</v>
      </c>
      <c r="G51" s="532" t="s">
        <v>227</v>
      </c>
      <c r="H51" s="532" t="s">
        <v>675</v>
      </c>
      <c r="I51" s="532">
        <v>15</v>
      </c>
      <c r="J51" s="739" t="s">
        <v>1661</v>
      </c>
      <c r="K51" s="739"/>
      <c r="L51" s="739" t="s">
        <v>45</v>
      </c>
      <c r="M51" s="739"/>
      <c r="N51" s="769">
        <v>35000</v>
      </c>
      <c r="O51" s="739"/>
      <c r="P51" s="769">
        <v>35000</v>
      </c>
      <c r="Q51" s="739" t="s">
        <v>1589</v>
      </c>
      <c r="R51" s="739" t="s">
        <v>1590</v>
      </c>
    </row>
    <row r="52" spans="1:19" s="344" customFormat="1" ht="219.75" customHeight="1" x14ac:dyDescent="0.25">
      <c r="A52" s="739"/>
      <c r="B52" s="739"/>
      <c r="C52" s="739"/>
      <c r="D52" s="739"/>
      <c r="E52" s="739"/>
      <c r="F52" s="739"/>
      <c r="G52" s="532" t="s">
        <v>1610</v>
      </c>
      <c r="H52" s="532" t="s">
        <v>1011</v>
      </c>
      <c r="I52" s="532">
        <v>1</v>
      </c>
      <c r="J52" s="739"/>
      <c r="K52" s="739"/>
      <c r="L52" s="739"/>
      <c r="M52" s="739"/>
      <c r="N52" s="769"/>
      <c r="O52" s="739"/>
      <c r="P52" s="769"/>
      <c r="Q52" s="739"/>
      <c r="R52" s="739"/>
    </row>
    <row r="53" spans="1:19" s="344" customFormat="1" ht="278.25" customHeight="1" x14ac:dyDescent="0.25">
      <c r="A53" s="532">
        <v>25</v>
      </c>
      <c r="B53" s="532">
        <v>1</v>
      </c>
      <c r="C53" s="532">
        <v>4</v>
      </c>
      <c r="D53" s="532">
        <v>5</v>
      </c>
      <c r="E53" s="532" t="s">
        <v>1662</v>
      </c>
      <c r="F53" s="532" t="s">
        <v>1663</v>
      </c>
      <c r="G53" s="532" t="s">
        <v>44</v>
      </c>
      <c r="H53" s="532" t="s">
        <v>675</v>
      </c>
      <c r="I53" s="532">
        <v>20</v>
      </c>
      <c r="J53" s="532" t="s">
        <v>1664</v>
      </c>
      <c r="K53" s="532"/>
      <c r="L53" s="532" t="s">
        <v>45</v>
      </c>
      <c r="M53" s="536"/>
      <c r="N53" s="536">
        <v>65000</v>
      </c>
      <c r="O53" s="536"/>
      <c r="P53" s="536">
        <v>65000</v>
      </c>
      <c r="Q53" s="532" t="s">
        <v>1589</v>
      </c>
      <c r="R53" s="532" t="s">
        <v>1590</v>
      </c>
      <c r="S53" s="512"/>
    </row>
    <row r="54" spans="1:19" s="344" customFormat="1" ht="91.5" customHeight="1" x14ac:dyDescent="0.25">
      <c r="A54" s="739">
        <v>26</v>
      </c>
      <c r="B54" s="739">
        <v>1</v>
      </c>
      <c r="C54" s="739">
        <v>4</v>
      </c>
      <c r="D54" s="739">
        <v>2</v>
      </c>
      <c r="E54" s="739" t="s">
        <v>1618</v>
      </c>
      <c r="F54" s="739" t="s">
        <v>1665</v>
      </c>
      <c r="G54" s="532" t="s">
        <v>227</v>
      </c>
      <c r="H54" s="532" t="s">
        <v>675</v>
      </c>
      <c r="I54" s="532">
        <v>15</v>
      </c>
      <c r="J54" s="739" t="s">
        <v>1666</v>
      </c>
      <c r="K54" s="739"/>
      <c r="L54" s="739" t="s">
        <v>476</v>
      </c>
      <c r="M54" s="769"/>
      <c r="N54" s="769">
        <v>10000</v>
      </c>
      <c r="O54" s="769"/>
      <c r="P54" s="769">
        <v>10000</v>
      </c>
      <c r="Q54" s="739" t="s">
        <v>1589</v>
      </c>
      <c r="R54" s="739" t="s">
        <v>1590</v>
      </c>
    </row>
    <row r="55" spans="1:19" s="344" customFormat="1" ht="89.25" customHeight="1" x14ac:dyDescent="0.25">
      <c r="A55" s="739"/>
      <c r="B55" s="739"/>
      <c r="C55" s="739"/>
      <c r="D55" s="739"/>
      <c r="E55" s="739"/>
      <c r="F55" s="739"/>
      <c r="G55" s="532" t="s">
        <v>1655</v>
      </c>
      <c r="H55" s="532" t="s">
        <v>1011</v>
      </c>
      <c r="I55" s="532">
        <v>1</v>
      </c>
      <c r="J55" s="739"/>
      <c r="K55" s="739"/>
      <c r="L55" s="739"/>
      <c r="M55" s="769"/>
      <c r="N55" s="769"/>
      <c r="O55" s="769"/>
      <c r="P55" s="769"/>
      <c r="Q55" s="739"/>
      <c r="R55" s="739"/>
    </row>
    <row r="56" spans="1:19" s="344" customFormat="1" ht="165.6" customHeight="1" x14ac:dyDescent="0.25">
      <c r="A56" s="532">
        <v>27</v>
      </c>
      <c r="B56" s="532">
        <v>1</v>
      </c>
      <c r="C56" s="532">
        <v>4</v>
      </c>
      <c r="D56" s="532">
        <v>2</v>
      </c>
      <c r="E56" s="532" t="s">
        <v>1667</v>
      </c>
      <c r="F56" s="532" t="s">
        <v>1668</v>
      </c>
      <c r="G56" s="532" t="s">
        <v>1594</v>
      </c>
      <c r="H56" s="532" t="s">
        <v>675</v>
      </c>
      <c r="I56" s="532">
        <v>50</v>
      </c>
      <c r="J56" s="532" t="s">
        <v>1588</v>
      </c>
      <c r="K56" s="532"/>
      <c r="L56" s="532" t="s">
        <v>40</v>
      </c>
      <c r="M56" s="536"/>
      <c r="N56" s="536">
        <v>1800</v>
      </c>
      <c r="O56" s="536"/>
      <c r="P56" s="536">
        <v>1800</v>
      </c>
      <c r="Q56" s="532" t="s">
        <v>1589</v>
      </c>
      <c r="R56" s="532" t="s">
        <v>1590</v>
      </c>
      <c r="S56" s="512"/>
    </row>
    <row r="57" spans="1:19" s="344" customFormat="1" ht="138.75" customHeight="1" x14ac:dyDescent="0.25">
      <c r="A57" s="532">
        <v>28</v>
      </c>
      <c r="B57" s="532">
        <v>1</v>
      </c>
      <c r="C57" s="532">
        <v>4</v>
      </c>
      <c r="D57" s="532">
        <v>2</v>
      </c>
      <c r="E57" s="532" t="s">
        <v>1669</v>
      </c>
      <c r="F57" s="532" t="s">
        <v>1670</v>
      </c>
      <c r="G57" s="532" t="s">
        <v>1594</v>
      </c>
      <c r="H57" s="532" t="s">
        <v>675</v>
      </c>
      <c r="I57" s="532">
        <v>50</v>
      </c>
      <c r="J57" s="532" t="s">
        <v>1588</v>
      </c>
      <c r="K57" s="532"/>
      <c r="L57" s="532" t="s">
        <v>1671</v>
      </c>
      <c r="M57" s="536"/>
      <c r="N57" s="536">
        <v>5000</v>
      </c>
      <c r="O57" s="536"/>
      <c r="P57" s="536">
        <v>5000</v>
      </c>
      <c r="Q57" s="532" t="s">
        <v>1589</v>
      </c>
      <c r="R57" s="532" t="s">
        <v>1590</v>
      </c>
    </row>
    <row r="58" spans="1:19" s="344" customFormat="1" ht="47.25" customHeight="1" x14ac:dyDescent="0.25">
      <c r="A58" s="739">
        <v>29</v>
      </c>
      <c r="B58" s="739">
        <v>1</v>
      </c>
      <c r="C58" s="739">
        <v>4</v>
      </c>
      <c r="D58" s="739">
        <v>2</v>
      </c>
      <c r="E58" s="739" t="s">
        <v>1632</v>
      </c>
      <c r="F58" s="739" t="s">
        <v>1672</v>
      </c>
      <c r="G58" s="532" t="s">
        <v>1673</v>
      </c>
      <c r="H58" s="532" t="s">
        <v>675</v>
      </c>
      <c r="I58" s="532">
        <v>200</v>
      </c>
      <c r="J58" s="739" t="s">
        <v>1634</v>
      </c>
      <c r="K58" s="739"/>
      <c r="L58" s="739" t="s">
        <v>476</v>
      </c>
      <c r="M58" s="739"/>
      <c r="N58" s="769">
        <v>117200</v>
      </c>
      <c r="O58" s="739"/>
      <c r="P58" s="769">
        <v>117200</v>
      </c>
      <c r="Q58" s="739" t="s">
        <v>1589</v>
      </c>
      <c r="R58" s="739" t="s">
        <v>1590</v>
      </c>
    </row>
    <row r="59" spans="1:19" s="344" customFormat="1" ht="47.25" customHeight="1" x14ac:dyDescent="0.25">
      <c r="A59" s="739"/>
      <c r="B59" s="739"/>
      <c r="C59" s="739"/>
      <c r="D59" s="739"/>
      <c r="E59" s="739"/>
      <c r="F59" s="739"/>
      <c r="G59" s="739" t="s">
        <v>1594</v>
      </c>
      <c r="H59" s="532" t="s">
        <v>1011</v>
      </c>
      <c r="I59" s="532">
        <v>18</v>
      </c>
      <c r="J59" s="739"/>
      <c r="K59" s="739"/>
      <c r="L59" s="739"/>
      <c r="M59" s="739"/>
      <c r="N59" s="769"/>
      <c r="O59" s="739"/>
      <c r="P59" s="769"/>
      <c r="Q59" s="739"/>
      <c r="R59" s="739"/>
    </row>
    <row r="60" spans="1:19" s="344" customFormat="1" ht="47.25" customHeight="1" x14ac:dyDescent="0.25">
      <c r="A60" s="739"/>
      <c r="B60" s="739"/>
      <c r="C60" s="739"/>
      <c r="D60" s="739"/>
      <c r="E60" s="739"/>
      <c r="F60" s="739"/>
      <c r="G60" s="739"/>
      <c r="H60" s="532" t="s">
        <v>675</v>
      </c>
      <c r="I60" s="532">
        <v>450</v>
      </c>
      <c r="J60" s="739"/>
      <c r="K60" s="739"/>
      <c r="L60" s="739"/>
      <c r="M60" s="739"/>
      <c r="N60" s="769"/>
      <c r="O60" s="739"/>
      <c r="P60" s="769"/>
      <c r="Q60" s="739"/>
      <c r="R60" s="739"/>
      <c r="S60" s="512"/>
    </row>
    <row r="61" spans="1:19" s="344" customFormat="1" ht="47.25" customHeight="1" x14ac:dyDescent="0.25">
      <c r="A61" s="739"/>
      <c r="B61" s="739"/>
      <c r="C61" s="739"/>
      <c r="D61" s="739"/>
      <c r="E61" s="739"/>
      <c r="F61" s="739"/>
      <c r="G61" s="739" t="s">
        <v>1674</v>
      </c>
      <c r="H61" s="532" t="s">
        <v>998</v>
      </c>
      <c r="I61" s="532">
        <v>18</v>
      </c>
      <c r="J61" s="739"/>
      <c r="K61" s="739"/>
      <c r="L61" s="739"/>
      <c r="M61" s="739"/>
      <c r="N61" s="769"/>
      <c r="O61" s="739"/>
      <c r="P61" s="769"/>
      <c r="Q61" s="739"/>
      <c r="R61" s="739"/>
    </row>
    <row r="62" spans="1:19" s="344" customFormat="1" ht="54.6" customHeight="1" x14ac:dyDescent="0.25">
      <c r="A62" s="739"/>
      <c r="B62" s="739"/>
      <c r="C62" s="739"/>
      <c r="D62" s="739"/>
      <c r="E62" s="739"/>
      <c r="F62" s="739"/>
      <c r="G62" s="739"/>
      <c r="H62" s="532" t="s">
        <v>675</v>
      </c>
      <c r="I62" s="532">
        <v>450</v>
      </c>
      <c r="J62" s="739"/>
      <c r="K62" s="739"/>
      <c r="L62" s="739"/>
      <c r="M62" s="739"/>
      <c r="N62" s="769"/>
      <c r="O62" s="739"/>
      <c r="P62" s="769"/>
      <c r="Q62" s="739"/>
      <c r="R62" s="739"/>
    </row>
    <row r="63" spans="1:19" s="344" customFormat="1" ht="78" customHeight="1" x14ac:dyDescent="0.25">
      <c r="A63" s="739">
        <v>30</v>
      </c>
      <c r="B63" s="739">
        <v>1</v>
      </c>
      <c r="C63" s="739">
        <v>4</v>
      </c>
      <c r="D63" s="739">
        <v>2</v>
      </c>
      <c r="E63" s="739" t="s">
        <v>1675</v>
      </c>
      <c r="F63" s="739" t="s">
        <v>1676</v>
      </c>
      <c r="G63" s="532" t="s">
        <v>1677</v>
      </c>
      <c r="H63" s="532" t="s">
        <v>675</v>
      </c>
      <c r="I63" s="532">
        <v>500</v>
      </c>
      <c r="J63" s="739" t="s">
        <v>1678</v>
      </c>
      <c r="K63" s="739"/>
      <c r="L63" s="739" t="s">
        <v>1679</v>
      </c>
      <c r="M63" s="739"/>
      <c r="N63" s="769">
        <v>220000</v>
      </c>
      <c r="O63" s="739"/>
      <c r="P63" s="769">
        <v>220000</v>
      </c>
      <c r="Q63" s="739" t="s">
        <v>1589</v>
      </c>
      <c r="R63" s="739" t="s">
        <v>1590</v>
      </c>
    </row>
    <row r="64" spans="1:19" s="344" customFormat="1" ht="78" customHeight="1" x14ac:dyDescent="0.25">
      <c r="A64" s="739"/>
      <c r="B64" s="739"/>
      <c r="C64" s="739"/>
      <c r="D64" s="739"/>
      <c r="E64" s="739"/>
      <c r="F64" s="739"/>
      <c r="G64" s="532" t="s">
        <v>1609</v>
      </c>
      <c r="H64" s="532" t="s">
        <v>675</v>
      </c>
      <c r="I64" s="532">
        <v>500</v>
      </c>
      <c r="J64" s="739"/>
      <c r="K64" s="739"/>
      <c r="L64" s="739"/>
      <c r="M64" s="739"/>
      <c r="N64" s="769"/>
      <c r="O64" s="739"/>
      <c r="P64" s="769"/>
      <c r="Q64" s="739"/>
      <c r="R64" s="739"/>
    </row>
    <row r="65" spans="1:19" s="344" customFormat="1" ht="78" customHeight="1" x14ac:dyDescent="0.25">
      <c r="A65" s="739"/>
      <c r="B65" s="739"/>
      <c r="C65" s="739"/>
      <c r="D65" s="739"/>
      <c r="E65" s="739"/>
      <c r="F65" s="739"/>
      <c r="G65" s="532" t="s">
        <v>1680</v>
      </c>
      <c r="H65" s="532" t="s">
        <v>1011</v>
      </c>
      <c r="I65" s="532">
        <v>1</v>
      </c>
      <c r="J65" s="739"/>
      <c r="K65" s="739"/>
      <c r="L65" s="739"/>
      <c r="M65" s="739"/>
      <c r="N65" s="769"/>
      <c r="O65" s="739"/>
      <c r="P65" s="769"/>
      <c r="Q65" s="739"/>
      <c r="R65" s="739"/>
      <c r="S65" s="512"/>
    </row>
    <row r="66" spans="1:19" s="344" customFormat="1" ht="82.7" customHeight="1" x14ac:dyDescent="0.25">
      <c r="A66" s="739"/>
      <c r="B66" s="739"/>
      <c r="C66" s="739"/>
      <c r="D66" s="739"/>
      <c r="E66" s="739"/>
      <c r="F66" s="739"/>
      <c r="G66" s="532" t="s">
        <v>1610</v>
      </c>
      <c r="H66" s="532" t="s">
        <v>1011</v>
      </c>
      <c r="I66" s="532">
        <v>1</v>
      </c>
      <c r="J66" s="739"/>
      <c r="K66" s="739"/>
      <c r="L66" s="739"/>
      <c r="M66" s="739"/>
      <c r="N66" s="769"/>
      <c r="O66" s="739"/>
      <c r="P66" s="769"/>
      <c r="Q66" s="739"/>
      <c r="R66" s="739"/>
    </row>
    <row r="67" spans="1:19" s="344" customFormat="1" ht="235.5" customHeight="1" x14ac:dyDescent="0.25">
      <c r="A67" s="532">
        <v>31</v>
      </c>
      <c r="B67" s="532">
        <v>1</v>
      </c>
      <c r="C67" s="532">
        <v>4</v>
      </c>
      <c r="D67" s="532">
        <v>2</v>
      </c>
      <c r="E67" s="532" t="s">
        <v>1681</v>
      </c>
      <c r="F67" s="532" t="s">
        <v>1682</v>
      </c>
      <c r="G67" s="532" t="s">
        <v>1594</v>
      </c>
      <c r="H67" s="532" t="s">
        <v>675</v>
      </c>
      <c r="I67" s="532">
        <v>50</v>
      </c>
      <c r="J67" s="532" t="s">
        <v>1588</v>
      </c>
      <c r="K67" s="532"/>
      <c r="L67" s="532" t="s">
        <v>1055</v>
      </c>
      <c r="M67" s="536"/>
      <c r="N67" s="536">
        <v>9710</v>
      </c>
      <c r="O67" s="536"/>
      <c r="P67" s="536">
        <v>9710</v>
      </c>
      <c r="Q67" s="532" t="s">
        <v>1589</v>
      </c>
      <c r="R67" s="532" t="s">
        <v>1590</v>
      </c>
    </row>
    <row r="68" spans="1:19" s="344" customFormat="1" ht="223.7" customHeight="1" x14ac:dyDescent="0.25">
      <c r="A68" s="532">
        <v>32</v>
      </c>
      <c r="B68" s="532">
        <v>1</v>
      </c>
      <c r="C68" s="532">
        <v>4</v>
      </c>
      <c r="D68" s="532">
        <v>2</v>
      </c>
      <c r="E68" s="532" t="s">
        <v>1683</v>
      </c>
      <c r="F68" s="532" t="s">
        <v>1684</v>
      </c>
      <c r="G68" s="532" t="s">
        <v>1631</v>
      </c>
      <c r="H68" s="532" t="s">
        <v>1011</v>
      </c>
      <c r="I68" s="532">
        <v>20</v>
      </c>
      <c r="J68" s="532" t="s">
        <v>1685</v>
      </c>
      <c r="K68" s="532"/>
      <c r="L68" s="532" t="s">
        <v>39</v>
      </c>
      <c r="M68" s="536"/>
      <c r="N68" s="536">
        <v>70000</v>
      </c>
      <c r="O68" s="536"/>
      <c r="P68" s="536">
        <v>70000</v>
      </c>
      <c r="Q68" s="532" t="s">
        <v>1589</v>
      </c>
      <c r="R68" s="532" t="s">
        <v>1590</v>
      </c>
    </row>
    <row r="69" spans="1:19" s="344" customFormat="1" ht="178.7" customHeight="1" x14ac:dyDescent="0.25">
      <c r="A69" s="548">
        <v>33</v>
      </c>
      <c r="B69" s="532">
        <v>1</v>
      </c>
      <c r="C69" s="532">
        <v>4</v>
      </c>
      <c r="D69" s="532">
        <v>2</v>
      </c>
      <c r="E69" s="532" t="s">
        <v>1686</v>
      </c>
      <c r="F69" s="532" t="s">
        <v>1687</v>
      </c>
      <c r="G69" s="532" t="s">
        <v>1415</v>
      </c>
      <c r="H69" s="532" t="s">
        <v>1011</v>
      </c>
      <c r="I69" s="532">
        <v>4</v>
      </c>
      <c r="J69" s="532" t="s">
        <v>1623</v>
      </c>
      <c r="K69" s="532"/>
      <c r="L69" s="532" t="s">
        <v>39</v>
      </c>
      <c r="M69" s="532"/>
      <c r="N69" s="536">
        <v>30000</v>
      </c>
      <c r="O69" s="532"/>
      <c r="P69" s="536">
        <v>30000</v>
      </c>
      <c r="Q69" s="532" t="s">
        <v>1589</v>
      </c>
      <c r="R69" s="532" t="s">
        <v>1590</v>
      </c>
    </row>
    <row r="70" spans="1:19" s="344" customFormat="1" ht="21.75" customHeight="1" x14ac:dyDescent="0.25">
      <c r="A70" s="319"/>
      <c r="B70" s="319"/>
      <c r="C70" s="319"/>
      <c r="D70" s="319"/>
      <c r="E70" s="319"/>
      <c r="F70" s="319"/>
      <c r="G70" s="319"/>
      <c r="H70" s="319"/>
      <c r="I70" s="319"/>
      <c r="J70" s="319"/>
      <c r="K70" s="319"/>
      <c r="L70" s="319"/>
      <c r="M70" s="351"/>
      <c r="N70" s="319"/>
      <c r="O70" s="351"/>
      <c r="P70" s="319"/>
      <c r="Q70" s="319"/>
      <c r="R70" s="319"/>
    </row>
    <row r="71" spans="1:19" ht="15.75" x14ac:dyDescent="0.25">
      <c r="M71" s="852"/>
      <c r="N71" s="966" t="s">
        <v>35</v>
      </c>
      <c r="O71" s="966"/>
      <c r="P71" s="966"/>
    </row>
    <row r="72" spans="1:19" x14ac:dyDescent="0.25">
      <c r="M72" s="852"/>
      <c r="N72" s="716" t="s">
        <v>36</v>
      </c>
      <c r="O72" s="852" t="s">
        <v>37</v>
      </c>
      <c r="P72" s="852"/>
    </row>
    <row r="73" spans="1:19" s="37" customFormat="1" x14ac:dyDescent="0.25">
      <c r="M73" s="852"/>
      <c r="N73" s="718"/>
      <c r="O73" s="616">
        <v>2020</v>
      </c>
      <c r="P73" s="616">
        <v>2021</v>
      </c>
    </row>
    <row r="74" spans="1:19" x14ac:dyDescent="0.25">
      <c r="M74" s="267" t="s">
        <v>887</v>
      </c>
      <c r="N74" s="240">
        <v>33</v>
      </c>
      <c r="O74" s="113">
        <v>343290.26</v>
      </c>
      <c r="P74" s="113">
        <f>P43+P44+P45+P46+P47+P49+P51+P53+P54+P56+P57+P58+P63+P67+P68+P69</f>
        <v>660000</v>
      </c>
    </row>
    <row r="77" spans="1:19" x14ac:dyDescent="0.25">
      <c r="O77" s="233"/>
    </row>
  </sheetData>
  <mergeCells count="293">
    <mergeCell ref="A63:A66"/>
    <mergeCell ref="B63:B66"/>
    <mergeCell ref="C63:C66"/>
    <mergeCell ref="D63:D66"/>
    <mergeCell ref="E63:E66"/>
    <mergeCell ref="F63:F66"/>
    <mergeCell ref="M71:M73"/>
    <mergeCell ref="N71:P71"/>
    <mergeCell ref="N72:N73"/>
    <mergeCell ref="O72:P72"/>
    <mergeCell ref="P63:P66"/>
    <mergeCell ref="Q63:Q66"/>
    <mergeCell ref="R63:R66"/>
    <mergeCell ref="J63:J66"/>
    <mergeCell ref="K63:K66"/>
    <mergeCell ref="L63:L66"/>
    <mergeCell ref="M63:M66"/>
    <mergeCell ref="N63:N66"/>
    <mergeCell ref="O63:O66"/>
    <mergeCell ref="A58:A62"/>
    <mergeCell ref="B58:B62"/>
    <mergeCell ref="C58:C62"/>
    <mergeCell ref="D58:D62"/>
    <mergeCell ref="E58:E62"/>
    <mergeCell ref="O58:O62"/>
    <mergeCell ref="P58:P62"/>
    <mergeCell ref="Q58:Q62"/>
    <mergeCell ref="R58:R62"/>
    <mergeCell ref="G59:G60"/>
    <mergeCell ref="G61:G62"/>
    <mergeCell ref="F58:F62"/>
    <mergeCell ref="J58:J62"/>
    <mergeCell ref="K58:K62"/>
    <mergeCell ref="L58:L62"/>
    <mergeCell ref="M58:M62"/>
    <mergeCell ref="N58:N62"/>
    <mergeCell ref="J54:J55"/>
    <mergeCell ref="K54:K55"/>
    <mergeCell ref="L54:L55"/>
    <mergeCell ref="M54:M55"/>
    <mergeCell ref="N54:N55"/>
    <mergeCell ref="O54:O55"/>
    <mergeCell ref="A54:A55"/>
    <mergeCell ref="B54:B55"/>
    <mergeCell ref="C54:C55"/>
    <mergeCell ref="D54:D55"/>
    <mergeCell ref="E54:E55"/>
    <mergeCell ref="F54:F55"/>
    <mergeCell ref="K51:K52"/>
    <mergeCell ref="L51:L52"/>
    <mergeCell ref="M51:M52"/>
    <mergeCell ref="N51:N52"/>
    <mergeCell ref="O51:O52"/>
    <mergeCell ref="P51:P52"/>
    <mergeCell ref="P54:P55"/>
    <mergeCell ref="Q54:Q55"/>
    <mergeCell ref="R54:R55"/>
    <mergeCell ref="P49:P50"/>
    <mergeCell ref="Q49:Q50"/>
    <mergeCell ref="R49:R50"/>
    <mergeCell ref="A51:A52"/>
    <mergeCell ref="B51:B52"/>
    <mergeCell ref="C51:C52"/>
    <mergeCell ref="D51:D52"/>
    <mergeCell ref="E51:E52"/>
    <mergeCell ref="F51:F52"/>
    <mergeCell ref="J51:J52"/>
    <mergeCell ref="J49:J50"/>
    <mergeCell ref="K49:K50"/>
    <mergeCell ref="L49:L50"/>
    <mergeCell ref="M49:M50"/>
    <mergeCell ref="N49:N50"/>
    <mergeCell ref="O49:O50"/>
    <mergeCell ref="Q51:Q52"/>
    <mergeCell ref="R51:R52"/>
    <mergeCell ref="A49:A50"/>
    <mergeCell ref="B49:B50"/>
    <mergeCell ref="C49:C50"/>
    <mergeCell ref="D49:D50"/>
    <mergeCell ref="E49:E50"/>
    <mergeCell ref="F49:F50"/>
    <mergeCell ref="R35:R39"/>
    <mergeCell ref="A47:A48"/>
    <mergeCell ref="B47:B48"/>
    <mergeCell ref="C47:C48"/>
    <mergeCell ref="D47:D48"/>
    <mergeCell ref="E47:E48"/>
    <mergeCell ref="L35:L39"/>
    <mergeCell ref="M35:M39"/>
    <mergeCell ref="N35:N39"/>
    <mergeCell ref="O35:O39"/>
    <mergeCell ref="P35:P39"/>
    <mergeCell ref="Q35:Q39"/>
    <mergeCell ref="O47:O48"/>
    <mergeCell ref="P47:P48"/>
    <mergeCell ref="Q47:Q48"/>
    <mergeCell ref="R47:R48"/>
    <mergeCell ref="L47:L48"/>
    <mergeCell ref="M47:M48"/>
    <mergeCell ref="N47:N48"/>
    <mergeCell ref="A35:A39"/>
    <mergeCell ref="B35:B39"/>
    <mergeCell ref="C35:C39"/>
    <mergeCell ref="D35:D39"/>
    <mergeCell ref="E35:E39"/>
    <mergeCell ref="F35:F39"/>
    <mergeCell ref="G35:G36"/>
    <mergeCell ref="J35:J39"/>
    <mergeCell ref="K35:K39"/>
    <mergeCell ref="F47:F48"/>
    <mergeCell ref="J47:J48"/>
    <mergeCell ref="K47:K48"/>
    <mergeCell ref="N29:N31"/>
    <mergeCell ref="O29:O31"/>
    <mergeCell ref="P29:P31"/>
    <mergeCell ref="R33:R34"/>
    <mergeCell ref="L33:L34"/>
    <mergeCell ref="M33:M34"/>
    <mergeCell ref="N33:N34"/>
    <mergeCell ref="O33:O34"/>
    <mergeCell ref="P33:P34"/>
    <mergeCell ref="Q33:Q34"/>
    <mergeCell ref="Q29:Q31"/>
    <mergeCell ref="R29:R31"/>
    <mergeCell ref="L29:L31"/>
    <mergeCell ref="M29:M31"/>
    <mergeCell ref="A33:A34"/>
    <mergeCell ref="B33:B34"/>
    <mergeCell ref="C33:C34"/>
    <mergeCell ref="D33:D34"/>
    <mergeCell ref="E33:E34"/>
    <mergeCell ref="F33:F34"/>
    <mergeCell ref="J33:J34"/>
    <mergeCell ref="K33:K34"/>
    <mergeCell ref="K29:K31"/>
    <mergeCell ref="A29:A31"/>
    <mergeCell ref="B29:B31"/>
    <mergeCell ref="C29:C31"/>
    <mergeCell ref="D29:D31"/>
    <mergeCell ref="E29:E31"/>
    <mergeCell ref="F29:F31"/>
    <mergeCell ref="G29:G30"/>
    <mergeCell ref="J29:J31"/>
    <mergeCell ref="R23:R25"/>
    <mergeCell ref="L23:L25"/>
    <mergeCell ref="M23:M25"/>
    <mergeCell ref="N23:N25"/>
    <mergeCell ref="O23:O25"/>
    <mergeCell ref="Q26:Q27"/>
    <mergeCell ref="R26:R27"/>
    <mergeCell ref="L26:L27"/>
    <mergeCell ref="M26:M27"/>
    <mergeCell ref="N26:N27"/>
    <mergeCell ref="O26:O27"/>
    <mergeCell ref="P26:P27"/>
    <mergeCell ref="E19:E22"/>
    <mergeCell ref="F19:F22"/>
    <mergeCell ref="P23:P25"/>
    <mergeCell ref="Q23:Q25"/>
    <mergeCell ref="A26:A27"/>
    <mergeCell ref="B26:B27"/>
    <mergeCell ref="C26:C27"/>
    <mergeCell ref="D26:D27"/>
    <mergeCell ref="E26:E27"/>
    <mergeCell ref="F26:F27"/>
    <mergeCell ref="J26:J27"/>
    <mergeCell ref="J23:J25"/>
    <mergeCell ref="K23:K25"/>
    <mergeCell ref="K26:K27"/>
    <mergeCell ref="C15:C16"/>
    <mergeCell ref="D15:D16"/>
    <mergeCell ref="E15:E16"/>
    <mergeCell ref="F15:F16"/>
    <mergeCell ref="P19:P22"/>
    <mergeCell ref="Q19:Q22"/>
    <mergeCell ref="R19:R22"/>
    <mergeCell ref="A23:A25"/>
    <mergeCell ref="B23:B25"/>
    <mergeCell ref="C23:C25"/>
    <mergeCell ref="D23:D25"/>
    <mergeCell ref="E23:E25"/>
    <mergeCell ref="F23:F25"/>
    <mergeCell ref="G23:G24"/>
    <mergeCell ref="J19:J22"/>
    <mergeCell ref="K19:K22"/>
    <mergeCell ref="L19:L22"/>
    <mergeCell ref="M19:M22"/>
    <mergeCell ref="N19:N22"/>
    <mergeCell ref="O19:O22"/>
    <mergeCell ref="A19:A22"/>
    <mergeCell ref="B19:B22"/>
    <mergeCell ref="C19:C22"/>
    <mergeCell ref="D19:D22"/>
    <mergeCell ref="M17:M18"/>
    <mergeCell ref="N17:N18"/>
    <mergeCell ref="O17:O18"/>
    <mergeCell ref="P17:P18"/>
    <mergeCell ref="Q17:Q18"/>
    <mergeCell ref="R17:R18"/>
    <mergeCell ref="R15:R16"/>
    <mergeCell ref="A17:A18"/>
    <mergeCell ref="B17:B18"/>
    <mergeCell ref="C17:C18"/>
    <mergeCell ref="D17:D18"/>
    <mergeCell ref="E17:E18"/>
    <mergeCell ref="F17:F18"/>
    <mergeCell ref="J17:J18"/>
    <mergeCell ref="K17:K18"/>
    <mergeCell ref="L17:L18"/>
    <mergeCell ref="L15:L16"/>
    <mergeCell ref="M15:M16"/>
    <mergeCell ref="N15:N16"/>
    <mergeCell ref="O15:O16"/>
    <mergeCell ref="P15:P16"/>
    <mergeCell ref="Q15:Q16"/>
    <mergeCell ref="A15:A16"/>
    <mergeCell ref="B15:B16"/>
    <mergeCell ref="J15:J16"/>
    <mergeCell ref="K15:K16"/>
    <mergeCell ref="K13:K14"/>
    <mergeCell ref="P11:P12"/>
    <mergeCell ref="Q11:Q12"/>
    <mergeCell ref="R11:R12"/>
    <mergeCell ref="A13:A14"/>
    <mergeCell ref="B13:B14"/>
    <mergeCell ref="C13:C14"/>
    <mergeCell ref="D13:D14"/>
    <mergeCell ref="E13:E14"/>
    <mergeCell ref="F13:F14"/>
    <mergeCell ref="J13:J14"/>
    <mergeCell ref="J11:J12"/>
    <mergeCell ref="K11:K12"/>
    <mergeCell ref="L11:L12"/>
    <mergeCell ref="M11:M12"/>
    <mergeCell ref="N11:N12"/>
    <mergeCell ref="O11:O12"/>
    <mergeCell ref="A11:A12"/>
    <mergeCell ref="B11:B12"/>
    <mergeCell ref="C11:C12"/>
    <mergeCell ref="D11:D12"/>
    <mergeCell ref="E11:E12"/>
    <mergeCell ref="M7:M8"/>
    <mergeCell ref="N7:N8"/>
    <mergeCell ref="O7:O8"/>
    <mergeCell ref="P7:P8"/>
    <mergeCell ref="Q7:Q8"/>
    <mergeCell ref="F11:F12"/>
    <mergeCell ref="Q13:Q14"/>
    <mergeCell ref="R13:R14"/>
    <mergeCell ref="M9:M10"/>
    <mergeCell ref="N9:N10"/>
    <mergeCell ref="O9:O10"/>
    <mergeCell ref="P9:P10"/>
    <mergeCell ref="Q9:Q10"/>
    <mergeCell ref="R9:R10"/>
    <mergeCell ref="L13:L14"/>
    <mergeCell ref="M13:M14"/>
    <mergeCell ref="N13:N14"/>
    <mergeCell ref="O13:O14"/>
    <mergeCell ref="P13:P14"/>
    <mergeCell ref="A9:A10"/>
    <mergeCell ref="B9:B10"/>
    <mergeCell ref="C9:C10"/>
    <mergeCell ref="D9:D10"/>
    <mergeCell ref="E9:E10"/>
    <mergeCell ref="F9:F10"/>
    <mergeCell ref="J9:J10"/>
    <mergeCell ref="K9:K10"/>
    <mergeCell ref="L9:L10"/>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R7:R8"/>
    <mergeCell ref="L7:L8"/>
  </mergeCells>
  <pageMargins left="0.70866141732283472" right="0.70866141732283472" top="0.74803149606299213" bottom="0.74803149606299213" header="0.31496062992125984" footer="0.31496062992125984"/>
  <pageSetup paperSize="9" scale="30" orientation="landscape" horizontalDpi="4294967295" verticalDpi="4294967295" r:id="rId1"/>
  <rowBreaks count="5" manualBreakCount="5">
    <brk id="14" max="16383" man="1"/>
    <brk id="25" max="16383" man="1"/>
    <brk id="34" max="16383" man="1"/>
    <brk id="42" max="16383" man="1"/>
    <brk id="46"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S61"/>
  <sheetViews>
    <sheetView zoomScale="60" zoomScaleNormal="60" workbookViewId="0">
      <selection activeCell="I12" sqref="I12"/>
    </sheetView>
  </sheetViews>
  <sheetFormatPr defaultRowHeight="15" x14ac:dyDescent="0.25"/>
  <cols>
    <col min="1" max="1" width="4.7109375" style="232" customWidth="1"/>
    <col min="2" max="2" width="9.140625" style="232"/>
    <col min="3" max="3" width="11.42578125" style="232" customWidth="1"/>
    <col min="4" max="4" width="9.7109375" style="232" customWidth="1"/>
    <col min="5" max="5" width="45.7109375" style="232" customWidth="1"/>
    <col min="6" max="6" width="61.42578125" style="232" customWidth="1"/>
    <col min="7" max="7" width="35.71093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15.8554687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9.140625" style="232"/>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9.140625" style="232"/>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9.140625" style="232"/>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9.140625" style="232"/>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9.140625" style="232"/>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9.140625" style="232"/>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9.140625" style="232"/>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9.140625" style="232"/>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9.140625" style="232"/>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9.140625" style="232"/>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9.140625" style="232"/>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9.140625" style="232"/>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9.140625" style="232"/>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9.140625" style="232"/>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9.140625" style="232"/>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9.140625" style="232"/>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9.140625" style="232"/>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9.140625" style="232"/>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9.140625" style="232"/>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9.140625" style="232"/>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9.140625" style="232"/>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9.140625" style="232"/>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9.140625" style="232"/>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9.140625" style="232"/>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9.140625" style="232"/>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9.140625" style="232"/>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9.140625" style="232"/>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9.140625" style="232"/>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9.140625" style="232"/>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9.140625" style="232"/>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9.140625" style="232"/>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9.140625" style="232"/>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9.140625" style="232"/>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9.140625" style="232"/>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9.140625" style="232"/>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9.140625" style="232"/>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9.140625" style="232"/>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9.140625" style="232"/>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9.140625" style="232"/>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9.140625" style="232"/>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9.140625" style="232"/>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9.140625" style="232"/>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9.140625" style="232"/>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9.140625" style="232"/>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9.140625" style="232"/>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9.140625" style="232"/>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9.140625" style="232"/>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9.140625" style="232"/>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9.140625" style="232"/>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9.140625" style="232"/>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9.140625" style="232"/>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9.140625" style="232"/>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9.140625" style="232"/>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9.140625" style="232"/>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9.140625" style="232"/>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9.140625" style="232"/>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9.140625" style="232"/>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9.140625" style="232"/>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9.140625" style="232"/>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9.140625" style="232"/>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9.140625" style="232"/>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9.140625" style="232"/>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9.140625" style="232"/>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7" t="s">
        <v>2985</v>
      </c>
    </row>
    <row r="3" spans="1:19" x14ac:dyDescent="0.25">
      <c r="M3" s="233"/>
      <c r="N3" s="233"/>
      <c r="O3" s="233"/>
      <c r="P3" s="233"/>
    </row>
    <row r="4" spans="1:19" s="207" customFormat="1" ht="47.25" customHeight="1" x14ac:dyDescent="0.25">
      <c r="A4" s="1005" t="s">
        <v>0</v>
      </c>
      <c r="B4" s="661" t="s">
        <v>1</v>
      </c>
      <c r="C4" s="661" t="s">
        <v>2</v>
      </c>
      <c r="D4" s="661" t="s">
        <v>3</v>
      </c>
      <c r="E4" s="1005" t="s">
        <v>4</v>
      </c>
      <c r="F4" s="1005" t="s">
        <v>5</v>
      </c>
      <c r="G4" s="1005" t="s">
        <v>6</v>
      </c>
      <c r="H4" s="661" t="s">
        <v>7</v>
      </c>
      <c r="I4" s="661"/>
      <c r="J4" s="1005" t="s">
        <v>8</v>
      </c>
      <c r="K4" s="661" t="s">
        <v>9</v>
      </c>
      <c r="L4" s="1006"/>
      <c r="M4" s="668" t="s">
        <v>10</v>
      </c>
      <c r="N4" s="668"/>
      <c r="O4" s="668" t="s">
        <v>11</v>
      </c>
      <c r="P4" s="668"/>
      <c r="Q4" s="1005" t="s">
        <v>12</v>
      </c>
      <c r="R4" s="661" t="s">
        <v>13</v>
      </c>
      <c r="S4" s="206"/>
    </row>
    <row r="5" spans="1:19" s="207" customFormat="1" ht="35.25" customHeight="1" x14ac:dyDescent="0.2">
      <c r="A5" s="1005"/>
      <c r="B5" s="661"/>
      <c r="C5" s="661"/>
      <c r="D5" s="661"/>
      <c r="E5" s="1005"/>
      <c r="F5" s="1005"/>
      <c r="G5" s="1005"/>
      <c r="H5" s="273" t="s">
        <v>14</v>
      </c>
      <c r="I5" s="273" t="s">
        <v>15</v>
      </c>
      <c r="J5" s="1005"/>
      <c r="K5" s="273">
        <v>2020</v>
      </c>
      <c r="L5" s="273">
        <v>2021</v>
      </c>
      <c r="M5" s="5">
        <v>2020</v>
      </c>
      <c r="N5" s="5">
        <v>2021</v>
      </c>
      <c r="O5" s="5">
        <v>2020</v>
      </c>
      <c r="P5" s="5">
        <v>2021</v>
      </c>
      <c r="Q5" s="1005"/>
      <c r="R5" s="661"/>
      <c r="S5" s="206"/>
    </row>
    <row r="6" spans="1:19" s="207" customFormat="1" ht="15.75" customHeight="1" x14ac:dyDescent="0.2">
      <c r="A6" s="353" t="s">
        <v>16</v>
      </c>
      <c r="B6" s="273" t="s">
        <v>17</v>
      </c>
      <c r="C6" s="273" t="s">
        <v>18</v>
      </c>
      <c r="D6" s="273" t="s">
        <v>19</v>
      </c>
      <c r="E6" s="353" t="s">
        <v>20</v>
      </c>
      <c r="F6" s="353" t="s">
        <v>21</v>
      </c>
      <c r="G6" s="353" t="s">
        <v>22</v>
      </c>
      <c r="H6" s="273" t="s">
        <v>23</v>
      </c>
      <c r="I6" s="273" t="s">
        <v>24</v>
      </c>
      <c r="J6" s="353" t="s">
        <v>25</v>
      </c>
      <c r="K6" s="273" t="s">
        <v>26</v>
      </c>
      <c r="L6" s="273" t="s">
        <v>27</v>
      </c>
      <c r="M6" s="274" t="s">
        <v>28</v>
      </c>
      <c r="N6" s="274" t="s">
        <v>29</v>
      </c>
      <c r="O6" s="274" t="s">
        <v>30</v>
      </c>
      <c r="P6" s="274" t="s">
        <v>31</v>
      </c>
      <c r="Q6" s="353" t="s">
        <v>32</v>
      </c>
      <c r="R6" s="273" t="s">
        <v>33</v>
      </c>
      <c r="S6" s="206"/>
    </row>
    <row r="7" spans="1:19" s="8" customFormat="1" ht="180.75" customHeight="1" x14ac:dyDescent="0.25">
      <c r="A7" s="533">
        <v>1</v>
      </c>
      <c r="B7" s="533">
        <v>1</v>
      </c>
      <c r="C7" s="533">
        <v>4</v>
      </c>
      <c r="D7" s="532">
        <v>5</v>
      </c>
      <c r="E7" s="548" t="s">
        <v>1688</v>
      </c>
      <c r="F7" s="548" t="s">
        <v>1689</v>
      </c>
      <c r="G7" s="532" t="s">
        <v>44</v>
      </c>
      <c r="H7" s="532" t="s">
        <v>675</v>
      </c>
      <c r="I7" s="596" t="s">
        <v>46</v>
      </c>
      <c r="J7" s="532" t="s">
        <v>1690</v>
      </c>
      <c r="K7" s="550"/>
      <c r="L7" s="550" t="s">
        <v>45</v>
      </c>
      <c r="M7" s="114"/>
      <c r="N7" s="535">
        <v>70000</v>
      </c>
      <c r="O7" s="114"/>
      <c r="P7" s="535">
        <v>70000</v>
      </c>
      <c r="Q7" s="532" t="s">
        <v>1691</v>
      </c>
      <c r="R7" s="532" t="s">
        <v>1692</v>
      </c>
      <c r="S7" s="12"/>
    </row>
    <row r="8" spans="1:19" s="8" customFormat="1" ht="271.5" customHeight="1" x14ac:dyDescent="0.25">
      <c r="A8" s="532">
        <v>2</v>
      </c>
      <c r="B8" s="532">
        <v>1</v>
      </c>
      <c r="C8" s="532">
        <v>4</v>
      </c>
      <c r="D8" s="532">
        <v>5</v>
      </c>
      <c r="E8" s="548" t="s">
        <v>1693</v>
      </c>
      <c r="F8" s="548" t="s">
        <v>1694</v>
      </c>
      <c r="G8" s="532" t="s">
        <v>1169</v>
      </c>
      <c r="H8" s="532" t="s">
        <v>226</v>
      </c>
      <c r="I8" s="532">
        <v>6</v>
      </c>
      <c r="J8" s="532" t="s">
        <v>1695</v>
      </c>
      <c r="K8" s="532" t="s">
        <v>45</v>
      </c>
      <c r="L8" s="532"/>
      <c r="M8" s="536">
        <v>7000</v>
      </c>
      <c r="N8" s="532"/>
      <c r="O8" s="536">
        <v>7000</v>
      </c>
      <c r="P8" s="532"/>
      <c r="Q8" s="532" t="s">
        <v>1691</v>
      </c>
      <c r="R8" s="532" t="s">
        <v>1692</v>
      </c>
      <c r="S8" s="12"/>
    </row>
    <row r="9" spans="1:19" s="319" customFormat="1" ht="53.25" customHeight="1" x14ac:dyDescent="0.25">
      <c r="A9" s="739">
        <v>3</v>
      </c>
      <c r="B9" s="739">
        <v>1</v>
      </c>
      <c r="C9" s="739">
        <v>4</v>
      </c>
      <c r="D9" s="647">
        <v>5</v>
      </c>
      <c r="E9" s="647" t="s">
        <v>1696</v>
      </c>
      <c r="F9" s="822" t="s">
        <v>1697</v>
      </c>
      <c r="G9" s="532" t="s">
        <v>48</v>
      </c>
      <c r="H9" s="532" t="s">
        <v>675</v>
      </c>
      <c r="I9" s="532">
        <v>40</v>
      </c>
      <c r="J9" s="647" t="s">
        <v>1698</v>
      </c>
      <c r="K9" s="647" t="s">
        <v>3014</v>
      </c>
      <c r="L9" s="647"/>
      <c r="M9" s="737">
        <v>13000</v>
      </c>
      <c r="N9" s="647"/>
      <c r="O9" s="737">
        <v>13000</v>
      </c>
      <c r="P9" s="647"/>
      <c r="Q9" s="647" t="s">
        <v>1691</v>
      </c>
      <c r="R9" s="647" t="s">
        <v>1692</v>
      </c>
    </row>
    <row r="10" spans="1:19" s="8" customFormat="1" ht="48" customHeight="1" x14ac:dyDescent="0.25">
      <c r="A10" s="739"/>
      <c r="B10" s="739"/>
      <c r="C10" s="739"/>
      <c r="D10" s="673"/>
      <c r="E10" s="1007"/>
      <c r="F10" s="824"/>
      <c r="G10" s="532" t="s">
        <v>1699</v>
      </c>
      <c r="H10" s="532" t="s">
        <v>1700</v>
      </c>
      <c r="I10" s="532">
        <v>1</v>
      </c>
      <c r="J10" s="673"/>
      <c r="K10" s="673"/>
      <c r="L10" s="673"/>
      <c r="M10" s="673"/>
      <c r="N10" s="673"/>
      <c r="O10" s="673"/>
      <c r="P10" s="673"/>
      <c r="Q10" s="673"/>
      <c r="R10" s="673"/>
    </row>
    <row r="11" spans="1:19" s="8" customFormat="1" ht="61.5" customHeight="1" x14ac:dyDescent="0.25">
      <c r="A11" s="739"/>
      <c r="B11" s="739"/>
      <c r="C11" s="739"/>
      <c r="D11" s="673"/>
      <c r="E11" s="1007"/>
      <c r="F11" s="824"/>
      <c r="G11" s="532" t="s">
        <v>1701</v>
      </c>
      <c r="H11" s="532" t="s">
        <v>940</v>
      </c>
      <c r="I11" s="532">
        <v>200</v>
      </c>
      <c r="J11" s="673"/>
      <c r="K11" s="673"/>
      <c r="L11" s="673"/>
      <c r="M11" s="673"/>
      <c r="N11" s="673"/>
      <c r="O11" s="673"/>
      <c r="P11" s="673"/>
      <c r="Q11" s="673"/>
      <c r="R11" s="673"/>
    </row>
    <row r="12" spans="1:19" s="285" customFormat="1" ht="132.75" customHeight="1" x14ac:dyDescent="0.25">
      <c r="A12" s="739"/>
      <c r="B12" s="739"/>
      <c r="C12" s="739"/>
      <c r="D12" s="648"/>
      <c r="E12" s="1008"/>
      <c r="F12" s="823"/>
      <c r="G12" s="532" t="s">
        <v>1169</v>
      </c>
      <c r="H12" s="532" t="s">
        <v>226</v>
      </c>
      <c r="I12" s="532">
        <v>1</v>
      </c>
      <c r="J12" s="648"/>
      <c r="K12" s="648"/>
      <c r="L12" s="648"/>
      <c r="M12" s="648"/>
      <c r="N12" s="648"/>
      <c r="O12" s="648"/>
      <c r="P12" s="648"/>
      <c r="Q12" s="648"/>
      <c r="R12" s="648"/>
    </row>
    <row r="13" spans="1:19" s="285" customFormat="1" ht="375" customHeight="1" x14ac:dyDescent="0.25">
      <c r="A13" s="532">
        <v>4</v>
      </c>
      <c r="B13" s="532">
        <v>1</v>
      </c>
      <c r="C13" s="532">
        <v>4</v>
      </c>
      <c r="D13" s="532">
        <v>5</v>
      </c>
      <c r="E13" s="548" t="s">
        <v>2999</v>
      </c>
      <c r="F13" s="548" t="s">
        <v>3000</v>
      </c>
      <c r="G13" s="548" t="s">
        <v>1169</v>
      </c>
      <c r="H13" s="548" t="s">
        <v>226</v>
      </c>
      <c r="I13" s="548">
        <v>1</v>
      </c>
      <c r="J13" s="548" t="s">
        <v>3001</v>
      </c>
      <c r="K13" s="548" t="s">
        <v>45</v>
      </c>
      <c r="L13" s="548">
        <v>0</v>
      </c>
      <c r="M13" s="548">
        <v>11000</v>
      </c>
      <c r="N13" s="548">
        <v>0</v>
      </c>
      <c r="O13" s="548">
        <v>11000</v>
      </c>
      <c r="P13" s="548">
        <v>0</v>
      </c>
      <c r="Q13" s="548" t="s">
        <v>1691</v>
      </c>
      <c r="R13" s="548" t="s">
        <v>1692</v>
      </c>
    </row>
    <row r="14" spans="1:19" s="285" customFormat="1" ht="147.75" customHeight="1" x14ac:dyDescent="0.25">
      <c r="A14" s="532">
        <v>5</v>
      </c>
      <c r="B14" s="532">
        <v>1</v>
      </c>
      <c r="C14" s="532">
        <v>4</v>
      </c>
      <c r="D14" s="532">
        <v>5</v>
      </c>
      <c r="E14" s="548" t="s">
        <v>3002</v>
      </c>
      <c r="F14" s="548" t="s">
        <v>3003</v>
      </c>
      <c r="G14" s="548" t="s">
        <v>3004</v>
      </c>
      <c r="H14" s="548" t="s">
        <v>675</v>
      </c>
      <c r="I14" s="548" t="s">
        <v>3005</v>
      </c>
      <c r="J14" s="548" t="s">
        <v>1758</v>
      </c>
      <c r="K14" s="548" t="s">
        <v>476</v>
      </c>
      <c r="L14" s="548">
        <v>0</v>
      </c>
      <c r="M14" s="548">
        <v>2000</v>
      </c>
      <c r="N14" s="548">
        <v>0</v>
      </c>
      <c r="O14" s="548">
        <v>2000</v>
      </c>
      <c r="P14" s="548">
        <v>0</v>
      </c>
      <c r="Q14" s="548" t="s">
        <v>1691</v>
      </c>
      <c r="R14" s="548" t="s">
        <v>1692</v>
      </c>
    </row>
    <row r="15" spans="1:19" ht="255" customHeight="1" x14ac:dyDescent="0.25">
      <c r="A15" s="533">
        <v>6</v>
      </c>
      <c r="B15" s="532">
        <v>1</v>
      </c>
      <c r="C15" s="533">
        <v>4</v>
      </c>
      <c r="D15" s="532">
        <v>5</v>
      </c>
      <c r="E15" s="548" t="s">
        <v>1702</v>
      </c>
      <c r="F15" s="548" t="s">
        <v>1703</v>
      </c>
      <c r="G15" s="532" t="s">
        <v>1169</v>
      </c>
      <c r="H15" s="532" t="s">
        <v>226</v>
      </c>
      <c r="I15" s="596" t="s">
        <v>41</v>
      </c>
      <c r="J15" s="532" t="s">
        <v>1704</v>
      </c>
      <c r="K15" s="550" t="s">
        <v>45</v>
      </c>
      <c r="L15" s="550"/>
      <c r="M15" s="535">
        <v>1000</v>
      </c>
      <c r="N15" s="533"/>
      <c r="O15" s="535">
        <v>1000</v>
      </c>
      <c r="P15" s="535"/>
      <c r="Q15" s="532" t="s">
        <v>1691</v>
      </c>
      <c r="R15" s="532" t="s">
        <v>1692</v>
      </c>
    </row>
    <row r="16" spans="1:19" ht="226.9" customHeight="1" x14ac:dyDescent="0.25">
      <c r="A16" s="532">
        <v>7</v>
      </c>
      <c r="B16" s="532">
        <v>1</v>
      </c>
      <c r="C16" s="532">
        <v>4</v>
      </c>
      <c r="D16" s="532">
        <v>5</v>
      </c>
      <c r="E16" s="548" t="s">
        <v>1705</v>
      </c>
      <c r="F16" s="354" t="s">
        <v>1706</v>
      </c>
      <c r="G16" s="532" t="s">
        <v>1169</v>
      </c>
      <c r="H16" s="532" t="s">
        <v>226</v>
      </c>
      <c r="I16" s="532">
        <v>1</v>
      </c>
      <c r="J16" s="532" t="s">
        <v>1707</v>
      </c>
      <c r="K16" s="532" t="s">
        <v>1708</v>
      </c>
      <c r="L16" s="532"/>
      <c r="M16" s="536">
        <v>4000</v>
      </c>
      <c r="N16" s="532"/>
      <c r="O16" s="536">
        <v>4000</v>
      </c>
      <c r="P16" s="532"/>
      <c r="Q16" s="532" t="s">
        <v>1691</v>
      </c>
      <c r="R16" s="532" t="s">
        <v>1692</v>
      </c>
    </row>
    <row r="17" spans="1:18" ht="56.45" customHeight="1" x14ac:dyDescent="0.25">
      <c r="A17" s="647">
        <v>8</v>
      </c>
      <c r="B17" s="647">
        <v>1</v>
      </c>
      <c r="C17" s="647">
        <v>4</v>
      </c>
      <c r="D17" s="647">
        <v>5</v>
      </c>
      <c r="E17" s="822" t="s">
        <v>1709</v>
      </c>
      <c r="F17" s="822" t="s">
        <v>1710</v>
      </c>
      <c r="G17" s="532" t="s">
        <v>1169</v>
      </c>
      <c r="H17" s="532" t="s">
        <v>226</v>
      </c>
      <c r="I17" s="532">
        <v>1</v>
      </c>
      <c r="J17" s="647" t="s">
        <v>1711</v>
      </c>
      <c r="K17" s="647" t="s">
        <v>1708</v>
      </c>
      <c r="L17" s="647"/>
      <c r="M17" s="737">
        <v>6000</v>
      </c>
      <c r="N17" s="647"/>
      <c r="O17" s="737">
        <v>6000</v>
      </c>
      <c r="P17" s="647"/>
      <c r="Q17" s="647" t="s">
        <v>1691</v>
      </c>
      <c r="R17" s="647" t="s">
        <v>1692</v>
      </c>
    </row>
    <row r="18" spans="1:18" ht="75.599999999999994" customHeight="1" x14ac:dyDescent="0.25">
      <c r="A18" s="673"/>
      <c r="B18" s="673"/>
      <c r="C18" s="673"/>
      <c r="D18" s="673"/>
      <c r="E18" s="824"/>
      <c r="F18" s="824"/>
      <c r="G18" s="532" t="s">
        <v>1701</v>
      </c>
      <c r="H18" s="532" t="s">
        <v>940</v>
      </c>
      <c r="I18" s="532">
        <v>500</v>
      </c>
      <c r="J18" s="673"/>
      <c r="K18" s="673"/>
      <c r="L18" s="673"/>
      <c r="M18" s="673"/>
      <c r="N18" s="673"/>
      <c r="O18" s="673"/>
      <c r="P18" s="673"/>
      <c r="Q18" s="673"/>
      <c r="R18" s="673"/>
    </row>
    <row r="19" spans="1:18" ht="97.5" customHeight="1" x14ac:dyDescent="0.25">
      <c r="A19" s="648"/>
      <c r="B19" s="648"/>
      <c r="C19" s="648"/>
      <c r="D19" s="648"/>
      <c r="E19" s="823"/>
      <c r="F19" s="823"/>
      <c r="G19" s="532" t="s">
        <v>227</v>
      </c>
      <c r="H19" s="532" t="s">
        <v>675</v>
      </c>
      <c r="I19" s="532">
        <v>25</v>
      </c>
      <c r="J19" s="648"/>
      <c r="K19" s="648"/>
      <c r="L19" s="648"/>
      <c r="M19" s="648"/>
      <c r="N19" s="648"/>
      <c r="O19" s="648"/>
      <c r="P19" s="648"/>
      <c r="Q19" s="648"/>
      <c r="R19" s="648"/>
    </row>
    <row r="20" spans="1:18" ht="112.15" customHeight="1" x14ac:dyDescent="0.25">
      <c r="A20" s="739">
        <v>9</v>
      </c>
      <c r="B20" s="739">
        <v>1</v>
      </c>
      <c r="C20" s="739">
        <v>4</v>
      </c>
      <c r="D20" s="739">
        <v>5</v>
      </c>
      <c r="E20" s="847" t="s">
        <v>1712</v>
      </c>
      <c r="F20" s="847" t="s">
        <v>1713</v>
      </c>
      <c r="G20" s="532" t="s">
        <v>1169</v>
      </c>
      <c r="H20" s="532" t="s">
        <v>226</v>
      </c>
      <c r="I20" s="532">
        <v>4</v>
      </c>
      <c r="J20" s="739" t="s">
        <v>1714</v>
      </c>
      <c r="K20" s="739" t="s">
        <v>1708</v>
      </c>
      <c r="L20" s="739"/>
      <c r="M20" s="769">
        <v>3000</v>
      </c>
      <c r="N20" s="739"/>
      <c r="O20" s="769">
        <v>3000</v>
      </c>
      <c r="P20" s="739"/>
      <c r="Q20" s="739" t="s">
        <v>1691</v>
      </c>
      <c r="R20" s="739" t="s">
        <v>1692</v>
      </c>
    </row>
    <row r="21" spans="1:18" ht="136.5" customHeight="1" x14ac:dyDescent="0.25">
      <c r="A21" s="739"/>
      <c r="B21" s="739"/>
      <c r="C21" s="739"/>
      <c r="D21" s="739"/>
      <c r="E21" s="847"/>
      <c r="F21" s="847"/>
      <c r="G21" s="532" t="s">
        <v>1701</v>
      </c>
      <c r="H21" s="532" t="s">
        <v>940</v>
      </c>
      <c r="I21" s="532">
        <v>200</v>
      </c>
      <c r="J21" s="739"/>
      <c r="K21" s="739"/>
      <c r="L21" s="739"/>
      <c r="M21" s="739"/>
      <c r="N21" s="739"/>
      <c r="O21" s="739"/>
      <c r="P21" s="739"/>
      <c r="Q21" s="739"/>
      <c r="R21" s="739"/>
    </row>
    <row r="22" spans="1:18" s="319" customFormat="1" ht="226.9" customHeight="1" x14ac:dyDescent="0.25">
      <c r="A22" s="647">
        <v>10</v>
      </c>
      <c r="B22" s="647">
        <v>1</v>
      </c>
      <c r="C22" s="647">
        <v>4</v>
      </c>
      <c r="D22" s="647">
        <v>5</v>
      </c>
      <c r="E22" s="822" t="s">
        <v>1715</v>
      </c>
      <c r="F22" s="822" t="s">
        <v>1716</v>
      </c>
      <c r="G22" s="532" t="s">
        <v>1717</v>
      </c>
      <c r="H22" s="532" t="s">
        <v>675</v>
      </c>
      <c r="I22" s="532">
        <v>100</v>
      </c>
      <c r="J22" s="647" t="s">
        <v>1718</v>
      </c>
      <c r="K22" s="647" t="s">
        <v>47</v>
      </c>
      <c r="L22" s="647"/>
      <c r="M22" s="737">
        <v>7000</v>
      </c>
      <c r="N22" s="647"/>
      <c r="O22" s="737">
        <v>7000</v>
      </c>
      <c r="P22" s="647"/>
      <c r="Q22" s="647" t="s">
        <v>1691</v>
      </c>
      <c r="R22" s="647" t="s">
        <v>1692</v>
      </c>
    </row>
    <row r="23" spans="1:18" s="319" customFormat="1" ht="119.25" customHeight="1" x14ac:dyDescent="0.25">
      <c r="A23" s="648"/>
      <c r="B23" s="648"/>
      <c r="C23" s="648"/>
      <c r="D23" s="648"/>
      <c r="E23" s="823"/>
      <c r="F23" s="823"/>
      <c r="G23" s="532" t="s">
        <v>1169</v>
      </c>
      <c r="H23" s="532" t="s">
        <v>226</v>
      </c>
      <c r="I23" s="532">
        <v>1</v>
      </c>
      <c r="J23" s="648"/>
      <c r="K23" s="648"/>
      <c r="L23" s="648"/>
      <c r="M23" s="648"/>
      <c r="N23" s="648"/>
      <c r="O23" s="648"/>
      <c r="P23" s="648"/>
      <c r="Q23" s="648"/>
      <c r="R23" s="648"/>
    </row>
    <row r="24" spans="1:18" s="319" customFormat="1" ht="67.150000000000006" customHeight="1" x14ac:dyDescent="0.25">
      <c r="A24" s="739">
        <v>11</v>
      </c>
      <c r="B24" s="739">
        <v>1</v>
      </c>
      <c r="C24" s="739">
        <v>4</v>
      </c>
      <c r="D24" s="739">
        <v>2</v>
      </c>
      <c r="E24" s="847" t="s">
        <v>1719</v>
      </c>
      <c r="F24" s="847" t="s">
        <v>1720</v>
      </c>
      <c r="G24" s="739" t="s">
        <v>48</v>
      </c>
      <c r="H24" s="532" t="s">
        <v>1721</v>
      </c>
      <c r="I24" s="532">
        <v>2</v>
      </c>
      <c r="J24" s="739" t="s">
        <v>1722</v>
      </c>
      <c r="K24" s="739" t="s">
        <v>1055</v>
      </c>
      <c r="L24" s="739"/>
      <c r="M24" s="992">
        <v>20000</v>
      </c>
      <c r="N24" s="739"/>
      <c r="O24" s="992">
        <v>20000</v>
      </c>
      <c r="P24" s="739"/>
      <c r="Q24" s="739" t="s">
        <v>1691</v>
      </c>
      <c r="R24" s="739" t="s">
        <v>1692</v>
      </c>
    </row>
    <row r="25" spans="1:18" s="319" customFormat="1" ht="72" customHeight="1" x14ac:dyDescent="0.25">
      <c r="A25" s="739"/>
      <c r="B25" s="739"/>
      <c r="C25" s="739"/>
      <c r="D25" s="739"/>
      <c r="E25" s="847"/>
      <c r="F25" s="847"/>
      <c r="G25" s="739"/>
      <c r="H25" s="532" t="s">
        <v>1150</v>
      </c>
      <c r="I25" s="532" t="s">
        <v>1723</v>
      </c>
      <c r="J25" s="739"/>
      <c r="K25" s="739"/>
      <c r="L25" s="739"/>
      <c r="M25" s="740"/>
      <c r="N25" s="739"/>
      <c r="O25" s="740"/>
      <c r="P25" s="739"/>
      <c r="Q25" s="739"/>
      <c r="R25" s="739"/>
    </row>
    <row r="26" spans="1:18" s="319" customFormat="1" ht="97.15" customHeight="1" x14ac:dyDescent="0.25">
      <c r="A26" s="739"/>
      <c r="B26" s="739"/>
      <c r="C26" s="739"/>
      <c r="D26" s="739"/>
      <c r="E26" s="847"/>
      <c r="F26" s="847"/>
      <c r="G26" s="532" t="s">
        <v>1724</v>
      </c>
      <c r="H26" s="532" t="s">
        <v>1725</v>
      </c>
      <c r="I26" s="532">
        <v>2</v>
      </c>
      <c r="J26" s="739"/>
      <c r="K26" s="739"/>
      <c r="L26" s="739"/>
      <c r="M26" s="740"/>
      <c r="N26" s="739"/>
      <c r="O26" s="740"/>
      <c r="P26" s="739"/>
      <c r="Q26" s="739"/>
      <c r="R26" s="739"/>
    </row>
    <row r="27" spans="1:18" s="319" customFormat="1" ht="91.5" customHeight="1" x14ac:dyDescent="0.25">
      <c r="A27" s="739"/>
      <c r="B27" s="739"/>
      <c r="C27" s="739"/>
      <c r="D27" s="739"/>
      <c r="E27" s="847"/>
      <c r="F27" s="847"/>
      <c r="G27" s="532" t="s">
        <v>1169</v>
      </c>
      <c r="H27" s="532" t="s">
        <v>226</v>
      </c>
      <c r="I27" s="532">
        <v>1</v>
      </c>
      <c r="J27" s="739"/>
      <c r="K27" s="739"/>
      <c r="L27" s="739"/>
      <c r="M27" s="740"/>
      <c r="N27" s="739"/>
      <c r="O27" s="740"/>
      <c r="P27" s="739"/>
      <c r="Q27" s="739"/>
      <c r="R27" s="739"/>
    </row>
    <row r="28" spans="1:18" s="319" customFormat="1" ht="95.45" customHeight="1" x14ac:dyDescent="0.25">
      <c r="A28" s="647">
        <v>12</v>
      </c>
      <c r="B28" s="647">
        <v>1</v>
      </c>
      <c r="C28" s="647">
        <v>4</v>
      </c>
      <c r="D28" s="647">
        <v>2</v>
      </c>
      <c r="E28" s="647" t="s">
        <v>1726</v>
      </c>
      <c r="F28" s="828" t="s">
        <v>1727</v>
      </c>
      <c r="G28" s="647" t="s">
        <v>1728</v>
      </c>
      <c r="H28" s="532" t="s">
        <v>1158</v>
      </c>
      <c r="I28" s="532">
        <v>3</v>
      </c>
      <c r="J28" s="647" t="s">
        <v>1729</v>
      </c>
      <c r="K28" s="647" t="s">
        <v>1055</v>
      </c>
      <c r="L28" s="647"/>
      <c r="M28" s="1009">
        <v>7000</v>
      </c>
      <c r="N28" s="647"/>
      <c r="O28" s="1009">
        <v>7000</v>
      </c>
      <c r="P28" s="647"/>
      <c r="Q28" s="647" t="s">
        <v>1691</v>
      </c>
      <c r="R28" s="647" t="s">
        <v>1692</v>
      </c>
    </row>
    <row r="29" spans="1:18" s="319" customFormat="1" ht="95.45" customHeight="1" x14ac:dyDescent="0.25">
      <c r="A29" s="673"/>
      <c r="B29" s="673"/>
      <c r="C29" s="673"/>
      <c r="D29" s="673"/>
      <c r="E29" s="673"/>
      <c r="F29" s="829"/>
      <c r="G29" s="648"/>
      <c r="H29" s="532" t="s">
        <v>675</v>
      </c>
      <c r="I29" s="532">
        <v>50</v>
      </c>
      <c r="J29" s="673"/>
      <c r="K29" s="673"/>
      <c r="L29" s="673"/>
      <c r="M29" s="673"/>
      <c r="N29" s="673"/>
      <c r="O29" s="673"/>
      <c r="P29" s="673"/>
      <c r="Q29" s="673"/>
      <c r="R29" s="673"/>
    </row>
    <row r="30" spans="1:18" s="319" customFormat="1" ht="72.75" customHeight="1" x14ac:dyDescent="0.25">
      <c r="A30" s="648"/>
      <c r="B30" s="648"/>
      <c r="C30" s="648"/>
      <c r="D30" s="648"/>
      <c r="E30" s="648"/>
      <c r="F30" s="830"/>
      <c r="G30" s="532" t="s">
        <v>886</v>
      </c>
      <c r="H30" s="532" t="s">
        <v>1011</v>
      </c>
      <c r="I30" s="532">
        <v>1</v>
      </c>
      <c r="J30" s="648"/>
      <c r="K30" s="648"/>
      <c r="L30" s="648"/>
      <c r="M30" s="648"/>
      <c r="N30" s="648"/>
      <c r="O30" s="648"/>
      <c r="P30" s="648"/>
      <c r="Q30" s="648"/>
      <c r="R30" s="648"/>
    </row>
    <row r="31" spans="1:18" s="319" customFormat="1" ht="46.5" customHeight="1" x14ac:dyDescent="0.25">
      <c r="A31" s="739">
        <v>13</v>
      </c>
      <c r="B31" s="739">
        <v>1</v>
      </c>
      <c r="C31" s="739">
        <v>4</v>
      </c>
      <c r="D31" s="739">
        <v>5</v>
      </c>
      <c r="E31" s="739" t="s">
        <v>1730</v>
      </c>
      <c r="F31" s="847" t="s">
        <v>1731</v>
      </c>
      <c r="G31" s="532" t="s">
        <v>1732</v>
      </c>
      <c r="H31" s="532" t="s">
        <v>675</v>
      </c>
      <c r="I31" s="532">
        <v>40</v>
      </c>
      <c r="J31" s="739" t="s">
        <v>1733</v>
      </c>
      <c r="K31" s="739" t="s">
        <v>1055</v>
      </c>
      <c r="L31" s="739"/>
      <c r="M31" s="992">
        <v>2100</v>
      </c>
      <c r="N31" s="739"/>
      <c r="O31" s="992">
        <v>2100</v>
      </c>
      <c r="P31" s="739"/>
      <c r="Q31" s="739" t="s">
        <v>1691</v>
      </c>
      <c r="R31" s="739" t="s">
        <v>1692</v>
      </c>
    </row>
    <row r="32" spans="1:18" s="319" customFormat="1" ht="203.45" customHeight="1" x14ac:dyDescent="0.25">
      <c r="A32" s="739"/>
      <c r="B32" s="739"/>
      <c r="C32" s="739"/>
      <c r="D32" s="739"/>
      <c r="E32" s="739"/>
      <c r="F32" s="847"/>
      <c r="G32" s="532" t="s">
        <v>1734</v>
      </c>
      <c r="H32" s="532" t="s">
        <v>1735</v>
      </c>
      <c r="I32" s="532">
        <v>100</v>
      </c>
      <c r="J32" s="739"/>
      <c r="K32" s="739"/>
      <c r="L32" s="739"/>
      <c r="M32" s="740"/>
      <c r="N32" s="739"/>
      <c r="O32" s="740"/>
      <c r="P32" s="739"/>
      <c r="Q32" s="739"/>
      <c r="R32" s="739"/>
    </row>
    <row r="33" spans="1:18" s="319" customFormat="1" ht="50.25" customHeight="1" x14ac:dyDescent="0.25">
      <c r="A33" s="739">
        <v>14</v>
      </c>
      <c r="B33" s="739">
        <v>1</v>
      </c>
      <c r="C33" s="739">
        <v>4</v>
      </c>
      <c r="D33" s="739">
        <v>2</v>
      </c>
      <c r="E33" s="739" t="s">
        <v>1736</v>
      </c>
      <c r="F33" s="847" t="s">
        <v>1737</v>
      </c>
      <c r="G33" s="739" t="s">
        <v>196</v>
      </c>
      <c r="H33" s="532" t="s">
        <v>51</v>
      </c>
      <c r="I33" s="532">
        <v>1</v>
      </c>
      <c r="J33" s="739" t="s">
        <v>1738</v>
      </c>
      <c r="K33" s="739" t="s">
        <v>1055</v>
      </c>
      <c r="L33" s="739"/>
      <c r="M33" s="992">
        <v>8200</v>
      </c>
      <c r="N33" s="739"/>
      <c r="O33" s="992">
        <v>8200</v>
      </c>
      <c r="P33" s="739"/>
      <c r="Q33" s="739" t="s">
        <v>1691</v>
      </c>
      <c r="R33" s="739" t="s">
        <v>1692</v>
      </c>
    </row>
    <row r="34" spans="1:18" s="319" customFormat="1" ht="48" customHeight="1" x14ac:dyDescent="0.25">
      <c r="A34" s="739"/>
      <c r="B34" s="739"/>
      <c r="C34" s="739"/>
      <c r="D34" s="739"/>
      <c r="E34" s="739"/>
      <c r="F34" s="847"/>
      <c r="G34" s="739"/>
      <c r="H34" s="532" t="s">
        <v>675</v>
      </c>
      <c r="I34" s="532">
        <v>40</v>
      </c>
      <c r="J34" s="739"/>
      <c r="K34" s="739"/>
      <c r="L34" s="739"/>
      <c r="M34" s="740"/>
      <c r="N34" s="739"/>
      <c r="O34" s="740"/>
      <c r="P34" s="739"/>
      <c r="Q34" s="739"/>
      <c r="R34" s="739"/>
    </row>
    <row r="35" spans="1:18" s="319" customFormat="1" ht="52.5" customHeight="1" x14ac:dyDescent="0.25">
      <c r="A35" s="739"/>
      <c r="B35" s="739"/>
      <c r="C35" s="739"/>
      <c r="D35" s="739"/>
      <c r="E35" s="739"/>
      <c r="F35" s="847"/>
      <c r="G35" s="532" t="s">
        <v>1739</v>
      </c>
      <c r="H35" s="532" t="s">
        <v>58</v>
      </c>
      <c r="I35" s="532">
        <v>1</v>
      </c>
      <c r="J35" s="739"/>
      <c r="K35" s="739"/>
      <c r="L35" s="739"/>
      <c r="M35" s="740"/>
      <c r="N35" s="739"/>
      <c r="O35" s="740"/>
      <c r="P35" s="739"/>
      <c r="Q35" s="739"/>
      <c r="R35" s="739"/>
    </row>
    <row r="36" spans="1:18" s="319" customFormat="1" ht="54" customHeight="1" x14ac:dyDescent="0.25">
      <c r="A36" s="739"/>
      <c r="B36" s="739"/>
      <c r="C36" s="739"/>
      <c r="D36" s="739"/>
      <c r="E36" s="739"/>
      <c r="F36" s="847"/>
      <c r="G36" s="532" t="s">
        <v>1740</v>
      </c>
      <c r="H36" s="532" t="s">
        <v>58</v>
      </c>
      <c r="I36" s="532">
        <v>1</v>
      </c>
      <c r="J36" s="739"/>
      <c r="K36" s="739"/>
      <c r="L36" s="739"/>
      <c r="M36" s="740"/>
      <c r="N36" s="739"/>
      <c r="O36" s="740"/>
      <c r="P36" s="739"/>
      <c r="Q36" s="739"/>
      <c r="R36" s="739"/>
    </row>
    <row r="37" spans="1:18" s="319" customFormat="1" ht="95.45" customHeight="1" x14ac:dyDescent="0.25">
      <c r="A37" s="739"/>
      <c r="B37" s="739"/>
      <c r="C37" s="739"/>
      <c r="D37" s="739"/>
      <c r="E37" s="739"/>
      <c r="F37" s="847"/>
      <c r="G37" s="532" t="s">
        <v>1741</v>
      </c>
      <c r="H37" s="532" t="s">
        <v>940</v>
      </c>
      <c r="I37" s="532">
        <v>500</v>
      </c>
      <c r="J37" s="739"/>
      <c r="K37" s="739"/>
      <c r="L37" s="739"/>
      <c r="M37" s="740"/>
      <c r="N37" s="739"/>
      <c r="O37" s="740"/>
      <c r="P37" s="739"/>
      <c r="Q37" s="739"/>
      <c r="R37" s="739"/>
    </row>
    <row r="38" spans="1:18" ht="180" x14ac:dyDescent="0.25">
      <c r="A38" s="533">
        <v>15</v>
      </c>
      <c r="B38" s="532">
        <v>1</v>
      </c>
      <c r="C38" s="533">
        <v>4</v>
      </c>
      <c r="D38" s="532">
        <v>5</v>
      </c>
      <c r="E38" s="548" t="s">
        <v>1742</v>
      </c>
      <c r="F38" s="548" t="s">
        <v>1743</v>
      </c>
      <c r="G38" s="532" t="s">
        <v>44</v>
      </c>
      <c r="H38" s="532" t="s">
        <v>675</v>
      </c>
      <c r="I38" s="596" t="s">
        <v>1385</v>
      </c>
      <c r="J38" s="532" t="s">
        <v>1744</v>
      </c>
      <c r="K38" s="114"/>
      <c r="L38" s="550" t="s">
        <v>1708</v>
      </c>
      <c r="M38" s="535"/>
      <c r="N38" s="572">
        <v>100000</v>
      </c>
      <c r="O38" s="535"/>
      <c r="P38" s="572">
        <v>100000</v>
      </c>
      <c r="Q38" s="532" t="s">
        <v>1691</v>
      </c>
      <c r="R38" s="532" t="s">
        <v>1692</v>
      </c>
    </row>
    <row r="39" spans="1:18" ht="158.25" customHeight="1" x14ac:dyDescent="0.25">
      <c r="A39" s="822">
        <v>16</v>
      </c>
      <c r="B39" s="647">
        <v>1</v>
      </c>
      <c r="C39" s="647">
        <v>4</v>
      </c>
      <c r="D39" s="647">
        <v>2</v>
      </c>
      <c r="E39" s="822" t="s">
        <v>1745</v>
      </c>
      <c r="F39" s="828" t="s">
        <v>3015</v>
      </c>
      <c r="G39" s="532" t="s">
        <v>1746</v>
      </c>
      <c r="H39" s="532" t="s">
        <v>675</v>
      </c>
      <c r="I39" s="532">
        <v>100</v>
      </c>
      <c r="J39" s="647" t="s">
        <v>3016</v>
      </c>
      <c r="K39" s="1011"/>
      <c r="L39" s="647" t="s">
        <v>1747</v>
      </c>
      <c r="M39" s="737"/>
      <c r="N39" s="1010">
        <v>46000</v>
      </c>
      <c r="O39" s="737"/>
      <c r="P39" s="1010">
        <v>46000</v>
      </c>
      <c r="Q39" s="647" t="s">
        <v>1691</v>
      </c>
      <c r="R39" s="647" t="s">
        <v>1692</v>
      </c>
    </row>
    <row r="40" spans="1:18" ht="24.75" customHeight="1" x14ac:dyDescent="0.25">
      <c r="A40" s="824"/>
      <c r="B40" s="673"/>
      <c r="C40" s="673"/>
      <c r="D40" s="673"/>
      <c r="E40" s="824"/>
      <c r="F40" s="829"/>
      <c r="G40" s="532" t="s">
        <v>227</v>
      </c>
      <c r="H40" s="532" t="s">
        <v>675</v>
      </c>
      <c r="I40" s="532">
        <v>20</v>
      </c>
      <c r="J40" s="673"/>
      <c r="K40" s="771"/>
      <c r="L40" s="673"/>
      <c r="M40" s="673"/>
      <c r="N40" s="687"/>
      <c r="O40" s="673"/>
      <c r="P40" s="687"/>
      <c r="Q40" s="673"/>
      <c r="R40" s="673"/>
    </row>
    <row r="41" spans="1:18" ht="96.75" customHeight="1" x14ac:dyDescent="0.25">
      <c r="A41" s="824"/>
      <c r="B41" s="673"/>
      <c r="C41" s="673"/>
      <c r="D41" s="673"/>
      <c r="E41" s="824"/>
      <c r="F41" s="829"/>
      <c r="G41" s="532" t="s">
        <v>1728</v>
      </c>
      <c r="H41" s="532" t="s">
        <v>675</v>
      </c>
      <c r="I41" s="532">
        <v>10</v>
      </c>
      <c r="J41" s="673"/>
      <c r="K41" s="771"/>
      <c r="L41" s="673"/>
      <c r="M41" s="673"/>
      <c r="N41" s="687"/>
      <c r="O41" s="673"/>
      <c r="P41" s="687"/>
      <c r="Q41" s="673"/>
      <c r="R41" s="673"/>
    </row>
    <row r="42" spans="1:18" ht="163.5" customHeight="1" x14ac:dyDescent="0.25">
      <c r="A42" s="824"/>
      <c r="B42" s="673"/>
      <c r="C42" s="673"/>
      <c r="D42" s="673"/>
      <c r="E42" s="824"/>
      <c r="F42" s="829"/>
      <c r="G42" s="521" t="s">
        <v>1415</v>
      </c>
      <c r="H42" s="521" t="s">
        <v>226</v>
      </c>
      <c r="I42" s="521">
        <v>1</v>
      </c>
      <c r="J42" s="673"/>
      <c r="K42" s="114"/>
      <c r="L42" s="673"/>
      <c r="M42" s="673"/>
      <c r="N42" s="687"/>
      <c r="O42" s="673"/>
      <c r="P42" s="687"/>
      <c r="Q42" s="673"/>
      <c r="R42" s="673"/>
    </row>
    <row r="43" spans="1:18" ht="252" customHeight="1" x14ac:dyDescent="0.25">
      <c r="A43" s="522">
        <v>17</v>
      </c>
      <c r="B43" s="522">
        <v>1</v>
      </c>
      <c r="C43" s="522">
        <v>4</v>
      </c>
      <c r="D43" s="522">
        <v>5</v>
      </c>
      <c r="E43" s="541" t="s">
        <v>1748</v>
      </c>
      <c r="F43" s="541" t="s">
        <v>1749</v>
      </c>
      <c r="G43" s="522" t="s">
        <v>44</v>
      </c>
      <c r="H43" s="522" t="s">
        <v>675</v>
      </c>
      <c r="I43" s="547" t="s">
        <v>1399</v>
      </c>
      <c r="J43" s="522" t="s">
        <v>1750</v>
      </c>
      <c r="K43" s="114"/>
      <c r="L43" s="522" t="s">
        <v>1708</v>
      </c>
      <c r="M43" s="529"/>
      <c r="N43" s="573">
        <v>70000</v>
      </c>
      <c r="O43" s="529"/>
      <c r="P43" s="573">
        <v>70000</v>
      </c>
      <c r="Q43" s="522" t="s">
        <v>1691</v>
      </c>
      <c r="R43" s="522" t="s">
        <v>1692</v>
      </c>
    </row>
    <row r="44" spans="1:18" ht="61.9" customHeight="1" x14ac:dyDescent="0.25">
      <c r="A44" s="739">
        <v>18</v>
      </c>
      <c r="B44" s="740">
        <v>1</v>
      </c>
      <c r="C44" s="653">
        <v>4</v>
      </c>
      <c r="D44" s="653">
        <v>2</v>
      </c>
      <c r="E44" s="822" t="s">
        <v>1693</v>
      </c>
      <c r="F44" s="828" t="s">
        <v>1751</v>
      </c>
      <c r="G44" s="532" t="s">
        <v>196</v>
      </c>
      <c r="H44" s="532" t="s">
        <v>675</v>
      </c>
      <c r="I44" s="532">
        <v>30</v>
      </c>
      <c r="J44" s="647" t="s">
        <v>1752</v>
      </c>
      <c r="K44" s="735"/>
      <c r="L44" s="653" t="s">
        <v>476</v>
      </c>
      <c r="M44" s="653"/>
      <c r="N44" s="1010">
        <v>30000</v>
      </c>
      <c r="O44" s="653"/>
      <c r="P44" s="1010">
        <v>30000</v>
      </c>
      <c r="Q44" s="647" t="s">
        <v>1691</v>
      </c>
      <c r="R44" s="647" t="s">
        <v>1692</v>
      </c>
    </row>
    <row r="45" spans="1:18" ht="77.45" customHeight="1" x14ac:dyDescent="0.25">
      <c r="A45" s="739"/>
      <c r="B45" s="740"/>
      <c r="C45" s="654"/>
      <c r="D45" s="654"/>
      <c r="E45" s="823"/>
      <c r="F45" s="830"/>
      <c r="G45" s="532" t="s">
        <v>44</v>
      </c>
      <c r="H45" s="532" t="s">
        <v>675</v>
      </c>
      <c r="I45" s="532">
        <v>30</v>
      </c>
      <c r="J45" s="648"/>
      <c r="K45" s="736"/>
      <c r="L45" s="654"/>
      <c r="M45" s="1012"/>
      <c r="N45" s="1013"/>
      <c r="O45" s="1012"/>
      <c r="P45" s="1013"/>
      <c r="Q45" s="648"/>
      <c r="R45" s="648"/>
    </row>
    <row r="46" spans="1:18" ht="97.5" customHeight="1" x14ac:dyDescent="0.25">
      <c r="A46" s="532">
        <v>19</v>
      </c>
      <c r="B46" s="532">
        <v>1</v>
      </c>
      <c r="C46" s="532">
        <v>4</v>
      </c>
      <c r="D46" s="532">
        <v>2</v>
      </c>
      <c r="E46" s="548" t="s">
        <v>1753</v>
      </c>
      <c r="F46" s="355" t="s">
        <v>1754</v>
      </c>
      <c r="G46" s="532" t="s">
        <v>1699</v>
      </c>
      <c r="H46" s="532" t="s">
        <v>1725</v>
      </c>
      <c r="I46" s="532">
        <v>2</v>
      </c>
      <c r="J46" s="532" t="s">
        <v>1755</v>
      </c>
      <c r="K46" s="356"/>
      <c r="L46" s="532" t="s">
        <v>1747</v>
      </c>
      <c r="M46" s="356"/>
      <c r="N46" s="357">
        <v>20000</v>
      </c>
      <c r="O46" s="532"/>
      <c r="P46" s="572">
        <v>20000</v>
      </c>
      <c r="Q46" s="532" t="s">
        <v>1691</v>
      </c>
      <c r="R46" s="532" t="s">
        <v>1692</v>
      </c>
    </row>
    <row r="47" spans="1:18" ht="155.25" customHeight="1" x14ac:dyDescent="0.25">
      <c r="A47" s="548">
        <v>20</v>
      </c>
      <c r="B47" s="532">
        <v>1</v>
      </c>
      <c r="C47" s="532">
        <v>4</v>
      </c>
      <c r="D47" s="532">
        <v>2</v>
      </c>
      <c r="E47" s="548" t="s">
        <v>1756</v>
      </c>
      <c r="F47" s="548" t="s">
        <v>1757</v>
      </c>
      <c r="G47" s="532" t="s">
        <v>1732</v>
      </c>
      <c r="H47" s="532" t="s">
        <v>675</v>
      </c>
      <c r="I47" s="532">
        <v>80</v>
      </c>
      <c r="J47" s="532" t="s">
        <v>1758</v>
      </c>
      <c r="K47" s="114"/>
      <c r="L47" s="532" t="s">
        <v>476</v>
      </c>
      <c r="M47" s="536"/>
      <c r="N47" s="357">
        <v>15000</v>
      </c>
      <c r="O47" s="536"/>
      <c r="P47" s="357">
        <v>15000</v>
      </c>
      <c r="Q47" s="532" t="s">
        <v>1691</v>
      </c>
      <c r="R47" s="532" t="s">
        <v>1692</v>
      </c>
    </row>
    <row r="48" spans="1:18" ht="221.25" customHeight="1" x14ac:dyDescent="0.25">
      <c r="A48" s="548">
        <v>21</v>
      </c>
      <c r="B48" s="532">
        <v>1</v>
      </c>
      <c r="C48" s="532">
        <v>4</v>
      </c>
      <c r="D48" s="532">
        <v>2</v>
      </c>
      <c r="E48" s="548" t="s">
        <v>1759</v>
      </c>
      <c r="F48" s="315" t="s">
        <v>1760</v>
      </c>
      <c r="G48" s="532" t="s">
        <v>44</v>
      </c>
      <c r="H48" s="532" t="s">
        <v>675</v>
      </c>
      <c r="I48" s="532">
        <v>30</v>
      </c>
      <c r="J48" s="532" t="s">
        <v>1761</v>
      </c>
      <c r="K48" s="356"/>
      <c r="L48" s="532" t="s">
        <v>1708</v>
      </c>
      <c r="M48" s="356"/>
      <c r="N48" s="357">
        <v>110000</v>
      </c>
      <c r="O48" s="356"/>
      <c r="P48" s="357">
        <v>110000</v>
      </c>
      <c r="Q48" s="532" t="s">
        <v>1691</v>
      </c>
      <c r="R48" s="532" t="s">
        <v>1692</v>
      </c>
    </row>
    <row r="49" spans="1:18" ht="164.25" customHeight="1" x14ac:dyDescent="0.25">
      <c r="A49" s="822">
        <v>22</v>
      </c>
      <c r="B49" s="647">
        <v>1</v>
      </c>
      <c r="C49" s="647">
        <v>4</v>
      </c>
      <c r="D49" s="647">
        <v>2</v>
      </c>
      <c r="E49" s="822" t="s">
        <v>1762</v>
      </c>
      <c r="F49" s="828" t="s">
        <v>3017</v>
      </c>
      <c r="G49" s="532" t="s">
        <v>3018</v>
      </c>
      <c r="H49" s="532" t="s">
        <v>675</v>
      </c>
      <c r="I49" s="532">
        <v>25</v>
      </c>
      <c r="J49" s="647" t="s">
        <v>3019</v>
      </c>
      <c r="K49" s="1014"/>
      <c r="L49" s="647" t="s">
        <v>476</v>
      </c>
      <c r="M49" s="1014"/>
      <c r="N49" s="1009">
        <v>15000</v>
      </c>
      <c r="O49" s="1014"/>
      <c r="P49" s="1009">
        <v>15000</v>
      </c>
      <c r="Q49" s="647" t="s">
        <v>1691</v>
      </c>
      <c r="R49" s="647" t="s">
        <v>1692</v>
      </c>
    </row>
    <row r="50" spans="1:18" ht="84.75" customHeight="1" x14ac:dyDescent="0.25">
      <c r="A50" s="823"/>
      <c r="B50" s="648"/>
      <c r="C50" s="648"/>
      <c r="D50" s="648"/>
      <c r="E50" s="823"/>
      <c r="F50" s="830"/>
      <c r="G50" s="521" t="s">
        <v>1415</v>
      </c>
      <c r="H50" s="532" t="s">
        <v>226</v>
      </c>
      <c r="I50" s="532">
        <v>1</v>
      </c>
      <c r="J50" s="648"/>
      <c r="K50" s="1015"/>
      <c r="L50" s="648"/>
      <c r="M50" s="1015"/>
      <c r="N50" s="648"/>
      <c r="O50" s="1015"/>
      <c r="P50" s="648"/>
      <c r="Q50" s="648"/>
      <c r="R50" s="648"/>
    </row>
    <row r="51" spans="1:18" ht="84.75" customHeight="1" x14ac:dyDescent="0.25">
      <c r="A51" s="822">
        <v>23</v>
      </c>
      <c r="B51" s="647">
        <v>1</v>
      </c>
      <c r="C51" s="647">
        <v>4</v>
      </c>
      <c r="D51" s="647">
        <v>2</v>
      </c>
      <c r="E51" s="1016" t="s">
        <v>1726</v>
      </c>
      <c r="F51" s="1016" t="s">
        <v>1763</v>
      </c>
      <c r="G51" s="647" t="s">
        <v>1728</v>
      </c>
      <c r="H51" s="532" t="s">
        <v>1158</v>
      </c>
      <c r="I51" s="532">
        <v>20</v>
      </c>
      <c r="J51" s="647" t="s">
        <v>1764</v>
      </c>
      <c r="K51" s="1014"/>
      <c r="L51" s="647" t="s">
        <v>476</v>
      </c>
      <c r="M51" s="1024"/>
      <c r="N51" s="1019">
        <v>174000</v>
      </c>
      <c r="O51" s="1016"/>
      <c r="P51" s="1019">
        <v>174000</v>
      </c>
      <c r="Q51" s="647" t="s">
        <v>1691</v>
      </c>
      <c r="R51" s="647" t="s">
        <v>1692</v>
      </c>
    </row>
    <row r="52" spans="1:18" ht="80.25" customHeight="1" x14ac:dyDescent="0.25">
      <c r="A52" s="824"/>
      <c r="B52" s="673"/>
      <c r="C52" s="673"/>
      <c r="D52" s="673"/>
      <c r="E52" s="1007"/>
      <c r="F52" s="1007"/>
      <c r="G52" s="648"/>
      <c r="H52" s="532" t="s">
        <v>675</v>
      </c>
      <c r="I52" s="532" t="s">
        <v>1765</v>
      </c>
      <c r="J52" s="673"/>
      <c r="K52" s="1022"/>
      <c r="L52" s="673"/>
      <c r="M52" s="1022"/>
      <c r="N52" s="1020"/>
      <c r="O52" s="1007"/>
      <c r="P52" s="1020"/>
      <c r="Q52" s="673"/>
      <c r="R52" s="673"/>
    </row>
    <row r="53" spans="1:18" ht="96" customHeight="1" x14ac:dyDescent="0.25">
      <c r="A53" s="823"/>
      <c r="B53" s="648"/>
      <c r="C53" s="648"/>
      <c r="D53" s="648"/>
      <c r="E53" s="1008"/>
      <c r="F53" s="1008"/>
      <c r="G53" s="532" t="s">
        <v>886</v>
      </c>
      <c r="H53" s="532" t="s">
        <v>1011</v>
      </c>
      <c r="I53" s="532">
        <v>1</v>
      </c>
      <c r="J53" s="648"/>
      <c r="K53" s="1023"/>
      <c r="L53" s="648"/>
      <c r="M53" s="1023"/>
      <c r="N53" s="1021"/>
      <c r="O53" s="1008"/>
      <c r="P53" s="1021"/>
      <c r="Q53" s="648"/>
      <c r="R53" s="648"/>
    </row>
    <row r="54" spans="1:18" ht="224.25" customHeight="1" x14ac:dyDescent="0.25">
      <c r="A54" s="548">
        <v>24</v>
      </c>
      <c r="B54" s="532">
        <v>1</v>
      </c>
      <c r="C54" s="532">
        <v>4</v>
      </c>
      <c r="D54" s="532">
        <v>2</v>
      </c>
      <c r="E54" s="548" t="s">
        <v>1766</v>
      </c>
      <c r="F54" s="315" t="s">
        <v>1767</v>
      </c>
      <c r="G54" s="532" t="s">
        <v>1717</v>
      </c>
      <c r="H54" s="532">
        <v>1</v>
      </c>
      <c r="I54" s="532">
        <v>120</v>
      </c>
      <c r="J54" s="532" t="s">
        <v>1768</v>
      </c>
      <c r="K54" s="358"/>
      <c r="L54" s="532" t="s">
        <v>1747</v>
      </c>
      <c r="M54" s="532"/>
      <c r="N54" s="357">
        <v>60000</v>
      </c>
      <c r="O54" s="532"/>
      <c r="P54" s="357">
        <v>60000</v>
      </c>
      <c r="Q54" s="532" t="s">
        <v>1691</v>
      </c>
      <c r="R54" s="532" t="s">
        <v>1692</v>
      </c>
    </row>
    <row r="55" spans="1:18" ht="210" customHeight="1" x14ac:dyDescent="0.25">
      <c r="A55" s="532">
        <v>25</v>
      </c>
      <c r="B55" s="533">
        <v>1</v>
      </c>
      <c r="C55" s="533">
        <v>4</v>
      </c>
      <c r="D55" s="533">
        <v>2</v>
      </c>
      <c r="E55" s="548" t="s">
        <v>1769</v>
      </c>
      <c r="F55" s="315" t="s">
        <v>1770</v>
      </c>
      <c r="G55" s="533" t="s">
        <v>44</v>
      </c>
      <c r="H55" s="533">
        <v>1</v>
      </c>
      <c r="I55" s="533">
        <v>30</v>
      </c>
      <c r="J55" s="532" t="s">
        <v>1771</v>
      </c>
      <c r="K55" s="537"/>
      <c r="L55" s="532" t="s">
        <v>1747</v>
      </c>
      <c r="M55" s="537"/>
      <c r="N55" s="357">
        <v>100000</v>
      </c>
      <c r="O55" s="537"/>
      <c r="P55" s="357">
        <v>100000</v>
      </c>
      <c r="Q55" s="532" t="s">
        <v>1691</v>
      </c>
      <c r="R55" s="532" t="s">
        <v>1692</v>
      </c>
    </row>
    <row r="57" spans="1:18" x14ac:dyDescent="0.25">
      <c r="L57" s="1017"/>
      <c r="M57" s="1017" t="s">
        <v>35</v>
      </c>
      <c r="N57" s="1017"/>
      <c r="O57" s="1017"/>
    </row>
    <row r="58" spans="1:18" x14ac:dyDescent="0.25">
      <c r="L58" s="1018"/>
      <c r="M58" s="716" t="s">
        <v>36</v>
      </c>
      <c r="N58" s="1017" t="s">
        <v>37</v>
      </c>
      <c r="O58" s="1018"/>
    </row>
    <row r="59" spans="1:18" x14ac:dyDescent="0.25">
      <c r="L59" s="1018"/>
      <c r="M59" s="718"/>
      <c r="N59" s="267">
        <v>2020</v>
      </c>
      <c r="O59" s="267">
        <v>2021</v>
      </c>
    </row>
    <row r="60" spans="1:18" x14ac:dyDescent="0.25">
      <c r="L60" s="267" t="s">
        <v>887</v>
      </c>
      <c r="M60" s="270">
        <v>25</v>
      </c>
      <c r="N60" s="199">
        <f>O9+O8+O13+O14+O15+O16+O17+O20+O22+O24+O28+O31+O33</f>
        <v>91300</v>
      </c>
      <c r="O60" s="199">
        <f>P55+P54+P51+P49+P48+P47+P46+P43+P44+P39+P38+P7</f>
        <v>810000</v>
      </c>
    </row>
    <row r="61" spans="1:18" x14ac:dyDescent="0.25">
      <c r="L61" s="233"/>
    </row>
  </sheetData>
  <mergeCells count="202">
    <mergeCell ref="L57:L59"/>
    <mergeCell ref="M57:O57"/>
    <mergeCell ref="M58:M59"/>
    <mergeCell ref="N58:O58"/>
    <mergeCell ref="O51:O53"/>
    <mergeCell ref="P51:P53"/>
    <mergeCell ref="Q51:Q53"/>
    <mergeCell ref="R51:R53"/>
    <mergeCell ref="G51:G52"/>
    <mergeCell ref="J51:J53"/>
    <mergeCell ref="K51:K53"/>
    <mergeCell ref="L51:L53"/>
    <mergeCell ref="M51:M53"/>
    <mergeCell ref="N51:N53"/>
    <mergeCell ref="A49:A50"/>
    <mergeCell ref="B49:B50"/>
    <mergeCell ref="C49:C50"/>
    <mergeCell ref="D49:D50"/>
    <mergeCell ref="E49:E50"/>
    <mergeCell ref="F49:F50"/>
    <mergeCell ref="A51:A53"/>
    <mergeCell ref="B51:B53"/>
    <mergeCell ref="C51:C53"/>
    <mergeCell ref="D51:D53"/>
    <mergeCell ref="E51:E53"/>
    <mergeCell ref="F51:F53"/>
    <mergeCell ref="P49:P50"/>
    <mergeCell ref="Q49:Q50"/>
    <mergeCell ref="R49:R50"/>
    <mergeCell ref="J49:J50"/>
    <mergeCell ref="K49:K50"/>
    <mergeCell ref="L49:L50"/>
    <mergeCell ref="M49:M50"/>
    <mergeCell ref="N49:N50"/>
    <mergeCell ref="O49:O50"/>
    <mergeCell ref="M44:M45"/>
    <mergeCell ref="N44:N45"/>
    <mergeCell ref="O44:O45"/>
    <mergeCell ref="P44:P45"/>
    <mergeCell ref="Q44:Q45"/>
    <mergeCell ref="R44:R45"/>
    <mergeCell ref="A44:A45"/>
    <mergeCell ref="B44:B45"/>
    <mergeCell ref="C44:C45"/>
    <mergeCell ref="D44:D45"/>
    <mergeCell ref="E44:E45"/>
    <mergeCell ref="F44:F45"/>
    <mergeCell ref="J44:J45"/>
    <mergeCell ref="K44:K45"/>
    <mergeCell ref="L44:L45"/>
    <mergeCell ref="M39:M42"/>
    <mergeCell ref="N39:N42"/>
    <mergeCell ref="O39:O42"/>
    <mergeCell ref="P39:P42"/>
    <mergeCell ref="Q39:Q42"/>
    <mergeCell ref="R39:R42"/>
    <mergeCell ref="R33:R37"/>
    <mergeCell ref="A39:A42"/>
    <mergeCell ref="B39:B42"/>
    <mergeCell ref="C39:C42"/>
    <mergeCell ref="D39:D42"/>
    <mergeCell ref="E39:E42"/>
    <mergeCell ref="F39:F42"/>
    <mergeCell ref="J39:J42"/>
    <mergeCell ref="K39:K41"/>
    <mergeCell ref="L39:L42"/>
    <mergeCell ref="L33:L37"/>
    <mergeCell ref="M33:M37"/>
    <mergeCell ref="N33:N37"/>
    <mergeCell ref="O33:O37"/>
    <mergeCell ref="P33:P37"/>
    <mergeCell ref="Q33:Q37"/>
    <mergeCell ref="P28:P30"/>
    <mergeCell ref="R31:R32"/>
    <mergeCell ref="A33:A37"/>
    <mergeCell ref="B33:B37"/>
    <mergeCell ref="C33:C37"/>
    <mergeCell ref="D33:D37"/>
    <mergeCell ref="E33:E37"/>
    <mergeCell ref="F33:F37"/>
    <mergeCell ref="G33:G34"/>
    <mergeCell ref="J33:J37"/>
    <mergeCell ref="K33:K37"/>
    <mergeCell ref="L31:L32"/>
    <mergeCell ref="M31:M32"/>
    <mergeCell ref="N31:N32"/>
    <mergeCell ref="O31:O32"/>
    <mergeCell ref="P31:P32"/>
    <mergeCell ref="Q31:Q32"/>
    <mergeCell ref="A31:A32"/>
    <mergeCell ref="B31:B32"/>
    <mergeCell ref="C31:C32"/>
    <mergeCell ref="D31:D32"/>
    <mergeCell ref="E31:E32"/>
    <mergeCell ref="F31:F32"/>
    <mergeCell ref="J31:J32"/>
    <mergeCell ref="K31:K32"/>
    <mergeCell ref="K28:K30"/>
    <mergeCell ref="L22:L23"/>
    <mergeCell ref="M22:M23"/>
    <mergeCell ref="N22:N23"/>
    <mergeCell ref="O22:O23"/>
    <mergeCell ref="E24:E27"/>
    <mergeCell ref="F24:F27"/>
    <mergeCell ref="G24:G25"/>
    <mergeCell ref="J24:J27"/>
    <mergeCell ref="K22:K23"/>
    <mergeCell ref="M28:M30"/>
    <mergeCell ref="N28:N30"/>
    <mergeCell ref="O28:O30"/>
    <mergeCell ref="P22:P23"/>
    <mergeCell ref="Q24:Q27"/>
    <mergeCell ref="R24:R27"/>
    <mergeCell ref="A28:A30"/>
    <mergeCell ref="B28:B30"/>
    <mergeCell ref="C28:C30"/>
    <mergeCell ref="D28:D30"/>
    <mergeCell ref="E28:E30"/>
    <mergeCell ref="F28:F30"/>
    <mergeCell ref="G28:G29"/>
    <mergeCell ref="J28:J30"/>
    <mergeCell ref="K24:K27"/>
    <mergeCell ref="L24:L27"/>
    <mergeCell ref="M24:M27"/>
    <mergeCell ref="N24:N27"/>
    <mergeCell ref="O24:O27"/>
    <mergeCell ref="P24:P27"/>
    <mergeCell ref="Q28:Q30"/>
    <mergeCell ref="R28:R30"/>
    <mergeCell ref="L28:L30"/>
    <mergeCell ref="A24:A27"/>
    <mergeCell ref="B24:B27"/>
    <mergeCell ref="C24:C27"/>
    <mergeCell ref="D24:D27"/>
    <mergeCell ref="P20:P21"/>
    <mergeCell ref="Q20:Q21"/>
    <mergeCell ref="R20:R21"/>
    <mergeCell ref="A22:A23"/>
    <mergeCell ref="B22:B23"/>
    <mergeCell ref="C22:C23"/>
    <mergeCell ref="D22:D23"/>
    <mergeCell ref="E22:E23"/>
    <mergeCell ref="F22:F23"/>
    <mergeCell ref="J22:J23"/>
    <mergeCell ref="J20:J21"/>
    <mergeCell ref="K20:K21"/>
    <mergeCell ref="L20:L21"/>
    <mergeCell ref="M20:M21"/>
    <mergeCell ref="N20:N21"/>
    <mergeCell ref="O20:O21"/>
    <mergeCell ref="A20:A21"/>
    <mergeCell ref="B20:B21"/>
    <mergeCell ref="C20:C21"/>
    <mergeCell ref="D20:D21"/>
    <mergeCell ref="E20:E21"/>
    <mergeCell ref="F20:F21"/>
    <mergeCell ref="Q22:Q23"/>
    <mergeCell ref="R22:R23"/>
    <mergeCell ref="M17:M19"/>
    <mergeCell ref="N17:N19"/>
    <mergeCell ref="O17:O19"/>
    <mergeCell ref="P17:P19"/>
    <mergeCell ref="Q17:Q19"/>
    <mergeCell ref="R17:R19"/>
    <mergeCell ref="A17:A19"/>
    <mergeCell ref="B17:B19"/>
    <mergeCell ref="C17:C19"/>
    <mergeCell ref="D17:D19"/>
    <mergeCell ref="E17:E19"/>
    <mergeCell ref="F17:F19"/>
    <mergeCell ref="J17:J19"/>
    <mergeCell ref="K17:K19"/>
    <mergeCell ref="L17:L19"/>
    <mergeCell ref="M9:M12"/>
    <mergeCell ref="N9:N12"/>
    <mergeCell ref="O9:O12"/>
    <mergeCell ref="P9:P12"/>
    <mergeCell ref="Q9:Q12"/>
    <mergeCell ref="R9:R12"/>
    <mergeCell ref="A9:A12"/>
    <mergeCell ref="B9:B12"/>
    <mergeCell ref="C9:C12"/>
    <mergeCell ref="D9:D12"/>
    <mergeCell ref="E9:E12"/>
    <mergeCell ref="F9:F12"/>
    <mergeCell ref="J9:J12"/>
    <mergeCell ref="K9:K12"/>
    <mergeCell ref="L9:L12"/>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scale="3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S35"/>
  <sheetViews>
    <sheetView zoomScale="70" zoomScaleNormal="70" workbookViewId="0">
      <selection activeCell="E9" sqref="E9"/>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45.7109375" style="232" customWidth="1"/>
    <col min="6" max="6" width="61.5703125" style="232" customWidth="1"/>
    <col min="7" max="7" width="35.7109375" style="232" customWidth="1"/>
    <col min="8" max="8" width="25.85546875" style="232" customWidth="1"/>
    <col min="9" max="9" width="15.425781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2.8554687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ht="15.75" x14ac:dyDescent="0.25">
      <c r="A2" s="359" t="s">
        <v>2986</v>
      </c>
      <c r="B2" s="15"/>
      <c r="C2" s="15"/>
      <c r="D2" s="15"/>
      <c r="E2" s="15"/>
      <c r="F2" s="15"/>
      <c r="G2" s="15"/>
      <c r="H2" s="15"/>
      <c r="I2" s="15"/>
      <c r="J2" s="15"/>
      <c r="K2" s="15"/>
      <c r="L2" s="15"/>
      <c r="M2" s="15"/>
      <c r="N2" s="15"/>
      <c r="O2" s="15"/>
      <c r="P2" s="15"/>
      <c r="Q2" s="15"/>
      <c r="R2" s="15"/>
    </row>
    <row r="3" spans="1:19" ht="15.75" x14ac:dyDescent="0.25">
      <c r="A3" s="15"/>
      <c r="B3" s="15"/>
      <c r="C3" s="15"/>
      <c r="D3" s="15"/>
      <c r="E3" s="15"/>
      <c r="F3" s="15"/>
      <c r="G3" s="15"/>
      <c r="H3" s="15"/>
      <c r="I3" s="15"/>
      <c r="J3" s="15"/>
      <c r="K3" s="15"/>
      <c r="L3" s="15"/>
      <c r="M3" s="16"/>
      <c r="N3" s="16"/>
      <c r="O3" s="16"/>
      <c r="P3" s="16"/>
      <c r="Q3" s="15"/>
      <c r="R3" s="15"/>
    </row>
    <row r="4" spans="1:19" s="207" customFormat="1" ht="50.25" customHeight="1" x14ac:dyDescent="0.25">
      <c r="A4" s="1025" t="s">
        <v>0</v>
      </c>
      <c r="B4" s="1027" t="s">
        <v>1</v>
      </c>
      <c r="C4" s="1027" t="s">
        <v>2</v>
      </c>
      <c r="D4" s="1027" t="s">
        <v>3</v>
      </c>
      <c r="E4" s="1025" t="s">
        <v>4</v>
      </c>
      <c r="F4" s="1025" t="s">
        <v>5</v>
      </c>
      <c r="G4" s="1025" t="s">
        <v>6</v>
      </c>
      <c r="H4" s="1029" t="s">
        <v>7</v>
      </c>
      <c r="I4" s="1029"/>
      <c r="J4" s="1025" t="s">
        <v>8</v>
      </c>
      <c r="K4" s="1030" t="s">
        <v>9</v>
      </c>
      <c r="L4" s="1031"/>
      <c r="M4" s="1032" t="s">
        <v>10</v>
      </c>
      <c r="N4" s="1032"/>
      <c r="O4" s="1032" t="s">
        <v>11</v>
      </c>
      <c r="P4" s="1032"/>
      <c r="Q4" s="1025" t="s">
        <v>12</v>
      </c>
      <c r="R4" s="1027" t="s">
        <v>13</v>
      </c>
      <c r="S4" s="206"/>
    </row>
    <row r="5" spans="1:19" s="207" customFormat="1" ht="22.5" customHeight="1" x14ac:dyDescent="0.2">
      <c r="A5" s="1026"/>
      <c r="B5" s="1028"/>
      <c r="C5" s="1028"/>
      <c r="D5" s="1028"/>
      <c r="E5" s="1026"/>
      <c r="F5" s="1026"/>
      <c r="G5" s="1026"/>
      <c r="H5" s="360" t="s">
        <v>14</v>
      </c>
      <c r="I5" s="360" t="s">
        <v>15</v>
      </c>
      <c r="J5" s="1026"/>
      <c r="K5" s="361">
        <v>2020</v>
      </c>
      <c r="L5" s="361">
        <v>2021</v>
      </c>
      <c r="M5" s="362">
        <v>2020</v>
      </c>
      <c r="N5" s="362">
        <v>2021</v>
      </c>
      <c r="O5" s="362">
        <v>2020</v>
      </c>
      <c r="P5" s="362">
        <v>2021</v>
      </c>
      <c r="Q5" s="1026"/>
      <c r="R5" s="1028"/>
      <c r="S5" s="206"/>
    </row>
    <row r="6" spans="1:19" s="207" customFormat="1" ht="15.75" x14ac:dyDescent="0.2">
      <c r="A6" s="363" t="s">
        <v>16</v>
      </c>
      <c r="B6" s="360" t="s">
        <v>17</v>
      </c>
      <c r="C6" s="360" t="s">
        <v>18</v>
      </c>
      <c r="D6" s="360" t="s">
        <v>19</v>
      </c>
      <c r="E6" s="363" t="s">
        <v>20</v>
      </c>
      <c r="F6" s="363" t="s">
        <v>21</v>
      </c>
      <c r="G6" s="363" t="s">
        <v>22</v>
      </c>
      <c r="H6" s="360" t="s">
        <v>23</v>
      </c>
      <c r="I6" s="360" t="s">
        <v>24</v>
      </c>
      <c r="J6" s="363" t="s">
        <v>25</v>
      </c>
      <c r="K6" s="361" t="s">
        <v>26</v>
      </c>
      <c r="L6" s="361" t="s">
        <v>27</v>
      </c>
      <c r="M6" s="364" t="s">
        <v>28</v>
      </c>
      <c r="N6" s="364" t="s">
        <v>29</v>
      </c>
      <c r="O6" s="364" t="s">
        <v>30</v>
      </c>
      <c r="P6" s="364" t="s">
        <v>31</v>
      </c>
      <c r="Q6" s="363" t="s">
        <v>32</v>
      </c>
      <c r="R6" s="360" t="s">
        <v>33</v>
      </c>
      <c r="S6" s="206"/>
    </row>
    <row r="7" spans="1:19" s="8" customFormat="1" ht="236.25" x14ac:dyDescent="0.25">
      <c r="A7" s="98">
        <v>1</v>
      </c>
      <c r="B7" s="99">
        <v>1</v>
      </c>
      <c r="C7" s="98">
        <v>4</v>
      </c>
      <c r="D7" s="99">
        <v>2</v>
      </c>
      <c r="E7" s="99" t="s">
        <v>1772</v>
      </c>
      <c r="F7" s="99" t="s">
        <v>1773</v>
      </c>
      <c r="G7" s="99" t="s">
        <v>196</v>
      </c>
      <c r="H7" s="365" t="s">
        <v>1774</v>
      </c>
      <c r="I7" s="365" t="s">
        <v>1368</v>
      </c>
      <c r="J7" s="99" t="s">
        <v>1775</v>
      </c>
      <c r="K7" s="184" t="s">
        <v>34</v>
      </c>
      <c r="L7" s="184"/>
      <c r="M7" s="100">
        <v>14830</v>
      </c>
      <c r="N7" s="98"/>
      <c r="O7" s="100">
        <v>14830</v>
      </c>
      <c r="P7" s="100"/>
      <c r="Q7" s="365" t="s">
        <v>1776</v>
      </c>
      <c r="R7" s="365" t="s">
        <v>1777</v>
      </c>
      <c r="S7" s="12"/>
    </row>
    <row r="8" spans="1:19" ht="173.25" x14ac:dyDescent="0.25">
      <c r="A8" s="98">
        <v>2</v>
      </c>
      <c r="B8" s="98">
        <v>1</v>
      </c>
      <c r="C8" s="98">
        <v>4</v>
      </c>
      <c r="D8" s="99">
        <v>2</v>
      </c>
      <c r="E8" s="99" t="s">
        <v>1778</v>
      </c>
      <c r="F8" s="99" t="s">
        <v>1779</v>
      </c>
      <c r="G8" s="99" t="s">
        <v>1780</v>
      </c>
      <c r="H8" s="365" t="s">
        <v>1781</v>
      </c>
      <c r="I8" s="365" t="s">
        <v>1782</v>
      </c>
      <c r="J8" s="99" t="s">
        <v>1783</v>
      </c>
      <c r="K8" s="184" t="s">
        <v>38</v>
      </c>
      <c r="L8" s="184" t="s">
        <v>34</v>
      </c>
      <c r="M8" s="100">
        <v>2600</v>
      </c>
      <c r="N8" s="100">
        <v>10980</v>
      </c>
      <c r="O8" s="100">
        <v>2600</v>
      </c>
      <c r="P8" s="100">
        <v>10980</v>
      </c>
      <c r="Q8" s="365" t="s">
        <v>1776</v>
      </c>
      <c r="R8" s="365" t="s">
        <v>1777</v>
      </c>
      <c r="S8" s="13"/>
    </row>
    <row r="9" spans="1:19" ht="204.75" x14ac:dyDescent="0.25">
      <c r="A9" s="98">
        <v>3</v>
      </c>
      <c r="B9" s="99">
        <v>1</v>
      </c>
      <c r="C9" s="99">
        <v>4</v>
      </c>
      <c r="D9" s="99">
        <v>5</v>
      </c>
      <c r="E9" s="99" t="s">
        <v>1784</v>
      </c>
      <c r="F9" s="99" t="s">
        <v>1785</v>
      </c>
      <c r="G9" s="99" t="s">
        <v>1786</v>
      </c>
      <c r="H9" s="99" t="s">
        <v>1787</v>
      </c>
      <c r="I9" s="99" t="s">
        <v>1788</v>
      </c>
      <c r="J9" s="99" t="s">
        <v>1789</v>
      </c>
      <c r="K9" s="98"/>
      <c r="L9" s="184" t="s">
        <v>34</v>
      </c>
      <c r="M9" s="366"/>
      <c r="N9" s="100">
        <v>36200</v>
      </c>
      <c r="O9" s="366"/>
      <c r="P9" s="100">
        <v>36200</v>
      </c>
      <c r="Q9" s="365" t="s">
        <v>1776</v>
      </c>
      <c r="R9" s="365" t="s">
        <v>1777</v>
      </c>
      <c r="S9" s="233"/>
    </row>
    <row r="10" spans="1:19" ht="157.5" x14ac:dyDescent="0.25">
      <c r="A10" s="98">
        <v>4</v>
      </c>
      <c r="B10" s="98">
        <v>1</v>
      </c>
      <c r="C10" s="98">
        <v>4</v>
      </c>
      <c r="D10" s="99">
        <v>2</v>
      </c>
      <c r="E10" s="99" t="s">
        <v>1790</v>
      </c>
      <c r="F10" s="99" t="s">
        <v>1791</v>
      </c>
      <c r="G10" s="99" t="s">
        <v>1792</v>
      </c>
      <c r="H10" s="99" t="s">
        <v>1793</v>
      </c>
      <c r="I10" s="99" t="s">
        <v>1794</v>
      </c>
      <c r="J10" s="99" t="s">
        <v>1789</v>
      </c>
      <c r="K10" s="98"/>
      <c r="L10" s="184" t="s">
        <v>34</v>
      </c>
      <c r="M10" s="366"/>
      <c r="N10" s="100">
        <v>35000</v>
      </c>
      <c r="O10" s="366"/>
      <c r="P10" s="100">
        <v>35000</v>
      </c>
      <c r="Q10" s="365" t="s">
        <v>1776</v>
      </c>
      <c r="R10" s="365" t="s">
        <v>1777</v>
      </c>
    </row>
    <row r="11" spans="1:19" ht="189" x14ac:dyDescent="0.25">
      <c r="A11" s="98">
        <v>5</v>
      </c>
      <c r="B11" s="99">
        <v>1</v>
      </c>
      <c r="C11" s="98">
        <v>4</v>
      </c>
      <c r="D11" s="98">
        <v>2</v>
      </c>
      <c r="E11" s="99" t="s">
        <v>1795</v>
      </c>
      <c r="F11" s="99" t="s">
        <v>1796</v>
      </c>
      <c r="G11" s="98" t="s">
        <v>202</v>
      </c>
      <c r="H11" s="99" t="s">
        <v>1797</v>
      </c>
      <c r="I11" s="99" t="s">
        <v>1798</v>
      </c>
      <c r="J11" s="99" t="s">
        <v>1799</v>
      </c>
      <c r="K11" s="98" t="s">
        <v>38</v>
      </c>
      <c r="L11" s="367"/>
      <c r="M11" s="100">
        <v>15420</v>
      </c>
      <c r="N11" s="98"/>
      <c r="O11" s="100">
        <v>15420</v>
      </c>
      <c r="P11" s="368"/>
      <c r="Q11" s="365" t="s">
        <v>1776</v>
      </c>
      <c r="R11" s="365" t="s">
        <v>1777</v>
      </c>
    </row>
    <row r="12" spans="1:19" ht="204.75" x14ac:dyDescent="0.25">
      <c r="A12" s="98">
        <v>6</v>
      </c>
      <c r="B12" s="99">
        <v>1</v>
      </c>
      <c r="C12" s="99">
        <v>4</v>
      </c>
      <c r="D12" s="99">
        <v>2</v>
      </c>
      <c r="E12" s="98" t="s">
        <v>1800</v>
      </c>
      <c r="F12" s="369" t="s">
        <v>1801</v>
      </c>
      <c r="G12" s="99" t="s">
        <v>1674</v>
      </c>
      <c r="H12" s="99" t="s">
        <v>1802</v>
      </c>
      <c r="I12" s="99" t="s">
        <v>1803</v>
      </c>
      <c r="J12" s="99" t="s">
        <v>1804</v>
      </c>
      <c r="K12" s="99" t="s">
        <v>45</v>
      </c>
      <c r="L12" s="99" t="s">
        <v>34</v>
      </c>
      <c r="M12" s="366">
        <v>11164.27</v>
      </c>
      <c r="N12" s="366">
        <v>9335.73</v>
      </c>
      <c r="O12" s="366">
        <v>11164.27</v>
      </c>
      <c r="P12" s="366">
        <v>9335.73</v>
      </c>
      <c r="Q12" s="365" t="s">
        <v>1776</v>
      </c>
      <c r="R12" s="365" t="s">
        <v>1777</v>
      </c>
    </row>
    <row r="13" spans="1:19" ht="173.25" x14ac:dyDescent="0.25">
      <c r="A13" s="98">
        <v>7</v>
      </c>
      <c r="B13" s="99">
        <v>1</v>
      </c>
      <c r="C13" s="99">
        <v>4</v>
      </c>
      <c r="D13" s="99">
        <v>2</v>
      </c>
      <c r="E13" s="99" t="s">
        <v>1805</v>
      </c>
      <c r="F13" s="99" t="s">
        <v>1806</v>
      </c>
      <c r="G13" s="99" t="s">
        <v>57</v>
      </c>
      <c r="H13" s="98" t="s">
        <v>1095</v>
      </c>
      <c r="I13" s="98">
        <v>1</v>
      </c>
      <c r="J13" s="99" t="s">
        <v>1807</v>
      </c>
      <c r="K13" s="99" t="s">
        <v>45</v>
      </c>
      <c r="L13" s="99"/>
      <c r="M13" s="100">
        <v>21000</v>
      </c>
      <c r="N13" s="98"/>
      <c r="O13" s="100">
        <v>21000</v>
      </c>
      <c r="P13" s="98"/>
      <c r="Q13" s="99" t="s">
        <v>1776</v>
      </c>
      <c r="R13" s="99" t="s">
        <v>1777</v>
      </c>
    </row>
    <row r="14" spans="1:19" ht="94.5" x14ac:dyDescent="0.25">
      <c r="A14" s="98">
        <v>8</v>
      </c>
      <c r="B14" s="99">
        <v>1</v>
      </c>
      <c r="C14" s="99">
        <v>4</v>
      </c>
      <c r="D14" s="99">
        <v>2</v>
      </c>
      <c r="E14" s="99" t="s">
        <v>1739</v>
      </c>
      <c r="F14" s="99" t="s">
        <v>1808</v>
      </c>
      <c r="G14" s="99" t="s">
        <v>1809</v>
      </c>
      <c r="H14" s="98" t="s">
        <v>58</v>
      </c>
      <c r="I14" s="98">
        <v>1</v>
      </c>
      <c r="J14" s="99" t="s">
        <v>1810</v>
      </c>
      <c r="K14" s="99" t="s">
        <v>45</v>
      </c>
      <c r="L14" s="99"/>
      <c r="M14" s="366">
        <v>16400</v>
      </c>
      <c r="N14" s="98"/>
      <c r="O14" s="366">
        <v>16400</v>
      </c>
      <c r="P14" s="98"/>
      <c r="Q14" s="365" t="s">
        <v>1776</v>
      </c>
      <c r="R14" s="365" t="s">
        <v>1777</v>
      </c>
    </row>
    <row r="15" spans="1:19" ht="141.75" x14ac:dyDescent="0.25">
      <c r="A15" s="98">
        <v>9</v>
      </c>
      <c r="B15" s="99">
        <v>1</v>
      </c>
      <c r="C15" s="99">
        <v>4</v>
      </c>
      <c r="D15" s="99">
        <v>2</v>
      </c>
      <c r="E15" s="99" t="s">
        <v>1087</v>
      </c>
      <c r="F15" s="99" t="s">
        <v>1811</v>
      </c>
      <c r="G15" s="99" t="s">
        <v>44</v>
      </c>
      <c r="H15" s="99" t="s">
        <v>1812</v>
      </c>
      <c r="I15" s="99" t="s">
        <v>1813</v>
      </c>
      <c r="J15" s="99" t="s">
        <v>1807</v>
      </c>
      <c r="K15" s="99" t="s">
        <v>38</v>
      </c>
      <c r="L15" s="99"/>
      <c r="M15" s="100">
        <v>42300</v>
      </c>
      <c r="N15" s="98"/>
      <c r="O15" s="100">
        <v>42300</v>
      </c>
      <c r="P15" s="98"/>
      <c r="Q15" s="365" t="s">
        <v>1776</v>
      </c>
      <c r="R15" s="365" t="s">
        <v>1777</v>
      </c>
    </row>
    <row r="16" spans="1:19" ht="204.75" x14ac:dyDescent="0.25">
      <c r="A16" s="98">
        <v>10</v>
      </c>
      <c r="B16" s="98">
        <v>1</v>
      </c>
      <c r="C16" s="98">
        <v>4</v>
      </c>
      <c r="D16" s="99">
        <v>2</v>
      </c>
      <c r="E16" s="99" t="s">
        <v>1814</v>
      </c>
      <c r="F16" s="99" t="s">
        <v>1815</v>
      </c>
      <c r="G16" s="99" t="s">
        <v>44</v>
      </c>
      <c r="H16" s="365" t="s">
        <v>1816</v>
      </c>
      <c r="I16" s="365" t="s">
        <v>1817</v>
      </c>
      <c r="J16" s="99" t="s">
        <v>1775</v>
      </c>
      <c r="K16" s="184"/>
      <c r="L16" s="184" t="s">
        <v>110</v>
      </c>
      <c r="M16" s="100"/>
      <c r="N16" s="100">
        <v>27500</v>
      </c>
      <c r="O16" s="100"/>
      <c r="P16" s="100">
        <v>27500</v>
      </c>
      <c r="Q16" s="365" t="s">
        <v>1776</v>
      </c>
      <c r="R16" s="365" t="s">
        <v>1777</v>
      </c>
    </row>
    <row r="17" spans="1:19" ht="220.5" x14ac:dyDescent="0.25">
      <c r="A17" s="98">
        <v>11</v>
      </c>
      <c r="B17" s="588">
        <v>1</v>
      </c>
      <c r="C17" s="588">
        <v>4</v>
      </c>
      <c r="D17" s="99">
        <v>5</v>
      </c>
      <c r="E17" s="99" t="s">
        <v>1818</v>
      </c>
      <c r="F17" s="99" t="s">
        <v>1819</v>
      </c>
      <c r="G17" s="99" t="s">
        <v>44</v>
      </c>
      <c r="H17" s="365" t="s">
        <v>1820</v>
      </c>
      <c r="I17" s="365" t="s">
        <v>1817</v>
      </c>
      <c r="J17" s="99" t="s">
        <v>1821</v>
      </c>
      <c r="K17" s="184"/>
      <c r="L17" s="184" t="s">
        <v>34</v>
      </c>
      <c r="M17" s="100"/>
      <c r="N17" s="366">
        <v>33000</v>
      </c>
      <c r="O17" s="100"/>
      <c r="P17" s="100">
        <v>33000</v>
      </c>
      <c r="Q17" s="365" t="s">
        <v>1776</v>
      </c>
      <c r="R17" s="365" t="s">
        <v>1777</v>
      </c>
    </row>
    <row r="18" spans="1:19" ht="283.5" x14ac:dyDescent="0.25">
      <c r="A18" s="98">
        <v>12</v>
      </c>
      <c r="B18" s="99">
        <v>1</v>
      </c>
      <c r="C18" s="98">
        <v>4</v>
      </c>
      <c r="D18" s="98">
        <v>2</v>
      </c>
      <c r="E18" s="99" t="s">
        <v>1822</v>
      </c>
      <c r="F18" s="99" t="s">
        <v>1823</v>
      </c>
      <c r="G18" s="99" t="s">
        <v>44</v>
      </c>
      <c r="H18" s="365" t="s">
        <v>1824</v>
      </c>
      <c r="I18" s="365" t="s">
        <v>1825</v>
      </c>
      <c r="J18" s="99" t="s">
        <v>1826</v>
      </c>
      <c r="K18" s="184"/>
      <c r="L18" s="184" t="s">
        <v>110</v>
      </c>
      <c r="M18" s="100"/>
      <c r="N18" s="100">
        <v>33000</v>
      </c>
      <c r="O18" s="100"/>
      <c r="P18" s="100">
        <v>33000</v>
      </c>
      <c r="Q18" s="365" t="s">
        <v>1827</v>
      </c>
      <c r="R18" s="365" t="s">
        <v>1777</v>
      </c>
    </row>
    <row r="19" spans="1:19" ht="204.75" x14ac:dyDescent="0.25">
      <c r="A19" s="98">
        <v>13</v>
      </c>
      <c r="B19" s="99">
        <v>1</v>
      </c>
      <c r="C19" s="99">
        <v>4</v>
      </c>
      <c r="D19" s="99">
        <v>2</v>
      </c>
      <c r="E19" s="99" t="s">
        <v>1828</v>
      </c>
      <c r="F19" s="370" t="s">
        <v>1829</v>
      </c>
      <c r="G19" s="371" t="s">
        <v>1830</v>
      </c>
      <c r="H19" s="372" t="s">
        <v>1831</v>
      </c>
      <c r="I19" s="365" t="s">
        <v>3020</v>
      </c>
      <c r="J19" s="99" t="s">
        <v>1832</v>
      </c>
      <c r="K19" s="184"/>
      <c r="L19" s="184" t="s">
        <v>34</v>
      </c>
      <c r="M19" s="100"/>
      <c r="N19" s="100">
        <v>66484.27</v>
      </c>
      <c r="O19" s="100"/>
      <c r="P19" s="100">
        <v>66484.27</v>
      </c>
      <c r="Q19" s="365" t="s">
        <v>1776</v>
      </c>
      <c r="R19" s="365" t="s">
        <v>1777</v>
      </c>
      <c r="S19" s="233"/>
    </row>
    <row r="20" spans="1:19" ht="150" x14ac:dyDescent="0.25">
      <c r="A20" s="98">
        <v>14</v>
      </c>
      <c r="B20" s="98">
        <v>1</v>
      </c>
      <c r="C20" s="98">
        <v>4</v>
      </c>
      <c r="D20" s="595">
        <v>5</v>
      </c>
      <c r="E20" s="595" t="s">
        <v>1833</v>
      </c>
      <c r="F20" s="595" t="s">
        <v>1834</v>
      </c>
      <c r="G20" s="595" t="s">
        <v>44</v>
      </c>
      <c r="H20" s="365" t="s">
        <v>1820</v>
      </c>
      <c r="I20" s="365" t="s">
        <v>1835</v>
      </c>
      <c r="J20" s="595" t="s">
        <v>1836</v>
      </c>
      <c r="K20" s="373"/>
      <c r="L20" s="374" t="s">
        <v>34</v>
      </c>
      <c r="M20" s="375"/>
      <c r="N20" s="375">
        <v>27500</v>
      </c>
      <c r="O20" s="375"/>
      <c r="P20" s="375">
        <v>27500</v>
      </c>
      <c r="Q20" s="365" t="s">
        <v>1776</v>
      </c>
      <c r="R20" s="365" t="s">
        <v>1777</v>
      </c>
    </row>
    <row r="21" spans="1:19" ht="173.25" x14ac:dyDescent="0.25">
      <c r="A21" s="98">
        <v>15</v>
      </c>
      <c r="B21" s="99">
        <v>1</v>
      </c>
      <c r="C21" s="99">
        <v>4</v>
      </c>
      <c r="D21" s="99">
        <v>2</v>
      </c>
      <c r="E21" s="99" t="s">
        <v>1837</v>
      </c>
      <c r="F21" s="99" t="s">
        <v>1838</v>
      </c>
      <c r="G21" s="99" t="s">
        <v>1809</v>
      </c>
      <c r="H21" s="98" t="s">
        <v>1095</v>
      </c>
      <c r="I21" s="98">
        <v>1</v>
      </c>
      <c r="J21" s="99" t="s">
        <v>1839</v>
      </c>
      <c r="K21" s="99"/>
      <c r="L21" s="99" t="s">
        <v>34</v>
      </c>
      <c r="M21" s="100"/>
      <c r="N21" s="100">
        <v>18000</v>
      </c>
      <c r="O21" s="100"/>
      <c r="P21" s="100">
        <v>18000</v>
      </c>
      <c r="Q21" s="99" t="s">
        <v>1776</v>
      </c>
      <c r="R21" s="99" t="s">
        <v>1777</v>
      </c>
    </row>
    <row r="22" spans="1:19" ht="157.5" x14ac:dyDescent="0.25">
      <c r="A22" s="98">
        <v>16</v>
      </c>
      <c r="B22" s="99">
        <v>1</v>
      </c>
      <c r="C22" s="99">
        <v>4</v>
      </c>
      <c r="D22" s="99">
        <v>2</v>
      </c>
      <c r="E22" s="99" t="s">
        <v>1739</v>
      </c>
      <c r="F22" s="99" t="s">
        <v>1840</v>
      </c>
      <c r="G22" s="99" t="s">
        <v>57</v>
      </c>
      <c r="H22" s="98" t="s">
        <v>58</v>
      </c>
      <c r="I22" s="98">
        <v>1</v>
      </c>
      <c r="J22" s="99" t="s">
        <v>1841</v>
      </c>
      <c r="K22" s="99"/>
      <c r="L22" s="99" t="s">
        <v>34</v>
      </c>
      <c r="M22" s="366"/>
      <c r="N22" s="100">
        <v>14000</v>
      </c>
      <c r="O22" s="366"/>
      <c r="P22" s="100">
        <v>14000</v>
      </c>
      <c r="Q22" s="365" t="s">
        <v>1776</v>
      </c>
      <c r="R22" s="365" t="s">
        <v>1777</v>
      </c>
    </row>
    <row r="23" spans="1:19" ht="141.75" x14ac:dyDescent="0.25">
      <c r="A23" s="98">
        <v>17</v>
      </c>
      <c r="B23" s="99">
        <v>1</v>
      </c>
      <c r="C23" s="99">
        <v>4</v>
      </c>
      <c r="D23" s="99">
        <v>2</v>
      </c>
      <c r="E23" s="99" t="s">
        <v>1842</v>
      </c>
      <c r="F23" s="99" t="s">
        <v>1843</v>
      </c>
      <c r="G23" s="99" t="s">
        <v>1674</v>
      </c>
      <c r="H23" s="99" t="s">
        <v>1844</v>
      </c>
      <c r="I23" s="376" t="s">
        <v>1845</v>
      </c>
      <c r="J23" s="99" t="s">
        <v>1846</v>
      </c>
      <c r="K23" s="99"/>
      <c r="L23" s="99" t="s">
        <v>34</v>
      </c>
      <c r="M23" s="366"/>
      <c r="N23" s="366">
        <v>200000</v>
      </c>
      <c r="O23" s="366"/>
      <c r="P23" s="366">
        <v>200000</v>
      </c>
      <c r="Q23" s="365" t="s">
        <v>1776</v>
      </c>
      <c r="R23" s="365" t="s">
        <v>1777</v>
      </c>
    </row>
    <row r="24" spans="1:19" ht="15.75" x14ac:dyDescent="0.25">
      <c r="A24" s="15"/>
      <c r="B24" s="15"/>
      <c r="C24" s="15"/>
      <c r="D24" s="15"/>
      <c r="E24" s="15"/>
      <c r="F24" s="15"/>
      <c r="G24" s="15"/>
      <c r="H24" s="15"/>
      <c r="I24" s="15"/>
      <c r="J24" s="15"/>
      <c r="K24" s="15"/>
      <c r="L24" s="15"/>
      <c r="Q24" s="15"/>
      <c r="R24" s="15"/>
    </row>
    <row r="25" spans="1:19" ht="15.75" x14ac:dyDescent="0.25">
      <c r="M25" s="852"/>
      <c r="N25" s="966" t="s">
        <v>35</v>
      </c>
      <c r="O25" s="966"/>
      <c r="P25" s="966"/>
    </row>
    <row r="26" spans="1:19" x14ac:dyDescent="0.25">
      <c r="M26" s="852"/>
      <c r="N26" s="716" t="s">
        <v>36</v>
      </c>
      <c r="O26" s="852" t="s">
        <v>37</v>
      </c>
      <c r="P26" s="852"/>
    </row>
    <row r="27" spans="1:19" x14ac:dyDescent="0.25">
      <c r="M27" s="852"/>
      <c r="N27" s="718"/>
      <c r="O27" s="292">
        <v>2020</v>
      </c>
      <c r="P27" s="292">
        <v>2021</v>
      </c>
    </row>
    <row r="28" spans="1:19" x14ac:dyDescent="0.25">
      <c r="M28" s="377" t="s">
        <v>887</v>
      </c>
      <c r="N28" s="240">
        <v>17</v>
      </c>
      <c r="O28" s="113">
        <f>O7+O8+O11+O12+O13+O14+O15</f>
        <v>123714.27</v>
      </c>
      <c r="P28" s="113">
        <f>P23+P21+P20+P19+P18+P17+P16+P12+P9+P10+P8+P22</f>
        <v>511000</v>
      </c>
    </row>
    <row r="29" spans="1:19" x14ac:dyDescent="0.25">
      <c r="M29" s="233"/>
    </row>
    <row r="31" spans="1:19" x14ac:dyDescent="0.25">
      <c r="N31" s="232" t="s">
        <v>466</v>
      </c>
      <c r="O31" s="233"/>
    </row>
    <row r="32" spans="1:19" x14ac:dyDescent="0.25">
      <c r="O32" s="233"/>
    </row>
    <row r="34" spans="10:15" x14ac:dyDescent="0.25">
      <c r="O34" s="378"/>
    </row>
    <row r="35" spans="10:15" x14ac:dyDescent="0.25">
      <c r="J35" s="232" t="s">
        <v>1847</v>
      </c>
    </row>
  </sheetData>
  <mergeCells count="18">
    <mergeCell ref="F4:F5"/>
    <mergeCell ref="G4:G5"/>
    <mergeCell ref="H4:I4"/>
    <mergeCell ref="J4:J5"/>
    <mergeCell ref="K4:L4"/>
    <mergeCell ref="M4:N4"/>
    <mergeCell ref="Q4:Q5"/>
    <mergeCell ref="R4:R5"/>
    <mergeCell ref="M25:M27"/>
    <mergeCell ref="N25:P25"/>
    <mergeCell ref="N26:N27"/>
    <mergeCell ref="O26:P26"/>
    <mergeCell ref="O4:P4"/>
    <mergeCell ref="A4:A5"/>
    <mergeCell ref="B4:B5"/>
    <mergeCell ref="C4:C5"/>
    <mergeCell ref="D4:D5"/>
    <mergeCell ref="E4:E5"/>
  </mergeCells>
  <pageMargins left="0.7" right="0.7" top="0.75" bottom="0.75" header="0.3" footer="0.3"/>
  <pageSetup paperSize="9" scale="3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S40"/>
  <sheetViews>
    <sheetView zoomScale="70" zoomScaleNormal="70" workbookViewId="0">
      <selection activeCell="E32" sqref="E32:E34"/>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45.7109375" style="232" customWidth="1"/>
    <col min="6" max="6" width="61.42578125" style="232" customWidth="1"/>
    <col min="7" max="7" width="35.71093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3.57031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14" t="s">
        <v>2987</v>
      </c>
    </row>
    <row r="3" spans="1:19" x14ac:dyDescent="0.25">
      <c r="M3" s="233"/>
      <c r="N3" s="233"/>
      <c r="O3" s="233"/>
      <c r="P3" s="233"/>
    </row>
    <row r="4" spans="1:19" s="207" customFormat="1" ht="46.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19" s="207" customForma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19" s="8" customFormat="1" ht="140.25" customHeight="1" x14ac:dyDescent="0.25">
      <c r="A7" s="523">
        <v>1</v>
      </c>
      <c r="B7" s="521">
        <v>1</v>
      </c>
      <c r="C7" s="523">
        <v>4</v>
      </c>
      <c r="D7" s="521">
        <v>2</v>
      </c>
      <c r="E7" s="521" t="s">
        <v>1848</v>
      </c>
      <c r="F7" s="521" t="s">
        <v>1849</v>
      </c>
      <c r="G7" s="521" t="s">
        <v>1415</v>
      </c>
      <c r="H7" s="532" t="s">
        <v>226</v>
      </c>
      <c r="I7" s="596" t="s">
        <v>1420</v>
      </c>
      <c r="J7" s="521" t="s">
        <v>1850</v>
      </c>
      <c r="K7" s="543" t="s">
        <v>38</v>
      </c>
      <c r="L7" s="543"/>
      <c r="M7" s="542">
        <v>60000</v>
      </c>
      <c r="N7" s="542"/>
      <c r="O7" s="528">
        <v>60000</v>
      </c>
      <c r="P7" s="542"/>
      <c r="Q7" s="575" t="s">
        <v>1851</v>
      </c>
      <c r="R7" s="575" t="s">
        <v>1852</v>
      </c>
      <c r="S7" s="12"/>
    </row>
    <row r="8" spans="1:19" s="8" customFormat="1" ht="69" customHeight="1" x14ac:dyDescent="0.25">
      <c r="A8" s="653">
        <v>2</v>
      </c>
      <c r="B8" s="647">
        <v>1</v>
      </c>
      <c r="C8" s="653">
        <v>4</v>
      </c>
      <c r="D8" s="653">
        <v>2</v>
      </c>
      <c r="E8" s="647" t="s">
        <v>1853</v>
      </c>
      <c r="F8" s="647" t="s">
        <v>1854</v>
      </c>
      <c r="G8" s="647" t="s">
        <v>44</v>
      </c>
      <c r="H8" s="532" t="s">
        <v>1855</v>
      </c>
      <c r="I8" s="532">
        <v>1</v>
      </c>
      <c r="J8" s="647" t="s">
        <v>1856</v>
      </c>
      <c r="K8" s="751" t="s">
        <v>45</v>
      </c>
      <c r="L8" s="647"/>
      <c r="M8" s="737">
        <v>25000</v>
      </c>
      <c r="N8" s="647"/>
      <c r="O8" s="710">
        <v>25000</v>
      </c>
      <c r="P8" s="647"/>
      <c r="Q8" s="1033" t="s">
        <v>1851</v>
      </c>
      <c r="R8" s="1033" t="s">
        <v>1852</v>
      </c>
    </row>
    <row r="9" spans="1:19" s="8" customFormat="1" ht="101.45" customHeight="1" x14ac:dyDescent="0.25">
      <c r="A9" s="654"/>
      <c r="B9" s="648"/>
      <c r="C9" s="654"/>
      <c r="D9" s="654"/>
      <c r="E9" s="648"/>
      <c r="F9" s="648"/>
      <c r="G9" s="648"/>
      <c r="H9" s="532" t="s">
        <v>1857</v>
      </c>
      <c r="I9" s="596" t="s">
        <v>1412</v>
      </c>
      <c r="J9" s="648"/>
      <c r="K9" s="835"/>
      <c r="L9" s="648"/>
      <c r="M9" s="738"/>
      <c r="N9" s="648"/>
      <c r="O9" s="712"/>
      <c r="P9" s="648"/>
      <c r="Q9" s="1034"/>
      <c r="R9" s="1034"/>
    </row>
    <row r="10" spans="1:19" ht="180" x14ac:dyDescent="0.25">
      <c r="A10" s="533">
        <v>3</v>
      </c>
      <c r="B10" s="532">
        <v>1</v>
      </c>
      <c r="C10" s="533">
        <v>4</v>
      </c>
      <c r="D10" s="532">
        <v>5</v>
      </c>
      <c r="E10" s="532" t="s">
        <v>1858</v>
      </c>
      <c r="F10" s="532" t="s">
        <v>1859</v>
      </c>
      <c r="G10" s="532" t="s">
        <v>1860</v>
      </c>
      <c r="H10" s="532" t="s">
        <v>1861</v>
      </c>
      <c r="I10" s="596" t="s">
        <v>1420</v>
      </c>
      <c r="J10" s="532" t="s">
        <v>1862</v>
      </c>
      <c r="K10" s="550" t="s">
        <v>45</v>
      </c>
      <c r="L10" s="550"/>
      <c r="M10" s="535">
        <v>75000</v>
      </c>
      <c r="N10" s="533"/>
      <c r="O10" s="535">
        <v>75000</v>
      </c>
      <c r="P10" s="535"/>
      <c r="Q10" s="595" t="s">
        <v>1851</v>
      </c>
      <c r="R10" s="595" t="s">
        <v>1852</v>
      </c>
    </row>
    <row r="11" spans="1:19" ht="30" x14ac:dyDescent="0.25">
      <c r="A11" s="647">
        <v>4</v>
      </c>
      <c r="B11" s="647">
        <v>1</v>
      </c>
      <c r="C11" s="653">
        <v>4</v>
      </c>
      <c r="D11" s="647">
        <v>2</v>
      </c>
      <c r="E11" s="647" t="s">
        <v>1863</v>
      </c>
      <c r="F11" s="647" t="s">
        <v>1864</v>
      </c>
      <c r="G11" s="653" t="s">
        <v>1865</v>
      </c>
      <c r="H11" s="599" t="s">
        <v>1866</v>
      </c>
      <c r="I11" s="599">
        <v>6</v>
      </c>
      <c r="J11" s="836" t="s">
        <v>1867</v>
      </c>
      <c r="K11" s="836" t="s">
        <v>38</v>
      </c>
      <c r="L11" s="836"/>
      <c r="M11" s="831">
        <v>85000</v>
      </c>
      <c r="N11" s="831"/>
      <c r="O11" s="831">
        <v>85000</v>
      </c>
      <c r="P11" s="831"/>
      <c r="Q11" s="836" t="s">
        <v>1851</v>
      </c>
      <c r="R11" s="836" t="s">
        <v>1852</v>
      </c>
    </row>
    <row r="12" spans="1:19" ht="45" x14ac:dyDescent="0.25">
      <c r="A12" s="673"/>
      <c r="B12" s="673"/>
      <c r="C12" s="687"/>
      <c r="D12" s="673"/>
      <c r="E12" s="673"/>
      <c r="F12" s="673"/>
      <c r="G12" s="687"/>
      <c r="H12" s="599" t="s">
        <v>1868</v>
      </c>
      <c r="I12" s="599">
        <v>100</v>
      </c>
      <c r="J12" s="842"/>
      <c r="K12" s="842"/>
      <c r="L12" s="842"/>
      <c r="M12" s="843"/>
      <c r="N12" s="843"/>
      <c r="O12" s="843"/>
      <c r="P12" s="843"/>
      <c r="Q12" s="842"/>
      <c r="R12" s="842"/>
    </row>
    <row r="13" spans="1:19" ht="60" x14ac:dyDescent="0.25">
      <c r="A13" s="673"/>
      <c r="B13" s="673"/>
      <c r="C13" s="687"/>
      <c r="D13" s="673"/>
      <c r="E13" s="673"/>
      <c r="F13" s="673"/>
      <c r="G13" s="687"/>
      <c r="H13" s="532" t="s">
        <v>1869</v>
      </c>
      <c r="I13" s="533" t="s">
        <v>1870</v>
      </c>
      <c r="J13" s="842"/>
      <c r="K13" s="842"/>
      <c r="L13" s="842"/>
      <c r="M13" s="843"/>
      <c r="N13" s="843"/>
      <c r="O13" s="843"/>
      <c r="P13" s="843"/>
      <c r="Q13" s="842"/>
      <c r="R13" s="842"/>
    </row>
    <row r="14" spans="1:19" ht="52.5" customHeight="1" x14ac:dyDescent="0.25">
      <c r="A14" s="673"/>
      <c r="B14" s="673"/>
      <c r="C14" s="687"/>
      <c r="D14" s="673"/>
      <c r="E14" s="673"/>
      <c r="F14" s="673"/>
      <c r="G14" s="687"/>
      <c r="H14" s="533" t="s">
        <v>226</v>
      </c>
      <c r="I14" s="533">
        <v>2</v>
      </c>
      <c r="J14" s="842"/>
      <c r="K14" s="842"/>
      <c r="L14" s="842"/>
      <c r="M14" s="843"/>
      <c r="N14" s="843"/>
      <c r="O14" s="843"/>
      <c r="P14" s="843"/>
      <c r="Q14" s="842"/>
      <c r="R14" s="842"/>
    </row>
    <row r="15" spans="1:19" ht="45" x14ac:dyDescent="0.25">
      <c r="A15" s="673"/>
      <c r="B15" s="673"/>
      <c r="C15" s="687"/>
      <c r="D15" s="673"/>
      <c r="E15" s="673"/>
      <c r="F15" s="673"/>
      <c r="G15" s="687"/>
      <c r="H15" s="532" t="s">
        <v>1871</v>
      </c>
      <c r="I15" s="533" t="s">
        <v>1872</v>
      </c>
      <c r="J15" s="842"/>
      <c r="K15" s="842"/>
      <c r="L15" s="842"/>
      <c r="M15" s="843"/>
      <c r="N15" s="843"/>
      <c r="O15" s="843"/>
      <c r="P15" s="843"/>
      <c r="Q15" s="842"/>
      <c r="R15" s="842"/>
    </row>
    <row r="16" spans="1:19" s="8" customFormat="1" ht="54.75" customHeight="1" x14ac:dyDescent="0.25">
      <c r="A16" s="653">
        <v>5</v>
      </c>
      <c r="B16" s="647">
        <v>1</v>
      </c>
      <c r="C16" s="653">
        <v>4</v>
      </c>
      <c r="D16" s="647">
        <v>2</v>
      </c>
      <c r="E16" s="647" t="s">
        <v>1873</v>
      </c>
      <c r="F16" s="647" t="s">
        <v>1874</v>
      </c>
      <c r="G16" s="647" t="s">
        <v>196</v>
      </c>
      <c r="H16" s="532" t="s">
        <v>1875</v>
      </c>
      <c r="I16" s="533">
        <v>1</v>
      </c>
      <c r="J16" s="647" t="s">
        <v>1876</v>
      </c>
      <c r="K16" s="751" t="s">
        <v>38</v>
      </c>
      <c r="L16" s="653"/>
      <c r="M16" s="710">
        <v>15000</v>
      </c>
      <c r="N16" s="653"/>
      <c r="O16" s="710">
        <v>15000</v>
      </c>
      <c r="P16" s="653"/>
      <c r="Q16" s="1033" t="s">
        <v>1851</v>
      </c>
      <c r="R16" s="1033" t="s">
        <v>1852</v>
      </c>
    </row>
    <row r="17" spans="1:18" s="8" customFormat="1" ht="72" customHeight="1" x14ac:dyDescent="0.25">
      <c r="A17" s="654"/>
      <c r="B17" s="648"/>
      <c r="C17" s="654"/>
      <c r="D17" s="648"/>
      <c r="E17" s="648"/>
      <c r="F17" s="648"/>
      <c r="G17" s="648"/>
      <c r="H17" s="532" t="s">
        <v>52</v>
      </c>
      <c r="I17" s="532">
        <v>45</v>
      </c>
      <c r="J17" s="648"/>
      <c r="K17" s="835"/>
      <c r="L17" s="654"/>
      <c r="M17" s="712"/>
      <c r="N17" s="654"/>
      <c r="O17" s="712"/>
      <c r="P17" s="654"/>
      <c r="Q17" s="1034"/>
      <c r="R17" s="1034"/>
    </row>
    <row r="18" spans="1:18" s="8" customFormat="1" ht="45" customHeight="1" x14ac:dyDescent="0.25">
      <c r="A18" s="653">
        <v>6</v>
      </c>
      <c r="B18" s="647">
        <v>1</v>
      </c>
      <c r="C18" s="653">
        <v>4</v>
      </c>
      <c r="D18" s="647">
        <v>2</v>
      </c>
      <c r="E18" s="647" t="s">
        <v>1877</v>
      </c>
      <c r="F18" s="647" t="s">
        <v>1878</v>
      </c>
      <c r="G18" s="647" t="s">
        <v>1879</v>
      </c>
      <c r="H18" s="532" t="s">
        <v>58</v>
      </c>
      <c r="I18" s="533">
        <v>2</v>
      </c>
      <c r="J18" s="647" t="s">
        <v>1880</v>
      </c>
      <c r="K18" s="751" t="s">
        <v>38</v>
      </c>
      <c r="L18" s="653"/>
      <c r="M18" s="710">
        <v>69500</v>
      </c>
      <c r="N18" s="653"/>
      <c r="O18" s="710">
        <v>69500</v>
      </c>
      <c r="P18" s="653"/>
      <c r="Q18" s="1033" t="s">
        <v>1851</v>
      </c>
      <c r="R18" s="1033" t="s">
        <v>1852</v>
      </c>
    </row>
    <row r="19" spans="1:18" s="8" customFormat="1" ht="30" x14ac:dyDescent="0.25">
      <c r="A19" s="687"/>
      <c r="B19" s="673"/>
      <c r="C19" s="687"/>
      <c r="D19" s="673"/>
      <c r="E19" s="673"/>
      <c r="F19" s="673"/>
      <c r="G19" s="673"/>
      <c r="H19" s="532" t="s">
        <v>1881</v>
      </c>
      <c r="I19" s="533">
        <v>6</v>
      </c>
      <c r="J19" s="673"/>
      <c r="K19" s="752"/>
      <c r="L19" s="687"/>
      <c r="M19" s="711"/>
      <c r="N19" s="687"/>
      <c r="O19" s="711"/>
      <c r="P19" s="687"/>
      <c r="Q19" s="1035"/>
      <c r="R19" s="1035"/>
    </row>
    <row r="20" spans="1:18" s="8" customFormat="1" ht="30" x14ac:dyDescent="0.25">
      <c r="A20" s="687"/>
      <c r="B20" s="673"/>
      <c r="C20" s="687"/>
      <c r="D20" s="673"/>
      <c r="E20" s="673"/>
      <c r="F20" s="673"/>
      <c r="G20" s="673"/>
      <c r="H20" s="532" t="s">
        <v>469</v>
      </c>
      <c r="I20" s="533">
        <v>150</v>
      </c>
      <c r="J20" s="673"/>
      <c r="K20" s="752"/>
      <c r="L20" s="687"/>
      <c r="M20" s="711"/>
      <c r="N20" s="687"/>
      <c r="O20" s="711"/>
      <c r="P20" s="687"/>
      <c r="Q20" s="1035"/>
      <c r="R20" s="1035"/>
    </row>
    <row r="21" spans="1:18" s="8" customFormat="1" ht="30" x14ac:dyDescent="0.25">
      <c r="A21" s="654"/>
      <c r="B21" s="648"/>
      <c r="C21" s="654"/>
      <c r="D21" s="648"/>
      <c r="E21" s="648"/>
      <c r="F21" s="648"/>
      <c r="G21" s="648"/>
      <c r="H21" s="532" t="s">
        <v>1882</v>
      </c>
      <c r="I21" s="532">
        <v>2000</v>
      </c>
      <c r="J21" s="648"/>
      <c r="K21" s="835"/>
      <c r="L21" s="654"/>
      <c r="M21" s="712"/>
      <c r="N21" s="654"/>
      <c r="O21" s="712"/>
      <c r="P21" s="654"/>
      <c r="Q21" s="1034"/>
      <c r="R21" s="1034"/>
    </row>
    <row r="22" spans="1:18" s="8" customFormat="1" ht="30" x14ac:dyDescent="0.25">
      <c r="A22" s="740">
        <v>7</v>
      </c>
      <c r="B22" s="647">
        <v>1</v>
      </c>
      <c r="C22" s="653">
        <v>4</v>
      </c>
      <c r="D22" s="647">
        <v>2</v>
      </c>
      <c r="E22" s="647" t="s">
        <v>1883</v>
      </c>
      <c r="F22" s="647" t="s">
        <v>1884</v>
      </c>
      <c r="G22" s="647" t="s">
        <v>1885</v>
      </c>
      <c r="H22" s="379" t="s">
        <v>1875</v>
      </c>
      <c r="I22" s="533">
        <v>7</v>
      </c>
      <c r="J22" s="647" t="s">
        <v>1886</v>
      </c>
      <c r="K22" s="836"/>
      <c r="L22" s="836" t="s">
        <v>34</v>
      </c>
      <c r="M22" s="831"/>
      <c r="N22" s="831">
        <v>318000</v>
      </c>
      <c r="O22" s="831"/>
      <c r="P22" s="831">
        <v>318000</v>
      </c>
      <c r="Q22" s="1033" t="s">
        <v>1851</v>
      </c>
      <c r="R22" s="1033" t="s">
        <v>1852</v>
      </c>
    </row>
    <row r="23" spans="1:18" s="8" customFormat="1" ht="45" x14ac:dyDescent="0.25">
      <c r="A23" s="740"/>
      <c r="B23" s="673"/>
      <c r="C23" s="687"/>
      <c r="D23" s="673"/>
      <c r="E23" s="673"/>
      <c r="F23" s="673"/>
      <c r="G23" s="673"/>
      <c r="H23" s="379" t="s">
        <v>1887</v>
      </c>
      <c r="I23" s="532">
        <v>210</v>
      </c>
      <c r="J23" s="673"/>
      <c r="K23" s="842"/>
      <c r="L23" s="842"/>
      <c r="M23" s="843"/>
      <c r="N23" s="843"/>
      <c r="O23" s="843"/>
      <c r="P23" s="843"/>
      <c r="Q23" s="1035"/>
      <c r="R23" s="1035"/>
    </row>
    <row r="24" spans="1:18" s="8" customFormat="1" ht="30" x14ac:dyDescent="0.25">
      <c r="A24" s="740"/>
      <c r="B24" s="673"/>
      <c r="C24" s="687"/>
      <c r="D24" s="673"/>
      <c r="E24" s="673"/>
      <c r="F24" s="673"/>
      <c r="G24" s="673"/>
      <c r="H24" s="379" t="s">
        <v>1861</v>
      </c>
      <c r="I24" s="532">
        <v>8</v>
      </c>
      <c r="J24" s="673"/>
      <c r="K24" s="842"/>
      <c r="L24" s="842"/>
      <c r="M24" s="843"/>
      <c r="N24" s="843"/>
      <c r="O24" s="843"/>
      <c r="P24" s="843"/>
      <c r="Q24" s="1035"/>
      <c r="R24" s="1035"/>
    </row>
    <row r="25" spans="1:18" s="8" customFormat="1" ht="119.25" customHeight="1" x14ac:dyDescent="0.25">
      <c r="A25" s="740"/>
      <c r="B25" s="673"/>
      <c r="C25" s="687"/>
      <c r="D25" s="673"/>
      <c r="E25" s="673"/>
      <c r="F25" s="673"/>
      <c r="G25" s="673"/>
      <c r="H25" s="618" t="s">
        <v>1889</v>
      </c>
      <c r="I25" s="381">
        <v>8</v>
      </c>
      <c r="J25" s="673"/>
      <c r="K25" s="842"/>
      <c r="L25" s="842"/>
      <c r="M25" s="843"/>
      <c r="N25" s="843"/>
      <c r="O25" s="843"/>
      <c r="P25" s="843"/>
      <c r="Q25" s="1035"/>
      <c r="R25" s="1035"/>
    </row>
    <row r="26" spans="1:18" s="8" customFormat="1" ht="120" x14ac:dyDescent="0.25">
      <c r="A26" s="533">
        <v>8</v>
      </c>
      <c r="B26" s="532">
        <v>1</v>
      </c>
      <c r="C26" s="533">
        <v>4</v>
      </c>
      <c r="D26" s="532">
        <v>2</v>
      </c>
      <c r="E26" s="532" t="s">
        <v>1890</v>
      </c>
      <c r="F26" s="532" t="s">
        <v>1891</v>
      </c>
      <c r="G26" s="532" t="s">
        <v>1860</v>
      </c>
      <c r="H26" s="532" t="s">
        <v>1861</v>
      </c>
      <c r="I26" s="596" t="s">
        <v>161</v>
      </c>
      <c r="J26" s="532" t="s">
        <v>1892</v>
      </c>
      <c r="K26" s="599"/>
      <c r="L26" s="599" t="s">
        <v>45</v>
      </c>
      <c r="M26" s="601"/>
      <c r="N26" s="601">
        <v>50000</v>
      </c>
      <c r="O26" s="535"/>
      <c r="P26" s="601">
        <v>50000</v>
      </c>
      <c r="Q26" s="595" t="s">
        <v>1851</v>
      </c>
      <c r="R26" s="595" t="s">
        <v>1852</v>
      </c>
    </row>
    <row r="27" spans="1:18" s="8" customFormat="1" ht="71.25" customHeight="1" x14ac:dyDescent="0.25">
      <c r="A27" s="653">
        <v>9</v>
      </c>
      <c r="B27" s="647">
        <v>1</v>
      </c>
      <c r="C27" s="653">
        <v>4</v>
      </c>
      <c r="D27" s="647">
        <v>2</v>
      </c>
      <c r="E27" s="647" t="s">
        <v>1893</v>
      </c>
      <c r="F27" s="647" t="s">
        <v>1894</v>
      </c>
      <c r="G27" s="647" t="s">
        <v>1895</v>
      </c>
      <c r="H27" s="379" t="s">
        <v>1896</v>
      </c>
      <c r="I27" s="533">
        <v>1</v>
      </c>
      <c r="J27" s="647" t="s">
        <v>1897</v>
      </c>
      <c r="K27" s="1036"/>
      <c r="L27" s="647" t="s">
        <v>45</v>
      </c>
      <c r="M27" s="1036"/>
      <c r="N27" s="831">
        <v>55000</v>
      </c>
      <c r="O27" s="1036"/>
      <c r="P27" s="831">
        <v>55000</v>
      </c>
      <c r="Q27" s="1033" t="s">
        <v>1851</v>
      </c>
      <c r="R27" s="1033" t="s">
        <v>1852</v>
      </c>
    </row>
    <row r="28" spans="1:18" s="8" customFormat="1" ht="60" x14ac:dyDescent="0.25">
      <c r="A28" s="687"/>
      <c r="B28" s="673"/>
      <c r="C28" s="687"/>
      <c r="D28" s="673"/>
      <c r="E28" s="673"/>
      <c r="F28" s="673"/>
      <c r="G28" s="673"/>
      <c r="H28" s="379" t="s">
        <v>1898</v>
      </c>
      <c r="I28" s="532">
        <v>100</v>
      </c>
      <c r="J28" s="673"/>
      <c r="K28" s="1037"/>
      <c r="L28" s="673"/>
      <c r="M28" s="1037"/>
      <c r="N28" s="843"/>
      <c r="O28" s="1037"/>
      <c r="P28" s="843"/>
      <c r="Q28" s="1035"/>
      <c r="R28" s="1035"/>
    </row>
    <row r="29" spans="1:18" s="8" customFormat="1" ht="39.75" customHeight="1" x14ac:dyDescent="0.25">
      <c r="A29" s="687"/>
      <c r="B29" s="673"/>
      <c r="C29" s="687"/>
      <c r="D29" s="673"/>
      <c r="E29" s="673"/>
      <c r="F29" s="673"/>
      <c r="G29" s="673"/>
      <c r="H29" s="380" t="s">
        <v>193</v>
      </c>
      <c r="I29" s="381">
        <v>2</v>
      </c>
      <c r="J29" s="673"/>
      <c r="K29" s="1037"/>
      <c r="L29" s="673"/>
      <c r="M29" s="1037"/>
      <c r="N29" s="843"/>
      <c r="O29" s="1037"/>
      <c r="P29" s="843"/>
      <c r="Q29" s="1035"/>
      <c r="R29" s="1035"/>
    </row>
    <row r="30" spans="1:18" s="8" customFormat="1" ht="45" x14ac:dyDescent="0.25">
      <c r="A30" s="654"/>
      <c r="B30" s="648"/>
      <c r="C30" s="654"/>
      <c r="D30" s="648"/>
      <c r="E30" s="648"/>
      <c r="F30" s="648"/>
      <c r="G30" s="648"/>
      <c r="H30" s="379" t="s">
        <v>1888</v>
      </c>
      <c r="I30" s="532">
        <v>1000</v>
      </c>
      <c r="J30" s="648"/>
      <c r="K30" s="987"/>
      <c r="L30" s="648"/>
      <c r="M30" s="987"/>
      <c r="N30" s="832"/>
      <c r="O30" s="987"/>
      <c r="P30" s="832"/>
      <c r="Q30" s="1034"/>
      <c r="R30" s="1034"/>
    </row>
    <row r="31" spans="1:18" s="8" customFormat="1" ht="172.5" customHeight="1" x14ac:dyDescent="0.25">
      <c r="A31" s="533">
        <v>10</v>
      </c>
      <c r="B31" s="532">
        <v>1</v>
      </c>
      <c r="C31" s="533">
        <v>4</v>
      </c>
      <c r="D31" s="532">
        <v>2</v>
      </c>
      <c r="E31" s="532" t="s">
        <v>1899</v>
      </c>
      <c r="F31" s="548" t="s">
        <v>3021</v>
      </c>
      <c r="G31" s="532" t="s">
        <v>57</v>
      </c>
      <c r="H31" s="532" t="s">
        <v>58</v>
      </c>
      <c r="I31" s="596" t="s">
        <v>41</v>
      </c>
      <c r="J31" s="532" t="s">
        <v>1900</v>
      </c>
      <c r="K31" s="599"/>
      <c r="L31" s="599" t="s">
        <v>45</v>
      </c>
      <c r="M31" s="601"/>
      <c r="N31" s="601">
        <v>120000</v>
      </c>
      <c r="O31" s="535"/>
      <c r="P31" s="601">
        <v>120000</v>
      </c>
      <c r="Q31" s="595" t="s">
        <v>1851</v>
      </c>
      <c r="R31" s="595" t="s">
        <v>1852</v>
      </c>
    </row>
    <row r="32" spans="1:18" s="8" customFormat="1" ht="54.75" customHeight="1" x14ac:dyDescent="0.25">
      <c r="A32" s="653">
        <v>11</v>
      </c>
      <c r="B32" s="647">
        <v>1</v>
      </c>
      <c r="C32" s="653">
        <v>4</v>
      </c>
      <c r="D32" s="647">
        <v>2</v>
      </c>
      <c r="E32" s="647" t="s">
        <v>1901</v>
      </c>
      <c r="F32" s="647" t="s">
        <v>1902</v>
      </c>
      <c r="G32" s="647" t="s">
        <v>1903</v>
      </c>
      <c r="H32" s="532" t="s">
        <v>58</v>
      </c>
      <c r="I32" s="533">
        <v>1</v>
      </c>
      <c r="J32" s="647" t="s">
        <v>1904</v>
      </c>
      <c r="K32" s="751"/>
      <c r="L32" s="653" t="s">
        <v>45</v>
      </c>
      <c r="M32" s="710"/>
      <c r="N32" s="754">
        <v>50000</v>
      </c>
      <c r="O32" s="754"/>
      <c r="P32" s="754">
        <v>50000</v>
      </c>
      <c r="Q32" s="1033" t="s">
        <v>1851</v>
      </c>
      <c r="R32" s="1033" t="s">
        <v>1852</v>
      </c>
    </row>
    <row r="33" spans="1:18" ht="58.5" customHeight="1" x14ac:dyDescent="0.25">
      <c r="A33" s="687"/>
      <c r="B33" s="673"/>
      <c r="C33" s="687"/>
      <c r="D33" s="673"/>
      <c r="E33" s="673"/>
      <c r="F33" s="673"/>
      <c r="G33" s="673"/>
      <c r="H33" s="532" t="s">
        <v>193</v>
      </c>
      <c r="I33" s="533">
        <v>2</v>
      </c>
      <c r="J33" s="673"/>
      <c r="K33" s="752"/>
      <c r="L33" s="687"/>
      <c r="M33" s="711"/>
      <c r="N33" s="755"/>
      <c r="O33" s="755"/>
      <c r="P33" s="755"/>
      <c r="Q33" s="1035"/>
      <c r="R33" s="1035"/>
    </row>
    <row r="34" spans="1:18" ht="56.25" customHeight="1" x14ac:dyDescent="0.25">
      <c r="A34" s="654"/>
      <c r="B34" s="648"/>
      <c r="C34" s="654"/>
      <c r="D34" s="648"/>
      <c r="E34" s="648"/>
      <c r="F34" s="648"/>
      <c r="G34" s="648"/>
      <c r="H34" s="532" t="s">
        <v>1882</v>
      </c>
      <c r="I34" s="532">
        <v>2000</v>
      </c>
      <c r="J34" s="648"/>
      <c r="K34" s="835"/>
      <c r="L34" s="654"/>
      <c r="M34" s="712"/>
      <c r="N34" s="1038"/>
      <c r="O34" s="1038"/>
      <c r="P34" s="1038"/>
      <c r="Q34" s="1034"/>
      <c r="R34" s="1034"/>
    </row>
    <row r="35" spans="1:18" x14ac:dyDescent="0.25">
      <c r="A35" s="318"/>
      <c r="B35" s="319"/>
      <c r="C35" s="318"/>
      <c r="D35" s="319"/>
      <c r="E35" s="319"/>
      <c r="F35" s="319"/>
      <c r="G35" s="319"/>
      <c r="H35" s="319"/>
      <c r="I35" s="319"/>
      <c r="J35" s="319"/>
      <c r="K35" s="323"/>
      <c r="L35" s="318"/>
      <c r="M35" s="324"/>
      <c r="N35" s="325"/>
      <c r="O35" s="324"/>
      <c r="P35" s="325"/>
      <c r="Q35" s="382"/>
      <c r="R35" s="382"/>
    </row>
    <row r="36" spans="1:18" ht="15.75" x14ac:dyDescent="0.25">
      <c r="M36" s="852"/>
      <c r="N36" s="966" t="s">
        <v>35</v>
      </c>
      <c r="O36" s="966"/>
      <c r="P36" s="966"/>
    </row>
    <row r="37" spans="1:18" x14ac:dyDescent="0.25">
      <c r="M37" s="852"/>
      <c r="N37" s="716" t="s">
        <v>36</v>
      </c>
      <c r="O37" s="852" t="s">
        <v>37</v>
      </c>
      <c r="P37" s="852"/>
    </row>
    <row r="38" spans="1:18" x14ac:dyDescent="0.25">
      <c r="M38" s="852"/>
      <c r="N38" s="718"/>
      <c r="O38" s="292">
        <v>2020</v>
      </c>
      <c r="P38" s="292">
        <v>2021</v>
      </c>
    </row>
    <row r="39" spans="1:18" x14ac:dyDescent="0.25">
      <c r="M39" s="385" t="s">
        <v>887</v>
      </c>
      <c r="N39" s="383">
        <v>11</v>
      </c>
      <c r="O39" s="384">
        <f>O7+O8+O10+O11+O16+O18</f>
        <v>329500</v>
      </c>
      <c r="P39" s="384">
        <f>P32+P31+P27+P26+P22</f>
        <v>593000</v>
      </c>
    </row>
    <row r="40" spans="1:18" x14ac:dyDescent="0.25">
      <c r="O40" s="233"/>
    </row>
  </sheetData>
  <mergeCells count="130">
    <mergeCell ref="A32:A34"/>
    <mergeCell ref="M36:M38"/>
    <mergeCell ref="N36:P36"/>
    <mergeCell ref="N37:N38"/>
    <mergeCell ref="O37:P37"/>
    <mergeCell ref="N32:N34"/>
    <mergeCell ref="O32:O34"/>
    <mergeCell ref="P32:P34"/>
    <mergeCell ref="Q32:Q34"/>
    <mergeCell ref="F32:F34"/>
    <mergeCell ref="G32:G34"/>
    <mergeCell ref="J32:J34"/>
    <mergeCell ref="K32:K34"/>
    <mergeCell ref="L32:L34"/>
    <mergeCell ref="M32:M34"/>
    <mergeCell ref="R27:R30"/>
    <mergeCell ref="B32:B34"/>
    <mergeCell ref="C32:C34"/>
    <mergeCell ref="D32:D34"/>
    <mergeCell ref="E32:E34"/>
    <mergeCell ref="G27:G30"/>
    <mergeCell ref="J27:J30"/>
    <mergeCell ref="K27:K30"/>
    <mergeCell ref="L27:L30"/>
    <mergeCell ref="M27:M30"/>
    <mergeCell ref="N27:N30"/>
    <mergeCell ref="R32:R34"/>
    <mergeCell ref="A27:A30"/>
    <mergeCell ref="B27:B30"/>
    <mergeCell ref="C27:C30"/>
    <mergeCell ref="D27:D30"/>
    <mergeCell ref="E27:E30"/>
    <mergeCell ref="F27:F30"/>
    <mergeCell ref="O27:O30"/>
    <mergeCell ref="P27:P30"/>
    <mergeCell ref="Q27:Q30"/>
    <mergeCell ref="Q22:Q25"/>
    <mergeCell ref="R22:R25"/>
    <mergeCell ref="K22:K25"/>
    <mergeCell ref="L22:L25"/>
    <mergeCell ref="M22:M25"/>
    <mergeCell ref="N22:N25"/>
    <mergeCell ref="O22:O25"/>
    <mergeCell ref="P22:P25"/>
    <mergeCell ref="A22:A25"/>
    <mergeCell ref="B22:B25"/>
    <mergeCell ref="C22:C25"/>
    <mergeCell ref="A18:A21"/>
    <mergeCell ref="B18:B21"/>
    <mergeCell ref="D22:D25"/>
    <mergeCell ref="E22:E25"/>
    <mergeCell ref="F22:F25"/>
    <mergeCell ref="G22:G25"/>
    <mergeCell ref="J22:J25"/>
    <mergeCell ref="M16:M17"/>
    <mergeCell ref="N16:N17"/>
    <mergeCell ref="C18:C21"/>
    <mergeCell ref="D18:D21"/>
    <mergeCell ref="E18:E21"/>
    <mergeCell ref="F18:F21"/>
    <mergeCell ref="G18:G21"/>
    <mergeCell ref="J18:J21"/>
    <mergeCell ref="K16:K17"/>
    <mergeCell ref="O16:O17"/>
    <mergeCell ref="P16:P17"/>
    <mergeCell ref="Q18:Q21"/>
    <mergeCell ref="R18:R21"/>
    <mergeCell ref="K18:K21"/>
    <mergeCell ref="L18:L21"/>
    <mergeCell ref="M18:M21"/>
    <mergeCell ref="N18:N21"/>
    <mergeCell ref="O18:O21"/>
    <mergeCell ref="P18:P21"/>
    <mergeCell ref="L8:L9"/>
    <mergeCell ref="M8:M9"/>
    <mergeCell ref="N8:N9"/>
    <mergeCell ref="O8:O9"/>
    <mergeCell ref="P8:P9"/>
    <mergeCell ref="Q11:Q15"/>
    <mergeCell ref="R11:R15"/>
    <mergeCell ref="A16:A17"/>
    <mergeCell ref="B16:B17"/>
    <mergeCell ref="C16:C17"/>
    <mergeCell ref="D16:D17"/>
    <mergeCell ref="E16:E17"/>
    <mergeCell ref="F16:F17"/>
    <mergeCell ref="G16:G17"/>
    <mergeCell ref="J16:J17"/>
    <mergeCell ref="K11:K15"/>
    <mergeCell ref="L11:L15"/>
    <mergeCell ref="M11:M15"/>
    <mergeCell ref="N11:N15"/>
    <mergeCell ref="O11:O15"/>
    <mergeCell ref="P11:P15"/>
    <mergeCell ref="Q16:Q17"/>
    <mergeCell ref="R16:R17"/>
    <mergeCell ref="L16:L17"/>
    <mergeCell ref="A11:A15"/>
    <mergeCell ref="B11:B15"/>
    <mergeCell ref="C11:C15"/>
    <mergeCell ref="D11:D15"/>
    <mergeCell ref="E11:E15"/>
    <mergeCell ref="F11:F15"/>
    <mergeCell ref="G11:G15"/>
    <mergeCell ref="J11:J15"/>
    <mergeCell ref="K8:K9"/>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25" right="0.25" top="0.75" bottom="0.75" header="0.3" footer="0.3"/>
  <pageSetup paperSize="9" scale="1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75"/>
  <sheetViews>
    <sheetView zoomScale="70" zoomScaleNormal="70" workbookViewId="0">
      <selection activeCell="F12" sqref="F12:F13"/>
    </sheetView>
  </sheetViews>
  <sheetFormatPr defaultColWidth="9.140625" defaultRowHeight="15" x14ac:dyDescent="0.25"/>
  <cols>
    <col min="1" max="1" width="5" style="232" customWidth="1"/>
    <col min="2" max="2" width="9.42578125" style="232" customWidth="1"/>
    <col min="3" max="3" width="12.140625" style="232" customWidth="1"/>
    <col min="4" max="4" width="10.28515625" style="232" customWidth="1"/>
    <col min="5" max="5" width="48.5703125" style="232" customWidth="1"/>
    <col min="6" max="6" width="65.28515625" style="232" customWidth="1"/>
    <col min="7" max="7" width="38" style="232" customWidth="1"/>
    <col min="8" max="8" width="21.7109375" style="232" customWidth="1"/>
    <col min="9" max="9" width="12.85546875" style="232" customWidth="1"/>
    <col min="10" max="10" width="34.140625" style="232" customWidth="1"/>
    <col min="11" max="11" width="12.85546875" style="232" customWidth="1"/>
    <col min="12" max="12" width="13.5703125" style="232" customWidth="1"/>
    <col min="13" max="13" width="19" style="387" customWidth="1"/>
    <col min="14" max="14" width="18.42578125" style="232" customWidth="1"/>
    <col min="15" max="15" width="19.140625" style="387" customWidth="1"/>
    <col min="16" max="16" width="19.140625" style="232" customWidth="1"/>
    <col min="17" max="17" width="22.5703125" style="232" customWidth="1"/>
    <col min="18" max="18" width="25" style="232" customWidth="1"/>
    <col min="19" max="19" width="20.85546875" style="232" customWidth="1"/>
    <col min="20" max="258" width="9.7109375" style="232" customWidth="1"/>
    <col min="259" max="259" width="5" style="232" customWidth="1"/>
    <col min="260" max="260" width="10.28515625" style="232" customWidth="1"/>
    <col min="261" max="261" width="10.5703125" style="232" customWidth="1"/>
    <col min="262" max="262" width="9.42578125" style="232" customWidth="1"/>
    <col min="263" max="263" width="24.28515625" style="232" customWidth="1"/>
    <col min="264" max="264" width="63.5703125" style="232" customWidth="1"/>
    <col min="265" max="265" width="61.5703125" style="232" customWidth="1"/>
    <col min="266" max="266" width="37.5703125" style="232" customWidth="1"/>
    <col min="267" max="267" width="30" style="232" customWidth="1"/>
    <col min="268" max="268" width="35.28515625" style="232" customWidth="1"/>
    <col min="269" max="269" width="27.7109375" style="232" customWidth="1"/>
    <col min="270" max="270" width="20.42578125" style="232" customWidth="1"/>
    <col min="271" max="271" width="11.140625" style="232" customWidth="1"/>
    <col min="272" max="272" width="12.5703125" style="232" customWidth="1"/>
    <col min="273" max="273" width="15.7109375" style="232" customWidth="1"/>
    <col min="274" max="274" width="9.5703125" style="232" customWidth="1"/>
    <col min="275" max="514" width="9.7109375" style="232" customWidth="1"/>
    <col min="515" max="515" width="5" style="232" customWidth="1"/>
    <col min="516" max="516" width="10.28515625" style="232" customWidth="1"/>
    <col min="517" max="517" width="10.5703125" style="232" customWidth="1"/>
    <col min="518" max="518" width="9.42578125" style="232" customWidth="1"/>
    <col min="519" max="519" width="24.28515625" style="232" customWidth="1"/>
    <col min="520" max="520" width="63.5703125" style="232" customWidth="1"/>
    <col min="521" max="521" width="61.5703125" style="232" customWidth="1"/>
    <col min="522" max="522" width="37.5703125" style="232" customWidth="1"/>
    <col min="523" max="523" width="30" style="232" customWidth="1"/>
    <col min="524" max="524" width="35.28515625" style="232" customWidth="1"/>
    <col min="525" max="525" width="27.7109375" style="232" customWidth="1"/>
    <col min="526" max="526" width="20.42578125" style="232" customWidth="1"/>
    <col min="527" max="527" width="11.140625" style="232" customWidth="1"/>
    <col min="528" max="528" width="12.5703125" style="232" customWidth="1"/>
    <col min="529" max="529" width="15.7109375" style="232" customWidth="1"/>
    <col min="530" max="530" width="9.5703125" style="232" customWidth="1"/>
    <col min="531" max="770" width="9.7109375" style="232" customWidth="1"/>
    <col min="771" max="771" width="5" style="232" customWidth="1"/>
    <col min="772" max="772" width="10.28515625" style="232" customWidth="1"/>
    <col min="773" max="773" width="10.5703125" style="232" customWidth="1"/>
    <col min="774" max="774" width="9.42578125" style="232" customWidth="1"/>
    <col min="775" max="775" width="24.28515625" style="232" customWidth="1"/>
    <col min="776" max="776" width="63.5703125" style="232" customWidth="1"/>
    <col min="777" max="777" width="61.5703125" style="232" customWidth="1"/>
    <col min="778" max="778" width="37.5703125" style="232" customWidth="1"/>
    <col min="779" max="779" width="30" style="232" customWidth="1"/>
    <col min="780" max="780" width="35.28515625" style="232" customWidth="1"/>
    <col min="781" max="781" width="27.7109375" style="232" customWidth="1"/>
    <col min="782" max="782" width="20.42578125" style="232" customWidth="1"/>
    <col min="783" max="783" width="11.140625" style="232" customWidth="1"/>
    <col min="784" max="784" width="12.5703125" style="232" customWidth="1"/>
    <col min="785" max="785" width="15.7109375" style="232" customWidth="1"/>
    <col min="786" max="786" width="9.5703125" style="232" customWidth="1"/>
    <col min="787" max="1024" width="9.7109375" style="232" customWidth="1"/>
    <col min="1025" max="16384" width="9.140625" style="232"/>
  </cols>
  <sheetData>
    <row r="2" spans="1:19" x14ac:dyDescent="0.25">
      <c r="A2" s="386" t="s">
        <v>2988</v>
      </c>
    </row>
    <row r="3" spans="1:19" x14ac:dyDescent="0.25">
      <c r="N3" s="387"/>
      <c r="P3" s="387"/>
    </row>
    <row r="4" spans="1:19" ht="60" customHeight="1" x14ac:dyDescent="0.25">
      <c r="A4" s="1042" t="s">
        <v>0</v>
      </c>
      <c r="B4" s="1043" t="s">
        <v>1</v>
      </c>
      <c r="C4" s="1043" t="s">
        <v>2</v>
      </c>
      <c r="D4" s="1043" t="s">
        <v>3</v>
      </c>
      <c r="E4" s="1042" t="s">
        <v>4</v>
      </c>
      <c r="F4" s="1042" t="s">
        <v>5</v>
      </c>
      <c r="G4" s="1042" t="s">
        <v>6</v>
      </c>
      <c r="H4" s="1043" t="s">
        <v>7</v>
      </c>
      <c r="I4" s="1043"/>
      <c r="J4" s="1042" t="s">
        <v>8</v>
      </c>
      <c r="K4" s="1043" t="s">
        <v>1905</v>
      </c>
      <c r="L4" s="1043"/>
      <c r="M4" s="1044" t="s">
        <v>1906</v>
      </c>
      <c r="N4" s="1044"/>
      <c r="O4" s="1044" t="s">
        <v>11</v>
      </c>
      <c r="P4" s="1044"/>
      <c r="Q4" s="1042" t="s">
        <v>12</v>
      </c>
      <c r="R4" s="1043" t="s">
        <v>13</v>
      </c>
      <c r="S4" s="388"/>
    </row>
    <row r="5" spans="1:19" ht="26.25" customHeight="1" x14ac:dyDescent="0.25">
      <c r="A5" s="1042"/>
      <c r="B5" s="1043"/>
      <c r="C5" s="1043"/>
      <c r="D5" s="1043"/>
      <c r="E5" s="1042"/>
      <c r="F5" s="1042"/>
      <c r="G5" s="1042"/>
      <c r="H5" s="389" t="s">
        <v>14</v>
      </c>
      <c r="I5" s="389" t="s">
        <v>1907</v>
      </c>
      <c r="J5" s="1042"/>
      <c r="K5" s="390">
        <v>2020</v>
      </c>
      <c r="L5" s="390">
        <v>2021</v>
      </c>
      <c r="M5" s="391">
        <v>2020</v>
      </c>
      <c r="N5" s="391">
        <v>2021</v>
      </c>
      <c r="O5" s="391">
        <v>2020</v>
      </c>
      <c r="P5" s="391">
        <v>2021</v>
      </c>
      <c r="Q5" s="1042"/>
      <c r="R5" s="1043"/>
      <c r="S5" s="388"/>
    </row>
    <row r="6" spans="1:19" ht="15.75" customHeight="1" x14ac:dyDescent="0.25">
      <c r="A6" s="392" t="s">
        <v>16</v>
      </c>
      <c r="B6" s="389" t="s">
        <v>17</v>
      </c>
      <c r="C6" s="389" t="s">
        <v>18</v>
      </c>
      <c r="D6" s="389" t="s">
        <v>19</v>
      </c>
      <c r="E6" s="392" t="s">
        <v>20</v>
      </c>
      <c r="F6" s="392" t="s">
        <v>21</v>
      </c>
      <c r="G6" s="392" t="s">
        <v>22</v>
      </c>
      <c r="H6" s="389" t="s">
        <v>23</v>
      </c>
      <c r="I6" s="389" t="s">
        <v>24</v>
      </c>
      <c r="J6" s="392" t="s">
        <v>25</v>
      </c>
      <c r="K6" s="390" t="s">
        <v>26</v>
      </c>
      <c r="L6" s="390" t="s">
        <v>27</v>
      </c>
      <c r="M6" s="393" t="s">
        <v>28</v>
      </c>
      <c r="N6" s="393" t="s">
        <v>29</v>
      </c>
      <c r="O6" s="393" t="s">
        <v>30</v>
      </c>
      <c r="P6" s="393" t="s">
        <v>31</v>
      </c>
      <c r="Q6" s="392" t="s">
        <v>32</v>
      </c>
      <c r="R6" s="389" t="s">
        <v>33</v>
      </c>
      <c r="S6" s="388"/>
    </row>
    <row r="7" spans="1:19" s="396" customFormat="1" ht="71.25" customHeight="1" x14ac:dyDescent="0.25">
      <c r="A7" s="1053">
        <v>1</v>
      </c>
      <c r="B7" s="1039">
        <v>1</v>
      </c>
      <c r="C7" s="1053">
        <v>4</v>
      </c>
      <c r="D7" s="1039">
        <v>2</v>
      </c>
      <c r="E7" s="1039" t="s">
        <v>1908</v>
      </c>
      <c r="F7" s="1039" t="s">
        <v>1909</v>
      </c>
      <c r="G7" s="1039" t="s">
        <v>48</v>
      </c>
      <c r="H7" s="578" t="s">
        <v>194</v>
      </c>
      <c r="I7" s="394" t="s">
        <v>1420</v>
      </c>
      <c r="J7" s="1039" t="s">
        <v>1910</v>
      </c>
      <c r="K7" s="1041" t="s">
        <v>45</v>
      </c>
      <c r="L7" s="1045"/>
      <c r="M7" s="1046">
        <v>11998.89</v>
      </c>
      <c r="N7" s="1045"/>
      <c r="O7" s="1046">
        <f>M7</f>
        <v>11998.89</v>
      </c>
      <c r="P7" s="1045"/>
      <c r="Q7" s="1039" t="s">
        <v>1911</v>
      </c>
      <c r="R7" s="1039" t="s">
        <v>1912</v>
      </c>
      <c r="S7" s="395"/>
    </row>
    <row r="8" spans="1:19" s="396" customFormat="1" ht="82.5" customHeight="1" x14ac:dyDescent="0.25">
      <c r="A8" s="1053"/>
      <c r="B8" s="1039"/>
      <c r="C8" s="1053"/>
      <c r="D8" s="1039"/>
      <c r="E8" s="1039"/>
      <c r="F8" s="1039"/>
      <c r="G8" s="1039"/>
      <c r="H8" s="576" t="s">
        <v>1913</v>
      </c>
      <c r="I8" s="397" t="s">
        <v>1914</v>
      </c>
      <c r="J8" s="1039"/>
      <c r="K8" s="1041"/>
      <c r="L8" s="1045"/>
      <c r="M8" s="1046"/>
      <c r="N8" s="1045"/>
      <c r="O8" s="1046"/>
      <c r="P8" s="1045"/>
      <c r="Q8" s="1039"/>
      <c r="R8" s="1039"/>
      <c r="S8" s="395"/>
    </row>
    <row r="9" spans="1:19" s="396" customFormat="1" ht="159.75" customHeight="1" x14ac:dyDescent="0.25">
      <c r="A9" s="581">
        <v>2</v>
      </c>
      <c r="B9" s="581">
        <v>1</v>
      </c>
      <c r="C9" s="581">
        <v>4</v>
      </c>
      <c r="D9" s="576">
        <v>2</v>
      </c>
      <c r="E9" s="576" t="s">
        <v>1915</v>
      </c>
      <c r="F9" s="576" t="s">
        <v>1916</v>
      </c>
      <c r="G9" s="576" t="s">
        <v>196</v>
      </c>
      <c r="H9" s="576" t="s">
        <v>168</v>
      </c>
      <c r="I9" s="397" t="s">
        <v>1914</v>
      </c>
      <c r="J9" s="576" t="s">
        <v>1917</v>
      </c>
      <c r="K9" s="579" t="s">
        <v>45</v>
      </c>
      <c r="L9" s="579"/>
      <c r="M9" s="580">
        <v>7086.42</v>
      </c>
      <c r="N9" s="581"/>
      <c r="O9" s="580">
        <f>M9</f>
        <v>7086.42</v>
      </c>
      <c r="P9" s="580"/>
      <c r="Q9" s="576" t="s">
        <v>1911</v>
      </c>
      <c r="R9" s="576" t="s">
        <v>1912</v>
      </c>
      <c r="S9" s="395"/>
    </row>
    <row r="10" spans="1:19" ht="63.75" customHeight="1" x14ac:dyDescent="0.25">
      <c r="A10" s="969">
        <v>3</v>
      </c>
      <c r="B10" s="969">
        <v>1</v>
      </c>
      <c r="C10" s="969">
        <v>4</v>
      </c>
      <c r="D10" s="969">
        <v>2</v>
      </c>
      <c r="E10" s="969" t="s">
        <v>1918</v>
      </c>
      <c r="F10" s="969" t="s">
        <v>1919</v>
      </c>
      <c r="G10" s="576" t="s">
        <v>1215</v>
      </c>
      <c r="H10" s="576" t="s">
        <v>168</v>
      </c>
      <c r="I10" s="581">
        <v>70</v>
      </c>
      <c r="J10" s="969" t="s">
        <v>1920</v>
      </c>
      <c r="K10" s="976" t="s">
        <v>38</v>
      </c>
      <c r="L10" s="1047"/>
      <c r="M10" s="1049">
        <v>11325.53</v>
      </c>
      <c r="N10" s="1051"/>
      <c r="O10" s="1049">
        <f>M10</f>
        <v>11325.53</v>
      </c>
      <c r="P10" s="1051"/>
      <c r="Q10" s="969" t="s">
        <v>1911</v>
      </c>
      <c r="R10" s="969" t="s">
        <v>1912</v>
      </c>
      <c r="S10" s="87"/>
    </row>
    <row r="11" spans="1:19" ht="86.25" customHeight="1" x14ac:dyDescent="0.25">
      <c r="A11" s="984"/>
      <c r="B11" s="984"/>
      <c r="C11" s="984"/>
      <c r="D11" s="984"/>
      <c r="E11" s="984"/>
      <c r="F11" s="984"/>
      <c r="G11" s="576" t="s">
        <v>1921</v>
      </c>
      <c r="H11" s="532" t="s">
        <v>138</v>
      </c>
      <c r="I11" s="532">
        <v>1</v>
      </c>
      <c r="J11" s="984"/>
      <c r="K11" s="1040"/>
      <c r="L11" s="1048"/>
      <c r="M11" s="1050"/>
      <c r="N11" s="1052"/>
      <c r="O11" s="1050"/>
      <c r="P11" s="1052"/>
      <c r="Q11" s="984"/>
      <c r="R11" s="984"/>
      <c r="S11" s="87"/>
    </row>
    <row r="12" spans="1:19" ht="50.25" customHeight="1" x14ac:dyDescent="0.25">
      <c r="A12" s="969">
        <v>4</v>
      </c>
      <c r="B12" s="969">
        <v>1</v>
      </c>
      <c r="C12" s="969">
        <v>4</v>
      </c>
      <c r="D12" s="969">
        <v>2</v>
      </c>
      <c r="E12" s="969" t="s">
        <v>1922</v>
      </c>
      <c r="F12" s="969" t="s">
        <v>1923</v>
      </c>
      <c r="G12" s="576" t="s">
        <v>1215</v>
      </c>
      <c r="H12" s="576" t="s">
        <v>168</v>
      </c>
      <c r="I12" s="576">
        <v>70</v>
      </c>
      <c r="J12" s="969" t="s">
        <v>1924</v>
      </c>
      <c r="K12" s="969" t="s">
        <v>38</v>
      </c>
      <c r="L12" s="969"/>
      <c r="M12" s="1049">
        <v>11237.19</v>
      </c>
      <c r="N12" s="969"/>
      <c r="O12" s="1049">
        <f>M12</f>
        <v>11237.19</v>
      </c>
      <c r="P12" s="969"/>
      <c r="Q12" s="969" t="s">
        <v>1911</v>
      </c>
      <c r="R12" s="969" t="s">
        <v>1912</v>
      </c>
    </row>
    <row r="13" spans="1:19" ht="86.25" customHeight="1" x14ac:dyDescent="0.25">
      <c r="A13" s="984"/>
      <c r="B13" s="984"/>
      <c r="C13" s="984"/>
      <c r="D13" s="984"/>
      <c r="E13" s="984"/>
      <c r="F13" s="984"/>
      <c r="G13" s="576" t="s">
        <v>1921</v>
      </c>
      <c r="H13" s="532" t="s">
        <v>138</v>
      </c>
      <c r="I13" s="532">
        <v>1</v>
      </c>
      <c r="J13" s="984"/>
      <c r="K13" s="984"/>
      <c r="L13" s="984"/>
      <c r="M13" s="1050"/>
      <c r="N13" s="984"/>
      <c r="O13" s="1050"/>
      <c r="P13" s="984"/>
      <c r="Q13" s="984"/>
      <c r="R13" s="984"/>
    </row>
    <row r="14" spans="1:19" ht="84" customHeight="1" x14ac:dyDescent="0.25">
      <c r="A14" s="969">
        <v>5</v>
      </c>
      <c r="B14" s="969">
        <v>1</v>
      </c>
      <c r="C14" s="969">
        <v>4</v>
      </c>
      <c r="D14" s="969">
        <v>2</v>
      </c>
      <c r="E14" s="969" t="s">
        <v>1925</v>
      </c>
      <c r="F14" s="969" t="s">
        <v>1926</v>
      </c>
      <c r="G14" s="576" t="s">
        <v>1215</v>
      </c>
      <c r="H14" s="576" t="s">
        <v>168</v>
      </c>
      <c r="I14" s="576">
        <v>50</v>
      </c>
      <c r="J14" s="969" t="s">
        <v>1927</v>
      </c>
      <c r="K14" s="969" t="s">
        <v>38</v>
      </c>
      <c r="L14" s="969"/>
      <c r="M14" s="1049">
        <v>9260.49</v>
      </c>
      <c r="N14" s="969"/>
      <c r="O14" s="1049">
        <f>M14</f>
        <v>9260.49</v>
      </c>
      <c r="P14" s="969"/>
      <c r="Q14" s="969" t="s">
        <v>1911</v>
      </c>
      <c r="R14" s="969" t="s">
        <v>1912</v>
      </c>
      <c r="S14" s="68"/>
    </row>
    <row r="15" spans="1:19" ht="73.5" customHeight="1" x14ac:dyDescent="0.25">
      <c r="A15" s="984"/>
      <c r="B15" s="984"/>
      <c r="C15" s="984"/>
      <c r="D15" s="984"/>
      <c r="E15" s="984"/>
      <c r="F15" s="984"/>
      <c r="G15" s="576" t="s">
        <v>1921</v>
      </c>
      <c r="H15" s="532" t="s">
        <v>138</v>
      </c>
      <c r="I15" s="532">
        <v>1</v>
      </c>
      <c r="J15" s="984"/>
      <c r="K15" s="984"/>
      <c r="L15" s="984"/>
      <c r="M15" s="1050"/>
      <c r="N15" s="984"/>
      <c r="O15" s="1050"/>
      <c r="P15" s="984"/>
      <c r="Q15" s="984"/>
      <c r="R15" s="984"/>
      <c r="S15" s="68"/>
    </row>
    <row r="16" spans="1:19" ht="56.25" customHeight="1" x14ac:dyDescent="0.25">
      <c r="A16" s="969">
        <v>6</v>
      </c>
      <c r="B16" s="969">
        <v>1</v>
      </c>
      <c r="C16" s="969">
        <v>4</v>
      </c>
      <c r="D16" s="969">
        <v>2</v>
      </c>
      <c r="E16" s="969" t="s">
        <v>1928</v>
      </c>
      <c r="F16" s="969" t="s">
        <v>1929</v>
      </c>
      <c r="G16" s="576" t="s">
        <v>1215</v>
      </c>
      <c r="H16" s="576" t="s">
        <v>168</v>
      </c>
      <c r="I16" s="576">
        <v>50</v>
      </c>
      <c r="J16" s="969" t="s">
        <v>1930</v>
      </c>
      <c r="K16" s="969" t="s">
        <v>38</v>
      </c>
      <c r="L16" s="969"/>
      <c r="M16" s="1049">
        <v>10006.06</v>
      </c>
      <c r="N16" s="969"/>
      <c r="O16" s="1049">
        <f>M16</f>
        <v>10006.06</v>
      </c>
      <c r="P16" s="969"/>
      <c r="Q16" s="969" t="s">
        <v>1911</v>
      </c>
      <c r="R16" s="969" t="s">
        <v>1912</v>
      </c>
      <c r="S16" s="68"/>
    </row>
    <row r="17" spans="1:19" ht="66.75" customHeight="1" x14ac:dyDescent="0.25">
      <c r="A17" s="984"/>
      <c r="B17" s="984"/>
      <c r="C17" s="984"/>
      <c r="D17" s="984"/>
      <c r="E17" s="984"/>
      <c r="F17" s="984"/>
      <c r="G17" s="576" t="s">
        <v>1921</v>
      </c>
      <c r="H17" s="532" t="s">
        <v>138</v>
      </c>
      <c r="I17" s="532">
        <v>1</v>
      </c>
      <c r="J17" s="984"/>
      <c r="K17" s="984"/>
      <c r="L17" s="984"/>
      <c r="M17" s="1050"/>
      <c r="N17" s="984"/>
      <c r="O17" s="1050"/>
      <c r="P17" s="984"/>
      <c r="Q17" s="984"/>
      <c r="R17" s="984"/>
      <c r="S17" s="68"/>
    </row>
    <row r="18" spans="1:19" ht="42.75" customHeight="1" x14ac:dyDescent="0.25">
      <c r="A18" s="969">
        <v>7</v>
      </c>
      <c r="B18" s="969">
        <v>1</v>
      </c>
      <c r="C18" s="969">
        <v>4</v>
      </c>
      <c r="D18" s="969">
        <v>2</v>
      </c>
      <c r="E18" s="969" t="s">
        <v>1931</v>
      </c>
      <c r="F18" s="969" t="s">
        <v>1932</v>
      </c>
      <c r="G18" s="576" t="s">
        <v>1215</v>
      </c>
      <c r="H18" s="576" t="s">
        <v>168</v>
      </c>
      <c r="I18" s="576">
        <v>50</v>
      </c>
      <c r="J18" s="969" t="s">
        <v>1920</v>
      </c>
      <c r="K18" s="969" t="s">
        <v>38</v>
      </c>
      <c r="L18" s="969"/>
      <c r="M18" s="1049">
        <v>9596.86</v>
      </c>
      <c r="N18" s="969"/>
      <c r="O18" s="1049">
        <f>M18</f>
        <v>9596.86</v>
      </c>
      <c r="P18" s="969"/>
      <c r="Q18" s="969" t="s">
        <v>1911</v>
      </c>
      <c r="R18" s="969" t="s">
        <v>1912</v>
      </c>
      <c r="S18" s="68"/>
    </row>
    <row r="19" spans="1:19" ht="43.5" customHeight="1" x14ac:dyDescent="0.25">
      <c r="A19" s="984"/>
      <c r="B19" s="984"/>
      <c r="C19" s="984"/>
      <c r="D19" s="984"/>
      <c r="E19" s="984"/>
      <c r="F19" s="984"/>
      <c r="G19" s="576" t="s">
        <v>1921</v>
      </c>
      <c r="H19" s="532" t="s">
        <v>138</v>
      </c>
      <c r="I19" s="532">
        <v>1</v>
      </c>
      <c r="J19" s="984"/>
      <c r="K19" s="984"/>
      <c r="L19" s="984"/>
      <c r="M19" s="1050"/>
      <c r="N19" s="984"/>
      <c r="O19" s="1050"/>
      <c r="P19" s="984"/>
      <c r="Q19" s="984"/>
      <c r="R19" s="984"/>
      <c r="S19" s="68"/>
    </row>
    <row r="20" spans="1:19" ht="46.5" customHeight="1" x14ac:dyDescent="0.25">
      <c r="A20" s="969">
        <v>8</v>
      </c>
      <c r="B20" s="969">
        <v>1</v>
      </c>
      <c r="C20" s="969">
        <v>4</v>
      </c>
      <c r="D20" s="969">
        <v>2</v>
      </c>
      <c r="E20" s="969" t="s">
        <v>1933</v>
      </c>
      <c r="F20" s="969" t="s">
        <v>1934</v>
      </c>
      <c r="G20" s="576" t="s">
        <v>1215</v>
      </c>
      <c r="H20" s="576" t="s">
        <v>168</v>
      </c>
      <c r="I20" s="576">
        <v>60</v>
      </c>
      <c r="J20" s="969" t="s">
        <v>1935</v>
      </c>
      <c r="K20" s="969" t="s">
        <v>38</v>
      </c>
      <c r="L20" s="969"/>
      <c r="M20" s="1049">
        <v>9780</v>
      </c>
      <c r="N20" s="969"/>
      <c r="O20" s="1049">
        <f>M20</f>
        <v>9780</v>
      </c>
      <c r="P20" s="969"/>
      <c r="Q20" s="969" t="s">
        <v>1911</v>
      </c>
      <c r="R20" s="969" t="s">
        <v>1912</v>
      </c>
      <c r="S20" s="68"/>
    </row>
    <row r="21" spans="1:19" ht="53.25" customHeight="1" x14ac:dyDescent="0.25">
      <c r="A21" s="984"/>
      <c r="B21" s="984"/>
      <c r="C21" s="984"/>
      <c r="D21" s="984"/>
      <c r="E21" s="984"/>
      <c r="F21" s="984"/>
      <c r="G21" s="576" t="s">
        <v>1921</v>
      </c>
      <c r="H21" s="532" t="s">
        <v>138</v>
      </c>
      <c r="I21" s="532">
        <v>1</v>
      </c>
      <c r="J21" s="984"/>
      <c r="K21" s="984"/>
      <c r="L21" s="984"/>
      <c r="M21" s="1050"/>
      <c r="N21" s="984"/>
      <c r="O21" s="1050"/>
      <c r="P21" s="984"/>
      <c r="Q21" s="984"/>
      <c r="R21" s="984"/>
      <c r="S21" s="68"/>
    </row>
    <row r="22" spans="1:19" ht="75.75" customHeight="1" x14ac:dyDescent="0.25">
      <c r="A22" s="576">
        <v>9</v>
      </c>
      <c r="B22" s="576">
        <v>1</v>
      </c>
      <c r="C22" s="576">
        <v>4</v>
      </c>
      <c r="D22" s="576">
        <v>2</v>
      </c>
      <c r="E22" s="576" t="s">
        <v>1936</v>
      </c>
      <c r="F22" s="576" t="s">
        <v>1937</v>
      </c>
      <c r="G22" s="576" t="s">
        <v>196</v>
      </c>
      <c r="H22" s="576" t="s">
        <v>168</v>
      </c>
      <c r="I22" s="576">
        <v>50</v>
      </c>
      <c r="J22" s="576" t="s">
        <v>1938</v>
      </c>
      <c r="K22" s="576" t="s">
        <v>38</v>
      </c>
      <c r="L22" s="576"/>
      <c r="M22" s="582">
        <v>7217.74</v>
      </c>
      <c r="N22" s="576"/>
      <c r="O22" s="582">
        <f>M22</f>
        <v>7217.74</v>
      </c>
      <c r="P22" s="576"/>
      <c r="Q22" s="576" t="s">
        <v>1911</v>
      </c>
      <c r="R22" s="576" t="s">
        <v>1912</v>
      </c>
      <c r="S22" s="68"/>
    </row>
    <row r="23" spans="1:19" ht="74.25" customHeight="1" x14ac:dyDescent="0.25">
      <c r="A23" s="576">
        <v>10</v>
      </c>
      <c r="B23" s="576">
        <v>1</v>
      </c>
      <c r="C23" s="576">
        <v>4</v>
      </c>
      <c r="D23" s="576">
        <v>2</v>
      </c>
      <c r="E23" s="576" t="s">
        <v>1939</v>
      </c>
      <c r="F23" s="576" t="s">
        <v>1940</v>
      </c>
      <c r="G23" s="576" t="s">
        <v>196</v>
      </c>
      <c r="H23" s="576" t="s">
        <v>168</v>
      </c>
      <c r="I23" s="576">
        <v>50</v>
      </c>
      <c r="J23" s="576" t="s">
        <v>1941</v>
      </c>
      <c r="K23" s="576" t="s">
        <v>45</v>
      </c>
      <c r="L23" s="576"/>
      <c r="M23" s="582">
        <v>6940</v>
      </c>
      <c r="N23" s="576"/>
      <c r="O23" s="582">
        <f>M23</f>
        <v>6940</v>
      </c>
      <c r="P23" s="576"/>
      <c r="Q23" s="576" t="s">
        <v>1911</v>
      </c>
      <c r="R23" s="576" t="s">
        <v>1912</v>
      </c>
      <c r="S23" s="68"/>
    </row>
    <row r="24" spans="1:19" ht="58.5" customHeight="1" x14ac:dyDescent="0.25">
      <c r="A24" s="976">
        <v>11</v>
      </c>
      <c r="B24" s="976">
        <v>1</v>
      </c>
      <c r="C24" s="976">
        <v>4</v>
      </c>
      <c r="D24" s="976">
        <v>2</v>
      </c>
      <c r="E24" s="969" t="s">
        <v>1942</v>
      </c>
      <c r="F24" s="969" t="s">
        <v>3022</v>
      </c>
      <c r="G24" s="1039" t="s">
        <v>48</v>
      </c>
      <c r="H24" s="576" t="s">
        <v>1943</v>
      </c>
      <c r="I24" s="576">
        <v>94</v>
      </c>
      <c r="J24" s="969" t="s">
        <v>1543</v>
      </c>
      <c r="K24" s="976" t="s">
        <v>45</v>
      </c>
      <c r="L24" s="976" t="s">
        <v>34</v>
      </c>
      <c r="M24" s="1055">
        <v>34430.6</v>
      </c>
      <c r="N24" s="983">
        <v>453998.37</v>
      </c>
      <c r="O24" s="1055">
        <f>M24</f>
        <v>34430.6</v>
      </c>
      <c r="P24" s="983">
        <f>N24</f>
        <v>453998.37</v>
      </c>
      <c r="Q24" s="969" t="s">
        <v>1911</v>
      </c>
      <c r="R24" s="969" t="s">
        <v>1912</v>
      </c>
      <c r="S24" s="68"/>
    </row>
    <row r="25" spans="1:19" ht="58.5" customHeight="1" x14ac:dyDescent="0.25">
      <c r="A25" s="972"/>
      <c r="B25" s="972"/>
      <c r="C25" s="972"/>
      <c r="D25" s="972"/>
      <c r="E25" s="1054"/>
      <c r="F25" s="1054"/>
      <c r="G25" s="1039"/>
      <c r="H25" s="576" t="s">
        <v>168</v>
      </c>
      <c r="I25" s="576">
        <v>1920</v>
      </c>
      <c r="J25" s="1054"/>
      <c r="K25" s="972"/>
      <c r="L25" s="972"/>
      <c r="M25" s="1056"/>
      <c r="N25" s="1058"/>
      <c r="O25" s="1056"/>
      <c r="P25" s="1058"/>
      <c r="Q25" s="1054"/>
      <c r="R25" s="1054"/>
      <c r="S25" s="68"/>
    </row>
    <row r="26" spans="1:19" ht="58.5" customHeight="1" x14ac:dyDescent="0.25">
      <c r="A26" s="972"/>
      <c r="B26" s="972"/>
      <c r="C26" s="972"/>
      <c r="D26" s="972"/>
      <c r="E26" s="1054"/>
      <c r="F26" s="1054"/>
      <c r="G26" s="576" t="s">
        <v>196</v>
      </c>
      <c r="H26" s="576" t="s">
        <v>168</v>
      </c>
      <c r="I26" s="576">
        <v>100</v>
      </c>
      <c r="J26" s="1054"/>
      <c r="K26" s="972"/>
      <c r="L26" s="972"/>
      <c r="M26" s="1056"/>
      <c r="N26" s="1058"/>
      <c r="O26" s="1056"/>
      <c r="P26" s="1058"/>
      <c r="Q26" s="1054"/>
      <c r="R26" s="1054"/>
      <c r="S26" s="68"/>
    </row>
    <row r="27" spans="1:19" ht="31.5" customHeight="1" x14ac:dyDescent="0.25">
      <c r="A27" s="972"/>
      <c r="B27" s="972"/>
      <c r="C27" s="972"/>
      <c r="D27" s="972"/>
      <c r="E27" s="1054"/>
      <c r="F27" s="1054"/>
      <c r="G27" s="576" t="s">
        <v>886</v>
      </c>
      <c r="H27" s="576" t="s">
        <v>1011</v>
      </c>
      <c r="I27" s="576">
        <v>1</v>
      </c>
      <c r="J27" s="1054"/>
      <c r="K27" s="972"/>
      <c r="L27" s="972"/>
      <c r="M27" s="1056"/>
      <c r="N27" s="1058"/>
      <c r="O27" s="1056"/>
      <c r="P27" s="1058"/>
      <c r="Q27" s="1054"/>
      <c r="R27" s="1054"/>
      <c r="S27" s="68"/>
    </row>
    <row r="28" spans="1:19" ht="31.5" customHeight="1" x14ac:dyDescent="0.25">
      <c r="A28" s="972"/>
      <c r="B28" s="972"/>
      <c r="C28" s="972"/>
      <c r="D28" s="972"/>
      <c r="E28" s="1054"/>
      <c r="F28" s="1054"/>
      <c r="G28" s="576" t="s">
        <v>820</v>
      </c>
      <c r="H28" s="576" t="s">
        <v>1011</v>
      </c>
      <c r="I28" s="576">
        <v>8</v>
      </c>
      <c r="J28" s="1054"/>
      <c r="K28" s="972"/>
      <c r="L28" s="972"/>
      <c r="M28" s="1056"/>
      <c r="N28" s="1058"/>
      <c r="O28" s="1056"/>
      <c r="P28" s="1058"/>
      <c r="Q28" s="1054"/>
      <c r="R28" s="1054"/>
      <c r="S28" s="68"/>
    </row>
    <row r="29" spans="1:19" ht="36" customHeight="1" x14ac:dyDescent="0.25">
      <c r="A29" s="972"/>
      <c r="B29" s="972"/>
      <c r="C29" s="972"/>
      <c r="D29" s="972"/>
      <c r="E29" s="1054"/>
      <c r="F29" s="1054"/>
      <c r="G29" s="576" t="s">
        <v>1944</v>
      </c>
      <c r="H29" s="576" t="s">
        <v>1945</v>
      </c>
      <c r="I29" s="576">
        <v>5</v>
      </c>
      <c r="J29" s="1054"/>
      <c r="K29" s="972"/>
      <c r="L29" s="972"/>
      <c r="M29" s="1056"/>
      <c r="N29" s="1058"/>
      <c r="O29" s="1056"/>
      <c r="P29" s="1058"/>
      <c r="Q29" s="1054"/>
      <c r="R29" s="1054"/>
      <c r="S29" s="68"/>
    </row>
    <row r="30" spans="1:19" ht="33.75" customHeight="1" x14ac:dyDescent="0.25">
      <c r="A30" s="972"/>
      <c r="B30" s="972"/>
      <c r="C30" s="972"/>
      <c r="D30" s="972"/>
      <c r="E30" s="1054"/>
      <c r="F30" s="1054"/>
      <c r="G30" s="576" t="s">
        <v>44</v>
      </c>
      <c r="H30" s="576" t="s">
        <v>168</v>
      </c>
      <c r="I30" s="576">
        <v>50</v>
      </c>
      <c r="J30" s="1054"/>
      <c r="K30" s="972"/>
      <c r="L30" s="972"/>
      <c r="M30" s="1056"/>
      <c r="N30" s="1058"/>
      <c r="O30" s="1056"/>
      <c r="P30" s="1058"/>
      <c r="Q30" s="1054"/>
      <c r="R30" s="1054"/>
      <c r="S30" s="68"/>
    </row>
    <row r="31" spans="1:19" ht="40.5" customHeight="1" x14ac:dyDescent="0.25">
      <c r="A31" s="1040"/>
      <c r="B31" s="1040"/>
      <c r="C31" s="1040"/>
      <c r="D31" s="1040"/>
      <c r="E31" s="984"/>
      <c r="F31" s="984"/>
      <c r="G31" s="576" t="s">
        <v>197</v>
      </c>
      <c r="H31" s="576" t="s">
        <v>1011</v>
      </c>
      <c r="I31" s="576">
        <v>1</v>
      </c>
      <c r="J31" s="984"/>
      <c r="K31" s="1040"/>
      <c r="L31" s="1040"/>
      <c r="M31" s="1057"/>
      <c r="N31" s="1059"/>
      <c r="O31" s="1057"/>
      <c r="P31" s="1059"/>
      <c r="Q31" s="984"/>
      <c r="R31" s="984"/>
      <c r="S31" s="68"/>
    </row>
    <row r="32" spans="1:19" ht="111.75" customHeight="1" x14ac:dyDescent="0.25">
      <c r="A32" s="1039">
        <v>12</v>
      </c>
      <c r="B32" s="1039">
        <v>1</v>
      </c>
      <c r="C32" s="1039">
        <v>4</v>
      </c>
      <c r="D32" s="1039">
        <v>2</v>
      </c>
      <c r="E32" s="1039" t="s">
        <v>1946</v>
      </c>
      <c r="F32" s="1039" t="s">
        <v>1947</v>
      </c>
      <c r="G32" s="583" t="s">
        <v>196</v>
      </c>
      <c r="H32" s="577" t="s">
        <v>168</v>
      </c>
      <c r="I32" s="398">
        <v>60</v>
      </c>
      <c r="J32" s="1039" t="s">
        <v>1948</v>
      </c>
      <c r="K32" s="1039" t="s">
        <v>45</v>
      </c>
      <c r="L32" s="1045"/>
      <c r="M32" s="1060">
        <v>13200</v>
      </c>
      <c r="N32" s="1045"/>
      <c r="O32" s="1060">
        <f>M32</f>
        <v>13200</v>
      </c>
      <c r="P32" s="1045"/>
      <c r="Q32" s="1039" t="s">
        <v>1911</v>
      </c>
      <c r="R32" s="1039" t="s">
        <v>1912</v>
      </c>
      <c r="S32" s="68"/>
    </row>
    <row r="33" spans="1:19" ht="87" customHeight="1" x14ac:dyDescent="0.25">
      <c r="A33" s="1039"/>
      <c r="B33" s="1039"/>
      <c r="C33" s="1039"/>
      <c r="D33" s="1039"/>
      <c r="E33" s="1039"/>
      <c r="F33" s="1039"/>
      <c r="G33" s="399" t="s">
        <v>57</v>
      </c>
      <c r="H33" s="576" t="s">
        <v>57</v>
      </c>
      <c r="I33" s="400">
        <v>1</v>
      </c>
      <c r="J33" s="1039"/>
      <c r="K33" s="1039"/>
      <c r="L33" s="1045"/>
      <c r="M33" s="1060"/>
      <c r="N33" s="1045"/>
      <c r="O33" s="1060"/>
      <c r="P33" s="1045"/>
      <c r="Q33" s="1039"/>
      <c r="R33" s="1039"/>
      <c r="S33" s="68"/>
    </row>
    <row r="34" spans="1:19" ht="43.5" customHeight="1" x14ac:dyDescent="0.25">
      <c r="A34" s="969">
        <v>13</v>
      </c>
      <c r="B34" s="969">
        <v>1</v>
      </c>
      <c r="C34" s="969">
        <v>4</v>
      </c>
      <c r="D34" s="969">
        <v>2</v>
      </c>
      <c r="E34" s="969" t="s">
        <v>1949</v>
      </c>
      <c r="F34" s="969" t="s">
        <v>1950</v>
      </c>
      <c r="G34" s="576" t="s">
        <v>1215</v>
      </c>
      <c r="H34" s="576" t="s">
        <v>168</v>
      </c>
      <c r="I34" s="576">
        <v>50</v>
      </c>
      <c r="J34" s="969" t="s">
        <v>1951</v>
      </c>
      <c r="K34" s="969" t="s">
        <v>38</v>
      </c>
      <c r="L34" s="969"/>
      <c r="M34" s="1049">
        <v>5662.5</v>
      </c>
      <c r="N34" s="969"/>
      <c r="O34" s="1049">
        <f>M34</f>
        <v>5662.5</v>
      </c>
      <c r="P34" s="969"/>
      <c r="Q34" s="969" t="s">
        <v>1911</v>
      </c>
      <c r="R34" s="969" t="s">
        <v>1912</v>
      </c>
      <c r="S34" s="68"/>
    </row>
    <row r="35" spans="1:19" ht="37.5" customHeight="1" x14ac:dyDescent="0.25">
      <c r="A35" s="984"/>
      <c r="B35" s="984"/>
      <c r="C35" s="984"/>
      <c r="D35" s="984"/>
      <c r="E35" s="984"/>
      <c r="F35" s="984"/>
      <c r="G35" s="577" t="s">
        <v>1944</v>
      </c>
      <c r="H35" s="577" t="s">
        <v>1945</v>
      </c>
      <c r="I35" s="577">
        <v>1</v>
      </c>
      <c r="J35" s="984"/>
      <c r="K35" s="984"/>
      <c r="L35" s="984"/>
      <c r="M35" s="1050"/>
      <c r="N35" s="984"/>
      <c r="O35" s="1050"/>
      <c r="P35" s="984"/>
      <c r="Q35" s="984"/>
      <c r="R35" s="984"/>
      <c r="S35" s="68"/>
    </row>
    <row r="36" spans="1:19" ht="37.5" customHeight="1" x14ac:dyDescent="0.25">
      <c r="A36" s="969">
        <v>14</v>
      </c>
      <c r="B36" s="969">
        <v>1</v>
      </c>
      <c r="C36" s="969">
        <v>4</v>
      </c>
      <c r="D36" s="969">
        <v>2</v>
      </c>
      <c r="E36" s="969" t="s">
        <v>1952</v>
      </c>
      <c r="F36" s="969" t="s">
        <v>1953</v>
      </c>
      <c r="G36" s="576" t="s">
        <v>1215</v>
      </c>
      <c r="H36" s="576" t="s">
        <v>168</v>
      </c>
      <c r="I36" s="576">
        <v>55</v>
      </c>
      <c r="J36" s="1061" t="s">
        <v>1935</v>
      </c>
      <c r="K36" s="969" t="s">
        <v>38</v>
      </c>
      <c r="L36" s="969"/>
      <c r="M36" s="1049">
        <v>7170.9</v>
      </c>
      <c r="N36" s="969"/>
      <c r="O36" s="1049">
        <f>M36</f>
        <v>7170.9</v>
      </c>
      <c r="P36" s="969"/>
      <c r="Q36" s="969" t="s">
        <v>1911</v>
      </c>
      <c r="R36" s="969" t="s">
        <v>1912</v>
      </c>
      <c r="S36" s="68"/>
    </row>
    <row r="37" spans="1:19" ht="37.5" customHeight="1" x14ac:dyDescent="0.25">
      <c r="A37" s="984"/>
      <c r="B37" s="984"/>
      <c r="C37" s="984"/>
      <c r="D37" s="984"/>
      <c r="E37" s="984"/>
      <c r="F37" s="984"/>
      <c r="G37" s="576" t="s">
        <v>1921</v>
      </c>
      <c r="H37" s="532" t="s">
        <v>138</v>
      </c>
      <c r="I37" s="532">
        <v>1</v>
      </c>
      <c r="J37" s="1062"/>
      <c r="K37" s="984"/>
      <c r="L37" s="984"/>
      <c r="M37" s="1050"/>
      <c r="N37" s="984"/>
      <c r="O37" s="1050"/>
      <c r="P37" s="984"/>
      <c r="Q37" s="984"/>
      <c r="R37" s="984"/>
      <c r="S37" s="68"/>
    </row>
    <row r="38" spans="1:19" ht="43.5" customHeight="1" x14ac:dyDescent="0.25">
      <c r="A38" s="969">
        <v>15</v>
      </c>
      <c r="B38" s="969">
        <v>1</v>
      </c>
      <c r="C38" s="969">
        <v>4</v>
      </c>
      <c r="D38" s="969">
        <v>2</v>
      </c>
      <c r="E38" s="969" t="s">
        <v>1954</v>
      </c>
      <c r="F38" s="969" t="s">
        <v>1955</v>
      </c>
      <c r="G38" s="576" t="s">
        <v>1215</v>
      </c>
      <c r="H38" s="576" t="s">
        <v>168</v>
      </c>
      <c r="I38" s="576">
        <v>50</v>
      </c>
      <c r="J38" s="969" t="s">
        <v>1956</v>
      </c>
      <c r="K38" s="969" t="s">
        <v>45</v>
      </c>
      <c r="L38" s="969"/>
      <c r="M38" s="1049">
        <v>14978.09</v>
      </c>
      <c r="N38" s="969"/>
      <c r="O38" s="1049">
        <f>M38</f>
        <v>14978.09</v>
      </c>
      <c r="P38" s="969"/>
      <c r="Q38" s="969" t="s">
        <v>1911</v>
      </c>
      <c r="R38" s="969" t="s">
        <v>1912</v>
      </c>
      <c r="S38" s="68"/>
    </row>
    <row r="39" spans="1:19" ht="79.5" customHeight="1" x14ac:dyDescent="0.25">
      <c r="A39" s="984"/>
      <c r="B39" s="984"/>
      <c r="C39" s="984"/>
      <c r="D39" s="984"/>
      <c r="E39" s="984"/>
      <c r="F39" s="984"/>
      <c r="G39" s="576" t="s">
        <v>1921</v>
      </c>
      <c r="H39" s="532" t="s">
        <v>138</v>
      </c>
      <c r="I39" s="532">
        <v>1</v>
      </c>
      <c r="J39" s="984"/>
      <c r="K39" s="984"/>
      <c r="L39" s="984"/>
      <c r="M39" s="1050"/>
      <c r="N39" s="984"/>
      <c r="O39" s="1050"/>
      <c r="P39" s="984"/>
      <c r="Q39" s="984"/>
      <c r="R39" s="984"/>
      <c r="S39" s="68"/>
    </row>
    <row r="40" spans="1:19" ht="208.5" customHeight="1" x14ac:dyDescent="0.25">
      <c r="A40" s="576">
        <v>16</v>
      </c>
      <c r="B40" s="576">
        <v>1</v>
      </c>
      <c r="C40" s="576">
        <v>4</v>
      </c>
      <c r="D40" s="576">
        <v>2</v>
      </c>
      <c r="E40" s="576" t="s">
        <v>1957</v>
      </c>
      <c r="F40" s="576" t="s">
        <v>1958</v>
      </c>
      <c r="G40" s="576" t="s">
        <v>196</v>
      </c>
      <c r="H40" s="576" t="s">
        <v>168</v>
      </c>
      <c r="I40" s="576">
        <v>60</v>
      </c>
      <c r="J40" s="576" t="s">
        <v>1959</v>
      </c>
      <c r="K40" s="576" t="s">
        <v>38</v>
      </c>
      <c r="L40" s="576"/>
      <c r="M40" s="582">
        <v>7497.6</v>
      </c>
      <c r="N40" s="576"/>
      <c r="O40" s="582">
        <f>M40</f>
        <v>7497.6</v>
      </c>
      <c r="P40" s="576"/>
      <c r="Q40" s="576" t="s">
        <v>1911</v>
      </c>
      <c r="R40" s="576" t="s">
        <v>1912</v>
      </c>
      <c r="S40" s="68"/>
    </row>
    <row r="41" spans="1:19" ht="81" customHeight="1" x14ac:dyDescent="0.25">
      <c r="A41" s="739">
        <v>17</v>
      </c>
      <c r="B41" s="739">
        <v>1</v>
      </c>
      <c r="C41" s="739">
        <v>4</v>
      </c>
      <c r="D41" s="739">
        <v>2</v>
      </c>
      <c r="E41" s="739" t="s">
        <v>1960</v>
      </c>
      <c r="F41" s="739" t="s">
        <v>1961</v>
      </c>
      <c r="G41" s="532" t="s">
        <v>1215</v>
      </c>
      <c r="H41" s="532" t="s">
        <v>168</v>
      </c>
      <c r="I41" s="532">
        <v>60</v>
      </c>
      <c r="J41" s="739" t="s">
        <v>1962</v>
      </c>
      <c r="K41" s="739" t="s">
        <v>38</v>
      </c>
      <c r="L41" s="739"/>
      <c r="M41" s="1063">
        <v>6986.42</v>
      </c>
      <c r="N41" s="739"/>
      <c r="O41" s="1063">
        <f>M41</f>
        <v>6986.42</v>
      </c>
      <c r="P41" s="739"/>
      <c r="Q41" s="739" t="s">
        <v>1911</v>
      </c>
      <c r="R41" s="739" t="s">
        <v>1912</v>
      </c>
      <c r="S41" s="68"/>
    </row>
    <row r="42" spans="1:19" ht="55.5" customHeight="1" x14ac:dyDescent="0.25">
      <c r="A42" s="739"/>
      <c r="B42" s="739"/>
      <c r="C42" s="739"/>
      <c r="D42" s="739"/>
      <c r="E42" s="739"/>
      <c r="F42" s="739"/>
      <c r="G42" s="532" t="s">
        <v>1944</v>
      </c>
      <c r="H42" s="532" t="s">
        <v>1945</v>
      </c>
      <c r="I42" s="532">
        <v>1</v>
      </c>
      <c r="J42" s="739"/>
      <c r="K42" s="739"/>
      <c r="L42" s="739"/>
      <c r="M42" s="1063"/>
      <c r="N42" s="739"/>
      <c r="O42" s="1063"/>
      <c r="P42" s="739"/>
      <c r="Q42" s="739"/>
      <c r="R42" s="739"/>
      <c r="S42" s="68"/>
    </row>
    <row r="43" spans="1:19" ht="55.5" customHeight="1" x14ac:dyDescent="0.25">
      <c r="A43" s="739"/>
      <c r="B43" s="739"/>
      <c r="C43" s="739"/>
      <c r="D43" s="739"/>
      <c r="E43" s="739"/>
      <c r="F43" s="739"/>
      <c r="G43" s="532" t="s">
        <v>55</v>
      </c>
      <c r="H43" s="532" t="s">
        <v>138</v>
      </c>
      <c r="I43" s="532">
        <v>1</v>
      </c>
      <c r="J43" s="739"/>
      <c r="K43" s="739"/>
      <c r="L43" s="739"/>
      <c r="M43" s="1063"/>
      <c r="N43" s="739"/>
      <c r="O43" s="1063"/>
      <c r="P43" s="739"/>
      <c r="Q43" s="739"/>
      <c r="R43" s="739"/>
      <c r="S43" s="68"/>
    </row>
    <row r="44" spans="1:19" ht="129" customHeight="1" x14ac:dyDescent="0.25">
      <c r="A44" s="576">
        <v>18</v>
      </c>
      <c r="B44" s="576">
        <v>1</v>
      </c>
      <c r="C44" s="576">
        <v>4</v>
      </c>
      <c r="D44" s="576">
        <v>2</v>
      </c>
      <c r="E44" s="576" t="s">
        <v>1963</v>
      </c>
      <c r="F44" s="576" t="s">
        <v>1964</v>
      </c>
      <c r="G44" s="576" t="s">
        <v>196</v>
      </c>
      <c r="H44" s="576" t="s">
        <v>168</v>
      </c>
      <c r="I44" s="576">
        <v>60</v>
      </c>
      <c r="J44" s="576" t="s">
        <v>1965</v>
      </c>
      <c r="K44" s="576" t="s">
        <v>38</v>
      </c>
      <c r="L44" s="576"/>
      <c r="M44" s="582">
        <v>11978.96</v>
      </c>
      <c r="N44" s="576"/>
      <c r="O44" s="582">
        <f>M44</f>
        <v>11978.96</v>
      </c>
      <c r="P44" s="576"/>
      <c r="Q44" s="576" t="s">
        <v>1911</v>
      </c>
      <c r="R44" s="576" t="s">
        <v>1912</v>
      </c>
      <c r="S44" s="68"/>
    </row>
    <row r="45" spans="1:19" s="396" customFormat="1" ht="315" customHeight="1" x14ac:dyDescent="0.25">
      <c r="A45" s="576">
        <v>19</v>
      </c>
      <c r="B45" s="576">
        <v>1</v>
      </c>
      <c r="C45" s="576">
        <v>4</v>
      </c>
      <c r="D45" s="576">
        <v>5</v>
      </c>
      <c r="E45" s="576" t="s">
        <v>1966</v>
      </c>
      <c r="F45" s="576" t="s">
        <v>1967</v>
      </c>
      <c r="G45" s="576" t="s">
        <v>196</v>
      </c>
      <c r="H45" s="576" t="s">
        <v>168</v>
      </c>
      <c r="I45" s="576">
        <v>60</v>
      </c>
      <c r="J45" s="576" t="s">
        <v>1968</v>
      </c>
      <c r="K45" s="576"/>
      <c r="L45" s="576" t="s">
        <v>45</v>
      </c>
      <c r="M45" s="582"/>
      <c r="N45" s="401">
        <v>30000</v>
      </c>
      <c r="O45" s="582"/>
      <c r="P45" s="401">
        <f>N45</f>
        <v>30000</v>
      </c>
      <c r="Q45" s="576" t="s">
        <v>1911</v>
      </c>
      <c r="R45" s="576" t="s">
        <v>1912</v>
      </c>
      <c r="S45" s="402"/>
    </row>
    <row r="46" spans="1:19" ht="47.25" customHeight="1" x14ac:dyDescent="0.25">
      <c r="A46" s="1053">
        <v>20</v>
      </c>
      <c r="B46" s="1053">
        <v>1</v>
      </c>
      <c r="C46" s="1053">
        <v>4</v>
      </c>
      <c r="D46" s="1053">
        <v>2</v>
      </c>
      <c r="E46" s="1053" t="s">
        <v>1969</v>
      </c>
      <c r="F46" s="1039" t="s">
        <v>1970</v>
      </c>
      <c r="G46" s="1053" t="s">
        <v>57</v>
      </c>
      <c r="H46" s="581" t="s">
        <v>1971</v>
      </c>
      <c r="I46" s="581">
        <v>3</v>
      </c>
      <c r="J46" s="1039" t="s">
        <v>1972</v>
      </c>
      <c r="K46" s="1053" t="s">
        <v>45</v>
      </c>
      <c r="L46" s="1045"/>
      <c r="M46" s="1046">
        <v>14785.9</v>
      </c>
      <c r="N46" s="1045"/>
      <c r="O46" s="1046">
        <f>M46</f>
        <v>14785.9</v>
      </c>
      <c r="P46" s="1045"/>
      <c r="Q46" s="1039" t="s">
        <v>1911</v>
      </c>
      <c r="R46" s="1039" t="s">
        <v>1912</v>
      </c>
    </row>
    <row r="47" spans="1:19" ht="58.5" customHeight="1" x14ac:dyDescent="0.25">
      <c r="A47" s="1053"/>
      <c r="B47" s="1053"/>
      <c r="C47" s="1053"/>
      <c r="D47" s="1053"/>
      <c r="E47" s="1053"/>
      <c r="F47" s="1039"/>
      <c r="G47" s="1053"/>
      <c r="H47" s="581" t="s">
        <v>1973</v>
      </c>
      <c r="I47" s="581">
        <v>2</v>
      </c>
      <c r="J47" s="1039"/>
      <c r="K47" s="1053"/>
      <c r="L47" s="1045"/>
      <c r="M47" s="1046"/>
      <c r="N47" s="1045"/>
      <c r="O47" s="1046"/>
      <c r="P47" s="1045"/>
      <c r="Q47" s="1039"/>
      <c r="R47" s="1039"/>
      <c r="S47" s="68"/>
    </row>
    <row r="48" spans="1:19" ht="76.5" customHeight="1" x14ac:dyDescent="0.25">
      <c r="A48" s="1053"/>
      <c r="B48" s="1053"/>
      <c r="C48" s="1053"/>
      <c r="D48" s="1053"/>
      <c r="E48" s="1053"/>
      <c r="F48" s="1039"/>
      <c r="G48" s="403" t="s">
        <v>1974</v>
      </c>
      <c r="H48" s="581" t="s">
        <v>940</v>
      </c>
      <c r="I48" s="581">
        <v>3000</v>
      </c>
      <c r="J48" s="1039"/>
      <c r="K48" s="1053"/>
      <c r="L48" s="1045"/>
      <c r="M48" s="1046"/>
      <c r="N48" s="1045"/>
      <c r="O48" s="1046"/>
      <c r="P48" s="1045"/>
      <c r="Q48" s="1039"/>
      <c r="R48" s="1039"/>
    </row>
    <row r="49" spans="1:18" ht="85.5" customHeight="1" x14ac:dyDescent="0.25">
      <c r="A49" s="1053"/>
      <c r="B49" s="1053"/>
      <c r="C49" s="1053"/>
      <c r="D49" s="1053"/>
      <c r="E49" s="1053"/>
      <c r="F49" s="1039"/>
      <c r="G49" s="403" t="s">
        <v>1975</v>
      </c>
      <c r="H49" s="581" t="s">
        <v>940</v>
      </c>
      <c r="I49" s="581">
        <v>5000</v>
      </c>
      <c r="J49" s="1039"/>
      <c r="K49" s="1053"/>
      <c r="L49" s="1045"/>
      <c r="M49" s="1046"/>
      <c r="N49" s="1045"/>
      <c r="O49" s="1046"/>
      <c r="P49" s="1045"/>
      <c r="Q49" s="1039"/>
      <c r="R49" s="1039"/>
    </row>
    <row r="50" spans="1:18" ht="57" customHeight="1" x14ac:dyDescent="0.25">
      <c r="A50" s="740">
        <v>21</v>
      </c>
      <c r="B50" s="740">
        <v>1</v>
      </c>
      <c r="C50" s="740">
        <v>4</v>
      </c>
      <c r="D50" s="740">
        <v>2</v>
      </c>
      <c r="E50" s="740" t="s">
        <v>1976</v>
      </c>
      <c r="F50" s="739" t="s">
        <v>1977</v>
      </c>
      <c r="G50" s="532" t="s">
        <v>1944</v>
      </c>
      <c r="H50" s="532" t="s">
        <v>1945</v>
      </c>
      <c r="I50" s="532">
        <v>30</v>
      </c>
      <c r="J50" s="739" t="s">
        <v>1965</v>
      </c>
      <c r="K50" s="740" t="s">
        <v>45</v>
      </c>
      <c r="L50" s="740"/>
      <c r="M50" s="1064">
        <v>156912.84</v>
      </c>
      <c r="N50" s="740"/>
      <c r="O50" s="1064">
        <f>M50</f>
        <v>156912.84</v>
      </c>
      <c r="P50" s="740"/>
      <c r="Q50" s="739" t="s">
        <v>1911</v>
      </c>
      <c r="R50" s="739" t="s">
        <v>1912</v>
      </c>
    </row>
    <row r="51" spans="1:18" ht="54" customHeight="1" x14ac:dyDescent="0.25">
      <c r="A51" s="740"/>
      <c r="B51" s="740"/>
      <c r="C51" s="740"/>
      <c r="D51" s="740"/>
      <c r="E51" s="740"/>
      <c r="F51" s="739"/>
      <c r="G51" s="532" t="s">
        <v>57</v>
      </c>
      <c r="H51" s="532" t="s">
        <v>57</v>
      </c>
      <c r="I51" s="532">
        <v>1</v>
      </c>
      <c r="J51" s="739"/>
      <c r="K51" s="740"/>
      <c r="L51" s="740"/>
      <c r="M51" s="1064"/>
      <c r="N51" s="740"/>
      <c r="O51" s="1064"/>
      <c r="P51" s="740"/>
      <c r="Q51" s="739"/>
      <c r="R51" s="739"/>
    </row>
    <row r="52" spans="1:18" ht="159" customHeight="1" x14ac:dyDescent="0.25">
      <c r="A52" s="581">
        <v>22</v>
      </c>
      <c r="B52" s="581">
        <v>1</v>
      </c>
      <c r="C52" s="581">
        <v>4</v>
      </c>
      <c r="D52" s="581">
        <v>5</v>
      </c>
      <c r="E52" s="576" t="s">
        <v>1978</v>
      </c>
      <c r="F52" s="576" t="s">
        <v>1979</v>
      </c>
      <c r="G52" s="576" t="s">
        <v>1366</v>
      </c>
      <c r="H52" s="576" t="s">
        <v>168</v>
      </c>
      <c r="I52" s="576">
        <v>80</v>
      </c>
      <c r="J52" s="576" t="s">
        <v>1980</v>
      </c>
      <c r="K52" s="581" t="s">
        <v>45</v>
      </c>
      <c r="L52" s="581"/>
      <c r="M52" s="580">
        <v>40292.06</v>
      </c>
      <c r="N52" s="581"/>
      <c r="O52" s="580">
        <f>M52</f>
        <v>40292.06</v>
      </c>
      <c r="P52" s="581"/>
      <c r="Q52" s="576" t="s">
        <v>1911</v>
      </c>
      <c r="R52" s="576" t="s">
        <v>1912</v>
      </c>
    </row>
    <row r="53" spans="1:18" ht="132" customHeight="1" x14ac:dyDescent="0.25">
      <c r="A53" s="740">
        <v>23</v>
      </c>
      <c r="B53" s="740">
        <v>1</v>
      </c>
      <c r="C53" s="740">
        <v>4</v>
      </c>
      <c r="D53" s="740">
        <v>2</v>
      </c>
      <c r="E53" s="739" t="s">
        <v>1981</v>
      </c>
      <c r="F53" s="739" t="s">
        <v>1982</v>
      </c>
      <c r="G53" s="532" t="s">
        <v>1215</v>
      </c>
      <c r="H53" s="532" t="s">
        <v>168</v>
      </c>
      <c r="I53" s="532">
        <v>100</v>
      </c>
      <c r="J53" s="739" t="s">
        <v>1983</v>
      </c>
      <c r="K53" s="740" t="s">
        <v>38</v>
      </c>
      <c r="L53" s="740"/>
      <c r="M53" s="1064">
        <v>11654.95</v>
      </c>
      <c r="N53" s="740"/>
      <c r="O53" s="1064">
        <f>M53</f>
        <v>11654.95</v>
      </c>
      <c r="P53" s="740"/>
      <c r="Q53" s="739" t="s">
        <v>1911</v>
      </c>
      <c r="R53" s="739" t="s">
        <v>1912</v>
      </c>
    </row>
    <row r="54" spans="1:18" ht="63" customHeight="1" x14ac:dyDescent="0.25">
      <c r="A54" s="740"/>
      <c r="B54" s="740"/>
      <c r="C54" s="740"/>
      <c r="D54" s="740"/>
      <c r="E54" s="739"/>
      <c r="F54" s="739"/>
      <c r="G54" s="576" t="s">
        <v>1921</v>
      </c>
      <c r="H54" s="532" t="s">
        <v>138</v>
      </c>
      <c r="I54" s="532">
        <v>1</v>
      </c>
      <c r="J54" s="739"/>
      <c r="K54" s="740"/>
      <c r="L54" s="740"/>
      <c r="M54" s="1064"/>
      <c r="N54" s="740"/>
      <c r="O54" s="1064"/>
      <c r="P54" s="740"/>
      <c r="Q54" s="739"/>
      <c r="R54" s="739"/>
    </row>
    <row r="55" spans="1:18" ht="150" x14ac:dyDescent="0.25">
      <c r="A55" s="533">
        <v>24</v>
      </c>
      <c r="B55" s="533">
        <v>1</v>
      </c>
      <c r="C55" s="533">
        <v>4</v>
      </c>
      <c r="D55" s="533">
        <v>2</v>
      </c>
      <c r="E55" s="532" t="s">
        <v>1984</v>
      </c>
      <c r="F55" s="532" t="s">
        <v>1985</v>
      </c>
      <c r="G55" s="532" t="s">
        <v>1986</v>
      </c>
      <c r="H55" s="532" t="s">
        <v>1987</v>
      </c>
      <c r="I55" s="532">
        <v>35</v>
      </c>
      <c r="J55" s="532" t="s">
        <v>1988</v>
      </c>
      <c r="K55" s="533"/>
      <c r="L55" s="533" t="s">
        <v>34</v>
      </c>
      <c r="M55" s="584"/>
      <c r="N55" s="535">
        <v>400000</v>
      </c>
      <c r="O55" s="535"/>
      <c r="P55" s="535">
        <f>N55</f>
        <v>400000</v>
      </c>
      <c r="Q55" s="532" t="s">
        <v>1911</v>
      </c>
      <c r="R55" s="532" t="s">
        <v>1912</v>
      </c>
    </row>
    <row r="56" spans="1:18" ht="110.25" customHeight="1" x14ac:dyDescent="0.25">
      <c r="A56" s="533">
        <v>25</v>
      </c>
      <c r="B56" s="533">
        <v>1</v>
      </c>
      <c r="C56" s="533">
        <v>4</v>
      </c>
      <c r="D56" s="533">
        <v>2</v>
      </c>
      <c r="E56" s="532" t="s">
        <v>1989</v>
      </c>
      <c r="F56" s="532" t="s">
        <v>1990</v>
      </c>
      <c r="G56" s="532" t="s">
        <v>44</v>
      </c>
      <c r="H56" s="532" t="s">
        <v>168</v>
      </c>
      <c r="I56" s="532">
        <v>30</v>
      </c>
      <c r="J56" s="532" t="s">
        <v>1991</v>
      </c>
      <c r="K56" s="533"/>
      <c r="L56" s="533" t="s">
        <v>34</v>
      </c>
      <c r="M56" s="584"/>
      <c r="N56" s="535">
        <v>120000</v>
      </c>
      <c r="O56" s="584"/>
      <c r="P56" s="535">
        <f>N56</f>
        <v>120000</v>
      </c>
      <c r="Q56" s="532" t="s">
        <v>1911</v>
      </c>
      <c r="R56" s="532" t="s">
        <v>1912</v>
      </c>
    </row>
    <row r="57" spans="1:18" ht="60" x14ac:dyDescent="0.25">
      <c r="A57" s="533">
        <v>26</v>
      </c>
      <c r="B57" s="533">
        <v>1</v>
      </c>
      <c r="C57" s="533">
        <v>4</v>
      </c>
      <c r="D57" s="533">
        <v>2</v>
      </c>
      <c r="E57" s="532" t="s">
        <v>1992</v>
      </c>
      <c r="F57" s="532" t="s">
        <v>1993</v>
      </c>
      <c r="G57" s="533" t="s">
        <v>196</v>
      </c>
      <c r="H57" s="533" t="s">
        <v>168</v>
      </c>
      <c r="I57" s="533">
        <v>100</v>
      </c>
      <c r="J57" s="532" t="s">
        <v>1994</v>
      </c>
      <c r="K57" s="533"/>
      <c r="L57" s="533" t="s">
        <v>34</v>
      </c>
      <c r="M57" s="533"/>
      <c r="N57" s="535">
        <v>15000</v>
      </c>
      <c r="O57" s="533"/>
      <c r="P57" s="535">
        <f>N57</f>
        <v>15000</v>
      </c>
      <c r="Q57" s="532" t="s">
        <v>1911</v>
      </c>
      <c r="R57" s="532" t="s">
        <v>1912</v>
      </c>
    </row>
    <row r="58" spans="1:18" ht="120.75" customHeight="1" x14ac:dyDescent="0.25">
      <c r="A58" s="740">
        <v>27</v>
      </c>
      <c r="B58" s="740">
        <v>1</v>
      </c>
      <c r="C58" s="740">
        <v>4</v>
      </c>
      <c r="D58" s="740">
        <v>2</v>
      </c>
      <c r="E58" s="739" t="s">
        <v>1995</v>
      </c>
      <c r="F58" s="739" t="s">
        <v>1996</v>
      </c>
      <c r="G58" s="739" t="s">
        <v>196</v>
      </c>
      <c r="H58" s="532" t="s">
        <v>1997</v>
      </c>
      <c r="I58" s="532">
        <v>2</v>
      </c>
      <c r="J58" s="739" t="s">
        <v>1998</v>
      </c>
      <c r="K58" s="740"/>
      <c r="L58" s="740" t="s">
        <v>34</v>
      </c>
      <c r="M58" s="1064"/>
      <c r="N58" s="758">
        <v>11000</v>
      </c>
      <c r="O58" s="758"/>
      <c r="P58" s="758">
        <v>11000</v>
      </c>
      <c r="Q58" s="739" t="s">
        <v>1911</v>
      </c>
      <c r="R58" s="739" t="s">
        <v>1912</v>
      </c>
    </row>
    <row r="59" spans="1:18" ht="30" x14ac:dyDescent="0.25">
      <c r="A59" s="740"/>
      <c r="B59" s="740"/>
      <c r="C59" s="740"/>
      <c r="D59" s="740"/>
      <c r="E59" s="739"/>
      <c r="F59" s="739"/>
      <c r="G59" s="739"/>
      <c r="H59" s="532" t="s">
        <v>1999</v>
      </c>
      <c r="I59" s="532">
        <v>120</v>
      </c>
      <c r="J59" s="739"/>
      <c r="K59" s="740"/>
      <c r="L59" s="740"/>
      <c r="M59" s="1064"/>
      <c r="N59" s="758"/>
      <c r="O59" s="758"/>
      <c r="P59" s="758"/>
      <c r="Q59" s="739"/>
      <c r="R59" s="739"/>
    </row>
    <row r="60" spans="1:18" ht="35.25" customHeight="1" x14ac:dyDescent="0.25">
      <c r="A60" s="740"/>
      <c r="B60" s="740"/>
      <c r="C60" s="740"/>
      <c r="D60" s="740"/>
      <c r="E60" s="739"/>
      <c r="F60" s="739"/>
      <c r="G60" s="532" t="s">
        <v>1944</v>
      </c>
      <c r="H60" s="532" t="s">
        <v>1945</v>
      </c>
      <c r="I60" s="532">
        <v>2</v>
      </c>
      <c r="J60" s="739"/>
      <c r="K60" s="740"/>
      <c r="L60" s="740"/>
      <c r="M60" s="1064"/>
      <c r="N60" s="758"/>
      <c r="O60" s="758"/>
      <c r="P60" s="758"/>
      <c r="Q60" s="739"/>
      <c r="R60" s="739"/>
    </row>
    <row r="61" spans="1:18" ht="112.5" customHeight="1" x14ac:dyDescent="0.25">
      <c r="A61" s="740">
        <v>28</v>
      </c>
      <c r="B61" s="740">
        <v>1</v>
      </c>
      <c r="C61" s="740">
        <v>4</v>
      </c>
      <c r="D61" s="740">
        <v>5</v>
      </c>
      <c r="E61" s="739" t="s">
        <v>2000</v>
      </c>
      <c r="F61" s="647" t="s">
        <v>2001</v>
      </c>
      <c r="G61" s="739" t="s">
        <v>48</v>
      </c>
      <c r="H61" s="532" t="s">
        <v>1943</v>
      </c>
      <c r="I61" s="532">
        <v>3</v>
      </c>
      <c r="J61" s="739" t="s">
        <v>2002</v>
      </c>
      <c r="K61" s="994"/>
      <c r="L61" s="740" t="s">
        <v>45</v>
      </c>
      <c r="M61" s="1065"/>
      <c r="N61" s="758">
        <v>11967.13</v>
      </c>
      <c r="O61" s="1066"/>
      <c r="P61" s="758">
        <f>N61</f>
        <v>11967.13</v>
      </c>
      <c r="Q61" s="739" t="s">
        <v>1911</v>
      </c>
      <c r="R61" s="739" t="s">
        <v>1912</v>
      </c>
    </row>
    <row r="62" spans="1:18" ht="154.5" customHeight="1" x14ac:dyDescent="0.25">
      <c r="A62" s="740"/>
      <c r="B62" s="740"/>
      <c r="C62" s="740"/>
      <c r="D62" s="740"/>
      <c r="E62" s="739"/>
      <c r="F62" s="648"/>
      <c r="G62" s="739"/>
      <c r="H62" s="532" t="s">
        <v>1913</v>
      </c>
      <c r="I62" s="532">
        <v>60</v>
      </c>
      <c r="J62" s="739"/>
      <c r="K62" s="994"/>
      <c r="L62" s="740"/>
      <c r="M62" s="1065"/>
      <c r="N62" s="758"/>
      <c r="O62" s="1066"/>
      <c r="P62" s="758"/>
      <c r="Q62" s="739"/>
      <c r="R62" s="739"/>
    </row>
    <row r="63" spans="1:18" ht="150.75" customHeight="1" x14ac:dyDescent="0.25">
      <c r="A63" s="532">
        <v>29</v>
      </c>
      <c r="B63" s="532">
        <v>1</v>
      </c>
      <c r="C63" s="532">
        <v>4</v>
      </c>
      <c r="D63" s="532">
        <v>5</v>
      </c>
      <c r="E63" s="532" t="s">
        <v>2003</v>
      </c>
      <c r="F63" s="532" t="s">
        <v>2004</v>
      </c>
      <c r="G63" s="532" t="s">
        <v>196</v>
      </c>
      <c r="H63" s="532" t="s">
        <v>168</v>
      </c>
      <c r="I63" s="532">
        <v>100</v>
      </c>
      <c r="J63" s="532" t="s">
        <v>2005</v>
      </c>
      <c r="K63" s="548"/>
      <c r="L63" s="532" t="s">
        <v>45</v>
      </c>
      <c r="M63" s="548"/>
      <c r="N63" s="536">
        <v>15936.9</v>
      </c>
      <c r="O63" s="536"/>
      <c r="P63" s="536">
        <f>N63</f>
        <v>15936.9</v>
      </c>
      <c r="Q63" s="532" t="s">
        <v>1911</v>
      </c>
      <c r="R63" s="532" t="s">
        <v>1912</v>
      </c>
    </row>
    <row r="64" spans="1:18" ht="139.5" customHeight="1" x14ac:dyDescent="0.25">
      <c r="A64" s="532">
        <v>30</v>
      </c>
      <c r="B64" s="532">
        <v>1</v>
      </c>
      <c r="C64" s="532">
        <v>4</v>
      </c>
      <c r="D64" s="532">
        <v>2</v>
      </c>
      <c r="E64" s="532" t="s">
        <v>2006</v>
      </c>
      <c r="F64" s="532" t="s">
        <v>2007</v>
      </c>
      <c r="G64" s="532" t="s">
        <v>1944</v>
      </c>
      <c r="H64" s="532" t="s">
        <v>1945</v>
      </c>
      <c r="I64" s="532">
        <v>1</v>
      </c>
      <c r="J64" s="532" t="s">
        <v>2008</v>
      </c>
      <c r="K64" s="548"/>
      <c r="L64" s="532" t="s">
        <v>34</v>
      </c>
      <c r="M64" s="532"/>
      <c r="N64" s="536">
        <v>25000</v>
      </c>
      <c r="O64" s="536"/>
      <c r="P64" s="536">
        <v>25000</v>
      </c>
      <c r="Q64" s="532" t="s">
        <v>1911</v>
      </c>
      <c r="R64" s="532" t="s">
        <v>1912</v>
      </c>
    </row>
    <row r="65" spans="1:18" s="9" customFormat="1" ht="92.25" customHeight="1" x14ac:dyDescent="0.25">
      <c r="A65" s="739">
        <v>31</v>
      </c>
      <c r="B65" s="739">
        <v>1</v>
      </c>
      <c r="C65" s="739">
        <v>4</v>
      </c>
      <c r="D65" s="739">
        <v>2</v>
      </c>
      <c r="E65" s="739" t="s">
        <v>2009</v>
      </c>
      <c r="F65" s="739" t="s">
        <v>2010</v>
      </c>
      <c r="G65" s="532" t="s">
        <v>196</v>
      </c>
      <c r="H65" s="532" t="s">
        <v>168</v>
      </c>
      <c r="I65" s="532">
        <v>60</v>
      </c>
      <c r="J65" s="739" t="s">
        <v>2011</v>
      </c>
      <c r="K65" s="739"/>
      <c r="L65" s="739" t="s">
        <v>45</v>
      </c>
      <c r="M65" s="739"/>
      <c r="N65" s="769">
        <v>14000</v>
      </c>
      <c r="O65" s="769"/>
      <c r="P65" s="769">
        <f>N65</f>
        <v>14000</v>
      </c>
      <c r="Q65" s="739" t="s">
        <v>1911</v>
      </c>
      <c r="R65" s="739" t="s">
        <v>1912</v>
      </c>
    </row>
    <row r="66" spans="1:18" s="9" customFormat="1" ht="304.5" customHeight="1" x14ac:dyDescent="0.25">
      <c r="A66" s="739"/>
      <c r="B66" s="739"/>
      <c r="C66" s="739"/>
      <c r="D66" s="739"/>
      <c r="E66" s="739"/>
      <c r="F66" s="739"/>
      <c r="G66" s="532" t="s">
        <v>57</v>
      </c>
      <c r="H66" s="532" t="s">
        <v>57</v>
      </c>
      <c r="I66" s="532">
        <v>1</v>
      </c>
      <c r="J66" s="739"/>
      <c r="K66" s="739"/>
      <c r="L66" s="739"/>
      <c r="M66" s="739"/>
      <c r="N66" s="769"/>
      <c r="O66" s="769"/>
      <c r="P66" s="769"/>
      <c r="Q66" s="739"/>
      <c r="R66" s="739"/>
    </row>
    <row r="67" spans="1:18" s="9" customFormat="1" ht="177" customHeight="1" x14ac:dyDescent="0.25">
      <c r="A67" s="532">
        <v>32</v>
      </c>
      <c r="B67" s="532">
        <v>1</v>
      </c>
      <c r="C67" s="532">
        <v>4</v>
      </c>
      <c r="D67" s="532">
        <v>2</v>
      </c>
      <c r="E67" s="532" t="s">
        <v>2012</v>
      </c>
      <c r="F67" s="532" t="s">
        <v>2013</v>
      </c>
      <c r="G67" s="532" t="s">
        <v>196</v>
      </c>
      <c r="H67" s="532" t="s">
        <v>168</v>
      </c>
      <c r="I67" s="532">
        <v>60</v>
      </c>
      <c r="J67" s="532" t="s">
        <v>2014</v>
      </c>
      <c r="K67" s="532"/>
      <c r="L67" s="532" t="s">
        <v>38</v>
      </c>
      <c r="M67" s="532"/>
      <c r="N67" s="536">
        <v>8097.6</v>
      </c>
      <c r="O67" s="536"/>
      <c r="P67" s="536">
        <f>N67</f>
        <v>8097.6</v>
      </c>
      <c r="Q67" s="532" t="s">
        <v>1911</v>
      </c>
      <c r="R67" s="532" t="s">
        <v>1912</v>
      </c>
    </row>
    <row r="68" spans="1:18" s="9" customFormat="1" ht="34.5" customHeight="1" x14ac:dyDescent="0.25">
      <c r="A68" s="739">
        <v>33</v>
      </c>
      <c r="B68" s="739">
        <v>1</v>
      </c>
      <c r="C68" s="739">
        <v>4</v>
      </c>
      <c r="D68" s="739">
        <v>2</v>
      </c>
      <c r="E68" s="739" t="s">
        <v>2015</v>
      </c>
      <c r="F68" s="739" t="s">
        <v>2016</v>
      </c>
      <c r="G68" s="739" t="s">
        <v>44</v>
      </c>
      <c r="H68" s="532" t="s">
        <v>2017</v>
      </c>
      <c r="I68" s="532">
        <v>2</v>
      </c>
      <c r="J68" s="739" t="s">
        <v>2018</v>
      </c>
      <c r="K68" s="739"/>
      <c r="L68" s="739" t="s">
        <v>34</v>
      </c>
      <c r="M68" s="739"/>
      <c r="N68" s="769">
        <v>45000</v>
      </c>
      <c r="O68" s="769"/>
      <c r="P68" s="769">
        <v>45000</v>
      </c>
      <c r="Q68" s="739" t="s">
        <v>1911</v>
      </c>
      <c r="R68" s="739" t="s">
        <v>1912</v>
      </c>
    </row>
    <row r="69" spans="1:18" ht="108" customHeight="1" x14ac:dyDescent="0.25">
      <c r="A69" s="739"/>
      <c r="B69" s="739"/>
      <c r="C69" s="739"/>
      <c r="D69" s="739"/>
      <c r="E69" s="739"/>
      <c r="F69" s="739"/>
      <c r="G69" s="739"/>
      <c r="H69" s="532" t="s">
        <v>2019</v>
      </c>
      <c r="I69" s="532">
        <v>50</v>
      </c>
      <c r="J69" s="739"/>
      <c r="K69" s="739"/>
      <c r="L69" s="739"/>
      <c r="M69" s="739"/>
      <c r="N69" s="769"/>
      <c r="O69" s="769"/>
      <c r="P69" s="769"/>
      <c r="Q69" s="739"/>
      <c r="R69" s="739"/>
    </row>
    <row r="70" spans="1:18" x14ac:dyDescent="0.25">
      <c r="A70" s="319"/>
      <c r="B70" s="319"/>
      <c r="C70" s="319"/>
      <c r="D70" s="319"/>
      <c r="E70" s="319"/>
      <c r="F70" s="319"/>
      <c r="G70" s="319"/>
      <c r="H70" s="319"/>
      <c r="I70" s="319"/>
      <c r="J70" s="319"/>
      <c r="K70" s="319"/>
      <c r="L70" s="319"/>
      <c r="M70" s="319"/>
      <c r="N70" s="351"/>
      <c r="O70" s="351"/>
      <c r="P70" s="351"/>
      <c r="Q70" s="319"/>
      <c r="R70" s="319"/>
    </row>
    <row r="71" spans="1:18" x14ac:dyDescent="0.25">
      <c r="L71" s="1067"/>
      <c r="M71" s="852" t="s">
        <v>35</v>
      </c>
      <c r="N71" s="852"/>
      <c r="O71" s="852"/>
      <c r="P71" s="1070"/>
      <c r="Q71" s="1070"/>
    </row>
    <row r="72" spans="1:18" x14ac:dyDescent="0.25">
      <c r="L72" s="1068"/>
      <c r="M72" s="852" t="s">
        <v>36</v>
      </c>
      <c r="N72" s="852" t="s">
        <v>37</v>
      </c>
      <c r="O72" s="852"/>
      <c r="P72" s="14"/>
      <c r="Q72" s="14"/>
    </row>
    <row r="73" spans="1:18" x14ac:dyDescent="0.25">
      <c r="L73" s="1069"/>
      <c r="M73" s="852"/>
      <c r="N73" s="292">
        <v>2020</v>
      </c>
      <c r="O73" s="292">
        <v>2021</v>
      </c>
      <c r="P73" s="14"/>
      <c r="Q73" s="14"/>
    </row>
    <row r="74" spans="1:18" x14ac:dyDescent="0.25">
      <c r="L74" s="385" t="s">
        <v>887</v>
      </c>
      <c r="M74" s="404">
        <v>33</v>
      </c>
      <c r="N74" s="208">
        <f>O7+O9+O12+O10+O14+O16+O18+O20+O22+O23+O24+O32+O34+O36+O38+O40+O41+O44+O46+O50+O52+O53</f>
        <v>420000</v>
      </c>
      <c r="O74" s="208">
        <f>P68+P67+P65+P64+P63+P61+P58+P57+P56+P45+P55+P24</f>
        <v>1150000</v>
      </c>
    </row>
    <row r="75" spans="1:18" x14ac:dyDescent="0.25">
      <c r="N75" s="233"/>
    </row>
  </sheetData>
  <mergeCells count="325">
    <mergeCell ref="L71:L73"/>
    <mergeCell ref="M71:O71"/>
    <mergeCell ref="P71:Q71"/>
    <mergeCell ref="M72:M73"/>
    <mergeCell ref="N72:O72"/>
    <mergeCell ref="K68:K69"/>
    <mergeCell ref="L68:L69"/>
    <mergeCell ref="M68:M69"/>
    <mergeCell ref="N68:N69"/>
    <mergeCell ref="O68:O69"/>
    <mergeCell ref="P68:P69"/>
    <mergeCell ref="Q65:Q66"/>
    <mergeCell ref="R65:R66"/>
    <mergeCell ref="L65:L66"/>
    <mergeCell ref="M65:M66"/>
    <mergeCell ref="N65:N66"/>
    <mergeCell ref="O65:O66"/>
    <mergeCell ref="P65:P66"/>
    <mergeCell ref="A61:A62"/>
    <mergeCell ref="A68:A69"/>
    <mergeCell ref="B68:B69"/>
    <mergeCell ref="C68:C69"/>
    <mergeCell ref="D68:D69"/>
    <mergeCell ref="E68:E69"/>
    <mergeCell ref="F68:F69"/>
    <mergeCell ref="G68:G69"/>
    <mergeCell ref="J68:J69"/>
    <mergeCell ref="K65:K66"/>
    <mergeCell ref="Q68:Q69"/>
    <mergeCell ref="R68:R69"/>
    <mergeCell ref="A65:A66"/>
    <mergeCell ref="B65:B66"/>
    <mergeCell ref="C65:C66"/>
    <mergeCell ref="D65:D66"/>
    <mergeCell ref="E65:E66"/>
    <mergeCell ref="P61:P62"/>
    <mergeCell ref="Q61:Q62"/>
    <mergeCell ref="R61:R62"/>
    <mergeCell ref="L61:L62"/>
    <mergeCell ref="M61:M62"/>
    <mergeCell ref="N61:N62"/>
    <mergeCell ref="O61:O62"/>
    <mergeCell ref="P58:P60"/>
    <mergeCell ref="Q58:Q60"/>
    <mergeCell ref="R58:R60"/>
    <mergeCell ref="L58:L60"/>
    <mergeCell ref="M58:M60"/>
    <mergeCell ref="F65:F66"/>
    <mergeCell ref="J65:J66"/>
    <mergeCell ref="J61:J62"/>
    <mergeCell ref="K61:K62"/>
    <mergeCell ref="A58:A60"/>
    <mergeCell ref="B58:B60"/>
    <mergeCell ref="C58:C60"/>
    <mergeCell ref="D58:D60"/>
    <mergeCell ref="E58:E60"/>
    <mergeCell ref="F58:F60"/>
    <mergeCell ref="G58:G59"/>
    <mergeCell ref="N58:N60"/>
    <mergeCell ref="O58:O60"/>
    <mergeCell ref="B61:B62"/>
    <mergeCell ref="C61:C62"/>
    <mergeCell ref="D61:D62"/>
    <mergeCell ref="E61:E62"/>
    <mergeCell ref="F61:F62"/>
    <mergeCell ref="G61:G62"/>
    <mergeCell ref="J58:J60"/>
    <mergeCell ref="K58:K60"/>
    <mergeCell ref="P50:P51"/>
    <mergeCell ref="Q50:Q51"/>
    <mergeCell ref="R50:R51"/>
    <mergeCell ref="A53:A54"/>
    <mergeCell ref="B53:B54"/>
    <mergeCell ref="C53:C54"/>
    <mergeCell ref="D53:D54"/>
    <mergeCell ref="E53:E54"/>
    <mergeCell ref="F53:F54"/>
    <mergeCell ref="J53:J54"/>
    <mergeCell ref="J50:J51"/>
    <mergeCell ref="K50:K51"/>
    <mergeCell ref="L50:L51"/>
    <mergeCell ref="M50:M51"/>
    <mergeCell ref="N50:N51"/>
    <mergeCell ref="O50:O51"/>
    <mergeCell ref="Q53:Q54"/>
    <mergeCell ref="R53:R54"/>
    <mergeCell ref="K53:K54"/>
    <mergeCell ref="L53:L54"/>
    <mergeCell ref="M53:M54"/>
    <mergeCell ref="N53:N54"/>
    <mergeCell ref="O53:O54"/>
    <mergeCell ref="P53:P54"/>
    <mergeCell ref="A38:A39"/>
    <mergeCell ref="B38:B39"/>
    <mergeCell ref="O46:O49"/>
    <mergeCell ref="P46:P49"/>
    <mergeCell ref="Q46:Q49"/>
    <mergeCell ref="R46:R49"/>
    <mergeCell ref="A50:A51"/>
    <mergeCell ref="B50:B51"/>
    <mergeCell ref="C50:C51"/>
    <mergeCell ref="D50:D51"/>
    <mergeCell ref="E50:E51"/>
    <mergeCell ref="F50:F51"/>
    <mergeCell ref="G46:G47"/>
    <mergeCell ref="J46:J49"/>
    <mergeCell ref="K46:K49"/>
    <mergeCell ref="L46:L49"/>
    <mergeCell ref="M46:M49"/>
    <mergeCell ref="N46:N49"/>
    <mergeCell ref="A46:A49"/>
    <mergeCell ref="B46:B49"/>
    <mergeCell ref="C46:C49"/>
    <mergeCell ref="D46:D49"/>
    <mergeCell ref="E46:E49"/>
    <mergeCell ref="F46:F49"/>
    <mergeCell ref="A41:A43"/>
    <mergeCell ref="B41:B43"/>
    <mergeCell ref="C41:C43"/>
    <mergeCell ref="D41:D43"/>
    <mergeCell ref="E41:E43"/>
    <mergeCell ref="F41:F43"/>
    <mergeCell ref="J41:J43"/>
    <mergeCell ref="K41:K43"/>
    <mergeCell ref="L41:L43"/>
    <mergeCell ref="M41:M43"/>
    <mergeCell ref="N41:N43"/>
    <mergeCell ref="O41:O43"/>
    <mergeCell ref="P41:P43"/>
    <mergeCell ref="Q41:Q43"/>
    <mergeCell ref="P36:P37"/>
    <mergeCell ref="P34:P35"/>
    <mergeCell ref="R41:R43"/>
    <mergeCell ref="R38:R39"/>
    <mergeCell ref="M38:M39"/>
    <mergeCell ref="N38:N39"/>
    <mergeCell ref="O38:O39"/>
    <mergeCell ref="P38:P39"/>
    <mergeCell ref="Q38:Q39"/>
    <mergeCell ref="R34:R35"/>
    <mergeCell ref="R36:R37"/>
    <mergeCell ref="C38:C39"/>
    <mergeCell ref="D38:D39"/>
    <mergeCell ref="E38:E39"/>
    <mergeCell ref="F38:F39"/>
    <mergeCell ref="J38:J39"/>
    <mergeCell ref="K38:K39"/>
    <mergeCell ref="K36:K37"/>
    <mergeCell ref="Q34:Q35"/>
    <mergeCell ref="D34:D35"/>
    <mergeCell ref="E34:E35"/>
    <mergeCell ref="F34:F35"/>
    <mergeCell ref="L38:L39"/>
    <mergeCell ref="L34:L35"/>
    <mergeCell ref="M34:M35"/>
    <mergeCell ref="N34:N35"/>
    <mergeCell ref="O34:O35"/>
    <mergeCell ref="Q36:Q37"/>
    <mergeCell ref="L36:L37"/>
    <mergeCell ref="M36:M37"/>
    <mergeCell ref="N36:N37"/>
    <mergeCell ref="O36:O37"/>
    <mergeCell ref="A36:A37"/>
    <mergeCell ref="B36:B37"/>
    <mergeCell ref="C36:C37"/>
    <mergeCell ref="D36:D37"/>
    <mergeCell ref="E36:E37"/>
    <mergeCell ref="F36:F37"/>
    <mergeCell ref="J36:J37"/>
    <mergeCell ref="J34:J35"/>
    <mergeCell ref="K34:K35"/>
    <mergeCell ref="A34:A35"/>
    <mergeCell ref="B34:B35"/>
    <mergeCell ref="C34:C35"/>
    <mergeCell ref="Q24:Q31"/>
    <mergeCell ref="R24:R31"/>
    <mergeCell ref="A32:A33"/>
    <mergeCell ref="B32:B33"/>
    <mergeCell ref="C32:C33"/>
    <mergeCell ref="D32:D33"/>
    <mergeCell ref="E32:E33"/>
    <mergeCell ref="G24:G25"/>
    <mergeCell ref="J24:J31"/>
    <mergeCell ref="K24:K31"/>
    <mergeCell ref="L24:L31"/>
    <mergeCell ref="M24:M31"/>
    <mergeCell ref="N24:N31"/>
    <mergeCell ref="O32:O33"/>
    <mergeCell ref="P32:P33"/>
    <mergeCell ref="Q32:Q33"/>
    <mergeCell ref="R32:R33"/>
    <mergeCell ref="L32:L33"/>
    <mergeCell ref="M32:M33"/>
    <mergeCell ref="N32:N33"/>
    <mergeCell ref="A24:A31"/>
    <mergeCell ref="B24:B31"/>
    <mergeCell ref="C24:C31"/>
    <mergeCell ref="D24:D31"/>
    <mergeCell ref="E24:E31"/>
    <mergeCell ref="F24:F31"/>
    <mergeCell ref="O24:O31"/>
    <mergeCell ref="P24:P31"/>
    <mergeCell ref="F32:F33"/>
    <mergeCell ref="J32:J33"/>
    <mergeCell ref="K32:K33"/>
    <mergeCell ref="Q20:Q21"/>
    <mergeCell ref="R20:R21"/>
    <mergeCell ref="R18:R19"/>
    <mergeCell ref="A20:A21"/>
    <mergeCell ref="B20:B21"/>
    <mergeCell ref="C20:C21"/>
    <mergeCell ref="D20:D21"/>
    <mergeCell ref="E20:E21"/>
    <mergeCell ref="F20:F21"/>
    <mergeCell ref="J20:J21"/>
    <mergeCell ref="K20:K21"/>
    <mergeCell ref="L20:L21"/>
    <mergeCell ref="L18:L19"/>
    <mergeCell ref="M18:M19"/>
    <mergeCell ref="N18:N19"/>
    <mergeCell ref="O18:O19"/>
    <mergeCell ref="P18:P19"/>
    <mergeCell ref="Q18:Q19"/>
    <mergeCell ref="A18:A19"/>
    <mergeCell ref="B18:B19"/>
    <mergeCell ref="C18:C19"/>
    <mergeCell ref="D18:D19"/>
    <mergeCell ref="E18:E19"/>
    <mergeCell ref="F18:F19"/>
    <mergeCell ref="E14:E15"/>
    <mergeCell ref="L16:L17"/>
    <mergeCell ref="M16:M17"/>
    <mergeCell ref="N16:N17"/>
    <mergeCell ref="O16:O17"/>
    <mergeCell ref="M20:M21"/>
    <mergeCell ref="N20:N21"/>
    <mergeCell ref="O20:O21"/>
    <mergeCell ref="P20:P21"/>
    <mergeCell ref="Q10:Q11"/>
    <mergeCell ref="A10:A11"/>
    <mergeCell ref="B10:B11"/>
    <mergeCell ref="C10:C11"/>
    <mergeCell ref="J18:J19"/>
    <mergeCell ref="K18:K19"/>
    <mergeCell ref="K16:K17"/>
    <mergeCell ref="P14:P15"/>
    <mergeCell ref="Q14:Q15"/>
    <mergeCell ref="A16:A17"/>
    <mergeCell ref="B16:B17"/>
    <mergeCell ref="C16:C17"/>
    <mergeCell ref="D16:D17"/>
    <mergeCell ref="E16:E17"/>
    <mergeCell ref="F16:F17"/>
    <mergeCell ref="J16:J17"/>
    <mergeCell ref="J14:J15"/>
    <mergeCell ref="K14:K15"/>
    <mergeCell ref="L14:L15"/>
    <mergeCell ref="M14:M15"/>
    <mergeCell ref="A14:A15"/>
    <mergeCell ref="B14:B15"/>
    <mergeCell ref="C14:C15"/>
    <mergeCell ref="D14:D15"/>
    <mergeCell ref="A12:A13"/>
    <mergeCell ref="B12:B13"/>
    <mergeCell ref="C12:C13"/>
    <mergeCell ref="D12:D13"/>
    <mergeCell ref="E12:E13"/>
    <mergeCell ref="F12:F13"/>
    <mergeCell ref="J12:J13"/>
    <mergeCell ref="K12:K13"/>
    <mergeCell ref="L12:L13"/>
    <mergeCell ref="M12:M13"/>
    <mergeCell ref="N12:N13"/>
    <mergeCell ref="O12:O13"/>
    <mergeCell ref="P12:P13"/>
    <mergeCell ref="F14:F15"/>
    <mergeCell ref="Q16:Q17"/>
    <mergeCell ref="R16:R17"/>
    <mergeCell ref="Q12:Q13"/>
    <mergeCell ref="R12:R13"/>
    <mergeCell ref="R14:R15"/>
    <mergeCell ref="N14:N15"/>
    <mergeCell ref="O14:O15"/>
    <mergeCell ref="P16:P17"/>
    <mergeCell ref="A7:A8"/>
    <mergeCell ref="B7:B8"/>
    <mergeCell ref="C7:C8"/>
    <mergeCell ref="D7:D8"/>
    <mergeCell ref="E7:E8"/>
    <mergeCell ref="F7:F8"/>
    <mergeCell ref="G7:G8"/>
    <mergeCell ref="J7:J8"/>
    <mergeCell ref="G4:G5"/>
    <mergeCell ref="H4:I4"/>
    <mergeCell ref="J4:J5"/>
    <mergeCell ref="A4:A5"/>
    <mergeCell ref="B4:B5"/>
    <mergeCell ref="C4:C5"/>
    <mergeCell ref="D4:D5"/>
    <mergeCell ref="E4:E5"/>
    <mergeCell ref="F4:F5"/>
    <mergeCell ref="Q7:Q8"/>
    <mergeCell ref="R7:R8"/>
    <mergeCell ref="D10:D11"/>
    <mergeCell ref="E10:E11"/>
    <mergeCell ref="F10:F11"/>
    <mergeCell ref="J10:J11"/>
    <mergeCell ref="K10:K11"/>
    <mergeCell ref="K7:K8"/>
    <mergeCell ref="Q4:Q5"/>
    <mergeCell ref="R4:R5"/>
    <mergeCell ref="K4:L4"/>
    <mergeCell ref="M4:N4"/>
    <mergeCell ref="O4:P4"/>
    <mergeCell ref="L7:L8"/>
    <mergeCell ref="M7:M8"/>
    <mergeCell ref="N7:N8"/>
    <mergeCell ref="O7:O8"/>
    <mergeCell ref="P7:P8"/>
    <mergeCell ref="R10:R11"/>
    <mergeCell ref="L10:L11"/>
    <mergeCell ref="M10:M11"/>
    <mergeCell ref="N10:N11"/>
    <mergeCell ref="O10:O11"/>
    <mergeCell ref="P10:P11"/>
  </mergeCells>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S57"/>
  <sheetViews>
    <sheetView zoomScale="70" zoomScaleNormal="70" workbookViewId="0">
      <selection activeCell="F10" sqref="F10"/>
    </sheetView>
  </sheetViews>
  <sheetFormatPr defaultRowHeight="15" x14ac:dyDescent="0.25"/>
  <cols>
    <col min="1" max="1" width="4.5703125" style="232" customWidth="1"/>
    <col min="2" max="2" width="12" style="232" customWidth="1"/>
    <col min="3" max="3" width="11.42578125" style="232" customWidth="1"/>
    <col min="4" max="4" width="11.5703125" style="232" customWidth="1"/>
    <col min="5" max="5" width="45.5703125" style="232" customWidth="1"/>
    <col min="6" max="6" width="75.42578125" style="232" customWidth="1"/>
    <col min="7" max="7" width="36.42578125" style="232" customWidth="1"/>
    <col min="8" max="8" width="26" style="232" customWidth="1"/>
    <col min="9" max="9" width="15.42578125" style="232" customWidth="1"/>
    <col min="10" max="10" width="39.42578125" style="232" customWidth="1"/>
    <col min="11" max="11" width="13" style="232" customWidth="1"/>
    <col min="12" max="12" width="12.5703125" style="232" customWidth="1"/>
    <col min="13" max="13" width="17.85546875" style="232" customWidth="1"/>
    <col min="14" max="14" width="17.42578125" style="232" customWidth="1"/>
    <col min="15" max="16" width="18" style="232" customWidth="1"/>
    <col min="17" max="17" width="21.42578125" style="232" customWidth="1"/>
    <col min="18" max="18" width="19" style="232" customWidth="1"/>
    <col min="19" max="19" width="9.7109375" style="232" bestFit="1" customWidth="1"/>
    <col min="20" max="16384" width="9.140625" style="232"/>
  </cols>
  <sheetData>
    <row r="1" spans="1:18" ht="15.75" x14ac:dyDescent="0.25">
      <c r="A1" s="15"/>
      <c r="B1" s="15"/>
      <c r="C1" s="15"/>
      <c r="D1" s="15"/>
      <c r="E1" s="15"/>
      <c r="F1" s="406"/>
      <c r="G1" s="15"/>
      <c r="H1" s="15"/>
      <c r="I1" s="15"/>
      <c r="J1" s="15"/>
      <c r="K1" s="15"/>
      <c r="L1" s="15"/>
      <c r="M1" s="15"/>
      <c r="N1" s="15"/>
      <c r="O1" s="15"/>
      <c r="P1" s="15"/>
      <c r="Q1" s="15"/>
      <c r="R1" s="15"/>
    </row>
    <row r="2" spans="1:18" ht="15.75" x14ac:dyDescent="0.25">
      <c r="A2" s="407" t="s">
        <v>2989</v>
      </c>
      <c r="B2" s="103"/>
      <c r="C2" s="103"/>
      <c r="D2" s="103"/>
      <c r="E2" s="408"/>
      <c r="F2" s="408"/>
      <c r="G2" s="408"/>
      <c r="H2" s="408"/>
      <c r="I2" s="408"/>
      <c r="J2" s="103"/>
      <c r="K2" s="103"/>
      <c r="L2" s="103"/>
      <c r="M2" s="103"/>
      <c r="N2" s="103"/>
      <c r="O2" s="103"/>
      <c r="P2" s="103"/>
      <c r="Q2" s="103"/>
      <c r="R2" s="103"/>
    </row>
    <row r="3" spans="1:18" ht="15.75" x14ac:dyDescent="0.25">
      <c r="A3" s="15"/>
      <c r="B3" s="15"/>
      <c r="C3" s="15"/>
      <c r="D3" s="15"/>
      <c r="E3" s="406"/>
      <c r="F3" s="406"/>
      <c r="G3" s="406"/>
      <c r="H3" s="406"/>
      <c r="I3" s="406"/>
      <c r="J3" s="15"/>
      <c r="K3" s="15"/>
      <c r="L3" s="15"/>
      <c r="M3" s="16"/>
      <c r="N3" s="16"/>
      <c r="O3" s="16"/>
      <c r="P3" s="16"/>
      <c r="Q3" s="15"/>
      <c r="R3" s="15"/>
    </row>
    <row r="4" spans="1:18" ht="53.25" customHeight="1" x14ac:dyDescent="0.25">
      <c r="A4" s="1071" t="s">
        <v>0</v>
      </c>
      <c r="B4" s="1073" t="s">
        <v>1</v>
      </c>
      <c r="C4" s="1073" t="s">
        <v>2</v>
      </c>
      <c r="D4" s="1073" t="s">
        <v>3</v>
      </c>
      <c r="E4" s="1071" t="s">
        <v>4</v>
      </c>
      <c r="F4" s="1071" t="s">
        <v>5</v>
      </c>
      <c r="G4" s="1071" t="s">
        <v>6</v>
      </c>
      <c r="H4" s="863" t="s">
        <v>7</v>
      </c>
      <c r="I4" s="863"/>
      <c r="J4" s="1071" t="s">
        <v>8</v>
      </c>
      <c r="K4" s="1075" t="s">
        <v>9</v>
      </c>
      <c r="L4" s="1031"/>
      <c r="M4" s="864" t="s">
        <v>10</v>
      </c>
      <c r="N4" s="864"/>
      <c r="O4" s="864" t="s">
        <v>11</v>
      </c>
      <c r="P4" s="864"/>
      <c r="Q4" s="1071" t="s">
        <v>12</v>
      </c>
      <c r="R4" s="1073" t="s">
        <v>13</v>
      </c>
    </row>
    <row r="5" spans="1:18" ht="15.75" x14ac:dyDescent="0.25">
      <c r="A5" s="1072"/>
      <c r="B5" s="1074"/>
      <c r="C5" s="1074"/>
      <c r="D5" s="1074"/>
      <c r="E5" s="1072"/>
      <c r="F5" s="1072"/>
      <c r="G5" s="1072"/>
      <c r="H5" s="409" t="s">
        <v>14</v>
      </c>
      <c r="I5" s="409" t="s">
        <v>15</v>
      </c>
      <c r="J5" s="1072"/>
      <c r="K5" s="410">
        <v>2020</v>
      </c>
      <c r="L5" s="410">
        <v>2021</v>
      </c>
      <c r="M5" s="411">
        <v>2020</v>
      </c>
      <c r="N5" s="411">
        <v>2021</v>
      </c>
      <c r="O5" s="411">
        <v>2020</v>
      </c>
      <c r="P5" s="411">
        <v>2021</v>
      </c>
      <c r="Q5" s="1072"/>
      <c r="R5" s="1074"/>
    </row>
    <row r="6" spans="1:18" ht="15.75" x14ac:dyDescent="0.25">
      <c r="A6" s="412" t="s">
        <v>16</v>
      </c>
      <c r="B6" s="409" t="s">
        <v>17</v>
      </c>
      <c r="C6" s="409" t="s">
        <v>18</v>
      </c>
      <c r="D6" s="409" t="s">
        <v>19</v>
      </c>
      <c r="E6" s="412" t="s">
        <v>20</v>
      </c>
      <c r="F6" s="412" t="s">
        <v>21</v>
      </c>
      <c r="G6" s="412" t="s">
        <v>22</v>
      </c>
      <c r="H6" s="409" t="s">
        <v>23</v>
      </c>
      <c r="I6" s="409" t="s">
        <v>24</v>
      </c>
      <c r="J6" s="412" t="s">
        <v>25</v>
      </c>
      <c r="K6" s="410" t="s">
        <v>26</v>
      </c>
      <c r="L6" s="410" t="s">
        <v>27</v>
      </c>
      <c r="M6" s="413" t="s">
        <v>28</v>
      </c>
      <c r="N6" s="413" t="s">
        <v>29</v>
      </c>
      <c r="O6" s="413" t="s">
        <v>30</v>
      </c>
      <c r="P6" s="413" t="s">
        <v>31</v>
      </c>
      <c r="Q6" s="412" t="s">
        <v>2020</v>
      </c>
      <c r="R6" s="409" t="s">
        <v>32</v>
      </c>
    </row>
    <row r="7" spans="1:18" ht="235.7" customHeight="1" x14ac:dyDescent="0.25">
      <c r="A7" s="98">
        <v>1</v>
      </c>
      <c r="B7" s="98">
        <v>1</v>
      </c>
      <c r="C7" s="98">
        <v>4</v>
      </c>
      <c r="D7" s="98">
        <v>2</v>
      </c>
      <c r="E7" s="414" t="s">
        <v>2021</v>
      </c>
      <c r="F7" s="99" t="s">
        <v>2022</v>
      </c>
      <c r="G7" s="98" t="s">
        <v>2023</v>
      </c>
      <c r="H7" s="99" t="s">
        <v>2024</v>
      </c>
      <c r="I7" s="99" t="s">
        <v>2025</v>
      </c>
      <c r="J7" s="99" t="s">
        <v>2026</v>
      </c>
      <c r="K7" s="98" t="s">
        <v>2027</v>
      </c>
      <c r="L7" s="98" t="s">
        <v>466</v>
      </c>
      <c r="M7" s="100">
        <v>10935</v>
      </c>
      <c r="N7" s="366" t="s">
        <v>466</v>
      </c>
      <c r="O7" s="100">
        <v>10935</v>
      </c>
      <c r="P7" s="100" t="s">
        <v>466</v>
      </c>
      <c r="Q7" s="99" t="s">
        <v>2028</v>
      </c>
      <c r="R7" s="99" t="s">
        <v>2029</v>
      </c>
    </row>
    <row r="8" spans="1:18" ht="173.45" customHeight="1" x14ac:dyDescent="0.25">
      <c r="A8" s="98">
        <v>2</v>
      </c>
      <c r="B8" s="98">
        <v>1</v>
      </c>
      <c r="C8" s="98">
        <v>4</v>
      </c>
      <c r="D8" s="98">
        <v>2</v>
      </c>
      <c r="E8" s="414" t="s">
        <v>2030</v>
      </c>
      <c r="F8" s="99" t="s">
        <v>2031</v>
      </c>
      <c r="G8" s="99" t="s">
        <v>42</v>
      </c>
      <c r="H8" s="99" t="s">
        <v>2032</v>
      </c>
      <c r="I8" s="99" t="s">
        <v>2033</v>
      </c>
      <c r="J8" s="99" t="s">
        <v>2034</v>
      </c>
      <c r="K8" s="98" t="s">
        <v>2027</v>
      </c>
      <c r="L8" s="98" t="s">
        <v>466</v>
      </c>
      <c r="M8" s="100">
        <v>5362.5</v>
      </c>
      <c r="N8" s="100" t="s">
        <v>466</v>
      </c>
      <c r="O8" s="100">
        <v>5362.5</v>
      </c>
      <c r="P8" s="100" t="s">
        <v>466</v>
      </c>
      <c r="Q8" s="99" t="s">
        <v>2028</v>
      </c>
      <c r="R8" s="99" t="s">
        <v>2029</v>
      </c>
    </row>
    <row r="9" spans="1:18" ht="94.5" x14ac:dyDescent="0.25">
      <c r="A9" s="98">
        <v>3</v>
      </c>
      <c r="B9" s="99">
        <v>1</v>
      </c>
      <c r="C9" s="98">
        <v>4</v>
      </c>
      <c r="D9" s="99">
        <v>2</v>
      </c>
      <c r="E9" s="414" t="s">
        <v>2037</v>
      </c>
      <c r="F9" s="99" t="s">
        <v>2038</v>
      </c>
      <c r="G9" s="99" t="s">
        <v>2039</v>
      </c>
      <c r="H9" s="99" t="s">
        <v>2040</v>
      </c>
      <c r="I9" s="183" t="s">
        <v>2041</v>
      </c>
      <c r="J9" s="99" t="s">
        <v>2042</v>
      </c>
      <c r="K9" s="184" t="s">
        <v>43</v>
      </c>
      <c r="L9" s="184" t="s">
        <v>466</v>
      </c>
      <c r="M9" s="100">
        <v>18000</v>
      </c>
      <c r="N9" s="98" t="s">
        <v>466</v>
      </c>
      <c r="O9" s="100">
        <v>18000</v>
      </c>
      <c r="P9" s="100"/>
      <c r="Q9" s="99" t="s">
        <v>2043</v>
      </c>
      <c r="R9" s="99" t="s">
        <v>2036</v>
      </c>
    </row>
    <row r="10" spans="1:18" ht="120" customHeight="1" x14ac:dyDescent="0.25">
      <c r="A10" s="98">
        <v>4</v>
      </c>
      <c r="B10" s="98">
        <v>1</v>
      </c>
      <c r="C10" s="98">
        <v>4</v>
      </c>
      <c r="D10" s="99">
        <v>2</v>
      </c>
      <c r="E10" s="414" t="s">
        <v>2044</v>
      </c>
      <c r="F10" s="99" t="s">
        <v>2045</v>
      </c>
      <c r="G10" s="99" t="s">
        <v>2046</v>
      </c>
      <c r="H10" s="99" t="s">
        <v>2047</v>
      </c>
      <c r="I10" s="183" t="s">
        <v>2048</v>
      </c>
      <c r="J10" s="99" t="s">
        <v>2049</v>
      </c>
      <c r="K10" s="184" t="s">
        <v>43</v>
      </c>
      <c r="L10" s="184" t="s">
        <v>466</v>
      </c>
      <c r="M10" s="100">
        <v>15000</v>
      </c>
      <c r="N10" s="98" t="s">
        <v>466</v>
      </c>
      <c r="O10" s="100">
        <v>15000</v>
      </c>
      <c r="P10" s="100"/>
      <c r="Q10" s="99" t="s">
        <v>2043</v>
      </c>
      <c r="R10" s="99" t="s">
        <v>2036</v>
      </c>
    </row>
    <row r="11" spans="1:18" ht="147.6" customHeight="1" x14ac:dyDescent="0.25">
      <c r="A11" s="98">
        <v>5</v>
      </c>
      <c r="B11" s="98">
        <v>1</v>
      </c>
      <c r="C11" s="98">
        <v>4</v>
      </c>
      <c r="D11" s="98">
        <v>2</v>
      </c>
      <c r="E11" s="414" t="s">
        <v>2050</v>
      </c>
      <c r="F11" s="99" t="s">
        <v>2051</v>
      </c>
      <c r="G11" s="99" t="s">
        <v>2052</v>
      </c>
      <c r="H11" s="99" t="s">
        <v>2053</v>
      </c>
      <c r="I11" s="99" t="s">
        <v>2054</v>
      </c>
      <c r="J11" s="99" t="s">
        <v>2055</v>
      </c>
      <c r="K11" s="98" t="s">
        <v>2056</v>
      </c>
      <c r="L11" s="99" t="s">
        <v>466</v>
      </c>
      <c r="M11" s="100">
        <v>40000</v>
      </c>
      <c r="N11" s="368"/>
      <c r="O11" s="100">
        <v>40000</v>
      </c>
      <c r="P11" s="100"/>
      <c r="Q11" s="99" t="s">
        <v>2043</v>
      </c>
      <c r="R11" s="415" t="s">
        <v>2036</v>
      </c>
    </row>
    <row r="12" spans="1:18" ht="121.7" customHeight="1" x14ac:dyDescent="0.25">
      <c r="A12" s="99">
        <v>6</v>
      </c>
      <c r="B12" s="99">
        <v>1</v>
      </c>
      <c r="C12" s="99">
        <v>4</v>
      </c>
      <c r="D12" s="99">
        <v>5</v>
      </c>
      <c r="E12" s="414" t="s">
        <v>2057</v>
      </c>
      <c r="F12" s="99" t="s">
        <v>2058</v>
      </c>
      <c r="G12" s="99" t="s">
        <v>2059</v>
      </c>
      <c r="H12" s="99" t="s">
        <v>2060</v>
      </c>
      <c r="I12" s="99" t="s">
        <v>2061</v>
      </c>
      <c r="J12" s="99" t="s">
        <v>2035</v>
      </c>
      <c r="K12" s="99" t="s">
        <v>45</v>
      </c>
      <c r="L12" s="99"/>
      <c r="M12" s="100">
        <v>5860.12</v>
      </c>
      <c r="N12" s="99"/>
      <c r="O12" s="100">
        <v>5860.12</v>
      </c>
      <c r="P12" s="99"/>
      <c r="Q12" s="99" t="s">
        <v>2043</v>
      </c>
      <c r="R12" s="99" t="s">
        <v>2036</v>
      </c>
    </row>
    <row r="13" spans="1:18" ht="289.7" customHeight="1" x14ac:dyDescent="0.25">
      <c r="A13" s="98">
        <v>7</v>
      </c>
      <c r="B13" s="98">
        <v>1</v>
      </c>
      <c r="C13" s="98">
        <v>4</v>
      </c>
      <c r="D13" s="98">
        <v>2</v>
      </c>
      <c r="E13" s="414" t="s">
        <v>2062</v>
      </c>
      <c r="F13" s="99" t="s">
        <v>2063</v>
      </c>
      <c r="G13" s="98" t="s">
        <v>2064</v>
      </c>
      <c r="H13" s="99" t="s">
        <v>2065</v>
      </c>
      <c r="I13" s="99" t="s">
        <v>2066</v>
      </c>
      <c r="J13" s="99" t="s">
        <v>2067</v>
      </c>
      <c r="K13" s="98" t="s">
        <v>40</v>
      </c>
      <c r="L13" s="98"/>
      <c r="M13" s="100">
        <v>11800</v>
      </c>
      <c r="N13" s="366"/>
      <c r="O13" s="100">
        <v>11800</v>
      </c>
      <c r="P13" s="98"/>
      <c r="Q13" s="99" t="s">
        <v>2028</v>
      </c>
      <c r="R13" s="99" t="s">
        <v>2029</v>
      </c>
    </row>
    <row r="14" spans="1:18" ht="145.35" customHeight="1" x14ac:dyDescent="0.25">
      <c r="A14" s="98">
        <v>8</v>
      </c>
      <c r="B14" s="98">
        <v>1</v>
      </c>
      <c r="C14" s="98">
        <v>4</v>
      </c>
      <c r="D14" s="98">
        <v>2</v>
      </c>
      <c r="E14" s="414" t="s">
        <v>2068</v>
      </c>
      <c r="F14" s="589" t="s">
        <v>2069</v>
      </c>
      <c r="G14" s="98" t="s">
        <v>2070</v>
      </c>
      <c r="H14" s="588" t="s">
        <v>2071</v>
      </c>
      <c r="I14" s="99" t="s">
        <v>2072</v>
      </c>
      <c r="J14" s="416" t="s">
        <v>2073</v>
      </c>
      <c r="K14" s="585" t="s">
        <v>53</v>
      </c>
      <c r="L14" s="585"/>
      <c r="M14" s="590">
        <v>13260</v>
      </c>
      <c r="N14" s="590"/>
      <c r="O14" s="590">
        <v>13260</v>
      </c>
      <c r="P14" s="590"/>
      <c r="Q14" s="588" t="s">
        <v>2028</v>
      </c>
      <c r="R14" s="588" t="s">
        <v>2029</v>
      </c>
    </row>
    <row r="15" spans="1:18" ht="202.7" customHeight="1" x14ac:dyDescent="0.25">
      <c r="A15" s="98">
        <v>9</v>
      </c>
      <c r="B15" s="98">
        <v>1</v>
      </c>
      <c r="C15" s="98">
        <v>4</v>
      </c>
      <c r="D15" s="98">
        <v>2</v>
      </c>
      <c r="E15" s="414" t="s">
        <v>2074</v>
      </c>
      <c r="F15" s="99" t="s">
        <v>2075</v>
      </c>
      <c r="G15" s="98" t="s">
        <v>2070</v>
      </c>
      <c r="H15" s="588" t="s">
        <v>2071</v>
      </c>
      <c r="I15" s="592" t="s">
        <v>2076</v>
      </c>
      <c r="J15" s="99" t="s">
        <v>2077</v>
      </c>
      <c r="K15" s="99" t="s">
        <v>53</v>
      </c>
      <c r="L15" s="98"/>
      <c r="M15" s="100">
        <v>11660</v>
      </c>
      <c r="N15" s="100"/>
      <c r="O15" s="100">
        <v>11660</v>
      </c>
      <c r="P15" s="100"/>
      <c r="Q15" s="99" t="s">
        <v>2028</v>
      </c>
      <c r="R15" s="99" t="s">
        <v>2029</v>
      </c>
    </row>
    <row r="16" spans="1:18" s="27" customFormat="1" ht="356.45" customHeight="1" x14ac:dyDescent="0.25">
      <c r="A16" s="98">
        <v>10</v>
      </c>
      <c r="B16" s="98">
        <v>1</v>
      </c>
      <c r="C16" s="98">
        <v>4</v>
      </c>
      <c r="D16" s="98">
        <v>2</v>
      </c>
      <c r="E16" s="414" t="s">
        <v>2078</v>
      </c>
      <c r="F16" s="99" t="s">
        <v>2079</v>
      </c>
      <c r="G16" s="98" t="s">
        <v>2064</v>
      </c>
      <c r="H16" s="99" t="s">
        <v>3023</v>
      </c>
      <c r="I16" s="99" t="s">
        <v>2080</v>
      </c>
      <c r="J16" s="99" t="s">
        <v>2081</v>
      </c>
      <c r="K16" s="98" t="s">
        <v>47</v>
      </c>
      <c r="L16" s="98"/>
      <c r="M16" s="100">
        <v>10714</v>
      </c>
      <c r="N16" s="366"/>
      <c r="O16" s="100">
        <v>10714</v>
      </c>
      <c r="P16" s="100"/>
      <c r="Q16" s="99" t="s">
        <v>2028</v>
      </c>
      <c r="R16" s="99" t="s">
        <v>2029</v>
      </c>
    </row>
    <row r="17" spans="1:19" ht="147" customHeight="1" x14ac:dyDescent="0.25">
      <c r="A17" s="98">
        <v>11</v>
      </c>
      <c r="B17" s="98">
        <v>1</v>
      </c>
      <c r="C17" s="98">
        <v>4</v>
      </c>
      <c r="D17" s="98">
        <v>2</v>
      </c>
      <c r="E17" s="414" t="s">
        <v>2082</v>
      </c>
      <c r="F17" s="99" t="s">
        <v>2083</v>
      </c>
      <c r="G17" s="99" t="s">
        <v>2084</v>
      </c>
      <c r="H17" s="99" t="s">
        <v>2085</v>
      </c>
      <c r="I17" s="99" t="s">
        <v>2086</v>
      </c>
      <c r="J17" s="99" t="s">
        <v>2087</v>
      </c>
      <c r="K17" s="98" t="s">
        <v>53</v>
      </c>
      <c r="L17" s="98" t="s">
        <v>34</v>
      </c>
      <c r="M17" s="100">
        <v>4301</v>
      </c>
      <c r="N17" s="100">
        <v>25500</v>
      </c>
      <c r="O17" s="100">
        <v>4301</v>
      </c>
      <c r="P17" s="100">
        <v>25500</v>
      </c>
      <c r="Q17" s="99" t="s">
        <v>2028</v>
      </c>
      <c r="R17" s="99" t="s">
        <v>2036</v>
      </c>
    </row>
    <row r="18" spans="1:19" ht="189" x14ac:dyDescent="0.25">
      <c r="A18" s="98">
        <v>12</v>
      </c>
      <c r="B18" s="98">
        <v>1</v>
      </c>
      <c r="C18" s="98">
        <v>4</v>
      </c>
      <c r="D18" s="98">
        <v>5</v>
      </c>
      <c r="E18" s="414" t="s">
        <v>2088</v>
      </c>
      <c r="F18" s="99" t="s">
        <v>2089</v>
      </c>
      <c r="G18" s="98" t="s">
        <v>2090</v>
      </c>
      <c r="H18" s="99" t="s">
        <v>2091</v>
      </c>
      <c r="I18" s="99" t="s">
        <v>2092</v>
      </c>
      <c r="J18" s="99" t="s">
        <v>2093</v>
      </c>
      <c r="K18" s="98" t="s">
        <v>38</v>
      </c>
      <c r="L18" s="367"/>
      <c r="M18" s="100">
        <v>36542.97</v>
      </c>
      <c r="N18" s="417"/>
      <c r="O18" s="100">
        <v>36542.97</v>
      </c>
      <c r="P18" s="417"/>
      <c r="Q18" s="415" t="s">
        <v>2028</v>
      </c>
      <c r="R18" s="415" t="s">
        <v>2036</v>
      </c>
    </row>
    <row r="19" spans="1:19" ht="207.6" customHeight="1" x14ac:dyDescent="0.25">
      <c r="A19" s="98">
        <v>13</v>
      </c>
      <c r="B19" s="98">
        <v>1</v>
      </c>
      <c r="C19" s="98">
        <v>4</v>
      </c>
      <c r="D19" s="98">
        <v>2</v>
      </c>
      <c r="E19" s="414" t="s">
        <v>2094</v>
      </c>
      <c r="F19" s="99" t="s">
        <v>2095</v>
      </c>
      <c r="G19" s="98" t="s">
        <v>2096</v>
      </c>
      <c r="H19" s="99" t="s">
        <v>2097</v>
      </c>
      <c r="I19" s="99" t="s">
        <v>3024</v>
      </c>
      <c r="J19" s="99" t="s">
        <v>2098</v>
      </c>
      <c r="K19" s="98" t="s">
        <v>34</v>
      </c>
      <c r="L19" s="98" t="s">
        <v>40</v>
      </c>
      <c r="M19" s="100">
        <v>18663</v>
      </c>
      <c r="N19" s="100">
        <v>1500</v>
      </c>
      <c r="O19" s="100">
        <v>18663</v>
      </c>
      <c r="P19" s="366">
        <v>1500</v>
      </c>
      <c r="Q19" s="99" t="s">
        <v>2028</v>
      </c>
      <c r="R19" s="99" t="s">
        <v>2036</v>
      </c>
      <c r="S19" s="233"/>
    </row>
    <row r="20" spans="1:19" ht="114.6" customHeight="1" x14ac:dyDescent="0.25">
      <c r="A20" s="585">
        <v>14</v>
      </c>
      <c r="B20" s="585">
        <v>1</v>
      </c>
      <c r="C20" s="585">
        <v>4</v>
      </c>
      <c r="D20" s="585">
        <v>2</v>
      </c>
      <c r="E20" s="414" t="s">
        <v>2099</v>
      </c>
      <c r="F20" s="588" t="s">
        <v>2100</v>
      </c>
      <c r="G20" s="585" t="s">
        <v>2070</v>
      </c>
      <c r="H20" s="588" t="s">
        <v>2071</v>
      </c>
      <c r="I20" s="588" t="s">
        <v>2101</v>
      </c>
      <c r="J20" s="588" t="s">
        <v>2102</v>
      </c>
      <c r="K20" s="585" t="s">
        <v>53</v>
      </c>
      <c r="L20" s="418"/>
      <c r="M20" s="590">
        <v>12860</v>
      </c>
      <c r="N20" s="585"/>
      <c r="O20" s="590">
        <v>12860</v>
      </c>
      <c r="P20" s="590"/>
      <c r="Q20" s="588" t="s">
        <v>2028</v>
      </c>
      <c r="R20" s="588" t="s">
        <v>2036</v>
      </c>
    </row>
    <row r="21" spans="1:19" ht="133.35" customHeight="1" x14ac:dyDescent="0.25">
      <c r="A21" s="98">
        <v>15</v>
      </c>
      <c r="B21" s="98">
        <v>1</v>
      </c>
      <c r="C21" s="98">
        <v>4</v>
      </c>
      <c r="D21" s="98">
        <v>2</v>
      </c>
      <c r="E21" s="414" t="s">
        <v>2103</v>
      </c>
      <c r="F21" s="99" t="s">
        <v>2104</v>
      </c>
      <c r="G21" s="99" t="s">
        <v>2105</v>
      </c>
      <c r="H21" s="99" t="s">
        <v>2106</v>
      </c>
      <c r="I21" s="99">
        <v>1</v>
      </c>
      <c r="J21" s="99" t="s">
        <v>2107</v>
      </c>
      <c r="K21" s="98" t="s">
        <v>38</v>
      </c>
      <c r="L21" s="184"/>
      <c r="M21" s="100">
        <v>5092.6000000000004</v>
      </c>
      <c r="N21" s="98"/>
      <c r="O21" s="100">
        <v>5092.6000000000004</v>
      </c>
      <c r="P21" s="100"/>
      <c r="Q21" s="99" t="s">
        <v>2028</v>
      </c>
      <c r="R21" s="99" t="s">
        <v>2036</v>
      </c>
    </row>
    <row r="22" spans="1:19" ht="135" customHeight="1" x14ac:dyDescent="0.25">
      <c r="A22" s="98">
        <v>16</v>
      </c>
      <c r="B22" s="98">
        <v>1</v>
      </c>
      <c r="C22" s="98">
        <v>4</v>
      </c>
      <c r="D22" s="98">
        <v>2</v>
      </c>
      <c r="E22" s="414" t="s">
        <v>2108</v>
      </c>
      <c r="F22" s="99" t="s">
        <v>2109</v>
      </c>
      <c r="G22" s="99" t="s">
        <v>2110</v>
      </c>
      <c r="H22" s="99" t="s">
        <v>2071</v>
      </c>
      <c r="I22" s="99" t="s">
        <v>2111</v>
      </c>
      <c r="J22" s="99" t="s">
        <v>2112</v>
      </c>
      <c r="K22" s="98" t="s">
        <v>38</v>
      </c>
      <c r="L22" s="184"/>
      <c r="M22" s="100">
        <v>6450</v>
      </c>
      <c r="N22" s="98"/>
      <c r="O22" s="100">
        <v>6450</v>
      </c>
      <c r="P22" s="100"/>
      <c r="Q22" s="99" t="s">
        <v>2028</v>
      </c>
      <c r="R22" s="99" t="s">
        <v>2036</v>
      </c>
    </row>
    <row r="23" spans="1:19" ht="147" customHeight="1" x14ac:dyDescent="0.25">
      <c r="A23" s="98">
        <v>17</v>
      </c>
      <c r="B23" s="98">
        <v>1</v>
      </c>
      <c r="C23" s="98">
        <v>4</v>
      </c>
      <c r="D23" s="98">
        <v>2</v>
      </c>
      <c r="E23" s="414" t="s">
        <v>2113</v>
      </c>
      <c r="F23" s="99" t="s">
        <v>2114</v>
      </c>
      <c r="G23" s="98" t="s">
        <v>2115</v>
      </c>
      <c r="H23" s="99" t="s">
        <v>2115</v>
      </c>
      <c r="I23" s="98">
        <v>1</v>
      </c>
      <c r="J23" s="99" t="s">
        <v>2116</v>
      </c>
      <c r="K23" s="98" t="s">
        <v>39</v>
      </c>
      <c r="L23" s="367"/>
      <c r="M23" s="100">
        <v>4700</v>
      </c>
      <c r="N23" s="367"/>
      <c r="O23" s="100">
        <v>4700</v>
      </c>
      <c r="P23" s="368"/>
      <c r="Q23" s="99" t="s">
        <v>2028</v>
      </c>
      <c r="R23" s="99" t="s">
        <v>2036</v>
      </c>
    </row>
    <row r="24" spans="1:19" ht="238.7" customHeight="1" x14ac:dyDescent="0.25">
      <c r="A24" s="98">
        <v>18</v>
      </c>
      <c r="B24" s="98">
        <v>1</v>
      </c>
      <c r="C24" s="98">
        <v>4</v>
      </c>
      <c r="D24" s="98">
        <v>2</v>
      </c>
      <c r="E24" s="414" t="s">
        <v>2117</v>
      </c>
      <c r="F24" s="99" t="s">
        <v>2118</v>
      </c>
      <c r="G24" s="98" t="s">
        <v>2119</v>
      </c>
      <c r="H24" s="99" t="s">
        <v>2120</v>
      </c>
      <c r="I24" s="99" t="s">
        <v>2121</v>
      </c>
      <c r="J24" s="99" t="s">
        <v>2116</v>
      </c>
      <c r="K24" s="98" t="s">
        <v>38</v>
      </c>
      <c r="L24" s="367"/>
      <c r="M24" s="100">
        <v>22998</v>
      </c>
      <c r="N24" s="98"/>
      <c r="O24" s="100">
        <v>22998</v>
      </c>
      <c r="P24" s="368"/>
      <c r="Q24" s="99" t="s">
        <v>2028</v>
      </c>
      <c r="R24" s="99" t="s">
        <v>2036</v>
      </c>
      <c r="S24" s="233"/>
    </row>
    <row r="25" spans="1:19" ht="333" customHeight="1" x14ac:dyDescent="0.25">
      <c r="A25" s="98">
        <v>19</v>
      </c>
      <c r="B25" s="98">
        <v>1</v>
      </c>
      <c r="C25" s="98">
        <v>4</v>
      </c>
      <c r="D25" s="98">
        <v>2</v>
      </c>
      <c r="E25" s="414" t="s">
        <v>2122</v>
      </c>
      <c r="F25" s="99" t="s">
        <v>3025</v>
      </c>
      <c r="G25" s="98" t="s">
        <v>1204</v>
      </c>
      <c r="H25" s="99" t="s">
        <v>2123</v>
      </c>
      <c r="I25" s="99" t="s">
        <v>3026</v>
      </c>
      <c r="J25" s="99" t="s">
        <v>2116</v>
      </c>
      <c r="K25" s="98" t="s">
        <v>38</v>
      </c>
      <c r="L25" s="98" t="s">
        <v>89</v>
      </c>
      <c r="M25" s="100">
        <v>21500</v>
      </c>
      <c r="N25" s="100">
        <v>12000</v>
      </c>
      <c r="O25" s="100">
        <v>21500</v>
      </c>
      <c r="P25" s="100">
        <v>12000</v>
      </c>
      <c r="Q25" s="99" t="s">
        <v>2028</v>
      </c>
      <c r="R25" s="99" t="s">
        <v>2036</v>
      </c>
      <c r="S25" s="233"/>
    </row>
    <row r="26" spans="1:19" ht="169.7" customHeight="1" x14ac:dyDescent="0.25">
      <c r="A26" s="585">
        <v>20</v>
      </c>
      <c r="B26" s="585">
        <v>1</v>
      </c>
      <c r="C26" s="585">
        <v>4</v>
      </c>
      <c r="D26" s="585">
        <v>5</v>
      </c>
      <c r="E26" s="586" t="s">
        <v>2124</v>
      </c>
      <c r="F26" s="588" t="s">
        <v>2125</v>
      </c>
      <c r="G26" s="585" t="s">
        <v>2126</v>
      </c>
      <c r="H26" s="588" t="s">
        <v>2091</v>
      </c>
      <c r="I26" s="589" t="s">
        <v>2033</v>
      </c>
      <c r="J26" s="588" t="s">
        <v>2116</v>
      </c>
      <c r="K26" s="585" t="s">
        <v>38</v>
      </c>
      <c r="L26" s="419"/>
      <c r="M26" s="590">
        <v>14000</v>
      </c>
      <c r="N26" s="419"/>
      <c r="O26" s="590">
        <v>14000</v>
      </c>
      <c r="P26" s="419"/>
      <c r="Q26" s="588" t="s">
        <v>2028</v>
      </c>
      <c r="R26" s="588" t="s">
        <v>2036</v>
      </c>
    </row>
    <row r="27" spans="1:19" ht="222" customHeight="1" x14ac:dyDescent="0.25">
      <c r="A27" s="98">
        <v>21</v>
      </c>
      <c r="B27" s="98">
        <v>1</v>
      </c>
      <c r="C27" s="98">
        <v>4</v>
      </c>
      <c r="D27" s="98">
        <v>2</v>
      </c>
      <c r="E27" s="414" t="s">
        <v>2127</v>
      </c>
      <c r="F27" s="99" t="s">
        <v>2128</v>
      </c>
      <c r="G27" s="99" t="s">
        <v>2129</v>
      </c>
      <c r="H27" s="99" t="s">
        <v>2130</v>
      </c>
      <c r="I27" s="99" t="s">
        <v>2131</v>
      </c>
      <c r="J27" s="99" t="s">
        <v>2132</v>
      </c>
      <c r="K27" s="99" t="s">
        <v>45</v>
      </c>
      <c r="L27" s="99"/>
      <c r="M27" s="100">
        <v>39450</v>
      </c>
      <c r="N27" s="99"/>
      <c r="O27" s="100">
        <v>39450</v>
      </c>
      <c r="P27" s="99"/>
      <c r="Q27" s="99" t="s">
        <v>2043</v>
      </c>
      <c r="R27" s="99" t="s">
        <v>2036</v>
      </c>
    </row>
    <row r="28" spans="1:19" ht="118.7" customHeight="1" x14ac:dyDescent="0.25">
      <c r="A28" s="98">
        <v>22</v>
      </c>
      <c r="B28" s="98">
        <v>1</v>
      </c>
      <c r="C28" s="98">
        <v>4</v>
      </c>
      <c r="D28" s="98">
        <v>2</v>
      </c>
      <c r="E28" s="414" t="s">
        <v>2133</v>
      </c>
      <c r="F28" s="99" t="s">
        <v>2134</v>
      </c>
      <c r="G28" s="99" t="s">
        <v>2135</v>
      </c>
      <c r="H28" s="99" t="s">
        <v>2136</v>
      </c>
      <c r="I28" s="99" t="s">
        <v>2137</v>
      </c>
      <c r="J28" s="99" t="s">
        <v>2138</v>
      </c>
      <c r="K28" s="98" t="s">
        <v>53</v>
      </c>
      <c r="L28" s="98" t="s">
        <v>466</v>
      </c>
      <c r="M28" s="100">
        <v>4600</v>
      </c>
      <c r="N28" s="366" t="s">
        <v>466</v>
      </c>
      <c r="O28" s="100">
        <v>4600</v>
      </c>
      <c r="P28" s="100" t="s">
        <v>466</v>
      </c>
      <c r="Q28" s="99" t="s">
        <v>2028</v>
      </c>
      <c r="R28" s="99" t="s">
        <v>2029</v>
      </c>
    </row>
    <row r="29" spans="1:19" ht="226.7" customHeight="1" x14ac:dyDescent="0.25">
      <c r="A29" s="98">
        <v>23</v>
      </c>
      <c r="B29" s="98">
        <v>1</v>
      </c>
      <c r="C29" s="98">
        <v>4</v>
      </c>
      <c r="D29" s="98">
        <v>2</v>
      </c>
      <c r="E29" s="414" t="s">
        <v>2139</v>
      </c>
      <c r="F29" s="99" t="s">
        <v>2140</v>
      </c>
      <c r="G29" s="98" t="s">
        <v>2141</v>
      </c>
      <c r="H29" s="99" t="s">
        <v>2142</v>
      </c>
      <c r="I29" s="99" t="s">
        <v>2143</v>
      </c>
      <c r="J29" s="99" t="s">
        <v>2144</v>
      </c>
      <c r="K29" s="98" t="s">
        <v>53</v>
      </c>
      <c r="L29" s="367"/>
      <c r="M29" s="100">
        <v>8975.6</v>
      </c>
      <c r="N29" s="98"/>
      <c r="O29" s="100">
        <v>8975.6</v>
      </c>
      <c r="P29" s="368"/>
      <c r="Q29" s="99" t="s">
        <v>2028</v>
      </c>
      <c r="R29" s="99" t="s">
        <v>2036</v>
      </c>
      <c r="S29" s="233"/>
    </row>
    <row r="30" spans="1:19" ht="201.6" customHeight="1" x14ac:dyDescent="0.25">
      <c r="A30" s="98">
        <v>24</v>
      </c>
      <c r="B30" s="98">
        <v>1</v>
      </c>
      <c r="C30" s="98">
        <v>4</v>
      </c>
      <c r="D30" s="98">
        <v>2</v>
      </c>
      <c r="E30" s="414" t="s">
        <v>2145</v>
      </c>
      <c r="F30" s="99" t="s">
        <v>2146</v>
      </c>
      <c r="G30" s="99" t="s">
        <v>2147</v>
      </c>
      <c r="H30" s="99" t="s">
        <v>2148</v>
      </c>
      <c r="I30" s="99" t="s">
        <v>2149</v>
      </c>
      <c r="J30" s="99" t="s">
        <v>2102</v>
      </c>
      <c r="K30" s="98"/>
      <c r="L30" s="184" t="s">
        <v>45</v>
      </c>
      <c r="M30" s="100"/>
      <c r="N30" s="420">
        <v>30000</v>
      </c>
      <c r="O30" s="100"/>
      <c r="P30" s="100">
        <v>30000</v>
      </c>
      <c r="Q30" s="99" t="s">
        <v>2028</v>
      </c>
      <c r="R30" s="99" t="s">
        <v>2036</v>
      </c>
    </row>
    <row r="31" spans="1:19" ht="141.6" customHeight="1" x14ac:dyDescent="0.25">
      <c r="A31" s="98">
        <v>25</v>
      </c>
      <c r="B31" s="98">
        <v>1</v>
      </c>
      <c r="C31" s="98">
        <v>4</v>
      </c>
      <c r="D31" s="98">
        <v>2</v>
      </c>
      <c r="E31" s="414" t="s">
        <v>2150</v>
      </c>
      <c r="F31" s="99" t="s">
        <v>2151</v>
      </c>
      <c r="G31" s="99" t="s">
        <v>2110</v>
      </c>
      <c r="H31" s="588" t="s">
        <v>2152</v>
      </c>
      <c r="I31" s="592" t="s">
        <v>2153</v>
      </c>
      <c r="J31" s="99" t="s">
        <v>2154</v>
      </c>
      <c r="K31" s="98"/>
      <c r="L31" s="184" t="s">
        <v>45</v>
      </c>
      <c r="M31" s="100"/>
      <c r="N31" s="420">
        <v>6100</v>
      </c>
      <c r="O31" s="100"/>
      <c r="P31" s="100">
        <v>6100</v>
      </c>
      <c r="Q31" s="99" t="s">
        <v>2028</v>
      </c>
      <c r="R31" s="99" t="s">
        <v>2036</v>
      </c>
    </row>
    <row r="32" spans="1:19" ht="309" customHeight="1" x14ac:dyDescent="0.25">
      <c r="A32" s="98">
        <v>26</v>
      </c>
      <c r="B32" s="98">
        <v>1</v>
      </c>
      <c r="C32" s="98">
        <v>4</v>
      </c>
      <c r="D32" s="98">
        <v>2</v>
      </c>
      <c r="E32" s="414" t="s">
        <v>2155</v>
      </c>
      <c r="F32" s="99" t="s">
        <v>2156</v>
      </c>
      <c r="G32" s="99" t="s">
        <v>2157</v>
      </c>
      <c r="H32" s="99" t="s">
        <v>2158</v>
      </c>
      <c r="I32" s="99" t="s">
        <v>2159</v>
      </c>
      <c r="J32" s="99" t="s">
        <v>2160</v>
      </c>
      <c r="K32" s="98"/>
      <c r="L32" s="98" t="s">
        <v>45</v>
      </c>
      <c r="M32" s="100"/>
      <c r="N32" s="100">
        <v>45000</v>
      </c>
      <c r="O32" s="100"/>
      <c r="P32" s="100">
        <v>45000</v>
      </c>
      <c r="Q32" s="99" t="s">
        <v>2028</v>
      </c>
      <c r="R32" s="99" t="s">
        <v>2036</v>
      </c>
      <c r="S32" s="233"/>
    </row>
    <row r="33" spans="1:19" ht="230.45" customHeight="1" x14ac:dyDescent="0.25">
      <c r="A33" s="98">
        <v>27</v>
      </c>
      <c r="B33" s="98">
        <v>1</v>
      </c>
      <c r="C33" s="98">
        <v>4</v>
      </c>
      <c r="D33" s="98">
        <v>2</v>
      </c>
      <c r="E33" s="414" t="s">
        <v>2161</v>
      </c>
      <c r="F33" s="99" t="s">
        <v>2162</v>
      </c>
      <c r="G33" s="98" t="s">
        <v>2163</v>
      </c>
      <c r="H33" s="99" t="s">
        <v>2164</v>
      </c>
      <c r="I33" s="99" t="s">
        <v>3027</v>
      </c>
      <c r="J33" s="99" t="s">
        <v>2165</v>
      </c>
      <c r="K33" s="98"/>
      <c r="L33" s="98" t="s">
        <v>40</v>
      </c>
      <c r="M33" s="100"/>
      <c r="N33" s="100">
        <v>1599</v>
      </c>
      <c r="O33" s="100"/>
      <c r="P33" s="366">
        <v>1599</v>
      </c>
      <c r="Q33" s="99" t="s">
        <v>2028</v>
      </c>
      <c r="R33" s="99" t="s">
        <v>2036</v>
      </c>
      <c r="S33" s="233"/>
    </row>
    <row r="34" spans="1:19" ht="130.69999999999999" customHeight="1" x14ac:dyDescent="0.25">
      <c r="A34" s="585">
        <v>28</v>
      </c>
      <c r="B34" s="585">
        <v>1</v>
      </c>
      <c r="C34" s="585">
        <v>4</v>
      </c>
      <c r="D34" s="585">
        <v>2</v>
      </c>
      <c r="E34" s="414" t="s">
        <v>2166</v>
      </c>
      <c r="F34" s="99" t="s">
        <v>2167</v>
      </c>
      <c r="G34" s="99" t="s">
        <v>2168</v>
      </c>
      <c r="H34" s="588" t="s">
        <v>2169</v>
      </c>
      <c r="I34" s="99" t="s">
        <v>2170</v>
      </c>
      <c r="J34" s="99" t="s">
        <v>2171</v>
      </c>
      <c r="K34" s="585"/>
      <c r="L34" s="585" t="s">
        <v>43</v>
      </c>
      <c r="M34" s="591"/>
      <c r="N34" s="590">
        <v>15000</v>
      </c>
      <c r="O34" s="590"/>
      <c r="P34" s="422">
        <v>15000</v>
      </c>
      <c r="Q34" s="99" t="s">
        <v>2028</v>
      </c>
      <c r="R34" s="415" t="s">
        <v>2029</v>
      </c>
    </row>
    <row r="35" spans="1:19" ht="215.45" customHeight="1" x14ac:dyDescent="0.25">
      <c r="A35" s="98">
        <v>29</v>
      </c>
      <c r="B35" s="98">
        <v>1</v>
      </c>
      <c r="C35" s="98">
        <v>4</v>
      </c>
      <c r="D35" s="98">
        <v>2</v>
      </c>
      <c r="E35" s="414" t="s">
        <v>2127</v>
      </c>
      <c r="F35" s="99" t="s">
        <v>2172</v>
      </c>
      <c r="G35" s="99" t="s">
        <v>2173</v>
      </c>
      <c r="H35" s="99" t="s">
        <v>2174</v>
      </c>
      <c r="I35" s="99" t="s">
        <v>2175</v>
      </c>
      <c r="J35" s="99" t="s">
        <v>2176</v>
      </c>
      <c r="K35" s="585"/>
      <c r="L35" s="99" t="s">
        <v>40</v>
      </c>
      <c r="M35" s="100"/>
      <c r="N35" s="423">
        <v>30200</v>
      </c>
      <c r="O35" s="100"/>
      <c r="P35" s="423">
        <v>30200</v>
      </c>
      <c r="Q35" s="99" t="s">
        <v>2043</v>
      </c>
      <c r="R35" s="99" t="s">
        <v>2036</v>
      </c>
    </row>
    <row r="36" spans="1:19" ht="115.7" customHeight="1" x14ac:dyDescent="0.25">
      <c r="A36" s="98">
        <v>30</v>
      </c>
      <c r="B36" s="98">
        <v>1</v>
      </c>
      <c r="C36" s="98">
        <v>4</v>
      </c>
      <c r="D36" s="98">
        <v>2</v>
      </c>
      <c r="E36" s="414" t="s">
        <v>3028</v>
      </c>
      <c r="F36" s="99" t="s">
        <v>2177</v>
      </c>
      <c r="G36" s="99" t="s">
        <v>2178</v>
      </c>
      <c r="H36" s="99" t="s">
        <v>2179</v>
      </c>
      <c r="I36" s="99" t="s">
        <v>2180</v>
      </c>
      <c r="J36" s="99" t="s">
        <v>2176</v>
      </c>
      <c r="K36" s="585"/>
      <c r="L36" s="99" t="s">
        <v>89</v>
      </c>
      <c r="M36" s="100"/>
      <c r="N36" s="423">
        <v>42000</v>
      </c>
      <c r="O36" s="100"/>
      <c r="P36" s="423">
        <v>42000</v>
      </c>
      <c r="Q36" s="99" t="s">
        <v>2043</v>
      </c>
      <c r="R36" s="99" t="s">
        <v>2036</v>
      </c>
      <c r="S36" s="472"/>
    </row>
    <row r="37" spans="1:19" ht="113.45" customHeight="1" x14ac:dyDescent="0.25">
      <c r="A37" s="98">
        <v>31</v>
      </c>
      <c r="B37" s="98">
        <v>1</v>
      </c>
      <c r="C37" s="98">
        <v>4</v>
      </c>
      <c r="D37" s="98">
        <v>2</v>
      </c>
      <c r="E37" s="414" t="s">
        <v>2181</v>
      </c>
      <c r="F37" s="99" t="s">
        <v>3029</v>
      </c>
      <c r="G37" s="99" t="s">
        <v>2182</v>
      </c>
      <c r="H37" s="99" t="s">
        <v>2183</v>
      </c>
      <c r="I37" s="99" t="s">
        <v>3030</v>
      </c>
      <c r="J37" s="99" t="s">
        <v>2176</v>
      </c>
      <c r="K37" s="585"/>
      <c r="L37" s="99" t="s">
        <v>45</v>
      </c>
      <c r="M37" s="100"/>
      <c r="N37" s="423">
        <v>106800</v>
      </c>
      <c r="O37" s="100"/>
      <c r="P37" s="423">
        <v>106800</v>
      </c>
      <c r="Q37" s="99" t="s">
        <v>2043</v>
      </c>
      <c r="R37" s="99" t="s">
        <v>2036</v>
      </c>
      <c r="S37" s="472"/>
    </row>
    <row r="38" spans="1:19" ht="190.35" customHeight="1" x14ac:dyDescent="0.25">
      <c r="A38" s="98">
        <v>32</v>
      </c>
      <c r="B38" s="98">
        <v>1</v>
      </c>
      <c r="C38" s="98">
        <v>4</v>
      </c>
      <c r="D38" s="98">
        <v>2</v>
      </c>
      <c r="E38" s="414" t="s">
        <v>2184</v>
      </c>
      <c r="F38" s="99" t="s">
        <v>2185</v>
      </c>
      <c r="G38" s="99" t="s">
        <v>2186</v>
      </c>
      <c r="H38" s="99" t="s">
        <v>2187</v>
      </c>
      <c r="I38" s="99" t="s">
        <v>2033</v>
      </c>
      <c r="J38" s="588" t="s">
        <v>2188</v>
      </c>
      <c r="K38" s="99"/>
      <c r="L38" s="99" t="s">
        <v>89</v>
      </c>
      <c r="M38" s="424"/>
      <c r="N38" s="100">
        <v>6400</v>
      </c>
      <c r="O38" s="424"/>
      <c r="P38" s="100">
        <v>6400</v>
      </c>
      <c r="Q38" s="99" t="s">
        <v>2028</v>
      </c>
      <c r="R38" s="99" t="s">
        <v>2029</v>
      </c>
      <c r="S38" s="233"/>
    </row>
    <row r="39" spans="1:19" s="9" customFormat="1" ht="261.60000000000002" customHeight="1" x14ac:dyDescent="0.25">
      <c r="A39" s="585">
        <v>33</v>
      </c>
      <c r="B39" s="98">
        <v>1</v>
      </c>
      <c r="C39" s="98">
        <v>4</v>
      </c>
      <c r="D39" s="98">
        <v>2</v>
      </c>
      <c r="E39" s="586" t="s">
        <v>2189</v>
      </c>
      <c r="F39" s="588" t="s">
        <v>2190</v>
      </c>
      <c r="G39" s="99" t="s">
        <v>2191</v>
      </c>
      <c r="H39" s="99" t="s">
        <v>2192</v>
      </c>
      <c r="I39" s="99" t="s">
        <v>2033</v>
      </c>
      <c r="J39" s="588" t="s">
        <v>2193</v>
      </c>
      <c r="K39" s="99"/>
      <c r="L39" s="99" t="s">
        <v>53</v>
      </c>
      <c r="M39" s="424"/>
      <c r="N39" s="100">
        <v>15000</v>
      </c>
      <c r="O39" s="424"/>
      <c r="P39" s="100">
        <v>15000</v>
      </c>
      <c r="Q39" s="99" t="s">
        <v>2028</v>
      </c>
      <c r="R39" s="99" t="s">
        <v>2029</v>
      </c>
    </row>
    <row r="40" spans="1:19" ht="375" customHeight="1" x14ac:dyDescent="0.25">
      <c r="A40" s="1076">
        <v>34</v>
      </c>
      <c r="B40" s="1076">
        <v>1</v>
      </c>
      <c r="C40" s="1076">
        <v>4</v>
      </c>
      <c r="D40" s="1076">
        <v>2</v>
      </c>
      <c r="E40" s="1078" t="s">
        <v>2194</v>
      </c>
      <c r="F40" s="647" t="s">
        <v>2195</v>
      </c>
      <c r="G40" s="1080" t="s">
        <v>2196</v>
      </c>
      <c r="H40" s="1080" t="s">
        <v>2197</v>
      </c>
      <c r="I40" s="1080" t="s">
        <v>2198</v>
      </c>
      <c r="J40" s="1080" t="s">
        <v>2199</v>
      </c>
      <c r="K40" s="1076"/>
      <c r="L40" s="1082" t="s">
        <v>40</v>
      </c>
      <c r="M40" s="1084"/>
      <c r="N40" s="1086">
        <v>16000</v>
      </c>
      <c r="O40" s="1088"/>
      <c r="P40" s="1086">
        <v>16000</v>
      </c>
      <c r="Q40" s="1080" t="s">
        <v>2028</v>
      </c>
      <c r="R40" s="1080" t="s">
        <v>2029</v>
      </c>
    </row>
    <row r="41" spans="1:19" ht="15.6" customHeight="1" x14ac:dyDescent="0.25">
      <c r="A41" s="1077"/>
      <c r="B41" s="1077"/>
      <c r="C41" s="1077"/>
      <c r="D41" s="1077"/>
      <c r="E41" s="1079"/>
      <c r="F41" s="648"/>
      <c r="G41" s="1081"/>
      <c r="H41" s="1081"/>
      <c r="I41" s="1081"/>
      <c r="J41" s="1081"/>
      <c r="K41" s="1077"/>
      <c r="L41" s="1083"/>
      <c r="M41" s="1085"/>
      <c r="N41" s="1087"/>
      <c r="O41" s="1089"/>
      <c r="P41" s="1087"/>
      <c r="Q41" s="1081"/>
      <c r="R41" s="1081"/>
    </row>
    <row r="42" spans="1:19" ht="382.35" customHeight="1" x14ac:dyDescent="0.25">
      <c r="A42" s="585">
        <v>35</v>
      </c>
      <c r="B42" s="585">
        <v>1</v>
      </c>
      <c r="C42" s="585">
        <v>4</v>
      </c>
      <c r="D42" s="585">
        <v>2</v>
      </c>
      <c r="E42" s="586" t="s">
        <v>2200</v>
      </c>
      <c r="F42" s="532" t="s">
        <v>2201</v>
      </c>
      <c r="G42" s="588" t="s">
        <v>2196</v>
      </c>
      <c r="H42" s="588" t="s">
        <v>2197</v>
      </c>
      <c r="I42" s="588" t="s">
        <v>2202</v>
      </c>
      <c r="J42" s="588" t="s">
        <v>2199</v>
      </c>
      <c r="K42" s="619"/>
      <c r="L42" s="620" t="s">
        <v>47</v>
      </c>
      <c r="M42" s="585"/>
      <c r="N42" s="100">
        <v>8000</v>
      </c>
      <c r="O42" s="422"/>
      <c r="P42" s="100">
        <v>8000</v>
      </c>
      <c r="Q42" s="99" t="s">
        <v>2028</v>
      </c>
      <c r="R42" s="415" t="s">
        <v>2029</v>
      </c>
      <c r="S42" s="233"/>
    </row>
    <row r="43" spans="1:19" ht="228" customHeight="1" x14ac:dyDescent="0.25">
      <c r="A43" s="98">
        <v>36</v>
      </c>
      <c r="B43" s="98">
        <v>1</v>
      </c>
      <c r="C43" s="98">
        <v>4</v>
      </c>
      <c r="D43" s="98">
        <v>2</v>
      </c>
      <c r="E43" s="414" t="s">
        <v>2203</v>
      </c>
      <c r="F43" s="99" t="s">
        <v>2204</v>
      </c>
      <c r="G43" s="99" t="s">
        <v>2205</v>
      </c>
      <c r="H43" s="99" t="s">
        <v>2206</v>
      </c>
      <c r="I43" s="99" t="s">
        <v>2033</v>
      </c>
      <c r="J43" s="99" t="s">
        <v>2207</v>
      </c>
      <c r="K43" s="98"/>
      <c r="L43" s="98" t="s">
        <v>34</v>
      </c>
      <c r="M43" s="98"/>
      <c r="N43" s="100">
        <v>25000</v>
      </c>
      <c r="O43" s="98"/>
      <c r="P43" s="100">
        <v>25000</v>
      </c>
      <c r="Q43" s="99" t="s">
        <v>2028</v>
      </c>
      <c r="R43" s="99" t="s">
        <v>2208</v>
      </c>
    </row>
    <row r="44" spans="1:19" ht="215.45" customHeight="1" x14ac:dyDescent="0.25">
      <c r="A44" s="99">
        <v>37</v>
      </c>
      <c r="B44" s="99">
        <v>1</v>
      </c>
      <c r="C44" s="99">
        <v>4</v>
      </c>
      <c r="D44" s="99">
        <v>5</v>
      </c>
      <c r="E44" s="414" t="s">
        <v>2209</v>
      </c>
      <c r="F44" s="99" t="s">
        <v>2210</v>
      </c>
      <c r="G44" s="99" t="s">
        <v>2059</v>
      </c>
      <c r="H44" s="99" t="s">
        <v>2060</v>
      </c>
      <c r="I44" s="99" t="s">
        <v>2211</v>
      </c>
      <c r="J44" s="99" t="s">
        <v>2035</v>
      </c>
      <c r="K44" s="368"/>
      <c r="L44" s="99" t="s">
        <v>45</v>
      </c>
      <c r="M44" s="100"/>
      <c r="N44" s="423">
        <v>5200</v>
      </c>
      <c r="O44" s="100"/>
      <c r="P44" s="423">
        <v>5200</v>
      </c>
      <c r="Q44" s="99" t="s">
        <v>2043</v>
      </c>
      <c r="R44" s="99" t="s">
        <v>2036</v>
      </c>
    </row>
    <row r="45" spans="1:19" ht="153" customHeight="1" x14ac:dyDescent="0.25">
      <c r="A45" s="588">
        <v>38</v>
      </c>
      <c r="B45" s="588">
        <v>1</v>
      </c>
      <c r="C45" s="588">
        <v>4</v>
      </c>
      <c r="D45" s="588">
        <v>2</v>
      </c>
      <c r="E45" s="586" t="s">
        <v>2212</v>
      </c>
      <c r="F45" s="588" t="s">
        <v>2213</v>
      </c>
      <c r="G45" s="588" t="s">
        <v>2214</v>
      </c>
      <c r="H45" s="588" t="s">
        <v>2215</v>
      </c>
      <c r="I45" s="588" t="s">
        <v>2216</v>
      </c>
      <c r="J45" s="588" t="s">
        <v>2217</v>
      </c>
      <c r="K45" s="419"/>
      <c r="L45" s="588" t="s">
        <v>45</v>
      </c>
      <c r="M45" s="590"/>
      <c r="N45" s="621">
        <v>43600</v>
      </c>
      <c r="O45" s="590"/>
      <c r="P45" s="621">
        <v>43600</v>
      </c>
      <c r="Q45" s="588" t="s">
        <v>2043</v>
      </c>
      <c r="R45" s="588" t="s">
        <v>2036</v>
      </c>
      <c r="S45" s="472"/>
    </row>
    <row r="46" spans="1:19" ht="189" x14ac:dyDescent="0.25">
      <c r="A46" s="425">
        <v>39</v>
      </c>
      <c r="B46" s="589">
        <v>1</v>
      </c>
      <c r="C46" s="589">
        <v>4</v>
      </c>
      <c r="D46" s="589">
        <v>2</v>
      </c>
      <c r="E46" s="587" t="s">
        <v>2218</v>
      </c>
      <c r="F46" s="589" t="s">
        <v>2219</v>
      </c>
      <c r="G46" s="589" t="s">
        <v>1608</v>
      </c>
      <c r="H46" s="589" t="s">
        <v>2220</v>
      </c>
      <c r="I46" s="589" t="s">
        <v>2221</v>
      </c>
      <c r="J46" s="426" t="s">
        <v>2222</v>
      </c>
      <c r="K46" s="427"/>
      <c r="L46" s="589" t="s">
        <v>45</v>
      </c>
      <c r="M46" s="428"/>
      <c r="N46" s="429">
        <v>30000</v>
      </c>
      <c r="O46" s="428"/>
      <c r="P46" s="429">
        <v>30000</v>
      </c>
      <c r="Q46" s="589" t="s">
        <v>2043</v>
      </c>
      <c r="R46" s="589" t="s">
        <v>2036</v>
      </c>
    </row>
    <row r="47" spans="1:19" ht="122.45" customHeight="1" x14ac:dyDescent="0.25">
      <c r="A47" s="98">
        <v>40</v>
      </c>
      <c r="B47" s="98">
        <v>1</v>
      </c>
      <c r="C47" s="98">
        <v>4</v>
      </c>
      <c r="D47" s="98">
        <v>2</v>
      </c>
      <c r="E47" s="414" t="s">
        <v>2223</v>
      </c>
      <c r="F47" s="421" t="s">
        <v>2224</v>
      </c>
      <c r="G47" s="98" t="s">
        <v>1415</v>
      </c>
      <c r="H47" s="99" t="s">
        <v>226</v>
      </c>
      <c r="I47" s="99">
        <v>1</v>
      </c>
      <c r="J47" s="589" t="s">
        <v>2107</v>
      </c>
      <c r="K47" s="98"/>
      <c r="L47" s="98" t="s">
        <v>40</v>
      </c>
      <c r="M47" s="114"/>
      <c r="N47" s="100">
        <v>11979</v>
      </c>
      <c r="O47" s="100"/>
      <c r="P47" s="100">
        <v>11979</v>
      </c>
      <c r="Q47" s="99" t="s">
        <v>2028</v>
      </c>
      <c r="R47" s="99" t="s">
        <v>2029</v>
      </c>
    </row>
    <row r="48" spans="1:19" ht="408.6" customHeight="1" x14ac:dyDescent="0.25">
      <c r="A48" s="1096">
        <v>41</v>
      </c>
      <c r="B48" s="1076">
        <v>1</v>
      </c>
      <c r="C48" s="1076">
        <v>4</v>
      </c>
      <c r="D48" s="1076">
        <v>2</v>
      </c>
      <c r="E48" s="1078" t="s">
        <v>2225</v>
      </c>
      <c r="F48" s="745" t="s">
        <v>2226</v>
      </c>
      <c r="G48" s="1080" t="s">
        <v>2227</v>
      </c>
      <c r="H48" s="1080" t="s">
        <v>2941</v>
      </c>
      <c r="I48" s="1080" t="s">
        <v>2228</v>
      </c>
      <c r="J48" s="1093" t="s">
        <v>2229</v>
      </c>
      <c r="K48" s="1096" t="s">
        <v>466</v>
      </c>
      <c r="L48" s="1076" t="s">
        <v>45</v>
      </c>
      <c r="M48" s="740" t="s">
        <v>466</v>
      </c>
      <c r="N48" s="1099">
        <v>38122</v>
      </c>
      <c r="O48" s="740" t="s">
        <v>466</v>
      </c>
      <c r="P48" s="1102">
        <v>38122</v>
      </c>
      <c r="Q48" s="1091" t="s">
        <v>2028</v>
      </c>
      <c r="R48" s="1092" t="s">
        <v>2029</v>
      </c>
    </row>
    <row r="49" spans="1:18" ht="14.45" customHeight="1" x14ac:dyDescent="0.25">
      <c r="A49" s="1096"/>
      <c r="B49" s="1097"/>
      <c r="C49" s="1097"/>
      <c r="D49" s="1097"/>
      <c r="E49" s="1098"/>
      <c r="F49" s="779"/>
      <c r="G49" s="1090"/>
      <c r="H49" s="1090"/>
      <c r="I49" s="1090"/>
      <c r="J49" s="1094"/>
      <c r="K49" s="1096"/>
      <c r="L49" s="1097"/>
      <c r="M49" s="740"/>
      <c r="N49" s="1100"/>
      <c r="O49" s="740"/>
      <c r="P49" s="1102"/>
      <c r="Q49" s="1091"/>
      <c r="R49" s="1092"/>
    </row>
    <row r="50" spans="1:18" ht="14.45" customHeight="1" x14ac:dyDescent="0.25">
      <c r="A50" s="1096"/>
      <c r="B50" s="1097"/>
      <c r="C50" s="1097"/>
      <c r="D50" s="1097"/>
      <c r="E50" s="1098"/>
      <c r="F50" s="779"/>
      <c r="G50" s="1090"/>
      <c r="H50" s="1090"/>
      <c r="I50" s="1090"/>
      <c r="J50" s="1094"/>
      <c r="K50" s="1096"/>
      <c r="L50" s="1097"/>
      <c r="M50" s="740"/>
      <c r="N50" s="1100"/>
      <c r="O50" s="740"/>
      <c r="P50" s="1102"/>
      <c r="Q50" s="1091"/>
      <c r="R50" s="1092"/>
    </row>
    <row r="51" spans="1:18" ht="14.45" customHeight="1" x14ac:dyDescent="0.25">
      <c r="A51" s="1096"/>
      <c r="B51" s="1077"/>
      <c r="C51" s="1077"/>
      <c r="D51" s="1077"/>
      <c r="E51" s="1079"/>
      <c r="F51" s="746"/>
      <c r="G51" s="1081"/>
      <c r="H51" s="1081"/>
      <c r="I51" s="1081"/>
      <c r="J51" s="1095"/>
      <c r="K51" s="1096"/>
      <c r="L51" s="1077"/>
      <c r="M51" s="740"/>
      <c r="N51" s="1101"/>
      <c r="O51" s="740"/>
      <c r="P51" s="1102"/>
      <c r="Q51" s="1091"/>
      <c r="R51" s="1092"/>
    </row>
    <row r="53" spans="1:18" ht="15.75" x14ac:dyDescent="0.25">
      <c r="M53" s="852"/>
      <c r="N53" s="966" t="s">
        <v>35</v>
      </c>
      <c r="O53" s="966"/>
      <c r="P53" s="966"/>
    </row>
    <row r="54" spans="1:18" x14ac:dyDescent="0.25">
      <c r="M54" s="852"/>
      <c r="N54" s="292" t="s">
        <v>36</v>
      </c>
      <c r="O54" s="852" t="s">
        <v>37</v>
      </c>
      <c r="P54" s="852"/>
    </row>
    <row r="55" spans="1:18" x14ac:dyDescent="0.25">
      <c r="M55" s="852"/>
      <c r="N55" s="292"/>
      <c r="O55" s="292">
        <v>2020</v>
      </c>
      <c r="P55" s="292">
        <v>2021</v>
      </c>
    </row>
    <row r="56" spans="1:18" x14ac:dyDescent="0.25">
      <c r="M56" s="292" t="s">
        <v>887</v>
      </c>
      <c r="N56" s="240">
        <v>41</v>
      </c>
      <c r="O56" s="241">
        <f>O7+O8+O9+O10+O11+O12+O13+O14+O15+O16+O17+O18+O19+O20+O21+O23+O22+O24+O25+O26+O27+O28+O29</f>
        <v>342724.79</v>
      </c>
      <c r="P56" s="241">
        <f>P17+P19+P25+P30+P31+P32+P33+P34+P35+P36+P37+P38+P39+P40+P42+P43+P44+P45+P46+P47+P48</f>
        <v>515000</v>
      </c>
      <c r="Q56" s="233"/>
    </row>
    <row r="57" spans="1:18" x14ac:dyDescent="0.25">
      <c r="O57" s="233"/>
    </row>
  </sheetData>
  <mergeCells count="53">
    <mergeCell ref="M53:M55"/>
    <mergeCell ref="N53:P53"/>
    <mergeCell ref="O54:P54"/>
    <mergeCell ref="N48:N51"/>
    <mergeCell ref="O48:O51"/>
    <mergeCell ref="P48:P51"/>
    <mergeCell ref="A48:A51"/>
    <mergeCell ref="B48:B51"/>
    <mergeCell ref="C48:C51"/>
    <mergeCell ref="D48:D51"/>
    <mergeCell ref="E48:E51"/>
    <mergeCell ref="R40:R41"/>
    <mergeCell ref="O40:O41"/>
    <mergeCell ref="F48:F51"/>
    <mergeCell ref="G48:G51"/>
    <mergeCell ref="Q48:Q51"/>
    <mergeCell ref="R48:R51"/>
    <mergeCell ref="H48:H51"/>
    <mergeCell ref="I48:I51"/>
    <mergeCell ref="J48:J51"/>
    <mergeCell ref="K48:K51"/>
    <mergeCell ref="L48:L51"/>
    <mergeCell ref="M48:M51"/>
    <mergeCell ref="L40:L41"/>
    <mergeCell ref="M40:M41"/>
    <mergeCell ref="N40:N41"/>
    <mergeCell ref="P40:P41"/>
    <mergeCell ref="Q40:Q41"/>
    <mergeCell ref="G40:G41"/>
    <mergeCell ref="H40:H41"/>
    <mergeCell ref="I40:I41"/>
    <mergeCell ref="J40:J41"/>
    <mergeCell ref="K40:K41"/>
    <mergeCell ref="F4:F5"/>
    <mergeCell ref="A40:A41"/>
    <mergeCell ref="B40:B41"/>
    <mergeCell ref="C40:C41"/>
    <mergeCell ref="D40:D41"/>
    <mergeCell ref="E40:E41"/>
    <mergeCell ref="F40:F41"/>
    <mergeCell ref="A4:A5"/>
    <mergeCell ref="B4:B5"/>
    <mergeCell ref="C4:C5"/>
    <mergeCell ref="D4:D5"/>
    <mergeCell ref="E4:E5"/>
    <mergeCell ref="Q4:Q5"/>
    <mergeCell ref="R4:R5"/>
    <mergeCell ref="G4:G5"/>
    <mergeCell ref="H4:I4"/>
    <mergeCell ref="J4:J5"/>
    <mergeCell ref="K4:L4"/>
    <mergeCell ref="M4:N4"/>
    <mergeCell ref="O4:P4"/>
  </mergeCells>
  <pageMargins left="0.25" right="0.25" top="0.75" bottom="0.75" header="0.3" footer="0.3"/>
  <pageSetup paperSize="8" scale="49" fitToHeight="0"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34"/>
  <sheetViews>
    <sheetView zoomScale="60" zoomScaleNormal="60" workbookViewId="0">
      <selection activeCell="G8" sqref="G8"/>
    </sheetView>
  </sheetViews>
  <sheetFormatPr defaultColWidth="9.140625" defaultRowHeight="15" x14ac:dyDescent="0.25"/>
  <cols>
    <col min="1" max="1" width="5.140625" style="232" customWidth="1"/>
    <col min="2" max="2" width="9.140625" style="232"/>
    <col min="3" max="3" width="7" style="232" customWidth="1"/>
    <col min="4" max="4" width="9" style="68" customWidth="1"/>
    <col min="5" max="5" width="35.42578125" style="232" customWidth="1"/>
    <col min="6" max="6" width="70.42578125" style="232" customWidth="1"/>
    <col min="7" max="7" width="26.28515625" style="232" customWidth="1"/>
    <col min="8" max="8" width="19.85546875" style="77" customWidth="1"/>
    <col min="9" max="9" width="11.140625" style="232" customWidth="1"/>
    <col min="10" max="10" width="42.5703125" style="232" customWidth="1"/>
    <col min="11" max="11" width="14.85546875" style="68" customWidth="1"/>
    <col min="12" max="12" width="15.7109375" style="68" customWidth="1"/>
    <col min="13" max="13" width="17.7109375" style="68" customWidth="1"/>
    <col min="14" max="14" width="16.5703125" style="68" customWidth="1"/>
    <col min="15" max="15" width="18.140625" style="430" customWidth="1"/>
    <col min="16" max="16" width="16.85546875" style="430" customWidth="1"/>
    <col min="17" max="17" width="15.85546875" style="9" customWidth="1"/>
    <col min="18" max="18" width="18.42578125" style="9" customWidth="1"/>
    <col min="19" max="16384" width="9.140625" style="232"/>
  </cols>
  <sheetData>
    <row r="1" spans="1:19" x14ac:dyDescent="0.25">
      <c r="M1" s="405"/>
      <c r="N1" s="405"/>
    </row>
    <row r="2" spans="1:19" x14ac:dyDescent="0.25">
      <c r="A2" s="37" t="s">
        <v>2990</v>
      </c>
      <c r="M2" s="405"/>
      <c r="N2" s="405"/>
    </row>
    <row r="3" spans="1:19" x14ac:dyDescent="0.25">
      <c r="M3" s="405"/>
      <c r="N3" s="405"/>
    </row>
    <row r="4" spans="1:19" s="27" customFormat="1" ht="51" customHeight="1" x14ac:dyDescent="0.25">
      <c r="A4" s="1103" t="s">
        <v>0</v>
      </c>
      <c r="B4" s="729" t="s">
        <v>1</v>
      </c>
      <c r="C4" s="729" t="s">
        <v>2</v>
      </c>
      <c r="D4" s="729" t="s">
        <v>3</v>
      </c>
      <c r="E4" s="729" t="s">
        <v>4</v>
      </c>
      <c r="F4" s="729" t="s">
        <v>5</v>
      </c>
      <c r="G4" s="729" t="s">
        <v>6</v>
      </c>
      <c r="H4" s="729" t="s">
        <v>7</v>
      </c>
      <c r="I4" s="729"/>
      <c r="J4" s="1103" t="s">
        <v>8</v>
      </c>
      <c r="K4" s="729" t="s">
        <v>9</v>
      </c>
      <c r="L4" s="729"/>
      <c r="M4" s="728" t="s">
        <v>10</v>
      </c>
      <c r="N4" s="728"/>
      <c r="O4" s="728" t="s">
        <v>11</v>
      </c>
      <c r="P4" s="728"/>
      <c r="Q4" s="1103" t="s">
        <v>12</v>
      </c>
      <c r="R4" s="729" t="s">
        <v>13</v>
      </c>
      <c r="S4" s="232"/>
    </row>
    <row r="5" spans="1:19" s="27" customFormat="1" x14ac:dyDescent="0.25">
      <c r="A5" s="1103"/>
      <c r="B5" s="729"/>
      <c r="C5" s="729"/>
      <c r="D5" s="729"/>
      <c r="E5" s="729"/>
      <c r="F5" s="729"/>
      <c r="G5" s="729"/>
      <c r="H5" s="276" t="s">
        <v>14</v>
      </c>
      <c r="I5" s="276" t="s">
        <v>15</v>
      </c>
      <c r="J5" s="1103"/>
      <c r="K5" s="276">
        <v>2020</v>
      </c>
      <c r="L5" s="276">
        <v>2021</v>
      </c>
      <c r="M5" s="105">
        <v>2020</v>
      </c>
      <c r="N5" s="105">
        <v>2021</v>
      </c>
      <c r="O5" s="276">
        <v>2020</v>
      </c>
      <c r="P5" s="276">
        <v>2021</v>
      </c>
      <c r="Q5" s="1103"/>
      <c r="R5" s="729"/>
      <c r="S5" s="232"/>
    </row>
    <row r="6" spans="1:19" s="432" customFormat="1" x14ac:dyDescent="0.25">
      <c r="A6" s="431" t="s">
        <v>16</v>
      </c>
      <c r="B6" s="276" t="s">
        <v>17</v>
      </c>
      <c r="C6" s="276" t="s">
        <v>18</v>
      </c>
      <c r="D6" s="276" t="s">
        <v>19</v>
      </c>
      <c r="E6" s="431" t="s">
        <v>20</v>
      </c>
      <c r="F6" s="431" t="s">
        <v>21</v>
      </c>
      <c r="G6" s="431" t="s">
        <v>22</v>
      </c>
      <c r="H6" s="276" t="s">
        <v>23</v>
      </c>
      <c r="I6" s="276" t="s">
        <v>24</v>
      </c>
      <c r="J6" s="431" t="s">
        <v>25</v>
      </c>
      <c r="K6" s="276" t="s">
        <v>26</v>
      </c>
      <c r="L6" s="276" t="s">
        <v>27</v>
      </c>
      <c r="M6" s="275" t="s">
        <v>28</v>
      </c>
      <c r="N6" s="275" t="s">
        <v>29</v>
      </c>
      <c r="O6" s="275" t="s">
        <v>30</v>
      </c>
      <c r="P6" s="275" t="s">
        <v>31</v>
      </c>
      <c r="Q6" s="431" t="s">
        <v>2020</v>
      </c>
      <c r="R6" s="276" t="s">
        <v>32</v>
      </c>
      <c r="S6" s="9"/>
    </row>
    <row r="7" spans="1:19" ht="120" x14ac:dyDescent="0.25">
      <c r="A7" s="593">
        <v>1</v>
      </c>
      <c r="B7" s="532">
        <v>1</v>
      </c>
      <c r="C7" s="532">
        <v>4</v>
      </c>
      <c r="D7" s="532">
        <v>2</v>
      </c>
      <c r="E7" s="593" t="s">
        <v>2230</v>
      </c>
      <c r="F7" s="532" t="s">
        <v>2231</v>
      </c>
      <c r="G7" s="532" t="s">
        <v>2232</v>
      </c>
      <c r="H7" s="532" t="s">
        <v>2233</v>
      </c>
      <c r="I7" s="532" t="s">
        <v>2234</v>
      </c>
      <c r="J7" s="532" t="s">
        <v>2235</v>
      </c>
      <c r="K7" s="532" t="s">
        <v>2027</v>
      </c>
      <c r="L7" s="533"/>
      <c r="M7" s="536">
        <v>53607</v>
      </c>
      <c r="N7" s="533"/>
      <c r="O7" s="536">
        <f>M7</f>
        <v>53607</v>
      </c>
      <c r="P7" s="535"/>
      <c r="Q7" s="532" t="s">
        <v>2236</v>
      </c>
      <c r="R7" s="532" t="s">
        <v>2237</v>
      </c>
    </row>
    <row r="8" spans="1:19" ht="375" x14ac:dyDescent="0.25">
      <c r="A8" s="593">
        <v>2</v>
      </c>
      <c r="B8" s="532">
        <v>1</v>
      </c>
      <c r="C8" s="533">
        <v>1</v>
      </c>
      <c r="D8" s="532">
        <v>2</v>
      </c>
      <c r="E8" s="532" t="s">
        <v>2238</v>
      </c>
      <c r="F8" s="532" t="s">
        <v>2239</v>
      </c>
      <c r="G8" s="532" t="s">
        <v>2240</v>
      </c>
      <c r="H8" s="532" t="s">
        <v>2241</v>
      </c>
      <c r="I8" s="532" t="s">
        <v>2242</v>
      </c>
      <c r="J8" s="532" t="s">
        <v>2243</v>
      </c>
      <c r="K8" s="532" t="s">
        <v>2244</v>
      </c>
      <c r="L8" s="532"/>
      <c r="M8" s="536">
        <v>207848.19</v>
      </c>
      <c r="N8" s="433"/>
      <c r="O8" s="536">
        <f>M8</f>
        <v>207848.19</v>
      </c>
      <c r="P8" s="433"/>
      <c r="Q8" s="532" t="s">
        <v>2236</v>
      </c>
      <c r="R8" s="532" t="s">
        <v>2237</v>
      </c>
    </row>
    <row r="9" spans="1:19" ht="409.5" x14ac:dyDescent="0.25">
      <c r="A9" s="593">
        <v>3</v>
      </c>
      <c r="B9" s="532">
        <v>1</v>
      </c>
      <c r="C9" s="532">
        <v>4</v>
      </c>
      <c r="D9" s="532">
        <v>2</v>
      </c>
      <c r="E9" s="594" t="s">
        <v>2245</v>
      </c>
      <c r="F9" s="532" t="s">
        <v>2246</v>
      </c>
      <c r="G9" s="140" t="s">
        <v>2247</v>
      </c>
      <c r="H9" s="596" t="s">
        <v>2248</v>
      </c>
      <c r="I9" s="433" t="s">
        <v>2249</v>
      </c>
      <c r="J9" s="532" t="s">
        <v>2250</v>
      </c>
      <c r="K9" s="533" t="s">
        <v>2251</v>
      </c>
      <c r="L9" s="533"/>
      <c r="M9" s="535">
        <v>151793.28</v>
      </c>
      <c r="N9" s="140"/>
      <c r="O9" s="535">
        <f>M9</f>
        <v>151793.28</v>
      </c>
      <c r="P9" s="532"/>
      <c r="Q9" s="532" t="s">
        <v>2236</v>
      </c>
      <c r="R9" s="532" t="s">
        <v>2237</v>
      </c>
    </row>
    <row r="10" spans="1:19" x14ac:dyDescent="0.25">
      <c r="A10" s="1104">
        <v>4</v>
      </c>
      <c r="B10" s="739">
        <v>1</v>
      </c>
      <c r="C10" s="740">
        <v>4</v>
      </c>
      <c r="D10" s="739">
        <v>2</v>
      </c>
      <c r="E10" s="1104" t="s">
        <v>1632</v>
      </c>
      <c r="F10" s="739" t="s">
        <v>1633</v>
      </c>
      <c r="G10" s="739" t="s">
        <v>2252</v>
      </c>
      <c r="H10" s="532" t="s">
        <v>1158</v>
      </c>
      <c r="I10" s="532">
        <v>5</v>
      </c>
      <c r="J10" s="739" t="s">
        <v>1543</v>
      </c>
      <c r="K10" s="739" t="s">
        <v>45</v>
      </c>
      <c r="L10" s="739"/>
      <c r="M10" s="769">
        <v>29756.78</v>
      </c>
      <c r="N10" s="769"/>
      <c r="O10" s="769">
        <f>M10</f>
        <v>29756.78</v>
      </c>
      <c r="P10" s="769"/>
      <c r="Q10" s="739" t="s">
        <v>2236</v>
      </c>
      <c r="R10" s="739" t="s">
        <v>2237</v>
      </c>
    </row>
    <row r="11" spans="1:19" x14ac:dyDescent="0.25">
      <c r="A11" s="1104"/>
      <c r="B11" s="739"/>
      <c r="C11" s="740"/>
      <c r="D11" s="739"/>
      <c r="E11" s="1104"/>
      <c r="F11" s="739"/>
      <c r="G11" s="739"/>
      <c r="H11" s="532" t="s">
        <v>675</v>
      </c>
      <c r="I11" s="532">
        <v>115</v>
      </c>
      <c r="J11" s="739"/>
      <c r="K11" s="739"/>
      <c r="L11" s="739"/>
      <c r="M11" s="769"/>
      <c r="N11" s="769"/>
      <c r="O11" s="769"/>
      <c r="P11" s="769"/>
      <c r="Q11" s="739"/>
      <c r="R11" s="739"/>
    </row>
    <row r="12" spans="1:19" x14ac:dyDescent="0.25">
      <c r="A12" s="1104"/>
      <c r="B12" s="739"/>
      <c r="C12" s="740"/>
      <c r="D12" s="739"/>
      <c r="E12" s="1104"/>
      <c r="F12" s="739"/>
      <c r="G12" s="533" t="s">
        <v>886</v>
      </c>
      <c r="H12" s="533" t="s">
        <v>1011</v>
      </c>
      <c r="I12" s="533">
        <v>1</v>
      </c>
      <c r="J12" s="739"/>
      <c r="K12" s="739"/>
      <c r="L12" s="739"/>
      <c r="M12" s="769"/>
      <c r="N12" s="769"/>
      <c r="O12" s="769"/>
      <c r="P12" s="769"/>
      <c r="Q12" s="739"/>
      <c r="R12" s="739"/>
    </row>
    <row r="13" spans="1:19" x14ac:dyDescent="0.25">
      <c r="A13" s="1106">
        <v>5</v>
      </c>
      <c r="B13" s="740">
        <v>1</v>
      </c>
      <c r="C13" s="740">
        <v>4</v>
      </c>
      <c r="D13" s="739">
        <v>2</v>
      </c>
      <c r="E13" s="1104" t="s">
        <v>1087</v>
      </c>
      <c r="F13" s="1107" t="s">
        <v>2253</v>
      </c>
      <c r="G13" s="1107" t="s">
        <v>2254</v>
      </c>
      <c r="H13" s="532" t="s">
        <v>1021</v>
      </c>
      <c r="I13" s="532">
        <v>2</v>
      </c>
      <c r="J13" s="739" t="s">
        <v>2255</v>
      </c>
      <c r="K13" s="739" t="s">
        <v>1181</v>
      </c>
      <c r="L13" s="739"/>
      <c r="M13" s="769">
        <v>86254.25</v>
      </c>
      <c r="N13" s="769"/>
      <c r="O13" s="769">
        <f>M13</f>
        <v>86254.25</v>
      </c>
      <c r="P13" s="769"/>
      <c r="Q13" s="739" t="s">
        <v>2236</v>
      </c>
      <c r="R13" s="1105" t="s">
        <v>2237</v>
      </c>
    </row>
    <row r="14" spans="1:19" x14ac:dyDescent="0.25">
      <c r="A14" s="1106"/>
      <c r="B14" s="740"/>
      <c r="C14" s="740"/>
      <c r="D14" s="739"/>
      <c r="E14" s="1104"/>
      <c r="F14" s="1107"/>
      <c r="G14" s="1107"/>
      <c r="H14" s="532" t="s">
        <v>56</v>
      </c>
      <c r="I14" s="532">
        <v>160</v>
      </c>
      <c r="J14" s="739"/>
      <c r="K14" s="739"/>
      <c r="L14" s="739"/>
      <c r="M14" s="769"/>
      <c r="N14" s="769"/>
      <c r="O14" s="769"/>
      <c r="P14" s="769"/>
      <c r="Q14" s="739"/>
      <c r="R14" s="1105"/>
    </row>
    <row r="15" spans="1:19" ht="30" x14ac:dyDescent="0.25">
      <c r="A15" s="1106"/>
      <c r="B15" s="740"/>
      <c r="C15" s="740"/>
      <c r="D15" s="739"/>
      <c r="E15" s="1104"/>
      <c r="F15" s="1107"/>
      <c r="G15" s="595" t="s">
        <v>2256</v>
      </c>
      <c r="H15" s="532" t="s">
        <v>940</v>
      </c>
      <c r="I15" s="596" t="s">
        <v>737</v>
      </c>
      <c r="J15" s="739"/>
      <c r="K15" s="739"/>
      <c r="L15" s="739"/>
      <c r="M15" s="769"/>
      <c r="N15" s="769"/>
      <c r="O15" s="769"/>
      <c r="P15" s="769"/>
      <c r="Q15" s="739"/>
      <c r="R15" s="1105"/>
    </row>
    <row r="16" spans="1:19" ht="30" x14ac:dyDescent="0.25">
      <c r="A16" s="1106"/>
      <c r="B16" s="740"/>
      <c r="C16" s="740"/>
      <c r="D16" s="739"/>
      <c r="E16" s="1104"/>
      <c r="F16" s="1107"/>
      <c r="G16" s="532" t="s">
        <v>1739</v>
      </c>
      <c r="H16" s="532" t="s">
        <v>58</v>
      </c>
      <c r="I16" s="596" t="s">
        <v>41</v>
      </c>
      <c r="J16" s="739"/>
      <c r="K16" s="739"/>
      <c r="L16" s="739"/>
      <c r="M16" s="769"/>
      <c r="N16" s="769"/>
      <c r="O16" s="769"/>
      <c r="P16" s="769"/>
      <c r="Q16" s="739"/>
      <c r="R16" s="1105"/>
    </row>
    <row r="17" spans="1:18" ht="30" x14ac:dyDescent="0.25">
      <c r="A17" s="1106"/>
      <c r="B17" s="740"/>
      <c r="C17" s="740"/>
      <c r="D17" s="739"/>
      <c r="E17" s="1104"/>
      <c r="F17" s="1107"/>
      <c r="G17" s="532" t="s">
        <v>2257</v>
      </c>
      <c r="H17" s="532" t="s">
        <v>388</v>
      </c>
      <c r="I17" s="532">
        <v>1</v>
      </c>
      <c r="J17" s="739"/>
      <c r="K17" s="739"/>
      <c r="L17" s="739"/>
      <c r="M17" s="769"/>
      <c r="N17" s="769"/>
      <c r="O17" s="769"/>
      <c r="P17" s="769"/>
      <c r="Q17" s="739"/>
      <c r="R17" s="1105"/>
    </row>
    <row r="18" spans="1:18" ht="165" x14ac:dyDescent="0.25">
      <c r="A18" s="594">
        <v>6</v>
      </c>
      <c r="B18" s="533">
        <v>1</v>
      </c>
      <c r="C18" s="533">
        <v>4</v>
      </c>
      <c r="D18" s="532">
        <v>2</v>
      </c>
      <c r="E18" s="593" t="s">
        <v>2258</v>
      </c>
      <c r="F18" s="532" t="s">
        <v>2259</v>
      </c>
      <c r="G18" s="532" t="s">
        <v>1673</v>
      </c>
      <c r="H18" s="532" t="s">
        <v>2260</v>
      </c>
      <c r="I18" s="596" t="s">
        <v>1368</v>
      </c>
      <c r="J18" s="532" t="s">
        <v>2261</v>
      </c>
      <c r="K18" s="550" t="s">
        <v>2262</v>
      </c>
      <c r="L18" s="550"/>
      <c r="M18" s="535">
        <v>3600</v>
      </c>
      <c r="N18" s="533"/>
      <c r="O18" s="535">
        <f>M18</f>
        <v>3600</v>
      </c>
      <c r="P18" s="535"/>
      <c r="Q18" s="532" t="s">
        <v>2236</v>
      </c>
      <c r="R18" s="532" t="s">
        <v>2237</v>
      </c>
    </row>
    <row r="19" spans="1:18" ht="255" x14ac:dyDescent="0.25">
      <c r="A19" s="533">
        <v>7</v>
      </c>
      <c r="B19" s="533">
        <v>1</v>
      </c>
      <c r="C19" s="533">
        <v>4</v>
      </c>
      <c r="D19" s="533">
        <v>5</v>
      </c>
      <c r="E19" s="593" t="s">
        <v>2263</v>
      </c>
      <c r="F19" s="532" t="s">
        <v>2264</v>
      </c>
      <c r="G19" s="140" t="s">
        <v>652</v>
      </c>
      <c r="H19" s="532" t="s">
        <v>2265</v>
      </c>
      <c r="I19" s="532">
        <v>100</v>
      </c>
      <c r="J19" s="532" t="s">
        <v>2266</v>
      </c>
      <c r="K19" s="533" t="s">
        <v>666</v>
      </c>
      <c r="L19" s="533"/>
      <c r="M19" s="535">
        <v>47787.09</v>
      </c>
      <c r="N19" s="535"/>
      <c r="O19" s="535">
        <f>M19</f>
        <v>47787.09</v>
      </c>
      <c r="P19" s="535"/>
      <c r="Q19" s="532" t="s">
        <v>2236</v>
      </c>
      <c r="R19" s="532" t="s">
        <v>2237</v>
      </c>
    </row>
    <row r="20" spans="1:18" ht="135" x14ac:dyDescent="0.25">
      <c r="A20" s="533">
        <v>8</v>
      </c>
      <c r="B20" s="533">
        <v>1</v>
      </c>
      <c r="C20" s="533">
        <v>4</v>
      </c>
      <c r="D20" s="533">
        <v>5</v>
      </c>
      <c r="E20" s="593" t="s">
        <v>2267</v>
      </c>
      <c r="F20" s="532" t="s">
        <v>2268</v>
      </c>
      <c r="G20" s="532" t="s">
        <v>2269</v>
      </c>
      <c r="H20" s="532" t="s">
        <v>675</v>
      </c>
      <c r="I20" s="532">
        <v>20</v>
      </c>
      <c r="J20" s="532" t="s">
        <v>1968</v>
      </c>
      <c r="K20" s="533" t="s">
        <v>53</v>
      </c>
      <c r="L20" s="533"/>
      <c r="M20" s="434">
        <v>59000</v>
      </c>
      <c r="N20" s="594"/>
      <c r="O20" s="434">
        <f>M20</f>
        <v>59000</v>
      </c>
      <c r="P20" s="535"/>
      <c r="Q20" s="532" t="s">
        <v>2236</v>
      </c>
      <c r="R20" s="532" t="s">
        <v>2237</v>
      </c>
    </row>
    <row r="21" spans="1:18" ht="195" x14ac:dyDescent="0.25">
      <c r="A21" s="532">
        <v>9</v>
      </c>
      <c r="B21" s="533">
        <v>1</v>
      </c>
      <c r="C21" s="533">
        <v>1</v>
      </c>
      <c r="D21" s="533">
        <v>5</v>
      </c>
      <c r="E21" s="435" t="s">
        <v>2270</v>
      </c>
      <c r="F21" s="548" t="s">
        <v>2271</v>
      </c>
      <c r="G21" s="532" t="s">
        <v>2232</v>
      </c>
      <c r="H21" s="548" t="s">
        <v>2233</v>
      </c>
      <c r="I21" s="532" t="s">
        <v>3031</v>
      </c>
      <c r="J21" s="545" t="s">
        <v>2272</v>
      </c>
      <c r="K21" s="537"/>
      <c r="L21" s="532" t="s">
        <v>110</v>
      </c>
      <c r="M21" s="533"/>
      <c r="N21" s="536">
        <v>62405.01</v>
      </c>
      <c r="O21" s="535"/>
      <c r="P21" s="536">
        <v>62405.01</v>
      </c>
      <c r="Q21" s="532" t="s">
        <v>2236</v>
      </c>
      <c r="R21" s="436" t="s">
        <v>2237</v>
      </c>
    </row>
    <row r="22" spans="1:18" ht="121.5" customHeight="1" x14ac:dyDescent="0.25">
      <c r="A22" s="1108">
        <v>10</v>
      </c>
      <c r="B22" s="740">
        <v>1</v>
      </c>
      <c r="C22" s="740">
        <v>1</v>
      </c>
      <c r="D22" s="740">
        <v>2</v>
      </c>
      <c r="E22" s="1104" t="s">
        <v>2273</v>
      </c>
      <c r="F22" s="739" t="s">
        <v>2274</v>
      </c>
      <c r="G22" s="437" t="s">
        <v>2942</v>
      </c>
      <c r="H22" s="548" t="s">
        <v>2275</v>
      </c>
      <c r="I22" s="532" t="s">
        <v>2276</v>
      </c>
      <c r="J22" s="739" t="s">
        <v>1543</v>
      </c>
      <c r="K22" s="740"/>
      <c r="L22" s="739" t="s">
        <v>110</v>
      </c>
      <c r="M22" s="740"/>
      <c r="N22" s="769">
        <v>340000</v>
      </c>
      <c r="O22" s="758"/>
      <c r="P22" s="769">
        <v>340000</v>
      </c>
      <c r="Q22" s="739" t="s">
        <v>2236</v>
      </c>
      <c r="R22" s="1105" t="s">
        <v>2237</v>
      </c>
    </row>
    <row r="23" spans="1:18" ht="120.75" customHeight="1" x14ac:dyDescent="0.25">
      <c r="A23" s="1108"/>
      <c r="B23" s="740"/>
      <c r="C23" s="740"/>
      <c r="D23" s="740"/>
      <c r="E23" s="1104"/>
      <c r="F23" s="739"/>
      <c r="G23" s="437" t="s">
        <v>444</v>
      </c>
      <c r="H23" s="548" t="s">
        <v>2277</v>
      </c>
      <c r="I23" s="532" t="s">
        <v>2278</v>
      </c>
      <c r="J23" s="739"/>
      <c r="K23" s="740"/>
      <c r="L23" s="739"/>
      <c r="M23" s="740"/>
      <c r="N23" s="769"/>
      <c r="O23" s="758"/>
      <c r="P23" s="769"/>
      <c r="Q23" s="739"/>
      <c r="R23" s="1105"/>
    </row>
    <row r="24" spans="1:18" ht="200.1" customHeight="1" x14ac:dyDescent="0.25">
      <c r="A24" s="740">
        <v>11</v>
      </c>
      <c r="B24" s="740">
        <v>1</v>
      </c>
      <c r="C24" s="740">
        <v>4</v>
      </c>
      <c r="D24" s="740">
        <v>2</v>
      </c>
      <c r="E24" s="1104" t="s">
        <v>2279</v>
      </c>
      <c r="F24" s="749" t="s">
        <v>2280</v>
      </c>
      <c r="G24" s="740" t="s">
        <v>652</v>
      </c>
      <c r="H24" s="532" t="s">
        <v>2265</v>
      </c>
      <c r="I24" s="532">
        <v>280</v>
      </c>
      <c r="J24" s="739" t="s">
        <v>2943</v>
      </c>
      <c r="K24" s="740"/>
      <c r="L24" s="740" t="s">
        <v>2944</v>
      </c>
      <c r="M24" s="740"/>
      <c r="N24" s="758">
        <v>131297.51999999999</v>
      </c>
      <c r="O24" s="740"/>
      <c r="P24" s="758">
        <f>N24</f>
        <v>131297.51999999999</v>
      </c>
      <c r="Q24" s="749" t="s">
        <v>2236</v>
      </c>
      <c r="R24" s="749" t="s">
        <v>2237</v>
      </c>
    </row>
    <row r="25" spans="1:18" ht="245.45" customHeight="1" x14ac:dyDescent="0.25">
      <c r="A25" s="740"/>
      <c r="B25" s="740"/>
      <c r="C25" s="740"/>
      <c r="D25" s="740"/>
      <c r="E25" s="1104"/>
      <c r="F25" s="749"/>
      <c r="G25" s="740"/>
      <c r="H25" s="532" t="s">
        <v>2275</v>
      </c>
      <c r="I25" s="532">
        <v>100</v>
      </c>
      <c r="J25" s="739"/>
      <c r="K25" s="740"/>
      <c r="L25" s="740"/>
      <c r="M25" s="740"/>
      <c r="N25" s="758"/>
      <c r="O25" s="740"/>
      <c r="P25" s="758"/>
      <c r="Q25" s="749"/>
      <c r="R25" s="749"/>
    </row>
    <row r="26" spans="1:18" ht="409.6" customHeight="1" x14ac:dyDescent="0.25">
      <c r="A26" s="533">
        <v>12</v>
      </c>
      <c r="B26" s="533">
        <v>1</v>
      </c>
      <c r="C26" s="533">
        <v>4</v>
      </c>
      <c r="D26" s="533">
        <v>2</v>
      </c>
      <c r="E26" s="593" t="s">
        <v>2281</v>
      </c>
      <c r="F26" s="538" t="s">
        <v>2282</v>
      </c>
      <c r="G26" s="533" t="s">
        <v>652</v>
      </c>
      <c r="H26" s="532" t="s">
        <v>86</v>
      </c>
      <c r="I26" s="532">
        <v>100</v>
      </c>
      <c r="J26" s="532" t="s">
        <v>2945</v>
      </c>
      <c r="K26" s="533"/>
      <c r="L26" s="533" t="s">
        <v>2946</v>
      </c>
      <c r="M26" s="533"/>
      <c r="N26" s="535">
        <v>131297.47</v>
      </c>
      <c r="O26" s="533"/>
      <c r="P26" s="535">
        <f>N26</f>
        <v>131297.47</v>
      </c>
      <c r="Q26" s="538" t="s">
        <v>2236</v>
      </c>
      <c r="R26" s="538" t="s">
        <v>2237</v>
      </c>
    </row>
    <row r="27" spans="1:18" s="27" customFormat="1" x14ac:dyDescent="0.25">
      <c r="D27" s="438"/>
      <c r="H27" s="439"/>
      <c r="K27" s="438"/>
      <c r="L27" s="438"/>
      <c r="M27" s="438"/>
      <c r="N27" s="438"/>
      <c r="O27" s="430"/>
      <c r="P27" s="430"/>
      <c r="Q27" s="432"/>
      <c r="R27" s="432"/>
    </row>
    <row r="28" spans="1:18" s="27" customFormat="1" ht="15.75" x14ac:dyDescent="0.25">
      <c r="D28" s="438"/>
      <c r="H28" s="439"/>
      <c r="K28" s="438"/>
      <c r="L28" s="438"/>
      <c r="M28" s="438"/>
      <c r="N28" s="852"/>
      <c r="O28" s="966" t="s">
        <v>35</v>
      </c>
      <c r="P28" s="966"/>
      <c r="Q28" s="966"/>
      <c r="R28" s="432"/>
    </row>
    <row r="29" spans="1:18" s="27" customFormat="1" x14ac:dyDescent="0.25">
      <c r="D29" s="438"/>
      <c r="H29" s="439"/>
      <c r="K29" s="438"/>
      <c r="L29" s="438"/>
      <c r="M29" s="438"/>
      <c r="N29" s="852"/>
      <c r="O29" s="292" t="s">
        <v>36</v>
      </c>
      <c r="P29" s="852" t="s">
        <v>37</v>
      </c>
      <c r="Q29" s="852"/>
      <c r="R29" s="432"/>
    </row>
    <row r="30" spans="1:18" s="27" customFormat="1" x14ac:dyDescent="0.25">
      <c r="D30" s="438"/>
      <c r="H30" s="439"/>
      <c r="K30" s="438"/>
      <c r="L30" s="438"/>
      <c r="M30" s="438"/>
      <c r="N30" s="852"/>
      <c r="O30" s="292"/>
      <c r="P30" s="292">
        <v>2020</v>
      </c>
      <c r="Q30" s="292">
        <v>2021</v>
      </c>
      <c r="R30" s="432"/>
    </row>
    <row r="31" spans="1:18" x14ac:dyDescent="0.25">
      <c r="N31" s="292" t="s">
        <v>887</v>
      </c>
      <c r="O31" s="210">
        <v>12</v>
      </c>
      <c r="P31" s="208">
        <f>O7+O10+O13+O18+O19+O9+O8+O20</f>
        <v>639646.59000000008</v>
      </c>
      <c r="Q31" s="208">
        <f>P26+P24+P22+P21</f>
        <v>665000</v>
      </c>
    </row>
    <row r="32" spans="1:18" x14ac:dyDescent="0.25">
      <c r="O32" s="405"/>
      <c r="P32" s="405"/>
      <c r="Q32" s="440"/>
    </row>
    <row r="33" spans="15:16" x14ac:dyDescent="0.25">
      <c r="O33" s="405">
        <f>P31+Q31</f>
        <v>1304646.5900000001</v>
      </c>
      <c r="P33" s="405"/>
    </row>
    <row r="34" spans="15:16" x14ac:dyDescent="0.25">
      <c r="O34" s="405"/>
      <c r="P34" s="405"/>
    </row>
  </sheetData>
  <mergeCells count="80">
    <mergeCell ref="J24:J25"/>
    <mergeCell ref="K24:K25"/>
    <mergeCell ref="L24:L25"/>
    <mergeCell ref="M24:M25"/>
    <mergeCell ref="N24:N25"/>
    <mergeCell ref="P22:P23"/>
    <mergeCell ref="P24:P25"/>
    <mergeCell ref="Q24:Q25"/>
    <mergeCell ref="R24:R25"/>
    <mergeCell ref="N28:N30"/>
    <mergeCell ref="O28:Q28"/>
    <mergeCell ref="P29:Q29"/>
    <mergeCell ref="O24:O25"/>
    <mergeCell ref="F22:F23"/>
    <mergeCell ref="J22:J23"/>
    <mergeCell ref="Q22:Q23"/>
    <mergeCell ref="R22:R23"/>
    <mergeCell ref="A24:A25"/>
    <mergeCell ref="B24:B25"/>
    <mergeCell ref="C24:C25"/>
    <mergeCell ref="D24:D25"/>
    <mergeCell ref="E24:E25"/>
    <mergeCell ref="F24:F25"/>
    <mergeCell ref="G24:G25"/>
    <mergeCell ref="K22:K23"/>
    <mergeCell ref="L22:L23"/>
    <mergeCell ref="M22:M23"/>
    <mergeCell ref="N22:N23"/>
    <mergeCell ref="O22:O23"/>
    <mergeCell ref="A22:A23"/>
    <mergeCell ref="B22:B23"/>
    <mergeCell ref="C22:C23"/>
    <mergeCell ref="D22:D23"/>
    <mergeCell ref="E22:E23"/>
    <mergeCell ref="A13:A17"/>
    <mergeCell ref="B13:B17"/>
    <mergeCell ref="L10:L12"/>
    <mergeCell ref="M10:M12"/>
    <mergeCell ref="C13:C17"/>
    <mergeCell ref="D13:D17"/>
    <mergeCell ref="E13:E17"/>
    <mergeCell ref="F13:F17"/>
    <mergeCell ref="G13:G14"/>
    <mergeCell ref="J13:J17"/>
    <mergeCell ref="K10:K12"/>
    <mergeCell ref="Q13:Q17"/>
    <mergeCell ref="R13:R17"/>
    <mergeCell ref="K13:K17"/>
    <mergeCell ref="L13:L17"/>
    <mergeCell ref="M13:M17"/>
    <mergeCell ref="N13:N17"/>
    <mergeCell ref="O13:O17"/>
    <mergeCell ref="P13:P17"/>
    <mergeCell ref="F4:F5"/>
    <mergeCell ref="Q10:Q12"/>
    <mergeCell ref="R10:R12"/>
    <mergeCell ref="N10:N12"/>
    <mergeCell ref="O10:O12"/>
    <mergeCell ref="P10:P12"/>
    <mergeCell ref="A4:A5"/>
    <mergeCell ref="B4:B5"/>
    <mergeCell ref="C4:C5"/>
    <mergeCell ref="D4:D5"/>
    <mergeCell ref="E4:E5"/>
    <mergeCell ref="Q4:Q5"/>
    <mergeCell ref="R4:R5"/>
    <mergeCell ref="A10:A12"/>
    <mergeCell ref="B10:B12"/>
    <mergeCell ref="C10:C12"/>
    <mergeCell ref="D10:D12"/>
    <mergeCell ref="E10:E12"/>
    <mergeCell ref="F10:F12"/>
    <mergeCell ref="G10:G11"/>
    <mergeCell ref="J10:J12"/>
    <mergeCell ref="G4:G5"/>
    <mergeCell ref="H4:I4"/>
    <mergeCell ref="J4:J5"/>
    <mergeCell ref="K4:L4"/>
    <mergeCell ref="M4:N4"/>
    <mergeCell ref="O4:P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29"/>
  <sheetViews>
    <sheetView zoomScale="80" zoomScaleNormal="80" workbookViewId="0">
      <selection activeCell="J28" sqref="J28"/>
    </sheetView>
  </sheetViews>
  <sheetFormatPr defaultRowHeight="15" x14ac:dyDescent="0.25"/>
  <cols>
    <col min="1" max="1" width="4.7109375" style="30" customWidth="1"/>
    <col min="2" max="2" width="9.140625" style="30" customWidth="1"/>
    <col min="3" max="3" width="7" style="30" customWidth="1"/>
    <col min="4" max="4" width="11.5703125" style="30" customWidth="1"/>
    <col min="5" max="5" width="21.85546875" style="30" customWidth="1"/>
    <col min="6" max="6" width="39.5703125" style="30" customWidth="1"/>
    <col min="7" max="7" width="15.7109375" style="30" customWidth="1"/>
    <col min="8" max="8" width="11.5703125" style="30" customWidth="1"/>
    <col min="9" max="9" width="10.7109375" style="30" customWidth="1"/>
    <col min="10" max="10" width="22.5703125" style="30" customWidth="1"/>
    <col min="11" max="11" width="10.42578125" style="30" customWidth="1"/>
    <col min="12" max="12" width="9.85546875" style="30" customWidth="1"/>
    <col min="13" max="13" width="15.85546875" style="30" customWidth="1"/>
    <col min="14" max="14" width="17.5703125" style="30" customWidth="1"/>
    <col min="15" max="15" width="13.85546875" style="30" customWidth="1"/>
    <col min="16" max="16" width="12.42578125" style="30" customWidth="1"/>
    <col min="17" max="17" width="17.42578125" style="30" customWidth="1"/>
    <col min="18" max="18" width="15.140625" style="30" customWidth="1"/>
    <col min="19" max="19" width="19.5703125" style="17"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x14ac:dyDescent="0.25">
      <c r="A2" s="723" t="s">
        <v>2965</v>
      </c>
      <c r="B2" s="723"/>
      <c r="C2" s="723"/>
      <c r="D2" s="723"/>
      <c r="E2" s="723"/>
      <c r="F2" s="723"/>
      <c r="G2" s="723"/>
      <c r="H2" s="723"/>
      <c r="I2" s="723"/>
      <c r="J2" s="723"/>
      <c r="K2" s="723"/>
      <c r="L2" s="723"/>
      <c r="M2" s="723"/>
      <c r="N2" s="723"/>
      <c r="O2" s="723"/>
      <c r="P2" s="723"/>
      <c r="Q2" s="723"/>
    </row>
    <row r="4" spans="1:19" s="4" customFormat="1" ht="61.5" customHeight="1" x14ac:dyDescent="0.25">
      <c r="A4" s="724" t="s">
        <v>0</v>
      </c>
      <c r="B4" s="726" t="s">
        <v>1</v>
      </c>
      <c r="C4" s="726" t="s">
        <v>2</v>
      </c>
      <c r="D4" s="726" t="s">
        <v>3</v>
      </c>
      <c r="E4" s="724" t="s">
        <v>4</v>
      </c>
      <c r="F4" s="724" t="s">
        <v>5</v>
      </c>
      <c r="G4" s="726" t="s">
        <v>6</v>
      </c>
      <c r="H4" s="729" t="s">
        <v>7</v>
      </c>
      <c r="I4" s="729"/>
      <c r="J4" s="724" t="s">
        <v>8</v>
      </c>
      <c r="K4" s="730" t="s">
        <v>9</v>
      </c>
      <c r="L4" s="731"/>
      <c r="M4" s="728" t="s">
        <v>10</v>
      </c>
      <c r="N4" s="728"/>
      <c r="O4" s="728" t="s">
        <v>11</v>
      </c>
      <c r="P4" s="728"/>
      <c r="Q4" s="724" t="s">
        <v>12</v>
      </c>
      <c r="R4" s="726" t="s">
        <v>13</v>
      </c>
      <c r="S4" s="29"/>
    </row>
    <row r="5" spans="1:19" s="4" customFormat="1" x14ac:dyDescent="0.2">
      <c r="A5" s="725"/>
      <c r="B5" s="727"/>
      <c r="C5" s="727"/>
      <c r="D5" s="727"/>
      <c r="E5" s="725"/>
      <c r="F5" s="725"/>
      <c r="G5" s="727"/>
      <c r="H5" s="39" t="s">
        <v>14</v>
      </c>
      <c r="I5" s="39" t="s">
        <v>15</v>
      </c>
      <c r="J5" s="725"/>
      <c r="K5" s="40">
        <v>2020</v>
      </c>
      <c r="L5" s="40">
        <v>2021</v>
      </c>
      <c r="M5" s="40">
        <v>2020</v>
      </c>
      <c r="N5" s="40">
        <v>2021</v>
      </c>
      <c r="O5" s="40">
        <v>2020</v>
      </c>
      <c r="P5" s="40">
        <v>2021</v>
      </c>
      <c r="Q5" s="725"/>
      <c r="R5" s="727"/>
      <c r="S5" s="29"/>
    </row>
    <row r="6" spans="1:19" s="4" customFormat="1" x14ac:dyDescent="0.2">
      <c r="A6" s="38" t="s">
        <v>16</v>
      </c>
      <c r="B6" s="39" t="s">
        <v>17</v>
      </c>
      <c r="C6" s="39" t="s">
        <v>18</v>
      </c>
      <c r="D6" s="39" t="s">
        <v>19</v>
      </c>
      <c r="E6" s="38" t="s">
        <v>20</v>
      </c>
      <c r="F6" s="38" t="s">
        <v>21</v>
      </c>
      <c r="G6" s="38" t="s">
        <v>22</v>
      </c>
      <c r="H6" s="39" t="s">
        <v>23</v>
      </c>
      <c r="I6" s="39" t="s">
        <v>24</v>
      </c>
      <c r="J6" s="38" t="s">
        <v>25</v>
      </c>
      <c r="K6" s="40" t="s">
        <v>26</v>
      </c>
      <c r="L6" s="40" t="s">
        <v>27</v>
      </c>
      <c r="M6" s="41" t="s">
        <v>28</v>
      </c>
      <c r="N6" s="41" t="s">
        <v>29</v>
      </c>
      <c r="O6" s="41" t="s">
        <v>30</v>
      </c>
      <c r="P6" s="41" t="s">
        <v>31</v>
      </c>
      <c r="Q6" s="38" t="s">
        <v>32</v>
      </c>
      <c r="R6" s="39" t="s">
        <v>33</v>
      </c>
      <c r="S6" s="29"/>
    </row>
    <row r="7" spans="1:19" s="28" customFormat="1" ht="56.25" x14ac:dyDescent="0.2">
      <c r="A7" s="600">
        <v>1</v>
      </c>
      <c r="B7" s="533">
        <v>6</v>
      </c>
      <c r="C7" s="533">
        <v>1</v>
      </c>
      <c r="D7" s="532">
        <v>3</v>
      </c>
      <c r="E7" s="216" t="s">
        <v>97</v>
      </c>
      <c r="F7" s="216" t="s">
        <v>98</v>
      </c>
      <c r="G7" s="217" t="s">
        <v>57</v>
      </c>
      <c r="H7" s="218" t="s">
        <v>41</v>
      </c>
      <c r="I7" s="218" t="s">
        <v>99</v>
      </c>
      <c r="J7" s="216" t="s">
        <v>100</v>
      </c>
      <c r="K7" s="219" t="s">
        <v>45</v>
      </c>
      <c r="L7" s="215"/>
      <c r="M7" s="213">
        <v>32000</v>
      </c>
      <c r="N7" s="213"/>
      <c r="O7" s="214">
        <v>32000</v>
      </c>
      <c r="P7" s="215"/>
      <c r="Q7" s="211" t="s">
        <v>101</v>
      </c>
      <c r="R7" s="211" t="s">
        <v>102</v>
      </c>
      <c r="S7" s="60"/>
    </row>
    <row r="8" spans="1:19" s="8" customFormat="1" ht="56.25" x14ac:dyDescent="0.25">
      <c r="A8" s="533">
        <v>2</v>
      </c>
      <c r="B8" s="533">
        <v>6</v>
      </c>
      <c r="C8" s="533">
        <v>5</v>
      </c>
      <c r="D8" s="532">
        <v>4</v>
      </c>
      <c r="E8" s="216" t="s">
        <v>107</v>
      </c>
      <c r="F8" s="216" t="s">
        <v>103</v>
      </c>
      <c r="G8" s="217" t="s">
        <v>104</v>
      </c>
      <c r="H8" s="218" t="s">
        <v>46</v>
      </c>
      <c r="I8" s="218" t="s">
        <v>105</v>
      </c>
      <c r="J8" s="216" t="s">
        <v>106</v>
      </c>
      <c r="K8" s="219" t="s">
        <v>45</v>
      </c>
      <c r="L8" s="215"/>
      <c r="M8" s="213">
        <v>40000</v>
      </c>
      <c r="N8" s="213"/>
      <c r="O8" s="214">
        <v>40000</v>
      </c>
      <c r="P8" s="215"/>
      <c r="Q8" s="211" t="s">
        <v>101</v>
      </c>
      <c r="R8" s="211" t="s">
        <v>102</v>
      </c>
      <c r="S8" s="6"/>
    </row>
    <row r="9" spans="1:19" s="7" customFormat="1" ht="86.25" customHeight="1" x14ac:dyDescent="0.25">
      <c r="A9" s="533">
        <v>3</v>
      </c>
      <c r="B9" s="533">
        <v>6</v>
      </c>
      <c r="C9" s="533">
        <v>5</v>
      </c>
      <c r="D9" s="532">
        <v>4</v>
      </c>
      <c r="E9" s="216" t="s">
        <v>169</v>
      </c>
      <c r="F9" s="216" t="s">
        <v>108</v>
      </c>
      <c r="G9" s="217" t="s">
        <v>48</v>
      </c>
      <c r="H9" s="218" t="s">
        <v>167</v>
      </c>
      <c r="I9" s="218" t="s">
        <v>105</v>
      </c>
      <c r="J9" s="216" t="s">
        <v>109</v>
      </c>
      <c r="K9" s="219" t="s">
        <v>45</v>
      </c>
      <c r="L9" s="215"/>
      <c r="M9" s="213">
        <v>18000</v>
      </c>
      <c r="N9" s="213"/>
      <c r="O9" s="214">
        <v>18000</v>
      </c>
      <c r="P9" s="215"/>
      <c r="Q9" s="211" t="s">
        <v>101</v>
      </c>
      <c r="R9" s="211" t="s">
        <v>102</v>
      </c>
      <c r="S9" s="6"/>
    </row>
    <row r="10" spans="1:19" s="7" customFormat="1" ht="78.75" x14ac:dyDescent="0.25">
      <c r="A10" s="533">
        <v>4</v>
      </c>
      <c r="B10" s="533">
        <v>6</v>
      </c>
      <c r="C10" s="533">
        <v>5</v>
      </c>
      <c r="D10" s="532">
        <v>6</v>
      </c>
      <c r="E10" s="216" t="s">
        <v>1123</v>
      </c>
      <c r="F10" s="216" t="s">
        <v>1124</v>
      </c>
      <c r="G10" s="217" t="s">
        <v>57</v>
      </c>
      <c r="H10" s="218" t="s">
        <v>41</v>
      </c>
      <c r="I10" s="218" t="s">
        <v>99</v>
      </c>
      <c r="J10" s="216" t="s">
        <v>170</v>
      </c>
      <c r="K10" s="219" t="s">
        <v>110</v>
      </c>
      <c r="L10" s="215"/>
      <c r="M10" s="213">
        <v>5000</v>
      </c>
      <c r="N10" s="213"/>
      <c r="O10" s="214">
        <v>5000</v>
      </c>
      <c r="P10" s="215"/>
      <c r="Q10" s="211" t="s">
        <v>101</v>
      </c>
      <c r="R10" s="211" t="s">
        <v>102</v>
      </c>
      <c r="S10" s="6"/>
    </row>
    <row r="11" spans="1:19" s="7" customFormat="1" ht="78.75" x14ac:dyDescent="0.25">
      <c r="A11" s="533">
        <v>5</v>
      </c>
      <c r="B11" s="533">
        <v>1</v>
      </c>
      <c r="C11" s="533">
        <v>1</v>
      </c>
      <c r="D11" s="532">
        <v>6</v>
      </c>
      <c r="E11" s="216" t="s">
        <v>111</v>
      </c>
      <c r="F11" s="216" t="s">
        <v>112</v>
      </c>
      <c r="G11" s="217" t="s">
        <v>171</v>
      </c>
      <c r="H11" s="218" t="s">
        <v>172</v>
      </c>
      <c r="I11" s="218" t="s">
        <v>105</v>
      </c>
      <c r="J11" s="216" t="s">
        <v>1125</v>
      </c>
      <c r="K11" s="219" t="s">
        <v>45</v>
      </c>
      <c r="L11" s="212"/>
      <c r="M11" s="213">
        <v>35000</v>
      </c>
      <c r="N11" s="215"/>
      <c r="O11" s="214">
        <v>35000</v>
      </c>
      <c r="P11" s="215"/>
      <c r="Q11" s="211" t="s">
        <v>101</v>
      </c>
      <c r="R11" s="211" t="s">
        <v>102</v>
      </c>
      <c r="S11" s="6"/>
    </row>
    <row r="12" spans="1:19" s="7" customFormat="1" ht="90" x14ac:dyDescent="0.25">
      <c r="A12" s="533">
        <v>6</v>
      </c>
      <c r="B12" s="533">
        <v>3</v>
      </c>
      <c r="C12" s="533">
        <v>1</v>
      </c>
      <c r="D12" s="532">
        <v>6</v>
      </c>
      <c r="E12" s="216" t="s">
        <v>1127</v>
      </c>
      <c r="F12" s="216" t="s">
        <v>113</v>
      </c>
      <c r="G12" s="217" t="s">
        <v>42</v>
      </c>
      <c r="H12" s="217">
        <v>100</v>
      </c>
      <c r="I12" s="218" t="s">
        <v>105</v>
      </c>
      <c r="J12" s="216" t="s">
        <v>1126</v>
      </c>
      <c r="K12" s="219" t="s">
        <v>45</v>
      </c>
      <c r="L12" s="212"/>
      <c r="M12" s="213">
        <v>23000</v>
      </c>
      <c r="N12" s="215"/>
      <c r="O12" s="214">
        <v>23000</v>
      </c>
      <c r="P12" s="215"/>
      <c r="Q12" s="211" t="s">
        <v>101</v>
      </c>
      <c r="R12" s="211" t="s">
        <v>102</v>
      </c>
    </row>
    <row r="13" spans="1:19" s="7" customFormat="1" ht="33.75" x14ac:dyDescent="0.25">
      <c r="A13" s="533">
        <v>7</v>
      </c>
      <c r="B13" s="533">
        <v>3</v>
      </c>
      <c r="C13" s="533">
        <v>2</v>
      </c>
      <c r="D13" s="532">
        <v>13</v>
      </c>
      <c r="E13" s="216" t="s">
        <v>173</v>
      </c>
      <c r="F13" s="216" t="s">
        <v>174</v>
      </c>
      <c r="G13" s="217" t="s">
        <v>55</v>
      </c>
      <c r="H13" s="217">
        <v>300</v>
      </c>
      <c r="I13" s="218" t="s">
        <v>99</v>
      </c>
      <c r="J13" s="216" t="s">
        <v>115</v>
      </c>
      <c r="K13" s="219" t="s">
        <v>116</v>
      </c>
      <c r="L13" s="215"/>
      <c r="M13" s="213">
        <v>6000</v>
      </c>
      <c r="N13" s="213"/>
      <c r="O13" s="214">
        <v>6000</v>
      </c>
      <c r="P13" s="215"/>
      <c r="Q13" s="211" t="s">
        <v>101</v>
      </c>
      <c r="R13" s="211" t="s">
        <v>102</v>
      </c>
    </row>
    <row r="14" spans="1:19" ht="104.25" customHeight="1" x14ac:dyDescent="0.25">
      <c r="A14" s="533">
        <v>8</v>
      </c>
      <c r="B14" s="524">
        <v>6</v>
      </c>
      <c r="C14" s="524">
        <v>1</v>
      </c>
      <c r="D14" s="522">
        <v>13</v>
      </c>
      <c r="E14" s="216" t="s">
        <v>117</v>
      </c>
      <c r="F14" s="227" t="s">
        <v>118</v>
      </c>
      <c r="G14" s="605" t="s">
        <v>119</v>
      </c>
      <c r="H14" s="605">
        <v>5</v>
      </c>
      <c r="I14" s="606" t="s">
        <v>99</v>
      </c>
      <c r="J14" s="227" t="s">
        <v>120</v>
      </c>
      <c r="K14" s="607" t="s">
        <v>45</v>
      </c>
      <c r="L14" s="608"/>
      <c r="M14" s="609">
        <v>25000</v>
      </c>
      <c r="N14" s="609"/>
      <c r="O14" s="610">
        <v>25000</v>
      </c>
      <c r="P14" s="608"/>
      <c r="Q14" s="605" t="s">
        <v>101</v>
      </c>
      <c r="R14" s="605" t="s">
        <v>102</v>
      </c>
    </row>
    <row r="15" spans="1:19" s="205" customFormat="1" ht="56.25" x14ac:dyDescent="0.25">
      <c r="A15" s="533">
        <v>9</v>
      </c>
      <c r="B15" s="533">
        <v>6</v>
      </c>
      <c r="C15" s="533">
        <v>1</v>
      </c>
      <c r="D15" s="532">
        <v>3</v>
      </c>
      <c r="E15" s="216" t="s">
        <v>276</v>
      </c>
      <c r="F15" s="216" t="s">
        <v>98</v>
      </c>
      <c r="G15" s="217" t="s">
        <v>57</v>
      </c>
      <c r="H15" s="211">
        <v>1</v>
      </c>
      <c r="I15" s="224" t="s">
        <v>99</v>
      </c>
      <c r="J15" s="216" t="s">
        <v>100</v>
      </c>
      <c r="K15" s="212"/>
      <c r="L15" s="220" t="s">
        <v>45</v>
      </c>
      <c r="M15" s="213"/>
      <c r="N15" s="214">
        <v>100000</v>
      </c>
      <c r="O15" s="214"/>
      <c r="P15" s="214">
        <v>100000</v>
      </c>
      <c r="Q15" s="211" t="s">
        <v>101</v>
      </c>
      <c r="R15" s="211" t="s">
        <v>102</v>
      </c>
      <c r="S15" s="61"/>
    </row>
    <row r="16" spans="1:19" ht="56.25" x14ac:dyDescent="0.25">
      <c r="A16" s="533">
        <v>9</v>
      </c>
      <c r="B16" s="533">
        <v>6</v>
      </c>
      <c r="C16" s="533">
        <v>1</v>
      </c>
      <c r="D16" s="532">
        <v>3</v>
      </c>
      <c r="E16" s="216" t="s">
        <v>276</v>
      </c>
      <c r="F16" s="216" t="s">
        <v>98</v>
      </c>
      <c r="G16" s="217" t="s">
        <v>57</v>
      </c>
      <c r="H16" s="211">
        <v>1</v>
      </c>
      <c r="I16" s="224" t="s">
        <v>99</v>
      </c>
      <c r="J16" s="216" t="s">
        <v>100</v>
      </c>
      <c r="K16" s="212"/>
      <c r="L16" s="220" t="s">
        <v>45</v>
      </c>
      <c r="M16" s="213"/>
      <c r="N16" s="214">
        <v>70000</v>
      </c>
      <c r="O16" s="214"/>
      <c r="P16" s="214">
        <v>70000</v>
      </c>
      <c r="Q16" s="211" t="s">
        <v>101</v>
      </c>
      <c r="R16" s="211" t="s">
        <v>102</v>
      </c>
      <c r="S16" s="61"/>
    </row>
    <row r="17" spans="1:37" ht="33.75" x14ac:dyDescent="0.25">
      <c r="A17" s="533">
        <v>10</v>
      </c>
      <c r="B17" s="533">
        <v>6</v>
      </c>
      <c r="C17" s="533">
        <v>5</v>
      </c>
      <c r="D17" s="532">
        <v>4</v>
      </c>
      <c r="E17" s="230" t="s">
        <v>277</v>
      </c>
      <c r="F17" s="230" t="s">
        <v>108</v>
      </c>
      <c r="G17" s="217" t="s">
        <v>48</v>
      </c>
      <c r="H17" s="217">
        <v>70</v>
      </c>
      <c r="I17" s="217" t="s">
        <v>105</v>
      </c>
      <c r="J17" s="216" t="s">
        <v>109</v>
      </c>
      <c r="K17" s="212"/>
      <c r="L17" s="220" t="s">
        <v>45</v>
      </c>
      <c r="M17" s="213"/>
      <c r="N17" s="214">
        <v>20000</v>
      </c>
      <c r="O17" s="214"/>
      <c r="P17" s="214">
        <v>20000</v>
      </c>
      <c r="Q17" s="211" t="s">
        <v>101</v>
      </c>
      <c r="R17" s="211" t="s">
        <v>102</v>
      </c>
      <c r="S17" s="61"/>
    </row>
    <row r="18" spans="1:37" ht="90" x14ac:dyDescent="0.25">
      <c r="A18" s="533">
        <v>11</v>
      </c>
      <c r="B18" s="220">
        <v>6</v>
      </c>
      <c r="C18" s="220">
        <v>1</v>
      </c>
      <c r="D18" s="217">
        <v>9</v>
      </c>
      <c r="E18" s="230" t="s">
        <v>278</v>
      </c>
      <c r="F18" s="230" t="s">
        <v>279</v>
      </c>
      <c r="G18" s="217" t="s">
        <v>104</v>
      </c>
      <c r="H18" s="217">
        <v>30</v>
      </c>
      <c r="I18" s="218" t="s">
        <v>105</v>
      </c>
      <c r="J18" s="216" t="s">
        <v>280</v>
      </c>
      <c r="K18" s="221"/>
      <c r="L18" s="219" t="s">
        <v>34</v>
      </c>
      <c r="M18" s="222"/>
      <c r="N18" s="223">
        <v>60000</v>
      </c>
      <c r="O18" s="223"/>
      <c r="P18" s="223">
        <v>60000</v>
      </c>
      <c r="Q18" s="211" t="s">
        <v>101</v>
      </c>
      <c r="R18" s="211" t="s">
        <v>102</v>
      </c>
    </row>
    <row r="19" spans="1:37" ht="67.5" x14ac:dyDescent="0.25">
      <c r="A19" s="539">
        <v>12</v>
      </c>
      <c r="B19" s="220">
        <v>6</v>
      </c>
      <c r="C19" s="220">
        <v>1</v>
      </c>
      <c r="D19" s="217">
        <v>6</v>
      </c>
      <c r="E19" s="230" t="s">
        <v>281</v>
      </c>
      <c r="F19" s="230" t="s">
        <v>1121</v>
      </c>
      <c r="G19" s="217" t="s">
        <v>282</v>
      </c>
      <c r="H19" s="217">
        <v>25</v>
      </c>
      <c r="I19" s="218" t="s">
        <v>105</v>
      </c>
      <c r="J19" s="216" t="s">
        <v>283</v>
      </c>
      <c r="K19" s="221"/>
      <c r="L19" s="219" t="s">
        <v>45</v>
      </c>
      <c r="M19" s="222"/>
      <c r="N19" s="223">
        <v>50000</v>
      </c>
      <c r="O19" s="223"/>
      <c r="P19" s="223">
        <v>50000</v>
      </c>
      <c r="Q19" s="211" t="s">
        <v>101</v>
      </c>
      <c r="R19" s="211" t="s">
        <v>102</v>
      </c>
    </row>
    <row r="20" spans="1:37" ht="67.5" x14ac:dyDescent="0.25">
      <c r="A20" s="533">
        <v>13</v>
      </c>
      <c r="B20" s="533">
        <v>3</v>
      </c>
      <c r="C20" s="533">
        <v>1</v>
      </c>
      <c r="D20" s="532">
        <v>6</v>
      </c>
      <c r="E20" s="230" t="s">
        <v>1122</v>
      </c>
      <c r="F20" s="230" t="s">
        <v>284</v>
      </c>
      <c r="G20" s="211" t="s">
        <v>285</v>
      </c>
      <c r="H20" s="211">
        <v>10</v>
      </c>
      <c r="I20" s="224" t="s">
        <v>99</v>
      </c>
      <c r="J20" s="216" t="s">
        <v>286</v>
      </c>
      <c r="K20" s="212"/>
      <c r="L20" s="219" t="s">
        <v>45</v>
      </c>
      <c r="M20" s="213"/>
      <c r="N20" s="214">
        <v>20000</v>
      </c>
      <c r="O20" s="214"/>
      <c r="P20" s="214">
        <v>20000</v>
      </c>
      <c r="Q20" s="211" t="s">
        <v>101</v>
      </c>
      <c r="R20" s="211" t="s">
        <v>102</v>
      </c>
      <c r="S20" s="61"/>
    </row>
    <row r="21" spans="1:37" ht="56.25" x14ac:dyDescent="0.25">
      <c r="A21" s="533">
        <v>14</v>
      </c>
      <c r="B21" s="220">
        <v>3</v>
      </c>
      <c r="C21" s="220">
        <v>2</v>
      </c>
      <c r="D21" s="217">
        <v>10</v>
      </c>
      <c r="E21" s="230" t="s">
        <v>287</v>
      </c>
      <c r="F21" s="230" t="s">
        <v>288</v>
      </c>
      <c r="G21" s="217" t="s">
        <v>114</v>
      </c>
      <c r="H21" s="217">
        <v>1</v>
      </c>
      <c r="I21" s="218" t="s">
        <v>99</v>
      </c>
      <c r="J21" s="216" t="s">
        <v>115</v>
      </c>
      <c r="K21" s="221"/>
      <c r="L21" s="219" t="s">
        <v>116</v>
      </c>
      <c r="M21" s="222"/>
      <c r="N21" s="223">
        <v>15000</v>
      </c>
      <c r="O21" s="223"/>
      <c r="P21" s="223">
        <v>15000</v>
      </c>
      <c r="Q21" s="211" t="s">
        <v>101</v>
      </c>
      <c r="R21" s="211" t="s">
        <v>102</v>
      </c>
      <c r="S21" s="204"/>
      <c r="T21" s="204"/>
      <c r="U21" s="204"/>
      <c r="V21" s="204"/>
      <c r="W21" s="204"/>
      <c r="X21" s="204"/>
      <c r="Y21" s="204"/>
      <c r="Z21" s="204"/>
      <c r="AA21" s="204"/>
      <c r="AB21" s="204"/>
      <c r="AC21" s="204"/>
      <c r="AD21" s="204"/>
      <c r="AE21" s="204"/>
      <c r="AF21" s="2"/>
      <c r="AG21" s="204"/>
      <c r="AH21" s="2"/>
      <c r="AI21" s="204"/>
      <c r="AJ21" s="204"/>
      <c r="AK21" s="17"/>
    </row>
    <row r="22" spans="1:37" ht="45" x14ac:dyDescent="0.25">
      <c r="A22" s="533">
        <v>15</v>
      </c>
      <c r="B22" s="220">
        <v>3</v>
      </c>
      <c r="C22" s="220">
        <v>2</v>
      </c>
      <c r="D22" s="217">
        <v>10</v>
      </c>
      <c r="E22" s="230" t="s">
        <v>289</v>
      </c>
      <c r="F22" s="230" t="s">
        <v>288</v>
      </c>
      <c r="G22" s="217" t="s">
        <v>114</v>
      </c>
      <c r="H22" s="217">
        <v>1</v>
      </c>
      <c r="I22" s="218" t="s">
        <v>99</v>
      </c>
      <c r="J22" s="216" t="s">
        <v>115</v>
      </c>
      <c r="K22" s="221"/>
      <c r="L22" s="219" t="s">
        <v>116</v>
      </c>
      <c r="M22" s="222"/>
      <c r="N22" s="223">
        <v>10000</v>
      </c>
      <c r="O22" s="223"/>
      <c r="P22" s="223">
        <v>10000</v>
      </c>
      <c r="Q22" s="211" t="s">
        <v>101</v>
      </c>
      <c r="R22" s="211" t="s">
        <v>102</v>
      </c>
      <c r="S22" s="204"/>
      <c r="T22" s="204"/>
      <c r="U22" s="204"/>
      <c r="V22" s="204"/>
      <c r="W22" s="204"/>
      <c r="X22" s="204"/>
      <c r="Y22" s="204"/>
      <c r="Z22" s="204"/>
      <c r="AA22" s="204"/>
      <c r="AB22" s="204"/>
      <c r="AC22" s="204"/>
      <c r="AD22" s="204"/>
      <c r="AE22" s="204"/>
      <c r="AF22" s="209"/>
      <c r="AG22" s="720" t="s">
        <v>35</v>
      </c>
      <c r="AH22" s="721"/>
      <c r="AI22" s="722"/>
      <c r="AJ22" s="204"/>
      <c r="AK22" s="17"/>
    </row>
    <row r="23" spans="1:37" ht="45" x14ac:dyDescent="0.25">
      <c r="A23" s="533">
        <v>16</v>
      </c>
      <c r="B23" s="225">
        <v>6</v>
      </c>
      <c r="C23" s="225">
        <v>1</v>
      </c>
      <c r="D23" s="226">
        <v>13</v>
      </c>
      <c r="E23" s="231" t="s">
        <v>117</v>
      </c>
      <c r="F23" s="231" t="s">
        <v>118</v>
      </c>
      <c r="G23" s="226" t="s">
        <v>119</v>
      </c>
      <c r="H23" s="226">
        <v>5</v>
      </c>
      <c r="I23" s="228" t="s">
        <v>99</v>
      </c>
      <c r="J23" s="227" t="s">
        <v>120</v>
      </c>
      <c r="K23" s="219"/>
      <c r="L23" s="219" t="s">
        <v>45</v>
      </c>
      <c r="M23" s="222"/>
      <c r="N23" s="223">
        <v>25000</v>
      </c>
      <c r="O23" s="223"/>
      <c r="P23" s="223">
        <v>25000</v>
      </c>
      <c r="Q23" s="211" t="s">
        <v>101</v>
      </c>
      <c r="R23" s="211" t="s">
        <v>102</v>
      </c>
      <c r="S23" s="204"/>
      <c r="T23" s="204"/>
      <c r="U23" s="204"/>
      <c r="V23" s="204"/>
      <c r="W23" s="204"/>
      <c r="X23" s="204"/>
      <c r="Y23" s="204"/>
      <c r="Z23" s="204"/>
      <c r="AA23" s="204"/>
      <c r="AB23" s="204"/>
      <c r="AC23" s="204"/>
      <c r="AD23" s="204"/>
      <c r="AE23" s="204"/>
      <c r="AF23" s="193"/>
      <c r="AG23" s="201" t="s">
        <v>36</v>
      </c>
      <c r="AH23" s="720" t="s">
        <v>37</v>
      </c>
      <c r="AI23" s="722"/>
      <c r="AJ23" s="204"/>
      <c r="AK23" s="17"/>
    </row>
    <row r="24" spans="1:37" ht="78.75" customHeight="1" x14ac:dyDescent="0.25">
      <c r="A24" s="533">
        <v>17</v>
      </c>
      <c r="B24" s="533">
        <v>1</v>
      </c>
      <c r="C24" s="533">
        <v>1</v>
      </c>
      <c r="D24" s="532">
        <v>6</v>
      </c>
      <c r="E24" s="216" t="s">
        <v>891</v>
      </c>
      <c r="F24" s="216" t="s">
        <v>892</v>
      </c>
      <c r="G24" s="217" t="s">
        <v>881</v>
      </c>
      <c r="H24" s="211">
        <v>1</v>
      </c>
      <c r="I24" s="224" t="s">
        <v>99</v>
      </c>
      <c r="J24" s="216" t="s">
        <v>893</v>
      </c>
      <c r="K24" s="212"/>
      <c r="L24" s="220" t="s">
        <v>45</v>
      </c>
      <c r="M24" s="213"/>
      <c r="N24" s="214">
        <v>30000</v>
      </c>
      <c r="O24" s="214"/>
      <c r="P24" s="214">
        <v>30000</v>
      </c>
      <c r="Q24" s="211" t="s">
        <v>101</v>
      </c>
      <c r="R24" s="211" t="s">
        <v>102</v>
      </c>
    </row>
    <row r="25" spans="1:37" x14ac:dyDescent="0.25">
      <c r="A25" s="204"/>
      <c r="B25" s="204"/>
      <c r="C25" s="204"/>
      <c r="D25" s="204"/>
      <c r="E25" s="204"/>
      <c r="F25" s="204"/>
      <c r="G25" s="204"/>
      <c r="H25" s="204"/>
      <c r="I25" s="204"/>
      <c r="J25" s="204"/>
      <c r="K25" s="204"/>
      <c r="L25" s="204"/>
      <c r="M25" s="204"/>
      <c r="N25" s="204"/>
      <c r="O25" s="17"/>
      <c r="S25" s="30"/>
    </row>
    <row r="26" spans="1:37" x14ac:dyDescent="0.25">
      <c r="N26" s="716"/>
      <c r="O26" s="719" t="s">
        <v>35</v>
      </c>
      <c r="P26" s="719"/>
      <c r="Q26" s="719"/>
      <c r="S26" s="30"/>
    </row>
    <row r="27" spans="1:37" x14ac:dyDescent="0.25">
      <c r="N27" s="717"/>
      <c r="O27" s="719" t="s">
        <v>36</v>
      </c>
      <c r="P27" s="719" t="s">
        <v>37</v>
      </c>
      <c r="Q27" s="719"/>
    </row>
    <row r="28" spans="1:37" x14ac:dyDescent="0.25">
      <c r="N28" s="718"/>
      <c r="O28" s="719"/>
      <c r="P28" s="229">
        <v>2020</v>
      </c>
      <c r="Q28" s="229">
        <v>2021</v>
      </c>
    </row>
    <row r="29" spans="1:37" x14ac:dyDescent="0.25">
      <c r="N29" s="229" t="s">
        <v>887</v>
      </c>
      <c r="O29" s="200">
        <v>17</v>
      </c>
      <c r="P29" s="198">
        <f>O7+O8+O9+O10+O11+O12+O13+O14</f>
        <v>184000</v>
      </c>
      <c r="Q29" s="113">
        <f>P16+P17+P18+P20+P19+P21+P22+P23+P24</f>
        <v>300000</v>
      </c>
    </row>
  </sheetData>
  <mergeCells count="21">
    <mergeCell ref="K4:L4"/>
    <mergeCell ref="N26:N28"/>
    <mergeCell ref="O26:Q26"/>
    <mergeCell ref="O27:O28"/>
    <mergeCell ref="P27:Q27"/>
    <mergeCell ref="AG22:AI22"/>
    <mergeCell ref="AH23:AI23"/>
    <mergeCell ref="A2:Q2"/>
    <mergeCell ref="Q4:Q5"/>
    <mergeCell ref="A4:A5"/>
    <mergeCell ref="B4:B5"/>
    <mergeCell ref="C4:C5"/>
    <mergeCell ref="D4:D5"/>
    <mergeCell ref="E4:E5"/>
    <mergeCell ref="R4:R5"/>
    <mergeCell ref="M4:N4"/>
    <mergeCell ref="O4:P4"/>
    <mergeCell ref="F4:F5"/>
    <mergeCell ref="G4:G5"/>
    <mergeCell ref="H4:I4"/>
    <mergeCell ref="J4:J5"/>
  </mergeCells>
  <pageMargins left="0.7" right="0.7" top="0.75" bottom="0.75" header="0.3" footer="0.3"/>
  <pageSetup paperSize="9" orientation="portrait" horizontalDpi="30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S60"/>
  <sheetViews>
    <sheetView zoomScale="75" zoomScaleNormal="75" workbookViewId="0">
      <selection activeCell="B62" sqref="B62"/>
    </sheetView>
  </sheetViews>
  <sheetFormatPr defaultRowHeight="15" x14ac:dyDescent="0.25"/>
  <cols>
    <col min="1" max="1" width="4.5703125" style="68" customWidth="1"/>
    <col min="2" max="2" width="8.85546875" style="68" customWidth="1"/>
    <col min="3" max="3" width="11.42578125" style="68" customWidth="1"/>
    <col min="4" max="4" width="9.5703125" style="68" customWidth="1"/>
    <col min="5" max="5" width="49.42578125" style="285" customWidth="1"/>
    <col min="6" max="6" width="84.42578125" style="285" customWidth="1"/>
    <col min="7" max="7" width="35.5703125" style="68" customWidth="1"/>
    <col min="8" max="8" width="20.42578125" style="68" customWidth="1"/>
    <col min="9" max="9" width="12.140625" style="68" customWidth="1"/>
    <col min="10" max="10" width="40.140625" style="68" customWidth="1"/>
    <col min="11" max="11" width="12.140625" style="68" customWidth="1"/>
    <col min="12" max="12" width="12.5703125" style="68" customWidth="1"/>
    <col min="13" max="13" width="17.85546875" style="68" customWidth="1"/>
    <col min="14" max="14" width="26.5703125" style="68" customWidth="1"/>
    <col min="15" max="16" width="18" style="68" customWidth="1"/>
    <col min="17" max="17" width="21.42578125" style="68" customWidth="1"/>
    <col min="18" max="18" width="23.5703125" style="68" customWidth="1"/>
    <col min="19" max="19" width="19.5703125" style="232" customWidth="1"/>
    <col min="20" max="258" width="9.140625" style="232"/>
    <col min="259" max="259" width="4.5703125" style="232" bestFit="1" customWidth="1"/>
    <col min="260" max="260" width="9.5703125" style="232" bestFit="1" customWidth="1"/>
    <col min="261" max="261" width="10" style="232" bestFit="1" customWidth="1"/>
    <col min="262" max="262" width="8.85546875" style="232" bestFit="1" customWidth="1"/>
    <col min="263" max="263" width="22.85546875" style="232" customWidth="1"/>
    <col min="264" max="264" width="59.5703125" style="232" bestFit="1" customWidth="1"/>
    <col min="265" max="265" width="57.85546875" style="232" bestFit="1" customWidth="1"/>
    <col min="266" max="266" width="35.425781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5703125" style="232" customWidth="1"/>
    <col min="274" max="274" width="9" style="232" bestFit="1" customWidth="1"/>
    <col min="275" max="514" width="9.140625" style="232"/>
    <col min="515" max="515" width="4.5703125" style="232" bestFit="1" customWidth="1"/>
    <col min="516" max="516" width="9.5703125" style="232" bestFit="1" customWidth="1"/>
    <col min="517" max="517" width="10" style="232" bestFit="1" customWidth="1"/>
    <col min="518" max="518" width="8.85546875" style="232" bestFit="1" customWidth="1"/>
    <col min="519" max="519" width="22.85546875" style="232" customWidth="1"/>
    <col min="520" max="520" width="59.5703125" style="232" bestFit="1" customWidth="1"/>
    <col min="521" max="521" width="57.85546875" style="232" bestFit="1" customWidth="1"/>
    <col min="522" max="522" width="35.425781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5703125" style="232" customWidth="1"/>
    <col min="530" max="530" width="9" style="232" bestFit="1" customWidth="1"/>
    <col min="531" max="770" width="9.140625" style="232"/>
    <col min="771" max="771" width="4.5703125" style="232" bestFit="1" customWidth="1"/>
    <col min="772" max="772" width="9.5703125" style="232" bestFit="1" customWidth="1"/>
    <col min="773" max="773" width="10" style="232" bestFit="1" customWidth="1"/>
    <col min="774" max="774" width="8.85546875" style="232" bestFit="1" customWidth="1"/>
    <col min="775" max="775" width="22.85546875" style="232" customWidth="1"/>
    <col min="776" max="776" width="59.5703125" style="232" bestFit="1" customWidth="1"/>
    <col min="777" max="777" width="57.85546875" style="232" bestFit="1" customWidth="1"/>
    <col min="778" max="778" width="35.425781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5703125" style="232" customWidth="1"/>
    <col min="786" max="786" width="9" style="232" bestFit="1" customWidth="1"/>
    <col min="787" max="1026" width="9.140625" style="232"/>
    <col min="1027" max="1027" width="4.5703125" style="232" bestFit="1" customWidth="1"/>
    <col min="1028" max="1028" width="9.5703125" style="232" bestFit="1" customWidth="1"/>
    <col min="1029" max="1029" width="10" style="232" bestFit="1" customWidth="1"/>
    <col min="1030" max="1030" width="8.85546875" style="232" bestFit="1" customWidth="1"/>
    <col min="1031" max="1031" width="22.85546875" style="232" customWidth="1"/>
    <col min="1032" max="1032" width="59.5703125" style="232" bestFit="1" customWidth="1"/>
    <col min="1033" max="1033" width="57.85546875" style="232" bestFit="1" customWidth="1"/>
    <col min="1034" max="1034" width="35.425781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5703125" style="232" customWidth="1"/>
    <col min="1042" max="1042" width="9" style="232" bestFit="1" customWidth="1"/>
    <col min="1043" max="1282" width="9.140625" style="232"/>
    <col min="1283" max="1283" width="4.5703125" style="232" bestFit="1" customWidth="1"/>
    <col min="1284" max="1284" width="9.5703125" style="232" bestFit="1" customWidth="1"/>
    <col min="1285" max="1285" width="10" style="232" bestFit="1" customWidth="1"/>
    <col min="1286" max="1286" width="8.85546875" style="232" bestFit="1" customWidth="1"/>
    <col min="1287" max="1287" width="22.85546875" style="232" customWidth="1"/>
    <col min="1288" max="1288" width="59.5703125" style="232" bestFit="1" customWidth="1"/>
    <col min="1289" max="1289" width="57.85546875" style="232" bestFit="1" customWidth="1"/>
    <col min="1290" max="1290" width="35.425781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5703125" style="232" customWidth="1"/>
    <col min="1298" max="1298" width="9" style="232" bestFit="1" customWidth="1"/>
    <col min="1299" max="1538" width="9.140625" style="232"/>
    <col min="1539" max="1539" width="4.5703125" style="232" bestFit="1" customWidth="1"/>
    <col min="1540" max="1540" width="9.5703125" style="232" bestFit="1" customWidth="1"/>
    <col min="1541" max="1541" width="10" style="232" bestFit="1" customWidth="1"/>
    <col min="1542" max="1542" width="8.85546875" style="232" bestFit="1" customWidth="1"/>
    <col min="1543" max="1543" width="22.85546875" style="232" customWidth="1"/>
    <col min="1544" max="1544" width="59.5703125" style="232" bestFit="1" customWidth="1"/>
    <col min="1545" max="1545" width="57.85546875" style="232" bestFit="1" customWidth="1"/>
    <col min="1546" max="1546" width="35.425781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5703125" style="232" customWidth="1"/>
    <col min="1554" max="1554" width="9" style="232" bestFit="1" customWidth="1"/>
    <col min="1555" max="1794" width="9.140625" style="232"/>
    <col min="1795" max="1795" width="4.5703125" style="232" bestFit="1" customWidth="1"/>
    <col min="1796" max="1796" width="9.5703125" style="232" bestFit="1" customWidth="1"/>
    <col min="1797" max="1797" width="10" style="232" bestFit="1" customWidth="1"/>
    <col min="1798" max="1798" width="8.85546875" style="232" bestFit="1" customWidth="1"/>
    <col min="1799" max="1799" width="22.85546875" style="232" customWidth="1"/>
    <col min="1800" max="1800" width="59.5703125" style="232" bestFit="1" customWidth="1"/>
    <col min="1801" max="1801" width="57.85546875" style="232" bestFit="1" customWidth="1"/>
    <col min="1802" max="1802" width="35.425781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5703125" style="232" customWidth="1"/>
    <col min="1810" max="1810" width="9" style="232" bestFit="1" customWidth="1"/>
    <col min="1811" max="2050" width="9.140625" style="232"/>
    <col min="2051" max="2051" width="4.5703125" style="232" bestFit="1" customWidth="1"/>
    <col min="2052" max="2052" width="9.5703125" style="232" bestFit="1" customWidth="1"/>
    <col min="2053" max="2053" width="10" style="232" bestFit="1" customWidth="1"/>
    <col min="2054" max="2054" width="8.85546875" style="232" bestFit="1" customWidth="1"/>
    <col min="2055" max="2055" width="22.85546875" style="232" customWidth="1"/>
    <col min="2056" max="2056" width="59.5703125" style="232" bestFit="1" customWidth="1"/>
    <col min="2057" max="2057" width="57.85546875" style="232" bestFit="1" customWidth="1"/>
    <col min="2058" max="2058" width="35.425781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5703125" style="232" customWidth="1"/>
    <col min="2066" max="2066" width="9" style="232" bestFit="1" customWidth="1"/>
    <col min="2067" max="2306" width="9.140625" style="232"/>
    <col min="2307" max="2307" width="4.5703125" style="232" bestFit="1" customWidth="1"/>
    <col min="2308" max="2308" width="9.5703125" style="232" bestFit="1" customWidth="1"/>
    <col min="2309" max="2309" width="10" style="232" bestFit="1" customWidth="1"/>
    <col min="2310" max="2310" width="8.85546875" style="232" bestFit="1" customWidth="1"/>
    <col min="2311" max="2311" width="22.85546875" style="232" customWidth="1"/>
    <col min="2312" max="2312" width="59.5703125" style="232" bestFit="1" customWidth="1"/>
    <col min="2313" max="2313" width="57.85546875" style="232" bestFit="1" customWidth="1"/>
    <col min="2314" max="2314" width="35.425781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5703125" style="232" customWidth="1"/>
    <col min="2322" max="2322" width="9" style="232" bestFit="1" customWidth="1"/>
    <col min="2323" max="2562" width="9.140625" style="232"/>
    <col min="2563" max="2563" width="4.5703125" style="232" bestFit="1" customWidth="1"/>
    <col min="2564" max="2564" width="9.5703125" style="232" bestFit="1" customWidth="1"/>
    <col min="2565" max="2565" width="10" style="232" bestFit="1" customWidth="1"/>
    <col min="2566" max="2566" width="8.85546875" style="232" bestFit="1" customWidth="1"/>
    <col min="2567" max="2567" width="22.85546875" style="232" customWidth="1"/>
    <col min="2568" max="2568" width="59.5703125" style="232" bestFit="1" customWidth="1"/>
    <col min="2569" max="2569" width="57.85546875" style="232" bestFit="1" customWidth="1"/>
    <col min="2570" max="2570" width="35.425781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5703125" style="232" customWidth="1"/>
    <col min="2578" max="2578" width="9" style="232" bestFit="1" customWidth="1"/>
    <col min="2579" max="2818" width="9.140625" style="232"/>
    <col min="2819" max="2819" width="4.5703125" style="232" bestFit="1" customWidth="1"/>
    <col min="2820" max="2820" width="9.5703125" style="232" bestFit="1" customWidth="1"/>
    <col min="2821" max="2821" width="10" style="232" bestFit="1" customWidth="1"/>
    <col min="2822" max="2822" width="8.85546875" style="232" bestFit="1" customWidth="1"/>
    <col min="2823" max="2823" width="22.85546875" style="232" customWidth="1"/>
    <col min="2824" max="2824" width="59.5703125" style="232" bestFit="1" customWidth="1"/>
    <col min="2825" max="2825" width="57.85546875" style="232" bestFit="1" customWidth="1"/>
    <col min="2826" max="2826" width="35.425781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5703125" style="232" customWidth="1"/>
    <col min="2834" max="2834" width="9" style="232" bestFit="1" customWidth="1"/>
    <col min="2835" max="3074" width="9.140625" style="232"/>
    <col min="3075" max="3075" width="4.5703125" style="232" bestFit="1" customWidth="1"/>
    <col min="3076" max="3076" width="9.5703125" style="232" bestFit="1" customWidth="1"/>
    <col min="3077" max="3077" width="10" style="232" bestFit="1" customWidth="1"/>
    <col min="3078" max="3078" width="8.85546875" style="232" bestFit="1" customWidth="1"/>
    <col min="3079" max="3079" width="22.85546875" style="232" customWidth="1"/>
    <col min="3080" max="3080" width="59.5703125" style="232" bestFit="1" customWidth="1"/>
    <col min="3081" max="3081" width="57.85546875" style="232" bestFit="1" customWidth="1"/>
    <col min="3082" max="3082" width="35.425781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5703125" style="232" customWidth="1"/>
    <col min="3090" max="3090" width="9" style="232" bestFit="1" customWidth="1"/>
    <col min="3091" max="3330" width="9.140625" style="232"/>
    <col min="3331" max="3331" width="4.5703125" style="232" bestFit="1" customWidth="1"/>
    <col min="3332" max="3332" width="9.5703125" style="232" bestFit="1" customWidth="1"/>
    <col min="3333" max="3333" width="10" style="232" bestFit="1" customWidth="1"/>
    <col min="3334" max="3334" width="8.85546875" style="232" bestFit="1" customWidth="1"/>
    <col min="3335" max="3335" width="22.85546875" style="232" customWidth="1"/>
    <col min="3336" max="3336" width="59.5703125" style="232" bestFit="1" customWidth="1"/>
    <col min="3337" max="3337" width="57.85546875" style="232" bestFit="1" customWidth="1"/>
    <col min="3338" max="3338" width="35.425781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5703125" style="232" customWidth="1"/>
    <col min="3346" max="3346" width="9" style="232" bestFit="1" customWidth="1"/>
    <col min="3347" max="3586" width="9.140625" style="232"/>
    <col min="3587" max="3587" width="4.5703125" style="232" bestFit="1" customWidth="1"/>
    <col min="3588" max="3588" width="9.5703125" style="232" bestFit="1" customWidth="1"/>
    <col min="3589" max="3589" width="10" style="232" bestFit="1" customWidth="1"/>
    <col min="3590" max="3590" width="8.85546875" style="232" bestFit="1" customWidth="1"/>
    <col min="3591" max="3591" width="22.85546875" style="232" customWidth="1"/>
    <col min="3592" max="3592" width="59.5703125" style="232" bestFit="1" customWidth="1"/>
    <col min="3593" max="3593" width="57.85546875" style="232" bestFit="1" customWidth="1"/>
    <col min="3594" max="3594" width="35.425781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5703125" style="232" customWidth="1"/>
    <col min="3602" max="3602" width="9" style="232" bestFit="1" customWidth="1"/>
    <col min="3603" max="3842" width="9.140625" style="232"/>
    <col min="3843" max="3843" width="4.5703125" style="232" bestFit="1" customWidth="1"/>
    <col min="3844" max="3844" width="9.5703125" style="232" bestFit="1" customWidth="1"/>
    <col min="3845" max="3845" width="10" style="232" bestFit="1" customWidth="1"/>
    <col min="3846" max="3846" width="8.85546875" style="232" bestFit="1" customWidth="1"/>
    <col min="3847" max="3847" width="22.85546875" style="232" customWidth="1"/>
    <col min="3848" max="3848" width="59.5703125" style="232" bestFit="1" customWidth="1"/>
    <col min="3849" max="3849" width="57.85546875" style="232" bestFit="1" customWidth="1"/>
    <col min="3850" max="3850" width="35.425781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5703125" style="232" customWidth="1"/>
    <col min="3858" max="3858" width="9" style="232" bestFit="1" customWidth="1"/>
    <col min="3859" max="4098" width="9.140625" style="232"/>
    <col min="4099" max="4099" width="4.5703125" style="232" bestFit="1" customWidth="1"/>
    <col min="4100" max="4100" width="9.5703125" style="232" bestFit="1" customWidth="1"/>
    <col min="4101" max="4101" width="10" style="232" bestFit="1" customWidth="1"/>
    <col min="4102" max="4102" width="8.85546875" style="232" bestFit="1" customWidth="1"/>
    <col min="4103" max="4103" width="22.85546875" style="232" customWidth="1"/>
    <col min="4104" max="4104" width="59.5703125" style="232" bestFit="1" customWidth="1"/>
    <col min="4105" max="4105" width="57.85546875" style="232" bestFit="1" customWidth="1"/>
    <col min="4106" max="4106" width="35.425781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5703125" style="232" customWidth="1"/>
    <col min="4114" max="4114" width="9" style="232" bestFit="1" customWidth="1"/>
    <col min="4115" max="4354" width="9.140625" style="232"/>
    <col min="4355" max="4355" width="4.5703125" style="232" bestFit="1" customWidth="1"/>
    <col min="4356" max="4356" width="9.5703125" style="232" bestFit="1" customWidth="1"/>
    <col min="4357" max="4357" width="10" style="232" bestFit="1" customWidth="1"/>
    <col min="4358" max="4358" width="8.85546875" style="232" bestFit="1" customWidth="1"/>
    <col min="4359" max="4359" width="22.85546875" style="232" customWidth="1"/>
    <col min="4360" max="4360" width="59.5703125" style="232" bestFit="1" customWidth="1"/>
    <col min="4361" max="4361" width="57.85546875" style="232" bestFit="1" customWidth="1"/>
    <col min="4362" max="4362" width="35.425781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5703125" style="232" customWidth="1"/>
    <col min="4370" max="4370" width="9" style="232" bestFit="1" customWidth="1"/>
    <col min="4371" max="4610" width="9.140625" style="232"/>
    <col min="4611" max="4611" width="4.5703125" style="232" bestFit="1" customWidth="1"/>
    <col min="4612" max="4612" width="9.5703125" style="232" bestFit="1" customWidth="1"/>
    <col min="4613" max="4613" width="10" style="232" bestFit="1" customWidth="1"/>
    <col min="4614" max="4614" width="8.85546875" style="232" bestFit="1" customWidth="1"/>
    <col min="4615" max="4615" width="22.85546875" style="232" customWidth="1"/>
    <col min="4616" max="4616" width="59.5703125" style="232" bestFit="1" customWidth="1"/>
    <col min="4617" max="4617" width="57.85546875" style="232" bestFit="1" customWidth="1"/>
    <col min="4618" max="4618" width="35.425781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5703125" style="232" customWidth="1"/>
    <col min="4626" max="4626" width="9" style="232" bestFit="1" customWidth="1"/>
    <col min="4627" max="4866" width="9.140625" style="232"/>
    <col min="4867" max="4867" width="4.5703125" style="232" bestFit="1" customWidth="1"/>
    <col min="4868" max="4868" width="9.5703125" style="232" bestFit="1" customWidth="1"/>
    <col min="4869" max="4869" width="10" style="232" bestFit="1" customWidth="1"/>
    <col min="4870" max="4870" width="8.85546875" style="232" bestFit="1" customWidth="1"/>
    <col min="4871" max="4871" width="22.85546875" style="232" customWidth="1"/>
    <col min="4872" max="4872" width="59.5703125" style="232" bestFit="1" customWidth="1"/>
    <col min="4873" max="4873" width="57.85546875" style="232" bestFit="1" customWidth="1"/>
    <col min="4874" max="4874" width="35.425781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5703125" style="232" customWidth="1"/>
    <col min="4882" max="4882" width="9" style="232" bestFit="1" customWidth="1"/>
    <col min="4883" max="5122" width="9.140625" style="232"/>
    <col min="5123" max="5123" width="4.5703125" style="232" bestFit="1" customWidth="1"/>
    <col min="5124" max="5124" width="9.5703125" style="232" bestFit="1" customWidth="1"/>
    <col min="5125" max="5125" width="10" style="232" bestFit="1" customWidth="1"/>
    <col min="5126" max="5126" width="8.85546875" style="232" bestFit="1" customWidth="1"/>
    <col min="5127" max="5127" width="22.85546875" style="232" customWidth="1"/>
    <col min="5128" max="5128" width="59.5703125" style="232" bestFit="1" customWidth="1"/>
    <col min="5129" max="5129" width="57.85546875" style="232" bestFit="1" customWidth="1"/>
    <col min="5130" max="5130" width="35.425781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5703125" style="232" customWidth="1"/>
    <col min="5138" max="5138" width="9" style="232" bestFit="1" customWidth="1"/>
    <col min="5139" max="5378" width="9.140625" style="232"/>
    <col min="5379" max="5379" width="4.5703125" style="232" bestFit="1" customWidth="1"/>
    <col min="5380" max="5380" width="9.5703125" style="232" bestFit="1" customWidth="1"/>
    <col min="5381" max="5381" width="10" style="232" bestFit="1" customWidth="1"/>
    <col min="5382" max="5382" width="8.85546875" style="232" bestFit="1" customWidth="1"/>
    <col min="5383" max="5383" width="22.85546875" style="232" customWidth="1"/>
    <col min="5384" max="5384" width="59.5703125" style="232" bestFit="1" customWidth="1"/>
    <col min="5385" max="5385" width="57.85546875" style="232" bestFit="1" customWidth="1"/>
    <col min="5386" max="5386" width="35.425781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5703125" style="232" customWidth="1"/>
    <col min="5394" max="5394" width="9" style="232" bestFit="1" customWidth="1"/>
    <col min="5395" max="5634" width="9.140625" style="232"/>
    <col min="5635" max="5635" width="4.5703125" style="232" bestFit="1" customWidth="1"/>
    <col min="5636" max="5636" width="9.5703125" style="232" bestFit="1" customWidth="1"/>
    <col min="5637" max="5637" width="10" style="232" bestFit="1" customWidth="1"/>
    <col min="5638" max="5638" width="8.85546875" style="232" bestFit="1" customWidth="1"/>
    <col min="5639" max="5639" width="22.85546875" style="232" customWidth="1"/>
    <col min="5640" max="5640" width="59.5703125" style="232" bestFit="1" customWidth="1"/>
    <col min="5641" max="5641" width="57.85546875" style="232" bestFit="1" customWidth="1"/>
    <col min="5642" max="5642" width="35.425781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5703125" style="232" customWidth="1"/>
    <col min="5650" max="5650" width="9" style="232" bestFit="1" customWidth="1"/>
    <col min="5651" max="5890" width="9.140625" style="232"/>
    <col min="5891" max="5891" width="4.5703125" style="232" bestFit="1" customWidth="1"/>
    <col min="5892" max="5892" width="9.5703125" style="232" bestFit="1" customWidth="1"/>
    <col min="5893" max="5893" width="10" style="232" bestFit="1" customWidth="1"/>
    <col min="5894" max="5894" width="8.85546875" style="232" bestFit="1" customWidth="1"/>
    <col min="5895" max="5895" width="22.85546875" style="232" customWidth="1"/>
    <col min="5896" max="5896" width="59.5703125" style="232" bestFit="1" customWidth="1"/>
    <col min="5897" max="5897" width="57.85546875" style="232" bestFit="1" customWidth="1"/>
    <col min="5898" max="5898" width="35.425781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5703125" style="232" customWidth="1"/>
    <col min="5906" max="5906" width="9" style="232" bestFit="1" customWidth="1"/>
    <col min="5907" max="6146" width="9.140625" style="232"/>
    <col min="6147" max="6147" width="4.5703125" style="232" bestFit="1" customWidth="1"/>
    <col min="6148" max="6148" width="9.5703125" style="232" bestFit="1" customWidth="1"/>
    <col min="6149" max="6149" width="10" style="232" bestFit="1" customWidth="1"/>
    <col min="6150" max="6150" width="8.85546875" style="232" bestFit="1" customWidth="1"/>
    <col min="6151" max="6151" width="22.85546875" style="232" customWidth="1"/>
    <col min="6152" max="6152" width="59.5703125" style="232" bestFit="1" customWidth="1"/>
    <col min="6153" max="6153" width="57.85546875" style="232" bestFit="1" customWidth="1"/>
    <col min="6154" max="6154" width="35.425781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5703125" style="232" customWidth="1"/>
    <col min="6162" max="6162" width="9" style="232" bestFit="1" customWidth="1"/>
    <col min="6163" max="6402" width="9.140625" style="232"/>
    <col min="6403" max="6403" width="4.5703125" style="232" bestFit="1" customWidth="1"/>
    <col min="6404" max="6404" width="9.5703125" style="232" bestFit="1" customWidth="1"/>
    <col min="6405" max="6405" width="10" style="232" bestFit="1" customWidth="1"/>
    <col min="6406" max="6406" width="8.85546875" style="232" bestFit="1" customWidth="1"/>
    <col min="6407" max="6407" width="22.85546875" style="232" customWidth="1"/>
    <col min="6408" max="6408" width="59.5703125" style="232" bestFit="1" customWidth="1"/>
    <col min="6409" max="6409" width="57.85546875" style="232" bestFit="1" customWidth="1"/>
    <col min="6410" max="6410" width="35.425781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5703125" style="232" customWidth="1"/>
    <col min="6418" max="6418" width="9" style="232" bestFit="1" customWidth="1"/>
    <col min="6419" max="6658" width="9.140625" style="232"/>
    <col min="6659" max="6659" width="4.5703125" style="232" bestFit="1" customWidth="1"/>
    <col min="6660" max="6660" width="9.5703125" style="232" bestFit="1" customWidth="1"/>
    <col min="6661" max="6661" width="10" style="232" bestFit="1" customWidth="1"/>
    <col min="6662" max="6662" width="8.85546875" style="232" bestFit="1" customWidth="1"/>
    <col min="6663" max="6663" width="22.85546875" style="232" customWidth="1"/>
    <col min="6664" max="6664" width="59.5703125" style="232" bestFit="1" customWidth="1"/>
    <col min="6665" max="6665" width="57.85546875" style="232" bestFit="1" customWidth="1"/>
    <col min="6666" max="6666" width="35.425781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5703125" style="232" customWidth="1"/>
    <col min="6674" max="6674" width="9" style="232" bestFit="1" customWidth="1"/>
    <col min="6675" max="6914" width="9.140625" style="232"/>
    <col min="6915" max="6915" width="4.5703125" style="232" bestFit="1" customWidth="1"/>
    <col min="6916" max="6916" width="9.5703125" style="232" bestFit="1" customWidth="1"/>
    <col min="6917" max="6917" width="10" style="232" bestFit="1" customWidth="1"/>
    <col min="6918" max="6918" width="8.85546875" style="232" bestFit="1" customWidth="1"/>
    <col min="6919" max="6919" width="22.85546875" style="232" customWidth="1"/>
    <col min="6920" max="6920" width="59.5703125" style="232" bestFit="1" customWidth="1"/>
    <col min="6921" max="6921" width="57.85546875" style="232" bestFit="1" customWidth="1"/>
    <col min="6922" max="6922" width="35.425781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5703125" style="232" customWidth="1"/>
    <col min="6930" max="6930" width="9" style="232" bestFit="1" customWidth="1"/>
    <col min="6931" max="7170" width="9.140625" style="232"/>
    <col min="7171" max="7171" width="4.5703125" style="232" bestFit="1" customWidth="1"/>
    <col min="7172" max="7172" width="9.5703125" style="232" bestFit="1" customWidth="1"/>
    <col min="7173" max="7173" width="10" style="232" bestFit="1" customWidth="1"/>
    <col min="7174" max="7174" width="8.85546875" style="232" bestFit="1" customWidth="1"/>
    <col min="7175" max="7175" width="22.85546875" style="232" customWidth="1"/>
    <col min="7176" max="7176" width="59.5703125" style="232" bestFit="1" customWidth="1"/>
    <col min="7177" max="7177" width="57.85546875" style="232" bestFit="1" customWidth="1"/>
    <col min="7178" max="7178" width="35.425781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5703125" style="232" customWidth="1"/>
    <col min="7186" max="7186" width="9" style="232" bestFit="1" customWidth="1"/>
    <col min="7187" max="7426" width="9.140625" style="232"/>
    <col min="7427" max="7427" width="4.5703125" style="232" bestFit="1" customWidth="1"/>
    <col min="7428" max="7428" width="9.5703125" style="232" bestFit="1" customWidth="1"/>
    <col min="7429" max="7429" width="10" style="232" bestFit="1" customWidth="1"/>
    <col min="7430" max="7430" width="8.85546875" style="232" bestFit="1" customWidth="1"/>
    <col min="7431" max="7431" width="22.85546875" style="232" customWidth="1"/>
    <col min="7432" max="7432" width="59.5703125" style="232" bestFit="1" customWidth="1"/>
    <col min="7433" max="7433" width="57.85546875" style="232" bestFit="1" customWidth="1"/>
    <col min="7434" max="7434" width="35.425781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5703125" style="232" customWidth="1"/>
    <col min="7442" max="7442" width="9" style="232" bestFit="1" customWidth="1"/>
    <col min="7443" max="7682" width="9.140625" style="232"/>
    <col min="7683" max="7683" width="4.5703125" style="232" bestFit="1" customWidth="1"/>
    <col min="7684" max="7684" width="9.5703125" style="232" bestFit="1" customWidth="1"/>
    <col min="7685" max="7685" width="10" style="232" bestFit="1" customWidth="1"/>
    <col min="7686" max="7686" width="8.85546875" style="232" bestFit="1" customWidth="1"/>
    <col min="7687" max="7687" width="22.85546875" style="232" customWidth="1"/>
    <col min="7688" max="7688" width="59.5703125" style="232" bestFit="1" customWidth="1"/>
    <col min="7689" max="7689" width="57.85546875" style="232" bestFit="1" customWidth="1"/>
    <col min="7690" max="7690" width="35.425781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5703125" style="232" customWidth="1"/>
    <col min="7698" max="7698" width="9" style="232" bestFit="1" customWidth="1"/>
    <col min="7699" max="7938" width="9.140625" style="232"/>
    <col min="7939" max="7939" width="4.5703125" style="232" bestFit="1" customWidth="1"/>
    <col min="7940" max="7940" width="9.5703125" style="232" bestFit="1" customWidth="1"/>
    <col min="7941" max="7941" width="10" style="232" bestFit="1" customWidth="1"/>
    <col min="7942" max="7942" width="8.85546875" style="232" bestFit="1" customWidth="1"/>
    <col min="7943" max="7943" width="22.85546875" style="232" customWidth="1"/>
    <col min="7944" max="7944" width="59.5703125" style="232" bestFit="1" customWidth="1"/>
    <col min="7945" max="7945" width="57.85546875" style="232" bestFit="1" customWidth="1"/>
    <col min="7946" max="7946" width="35.425781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5703125" style="232" customWidth="1"/>
    <col min="7954" max="7954" width="9" style="232" bestFit="1" customWidth="1"/>
    <col min="7955" max="8194" width="9.140625" style="232"/>
    <col min="8195" max="8195" width="4.5703125" style="232" bestFit="1" customWidth="1"/>
    <col min="8196" max="8196" width="9.5703125" style="232" bestFit="1" customWidth="1"/>
    <col min="8197" max="8197" width="10" style="232" bestFit="1" customWidth="1"/>
    <col min="8198" max="8198" width="8.85546875" style="232" bestFit="1" customWidth="1"/>
    <col min="8199" max="8199" width="22.85546875" style="232" customWidth="1"/>
    <col min="8200" max="8200" width="59.5703125" style="232" bestFit="1" customWidth="1"/>
    <col min="8201" max="8201" width="57.85546875" style="232" bestFit="1" customWidth="1"/>
    <col min="8202" max="8202" width="35.425781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5703125" style="232" customWidth="1"/>
    <col min="8210" max="8210" width="9" style="232" bestFit="1" customWidth="1"/>
    <col min="8211" max="8450" width="9.140625" style="232"/>
    <col min="8451" max="8451" width="4.5703125" style="232" bestFit="1" customWidth="1"/>
    <col min="8452" max="8452" width="9.5703125" style="232" bestFit="1" customWidth="1"/>
    <col min="8453" max="8453" width="10" style="232" bestFit="1" customWidth="1"/>
    <col min="8454" max="8454" width="8.85546875" style="232" bestFit="1" customWidth="1"/>
    <col min="8455" max="8455" width="22.85546875" style="232" customWidth="1"/>
    <col min="8456" max="8456" width="59.5703125" style="232" bestFit="1" customWidth="1"/>
    <col min="8457" max="8457" width="57.85546875" style="232" bestFit="1" customWidth="1"/>
    <col min="8458" max="8458" width="35.425781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5703125" style="232" customWidth="1"/>
    <col min="8466" max="8466" width="9" style="232" bestFit="1" customWidth="1"/>
    <col min="8467" max="8706" width="9.140625" style="232"/>
    <col min="8707" max="8707" width="4.5703125" style="232" bestFit="1" customWidth="1"/>
    <col min="8708" max="8708" width="9.5703125" style="232" bestFit="1" customWidth="1"/>
    <col min="8709" max="8709" width="10" style="232" bestFit="1" customWidth="1"/>
    <col min="8710" max="8710" width="8.85546875" style="232" bestFit="1" customWidth="1"/>
    <col min="8711" max="8711" width="22.85546875" style="232" customWidth="1"/>
    <col min="8712" max="8712" width="59.5703125" style="232" bestFit="1" customWidth="1"/>
    <col min="8713" max="8713" width="57.85546875" style="232" bestFit="1" customWidth="1"/>
    <col min="8714" max="8714" width="35.425781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5703125" style="232" customWidth="1"/>
    <col min="8722" max="8722" width="9" style="232" bestFit="1" customWidth="1"/>
    <col min="8723" max="8962" width="9.140625" style="232"/>
    <col min="8963" max="8963" width="4.5703125" style="232" bestFit="1" customWidth="1"/>
    <col min="8964" max="8964" width="9.5703125" style="232" bestFit="1" customWidth="1"/>
    <col min="8965" max="8965" width="10" style="232" bestFit="1" customWidth="1"/>
    <col min="8966" max="8966" width="8.85546875" style="232" bestFit="1" customWidth="1"/>
    <col min="8967" max="8967" width="22.85546875" style="232" customWidth="1"/>
    <col min="8968" max="8968" width="59.5703125" style="232" bestFit="1" customWidth="1"/>
    <col min="8969" max="8969" width="57.85546875" style="232" bestFit="1" customWidth="1"/>
    <col min="8970" max="8970" width="35.425781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5703125" style="232" customWidth="1"/>
    <col min="8978" max="8978" width="9" style="232" bestFit="1" customWidth="1"/>
    <col min="8979" max="9218" width="9.140625" style="232"/>
    <col min="9219" max="9219" width="4.5703125" style="232" bestFit="1" customWidth="1"/>
    <col min="9220" max="9220" width="9.5703125" style="232" bestFit="1" customWidth="1"/>
    <col min="9221" max="9221" width="10" style="232" bestFit="1" customWidth="1"/>
    <col min="9222" max="9222" width="8.85546875" style="232" bestFit="1" customWidth="1"/>
    <col min="9223" max="9223" width="22.85546875" style="232" customWidth="1"/>
    <col min="9224" max="9224" width="59.5703125" style="232" bestFit="1" customWidth="1"/>
    <col min="9225" max="9225" width="57.85546875" style="232" bestFit="1" customWidth="1"/>
    <col min="9226" max="9226" width="35.425781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5703125" style="232" customWidth="1"/>
    <col min="9234" max="9234" width="9" style="232" bestFit="1" customWidth="1"/>
    <col min="9235" max="9474" width="9.140625" style="232"/>
    <col min="9475" max="9475" width="4.5703125" style="232" bestFit="1" customWidth="1"/>
    <col min="9476" max="9476" width="9.5703125" style="232" bestFit="1" customWidth="1"/>
    <col min="9477" max="9477" width="10" style="232" bestFit="1" customWidth="1"/>
    <col min="9478" max="9478" width="8.85546875" style="232" bestFit="1" customWidth="1"/>
    <col min="9479" max="9479" width="22.85546875" style="232" customWidth="1"/>
    <col min="9480" max="9480" width="59.5703125" style="232" bestFit="1" customWidth="1"/>
    <col min="9481" max="9481" width="57.85546875" style="232" bestFit="1" customWidth="1"/>
    <col min="9482" max="9482" width="35.425781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5703125" style="232" customWidth="1"/>
    <col min="9490" max="9490" width="9" style="232" bestFit="1" customWidth="1"/>
    <col min="9491" max="9730" width="9.140625" style="232"/>
    <col min="9731" max="9731" width="4.5703125" style="232" bestFit="1" customWidth="1"/>
    <col min="9732" max="9732" width="9.5703125" style="232" bestFit="1" customWidth="1"/>
    <col min="9733" max="9733" width="10" style="232" bestFit="1" customWidth="1"/>
    <col min="9734" max="9734" width="8.85546875" style="232" bestFit="1" customWidth="1"/>
    <col min="9735" max="9735" width="22.85546875" style="232" customWidth="1"/>
    <col min="9736" max="9736" width="59.5703125" style="232" bestFit="1" customWidth="1"/>
    <col min="9737" max="9737" width="57.85546875" style="232" bestFit="1" customWidth="1"/>
    <col min="9738" max="9738" width="35.425781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5703125" style="232" customWidth="1"/>
    <col min="9746" max="9746" width="9" style="232" bestFit="1" customWidth="1"/>
    <col min="9747" max="9986" width="9.140625" style="232"/>
    <col min="9987" max="9987" width="4.5703125" style="232" bestFit="1" customWidth="1"/>
    <col min="9988" max="9988" width="9.5703125" style="232" bestFit="1" customWidth="1"/>
    <col min="9989" max="9989" width="10" style="232" bestFit="1" customWidth="1"/>
    <col min="9990" max="9990" width="8.85546875" style="232" bestFit="1" customWidth="1"/>
    <col min="9991" max="9991" width="22.85546875" style="232" customWidth="1"/>
    <col min="9992" max="9992" width="59.5703125" style="232" bestFit="1" customWidth="1"/>
    <col min="9993" max="9993" width="57.85546875" style="232" bestFit="1" customWidth="1"/>
    <col min="9994" max="9994" width="35.425781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5703125" style="232" customWidth="1"/>
    <col min="10002" max="10002" width="9" style="232" bestFit="1" customWidth="1"/>
    <col min="10003" max="10242" width="9.140625" style="232"/>
    <col min="10243" max="10243" width="4.5703125" style="232" bestFit="1" customWidth="1"/>
    <col min="10244" max="10244" width="9.5703125" style="232" bestFit="1" customWidth="1"/>
    <col min="10245" max="10245" width="10" style="232" bestFit="1" customWidth="1"/>
    <col min="10246" max="10246" width="8.85546875" style="232" bestFit="1" customWidth="1"/>
    <col min="10247" max="10247" width="22.85546875" style="232" customWidth="1"/>
    <col min="10248" max="10248" width="59.5703125" style="232" bestFit="1" customWidth="1"/>
    <col min="10249" max="10249" width="57.85546875" style="232" bestFit="1" customWidth="1"/>
    <col min="10250" max="10250" width="35.425781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5703125" style="232" customWidth="1"/>
    <col min="10258" max="10258" width="9" style="232" bestFit="1" customWidth="1"/>
    <col min="10259" max="10498" width="9.140625" style="232"/>
    <col min="10499" max="10499" width="4.5703125" style="232" bestFit="1" customWidth="1"/>
    <col min="10500" max="10500" width="9.5703125" style="232" bestFit="1" customWidth="1"/>
    <col min="10501" max="10501" width="10" style="232" bestFit="1" customWidth="1"/>
    <col min="10502" max="10502" width="8.85546875" style="232" bestFit="1" customWidth="1"/>
    <col min="10503" max="10503" width="22.85546875" style="232" customWidth="1"/>
    <col min="10504" max="10504" width="59.5703125" style="232" bestFit="1" customWidth="1"/>
    <col min="10505" max="10505" width="57.85546875" style="232" bestFit="1" customWidth="1"/>
    <col min="10506" max="10506" width="35.425781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5703125" style="232" customWidth="1"/>
    <col min="10514" max="10514" width="9" style="232" bestFit="1" customWidth="1"/>
    <col min="10515" max="10754" width="9.140625" style="232"/>
    <col min="10755" max="10755" width="4.5703125" style="232" bestFit="1" customWidth="1"/>
    <col min="10756" max="10756" width="9.5703125" style="232" bestFit="1" customWidth="1"/>
    <col min="10757" max="10757" width="10" style="232" bestFit="1" customWidth="1"/>
    <col min="10758" max="10758" width="8.85546875" style="232" bestFit="1" customWidth="1"/>
    <col min="10759" max="10759" width="22.85546875" style="232" customWidth="1"/>
    <col min="10760" max="10760" width="59.5703125" style="232" bestFit="1" customWidth="1"/>
    <col min="10761" max="10761" width="57.85546875" style="232" bestFit="1" customWidth="1"/>
    <col min="10762" max="10762" width="35.425781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5703125" style="232" customWidth="1"/>
    <col min="10770" max="10770" width="9" style="232" bestFit="1" customWidth="1"/>
    <col min="10771" max="11010" width="9.140625" style="232"/>
    <col min="11011" max="11011" width="4.5703125" style="232" bestFit="1" customWidth="1"/>
    <col min="11012" max="11012" width="9.5703125" style="232" bestFit="1" customWidth="1"/>
    <col min="11013" max="11013" width="10" style="232" bestFit="1" customWidth="1"/>
    <col min="11014" max="11014" width="8.85546875" style="232" bestFit="1" customWidth="1"/>
    <col min="11015" max="11015" width="22.85546875" style="232" customWidth="1"/>
    <col min="11016" max="11016" width="59.5703125" style="232" bestFit="1" customWidth="1"/>
    <col min="11017" max="11017" width="57.85546875" style="232" bestFit="1" customWidth="1"/>
    <col min="11018" max="11018" width="35.425781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5703125" style="232" customWidth="1"/>
    <col min="11026" max="11026" width="9" style="232" bestFit="1" customWidth="1"/>
    <col min="11027" max="11266" width="9.140625" style="232"/>
    <col min="11267" max="11267" width="4.5703125" style="232" bestFit="1" customWidth="1"/>
    <col min="11268" max="11268" width="9.5703125" style="232" bestFit="1" customWidth="1"/>
    <col min="11269" max="11269" width="10" style="232" bestFit="1" customWidth="1"/>
    <col min="11270" max="11270" width="8.85546875" style="232" bestFit="1" customWidth="1"/>
    <col min="11271" max="11271" width="22.85546875" style="232" customWidth="1"/>
    <col min="11272" max="11272" width="59.5703125" style="232" bestFit="1" customWidth="1"/>
    <col min="11273" max="11273" width="57.85546875" style="232" bestFit="1" customWidth="1"/>
    <col min="11274" max="11274" width="35.425781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5703125" style="232" customWidth="1"/>
    <col min="11282" max="11282" width="9" style="232" bestFit="1" customWidth="1"/>
    <col min="11283" max="11522" width="9.140625" style="232"/>
    <col min="11523" max="11523" width="4.5703125" style="232" bestFit="1" customWidth="1"/>
    <col min="11524" max="11524" width="9.5703125" style="232" bestFit="1" customWidth="1"/>
    <col min="11525" max="11525" width="10" style="232" bestFit="1" customWidth="1"/>
    <col min="11526" max="11526" width="8.85546875" style="232" bestFit="1" customWidth="1"/>
    <col min="11527" max="11527" width="22.85546875" style="232" customWidth="1"/>
    <col min="11528" max="11528" width="59.5703125" style="232" bestFit="1" customWidth="1"/>
    <col min="11529" max="11529" width="57.85546875" style="232" bestFit="1" customWidth="1"/>
    <col min="11530" max="11530" width="35.425781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5703125" style="232" customWidth="1"/>
    <col min="11538" max="11538" width="9" style="232" bestFit="1" customWidth="1"/>
    <col min="11539" max="11778" width="9.140625" style="232"/>
    <col min="11779" max="11779" width="4.5703125" style="232" bestFit="1" customWidth="1"/>
    <col min="11780" max="11780" width="9.5703125" style="232" bestFit="1" customWidth="1"/>
    <col min="11781" max="11781" width="10" style="232" bestFit="1" customWidth="1"/>
    <col min="11782" max="11782" width="8.85546875" style="232" bestFit="1" customWidth="1"/>
    <col min="11783" max="11783" width="22.85546875" style="232" customWidth="1"/>
    <col min="11784" max="11784" width="59.5703125" style="232" bestFit="1" customWidth="1"/>
    <col min="11785" max="11785" width="57.85546875" style="232" bestFit="1" customWidth="1"/>
    <col min="11786" max="11786" width="35.425781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5703125" style="232" customWidth="1"/>
    <col min="11794" max="11794" width="9" style="232" bestFit="1" customWidth="1"/>
    <col min="11795" max="12034" width="9.140625" style="232"/>
    <col min="12035" max="12035" width="4.5703125" style="232" bestFit="1" customWidth="1"/>
    <col min="12036" max="12036" width="9.5703125" style="232" bestFit="1" customWidth="1"/>
    <col min="12037" max="12037" width="10" style="232" bestFit="1" customWidth="1"/>
    <col min="12038" max="12038" width="8.85546875" style="232" bestFit="1" customWidth="1"/>
    <col min="12039" max="12039" width="22.85546875" style="232" customWidth="1"/>
    <col min="12040" max="12040" width="59.5703125" style="232" bestFit="1" customWidth="1"/>
    <col min="12041" max="12041" width="57.85546875" style="232" bestFit="1" customWidth="1"/>
    <col min="12042" max="12042" width="35.425781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5703125" style="232" customWidth="1"/>
    <col min="12050" max="12050" width="9" style="232" bestFit="1" customWidth="1"/>
    <col min="12051" max="12290" width="9.140625" style="232"/>
    <col min="12291" max="12291" width="4.5703125" style="232" bestFit="1" customWidth="1"/>
    <col min="12292" max="12292" width="9.5703125" style="232" bestFit="1" customWidth="1"/>
    <col min="12293" max="12293" width="10" style="232" bestFit="1" customWidth="1"/>
    <col min="12294" max="12294" width="8.85546875" style="232" bestFit="1" customWidth="1"/>
    <col min="12295" max="12295" width="22.85546875" style="232" customWidth="1"/>
    <col min="12296" max="12296" width="59.5703125" style="232" bestFit="1" customWidth="1"/>
    <col min="12297" max="12297" width="57.85546875" style="232" bestFit="1" customWidth="1"/>
    <col min="12298" max="12298" width="35.425781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5703125" style="232" customWidth="1"/>
    <col min="12306" max="12306" width="9" style="232" bestFit="1" customWidth="1"/>
    <col min="12307" max="12546" width="9.140625" style="232"/>
    <col min="12547" max="12547" width="4.5703125" style="232" bestFit="1" customWidth="1"/>
    <col min="12548" max="12548" width="9.5703125" style="232" bestFit="1" customWidth="1"/>
    <col min="12549" max="12549" width="10" style="232" bestFit="1" customWidth="1"/>
    <col min="12550" max="12550" width="8.85546875" style="232" bestFit="1" customWidth="1"/>
    <col min="12551" max="12551" width="22.85546875" style="232" customWidth="1"/>
    <col min="12552" max="12552" width="59.5703125" style="232" bestFit="1" customWidth="1"/>
    <col min="12553" max="12553" width="57.85546875" style="232" bestFit="1" customWidth="1"/>
    <col min="12554" max="12554" width="35.425781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5703125" style="232" customWidth="1"/>
    <col min="12562" max="12562" width="9" style="232" bestFit="1" customWidth="1"/>
    <col min="12563" max="12802" width="9.140625" style="232"/>
    <col min="12803" max="12803" width="4.5703125" style="232" bestFit="1" customWidth="1"/>
    <col min="12804" max="12804" width="9.5703125" style="232" bestFit="1" customWidth="1"/>
    <col min="12805" max="12805" width="10" style="232" bestFit="1" customWidth="1"/>
    <col min="12806" max="12806" width="8.85546875" style="232" bestFit="1" customWidth="1"/>
    <col min="12807" max="12807" width="22.85546875" style="232" customWidth="1"/>
    <col min="12808" max="12808" width="59.5703125" style="232" bestFit="1" customWidth="1"/>
    <col min="12809" max="12809" width="57.85546875" style="232" bestFit="1" customWidth="1"/>
    <col min="12810" max="12810" width="35.425781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5703125" style="232" customWidth="1"/>
    <col min="12818" max="12818" width="9" style="232" bestFit="1" customWidth="1"/>
    <col min="12819" max="13058" width="9.140625" style="232"/>
    <col min="13059" max="13059" width="4.5703125" style="232" bestFit="1" customWidth="1"/>
    <col min="13060" max="13060" width="9.5703125" style="232" bestFit="1" customWidth="1"/>
    <col min="13061" max="13061" width="10" style="232" bestFit="1" customWidth="1"/>
    <col min="13062" max="13062" width="8.85546875" style="232" bestFit="1" customWidth="1"/>
    <col min="13063" max="13063" width="22.85546875" style="232" customWidth="1"/>
    <col min="13064" max="13064" width="59.5703125" style="232" bestFit="1" customWidth="1"/>
    <col min="13065" max="13065" width="57.85546875" style="232" bestFit="1" customWidth="1"/>
    <col min="13066" max="13066" width="35.425781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5703125" style="232" customWidth="1"/>
    <col min="13074" max="13074" width="9" style="232" bestFit="1" customWidth="1"/>
    <col min="13075" max="13314" width="9.140625" style="232"/>
    <col min="13315" max="13315" width="4.5703125" style="232" bestFit="1" customWidth="1"/>
    <col min="13316" max="13316" width="9.5703125" style="232" bestFit="1" customWidth="1"/>
    <col min="13317" max="13317" width="10" style="232" bestFit="1" customWidth="1"/>
    <col min="13318" max="13318" width="8.85546875" style="232" bestFit="1" customWidth="1"/>
    <col min="13319" max="13319" width="22.85546875" style="232" customWidth="1"/>
    <col min="13320" max="13320" width="59.5703125" style="232" bestFit="1" customWidth="1"/>
    <col min="13321" max="13321" width="57.85546875" style="232" bestFit="1" customWidth="1"/>
    <col min="13322" max="13322" width="35.425781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5703125" style="232" customWidth="1"/>
    <col min="13330" max="13330" width="9" style="232" bestFit="1" customWidth="1"/>
    <col min="13331" max="13570" width="9.140625" style="232"/>
    <col min="13571" max="13571" width="4.5703125" style="232" bestFit="1" customWidth="1"/>
    <col min="13572" max="13572" width="9.5703125" style="232" bestFit="1" customWidth="1"/>
    <col min="13573" max="13573" width="10" style="232" bestFit="1" customWidth="1"/>
    <col min="13574" max="13574" width="8.85546875" style="232" bestFit="1" customWidth="1"/>
    <col min="13575" max="13575" width="22.85546875" style="232" customWidth="1"/>
    <col min="13576" max="13576" width="59.5703125" style="232" bestFit="1" customWidth="1"/>
    <col min="13577" max="13577" width="57.85546875" style="232" bestFit="1" customWidth="1"/>
    <col min="13578" max="13578" width="35.425781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5703125" style="232" customWidth="1"/>
    <col min="13586" max="13586" width="9" style="232" bestFit="1" customWidth="1"/>
    <col min="13587" max="13826" width="9.140625" style="232"/>
    <col min="13827" max="13827" width="4.5703125" style="232" bestFit="1" customWidth="1"/>
    <col min="13828" max="13828" width="9.5703125" style="232" bestFit="1" customWidth="1"/>
    <col min="13829" max="13829" width="10" style="232" bestFit="1" customWidth="1"/>
    <col min="13830" max="13830" width="8.85546875" style="232" bestFit="1" customWidth="1"/>
    <col min="13831" max="13831" width="22.85546875" style="232" customWidth="1"/>
    <col min="13832" max="13832" width="59.5703125" style="232" bestFit="1" customWidth="1"/>
    <col min="13833" max="13833" width="57.85546875" style="232" bestFit="1" customWidth="1"/>
    <col min="13834" max="13834" width="35.425781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5703125" style="232" customWidth="1"/>
    <col min="13842" max="13842" width="9" style="232" bestFit="1" customWidth="1"/>
    <col min="13843" max="14082" width="9.140625" style="232"/>
    <col min="14083" max="14083" width="4.5703125" style="232" bestFit="1" customWidth="1"/>
    <col min="14084" max="14084" width="9.5703125" style="232" bestFit="1" customWidth="1"/>
    <col min="14085" max="14085" width="10" style="232" bestFit="1" customWidth="1"/>
    <col min="14086" max="14086" width="8.85546875" style="232" bestFit="1" customWidth="1"/>
    <col min="14087" max="14087" width="22.85546875" style="232" customWidth="1"/>
    <col min="14088" max="14088" width="59.5703125" style="232" bestFit="1" customWidth="1"/>
    <col min="14089" max="14089" width="57.85546875" style="232" bestFit="1" customWidth="1"/>
    <col min="14090" max="14090" width="35.425781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5703125" style="232" customWidth="1"/>
    <col min="14098" max="14098" width="9" style="232" bestFit="1" customWidth="1"/>
    <col min="14099" max="14338" width="9.140625" style="232"/>
    <col min="14339" max="14339" width="4.5703125" style="232" bestFit="1" customWidth="1"/>
    <col min="14340" max="14340" width="9.5703125" style="232" bestFit="1" customWidth="1"/>
    <col min="14341" max="14341" width="10" style="232" bestFit="1" customWidth="1"/>
    <col min="14342" max="14342" width="8.85546875" style="232" bestFit="1" customWidth="1"/>
    <col min="14343" max="14343" width="22.85546875" style="232" customWidth="1"/>
    <col min="14344" max="14344" width="59.5703125" style="232" bestFit="1" customWidth="1"/>
    <col min="14345" max="14345" width="57.85546875" style="232" bestFit="1" customWidth="1"/>
    <col min="14346" max="14346" width="35.425781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5703125" style="232" customWidth="1"/>
    <col min="14354" max="14354" width="9" style="232" bestFit="1" customWidth="1"/>
    <col min="14355" max="14594" width="9.140625" style="232"/>
    <col min="14595" max="14595" width="4.5703125" style="232" bestFit="1" customWidth="1"/>
    <col min="14596" max="14596" width="9.5703125" style="232" bestFit="1" customWidth="1"/>
    <col min="14597" max="14597" width="10" style="232" bestFit="1" customWidth="1"/>
    <col min="14598" max="14598" width="8.85546875" style="232" bestFit="1" customWidth="1"/>
    <col min="14599" max="14599" width="22.85546875" style="232" customWidth="1"/>
    <col min="14600" max="14600" width="59.5703125" style="232" bestFit="1" customWidth="1"/>
    <col min="14601" max="14601" width="57.85546875" style="232" bestFit="1" customWidth="1"/>
    <col min="14602" max="14602" width="35.425781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5703125" style="232" customWidth="1"/>
    <col min="14610" max="14610" width="9" style="232" bestFit="1" customWidth="1"/>
    <col min="14611" max="14850" width="9.140625" style="232"/>
    <col min="14851" max="14851" width="4.5703125" style="232" bestFit="1" customWidth="1"/>
    <col min="14852" max="14852" width="9.5703125" style="232" bestFit="1" customWidth="1"/>
    <col min="14853" max="14853" width="10" style="232" bestFit="1" customWidth="1"/>
    <col min="14854" max="14854" width="8.85546875" style="232" bestFit="1" customWidth="1"/>
    <col min="14855" max="14855" width="22.85546875" style="232" customWidth="1"/>
    <col min="14856" max="14856" width="59.5703125" style="232" bestFit="1" customWidth="1"/>
    <col min="14857" max="14857" width="57.85546875" style="232" bestFit="1" customWidth="1"/>
    <col min="14858" max="14858" width="35.425781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5703125" style="232" customWidth="1"/>
    <col min="14866" max="14866" width="9" style="232" bestFit="1" customWidth="1"/>
    <col min="14867" max="15106" width="9.140625" style="232"/>
    <col min="15107" max="15107" width="4.5703125" style="232" bestFit="1" customWidth="1"/>
    <col min="15108" max="15108" width="9.5703125" style="232" bestFit="1" customWidth="1"/>
    <col min="15109" max="15109" width="10" style="232" bestFit="1" customWidth="1"/>
    <col min="15110" max="15110" width="8.85546875" style="232" bestFit="1" customWidth="1"/>
    <col min="15111" max="15111" width="22.85546875" style="232" customWidth="1"/>
    <col min="15112" max="15112" width="59.5703125" style="232" bestFit="1" customWidth="1"/>
    <col min="15113" max="15113" width="57.85546875" style="232" bestFit="1" customWidth="1"/>
    <col min="15114" max="15114" width="35.425781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5703125" style="232" customWidth="1"/>
    <col min="15122" max="15122" width="9" style="232" bestFit="1" customWidth="1"/>
    <col min="15123" max="15362" width="9.140625" style="232"/>
    <col min="15363" max="15363" width="4.5703125" style="232" bestFit="1" customWidth="1"/>
    <col min="15364" max="15364" width="9.5703125" style="232" bestFit="1" customWidth="1"/>
    <col min="15365" max="15365" width="10" style="232" bestFit="1" customWidth="1"/>
    <col min="15366" max="15366" width="8.85546875" style="232" bestFit="1" customWidth="1"/>
    <col min="15367" max="15367" width="22.85546875" style="232" customWidth="1"/>
    <col min="15368" max="15368" width="59.5703125" style="232" bestFit="1" customWidth="1"/>
    <col min="15369" max="15369" width="57.85546875" style="232" bestFit="1" customWidth="1"/>
    <col min="15370" max="15370" width="35.425781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5703125" style="232" customWidth="1"/>
    <col min="15378" max="15378" width="9" style="232" bestFit="1" customWidth="1"/>
    <col min="15379" max="15618" width="9.140625" style="232"/>
    <col min="15619" max="15619" width="4.5703125" style="232" bestFit="1" customWidth="1"/>
    <col min="15620" max="15620" width="9.5703125" style="232" bestFit="1" customWidth="1"/>
    <col min="15621" max="15621" width="10" style="232" bestFit="1" customWidth="1"/>
    <col min="15622" max="15622" width="8.85546875" style="232" bestFit="1" customWidth="1"/>
    <col min="15623" max="15623" width="22.85546875" style="232" customWidth="1"/>
    <col min="15624" max="15624" width="59.5703125" style="232" bestFit="1" customWidth="1"/>
    <col min="15625" max="15625" width="57.85546875" style="232" bestFit="1" customWidth="1"/>
    <col min="15626" max="15626" width="35.425781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5703125" style="232" customWidth="1"/>
    <col min="15634" max="15634" width="9" style="232" bestFit="1" customWidth="1"/>
    <col min="15635" max="15874" width="9.140625" style="232"/>
    <col min="15875" max="15875" width="4.5703125" style="232" bestFit="1" customWidth="1"/>
    <col min="15876" max="15876" width="9.5703125" style="232" bestFit="1" customWidth="1"/>
    <col min="15877" max="15877" width="10" style="232" bestFit="1" customWidth="1"/>
    <col min="15878" max="15878" width="8.85546875" style="232" bestFit="1" customWidth="1"/>
    <col min="15879" max="15879" width="22.85546875" style="232" customWidth="1"/>
    <col min="15880" max="15880" width="59.5703125" style="232" bestFit="1" customWidth="1"/>
    <col min="15881" max="15881" width="57.85546875" style="232" bestFit="1" customWidth="1"/>
    <col min="15882" max="15882" width="35.425781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5703125" style="232" customWidth="1"/>
    <col min="15890" max="15890" width="9" style="232" bestFit="1" customWidth="1"/>
    <col min="15891" max="16130" width="9.140625" style="232"/>
    <col min="16131" max="16131" width="4.5703125" style="232" bestFit="1" customWidth="1"/>
    <col min="16132" max="16132" width="9.5703125" style="232" bestFit="1" customWidth="1"/>
    <col min="16133" max="16133" width="10" style="232" bestFit="1" customWidth="1"/>
    <col min="16134" max="16134" width="8.85546875" style="232" bestFit="1" customWidth="1"/>
    <col min="16135" max="16135" width="22.85546875" style="232" customWidth="1"/>
    <col min="16136" max="16136" width="59.5703125" style="232" bestFit="1" customWidth="1"/>
    <col min="16137" max="16137" width="57.85546875" style="232" bestFit="1" customWidth="1"/>
    <col min="16138" max="16138" width="35.425781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5703125" style="232" customWidth="1"/>
    <col min="16146" max="16146" width="9" style="232" bestFit="1" customWidth="1"/>
    <col min="16147" max="16384" width="9.140625" style="232"/>
  </cols>
  <sheetData>
    <row r="2" spans="1:19" x14ac:dyDescent="0.25">
      <c r="A2" s="1109" t="s">
        <v>2991</v>
      </c>
      <c r="B2" s="1109"/>
      <c r="C2" s="1109"/>
      <c r="D2" s="1109"/>
      <c r="E2" s="1109"/>
      <c r="F2" s="1109"/>
      <c r="G2" s="1109"/>
      <c r="H2" s="1109"/>
      <c r="I2" s="1109"/>
      <c r="J2" s="1109"/>
      <c r="K2" s="1109"/>
      <c r="L2" s="1109"/>
      <c r="M2" s="1109"/>
      <c r="N2" s="1109"/>
      <c r="O2" s="1109"/>
      <c r="P2" s="1109"/>
      <c r="Q2" s="1109"/>
      <c r="R2" s="1109"/>
    </row>
    <row r="3" spans="1:19" x14ac:dyDescent="0.25">
      <c r="M3" s="405"/>
      <c r="N3" s="405"/>
      <c r="O3" s="405"/>
      <c r="P3" s="405"/>
    </row>
    <row r="4" spans="1:19" s="207" customFormat="1" ht="58.5" customHeight="1" x14ac:dyDescent="0.2">
      <c r="A4" s="1005" t="s">
        <v>0</v>
      </c>
      <c r="B4" s="661" t="s">
        <v>1</v>
      </c>
      <c r="C4" s="661" t="s">
        <v>2</v>
      </c>
      <c r="D4" s="661" t="s">
        <v>3</v>
      </c>
      <c r="E4" s="661" t="s">
        <v>4</v>
      </c>
      <c r="F4" s="661" t="s">
        <v>5</v>
      </c>
      <c r="G4" s="1005" t="s">
        <v>6</v>
      </c>
      <c r="H4" s="661" t="s">
        <v>7</v>
      </c>
      <c r="I4" s="661"/>
      <c r="J4" s="1005" t="s">
        <v>8</v>
      </c>
      <c r="K4" s="661" t="s">
        <v>9</v>
      </c>
      <c r="L4" s="1110"/>
      <c r="M4" s="668" t="s">
        <v>10</v>
      </c>
      <c r="N4" s="668"/>
      <c r="O4" s="668" t="s">
        <v>11</v>
      </c>
      <c r="P4" s="668"/>
      <c r="Q4" s="1005" t="s">
        <v>12</v>
      </c>
      <c r="R4" s="661" t="s">
        <v>13</v>
      </c>
      <c r="S4" s="206"/>
    </row>
    <row r="5" spans="1:19" s="207" customFormat="1" x14ac:dyDescent="0.2">
      <c r="A5" s="1005"/>
      <c r="B5" s="661"/>
      <c r="C5" s="661"/>
      <c r="D5" s="661"/>
      <c r="E5" s="661"/>
      <c r="F5" s="661"/>
      <c r="G5" s="1005"/>
      <c r="H5" s="273" t="s">
        <v>14</v>
      </c>
      <c r="I5" s="273" t="s">
        <v>15</v>
      </c>
      <c r="J5" s="1005"/>
      <c r="K5" s="273">
        <v>2020</v>
      </c>
      <c r="L5" s="273">
        <v>2021</v>
      </c>
      <c r="M5" s="5">
        <v>2020</v>
      </c>
      <c r="N5" s="5">
        <v>2021</v>
      </c>
      <c r="O5" s="5">
        <v>2020</v>
      </c>
      <c r="P5" s="5">
        <v>2021</v>
      </c>
      <c r="Q5" s="1005"/>
      <c r="R5" s="661"/>
      <c r="S5" s="206"/>
    </row>
    <row r="6" spans="1:19" s="207" customFormat="1" x14ac:dyDescent="0.2">
      <c r="A6" s="353" t="s">
        <v>16</v>
      </c>
      <c r="B6" s="273" t="s">
        <v>17</v>
      </c>
      <c r="C6" s="273" t="s">
        <v>18</v>
      </c>
      <c r="D6" s="273" t="s">
        <v>19</v>
      </c>
      <c r="E6" s="273" t="s">
        <v>20</v>
      </c>
      <c r="F6" s="273" t="s">
        <v>21</v>
      </c>
      <c r="G6" s="353" t="s">
        <v>22</v>
      </c>
      <c r="H6" s="273" t="s">
        <v>23</v>
      </c>
      <c r="I6" s="273" t="s">
        <v>24</v>
      </c>
      <c r="J6" s="353" t="s">
        <v>25</v>
      </c>
      <c r="K6" s="273" t="s">
        <v>26</v>
      </c>
      <c r="L6" s="273" t="s">
        <v>27</v>
      </c>
      <c r="M6" s="274" t="s">
        <v>28</v>
      </c>
      <c r="N6" s="274" t="s">
        <v>29</v>
      </c>
      <c r="O6" s="274" t="s">
        <v>30</v>
      </c>
      <c r="P6" s="274" t="s">
        <v>31</v>
      </c>
      <c r="Q6" s="353" t="s">
        <v>32</v>
      </c>
      <c r="R6" s="273" t="s">
        <v>33</v>
      </c>
      <c r="S6" s="206"/>
    </row>
    <row r="7" spans="1:19" s="114" customFormat="1" ht="38.25" customHeight="1" x14ac:dyDescent="0.25">
      <c r="A7" s="740">
        <v>1</v>
      </c>
      <c r="B7" s="739">
        <v>1</v>
      </c>
      <c r="C7" s="740">
        <v>4</v>
      </c>
      <c r="D7" s="739">
        <v>2</v>
      </c>
      <c r="E7" s="739" t="s">
        <v>2283</v>
      </c>
      <c r="F7" s="739" t="s">
        <v>2284</v>
      </c>
      <c r="G7" s="532" t="s">
        <v>2285</v>
      </c>
      <c r="H7" s="739" t="s">
        <v>2286</v>
      </c>
      <c r="I7" s="596" t="s">
        <v>270</v>
      </c>
      <c r="J7" s="739" t="s">
        <v>2287</v>
      </c>
      <c r="K7" s="855" t="s">
        <v>2288</v>
      </c>
      <c r="L7" s="855" t="s">
        <v>2289</v>
      </c>
      <c r="M7" s="758">
        <v>46756.92</v>
      </c>
      <c r="N7" s="758">
        <v>27000</v>
      </c>
      <c r="O7" s="758">
        <v>46756.92</v>
      </c>
      <c r="P7" s="758">
        <v>27000</v>
      </c>
      <c r="Q7" s="739" t="s">
        <v>2290</v>
      </c>
      <c r="R7" s="739" t="s">
        <v>2291</v>
      </c>
      <c r="S7" s="177"/>
    </row>
    <row r="8" spans="1:19" s="114" customFormat="1" ht="38.25" customHeight="1" x14ac:dyDescent="0.25">
      <c r="A8" s="740"/>
      <c r="B8" s="739"/>
      <c r="C8" s="740"/>
      <c r="D8" s="739"/>
      <c r="E8" s="739"/>
      <c r="F8" s="739"/>
      <c r="G8" s="532" t="s">
        <v>2292</v>
      </c>
      <c r="H8" s="739"/>
      <c r="I8" s="596" t="s">
        <v>2293</v>
      </c>
      <c r="J8" s="739"/>
      <c r="K8" s="855"/>
      <c r="L8" s="855"/>
      <c r="M8" s="758"/>
      <c r="N8" s="758"/>
      <c r="O8" s="758"/>
      <c r="P8" s="758"/>
      <c r="Q8" s="739"/>
      <c r="R8" s="739"/>
      <c r="S8" s="177"/>
    </row>
    <row r="9" spans="1:19" s="114" customFormat="1" ht="38.25" customHeight="1" x14ac:dyDescent="0.25">
      <c r="A9" s="740"/>
      <c r="B9" s="739"/>
      <c r="C9" s="740"/>
      <c r="D9" s="739"/>
      <c r="E9" s="739"/>
      <c r="F9" s="739"/>
      <c r="G9" s="532" t="s">
        <v>2294</v>
      </c>
      <c r="H9" s="739"/>
      <c r="I9" s="596" t="s">
        <v>2293</v>
      </c>
      <c r="J9" s="739"/>
      <c r="K9" s="855"/>
      <c r="L9" s="855"/>
      <c r="M9" s="758"/>
      <c r="N9" s="758"/>
      <c r="O9" s="758"/>
      <c r="P9" s="758"/>
      <c r="Q9" s="739"/>
      <c r="R9" s="739"/>
      <c r="S9" s="177"/>
    </row>
    <row r="10" spans="1:19" s="114" customFormat="1" ht="38.25" customHeight="1" x14ac:dyDescent="0.25">
      <c r="A10" s="740"/>
      <c r="B10" s="739"/>
      <c r="C10" s="740"/>
      <c r="D10" s="739"/>
      <c r="E10" s="739"/>
      <c r="F10" s="739"/>
      <c r="G10" s="532" t="s">
        <v>2295</v>
      </c>
      <c r="H10" s="739"/>
      <c r="I10" s="596" t="s">
        <v>1399</v>
      </c>
      <c r="J10" s="739"/>
      <c r="K10" s="855"/>
      <c r="L10" s="855"/>
      <c r="M10" s="758"/>
      <c r="N10" s="758"/>
      <c r="O10" s="758"/>
      <c r="P10" s="758"/>
      <c r="Q10" s="739"/>
      <c r="R10" s="739"/>
      <c r="S10" s="177"/>
    </row>
    <row r="11" spans="1:19" s="114" customFormat="1" ht="75" x14ac:dyDescent="0.25">
      <c r="A11" s="532">
        <v>2</v>
      </c>
      <c r="B11" s="532">
        <v>1</v>
      </c>
      <c r="C11" s="532">
        <v>4</v>
      </c>
      <c r="D11" s="532">
        <v>2</v>
      </c>
      <c r="E11" s="532" t="s">
        <v>2296</v>
      </c>
      <c r="F11" s="532" t="s">
        <v>2297</v>
      </c>
      <c r="G11" s="532" t="s">
        <v>1594</v>
      </c>
      <c r="H11" s="532" t="s">
        <v>2286</v>
      </c>
      <c r="I11" s="533">
        <v>75</v>
      </c>
      <c r="J11" s="532" t="s">
        <v>2298</v>
      </c>
      <c r="K11" s="533" t="s">
        <v>2299</v>
      </c>
      <c r="L11" s="550"/>
      <c r="M11" s="536">
        <v>3200</v>
      </c>
      <c r="N11" s="140"/>
      <c r="O11" s="536">
        <v>3200</v>
      </c>
      <c r="P11" s="140"/>
      <c r="Q11" s="532" t="s">
        <v>2290</v>
      </c>
      <c r="R11" s="532" t="s">
        <v>2291</v>
      </c>
    </row>
    <row r="12" spans="1:19" s="114" customFormat="1" ht="42" customHeight="1" x14ac:dyDescent="0.25">
      <c r="A12" s="740">
        <v>3</v>
      </c>
      <c r="B12" s="739">
        <v>1</v>
      </c>
      <c r="C12" s="740">
        <v>4</v>
      </c>
      <c r="D12" s="739">
        <v>2</v>
      </c>
      <c r="E12" s="739" t="s">
        <v>2300</v>
      </c>
      <c r="F12" s="739" t="s">
        <v>2301</v>
      </c>
      <c r="G12" s="532" t="s">
        <v>2302</v>
      </c>
      <c r="H12" s="532" t="s">
        <v>2286</v>
      </c>
      <c r="I12" s="596" t="s">
        <v>2303</v>
      </c>
      <c r="J12" s="739" t="s">
        <v>2304</v>
      </c>
      <c r="K12" s="855" t="s">
        <v>2299</v>
      </c>
      <c r="L12" s="855"/>
      <c r="M12" s="758">
        <v>10790.01</v>
      </c>
      <c r="N12" s="740"/>
      <c r="O12" s="758">
        <v>10790.01</v>
      </c>
      <c r="P12" s="758"/>
      <c r="Q12" s="739" t="s">
        <v>2290</v>
      </c>
      <c r="R12" s="739" t="s">
        <v>2291</v>
      </c>
    </row>
    <row r="13" spans="1:19" s="114" customFormat="1" ht="42" customHeight="1" x14ac:dyDescent="0.25">
      <c r="A13" s="740"/>
      <c r="B13" s="739"/>
      <c r="C13" s="740"/>
      <c r="D13" s="739"/>
      <c r="E13" s="739"/>
      <c r="F13" s="739"/>
      <c r="G13" s="532" t="s">
        <v>55</v>
      </c>
      <c r="H13" s="532" t="s">
        <v>940</v>
      </c>
      <c r="I13" s="596" t="s">
        <v>1092</v>
      </c>
      <c r="J13" s="739"/>
      <c r="K13" s="855"/>
      <c r="L13" s="855"/>
      <c r="M13" s="758"/>
      <c r="N13" s="740"/>
      <c r="O13" s="758"/>
      <c r="P13" s="758"/>
      <c r="Q13" s="739"/>
      <c r="R13" s="739"/>
    </row>
    <row r="14" spans="1:19" s="114" customFormat="1" ht="75" x14ac:dyDescent="0.25">
      <c r="A14" s="533">
        <v>4</v>
      </c>
      <c r="B14" s="533">
        <v>1</v>
      </c>
      <c r="C14" s="533">
        <v>4</v>
      </c>
      <c r="D14" s="532">
        <v>2</v>
      </c>
      <c r="E14" s="532" t="s">
        <v>2305</v>
      </c>
      <c r="F14" s="532" t="s">
        <v>2306</v>
      </c>
      <c r="G14" s="532" t="s">
        <v>227</v>
      </c>
      <c r="H14" s="532" t="s">
        <v>2286</v>
      </c>
      <c r="I14" s="596" t="s">
        <v>1385</v>
      </c>
      <c r="J14" s="532" t="s">
        <v>2307</v>
      </c>
      <c r="K14" s="550" t="s">
        <v>2308</v>
      </c>
      <c r="L14" s="550"/>
      <c r="M14" s="535">
        <v>38250.53</v>
      </c>
      <c r="N14" s="533"/>
      <c r="O14" s="535">
        <v>38250.53</v>
      </c>
      <c r="P14" s="535"/>
      <c r="Q14" s="532" t="s">
        <v>2290</v>
      </c>
      <c r="R14" s="532" t="s">
        <v>2291</v>
      </c>
    </row>
    <row r="15" spans="1:19" s="114" customFormat="1" ht="150" x14ac:dyDescent="0.25">
      <c r="A15" s="532">
        <v>5</v>
      </c>
      <c r="B15" s="532">
        <v>1</v>
      </c>
      <c r="C15" s="532">
        <v>4</v>
      </c>
      <c r="D15" s="532">
        <v>2</v>
      </c>
      <c r="E15" s="532" t="s">
        <v>2309</v>
      </c>
      <c r="F15" s="532" t="s">
        <v>2310</v>
      </c>
      <c r="G15" s="532" t="s">
        <v>44</v>
      </c>
      <c r="H15" s="532" t="s">
        <v>2286</v>
      </c>
      <c r="I15" s="533">
        <v>20</v>
      </c>
      <c r="J15" s="532" t="s">
        <v>2311</v>
      </c>
      <c r="K15" s="533" t="s">
        <v>2299</v>
      </c>
      <c r="L15" s="550"/>
      <c r="M15" s="536">
        <v>87012.17</v>
      </c>
      <c r="N15" s="140"/>
      <c r="O15" s="536">
        <v>87012.17</v>
      </c>
      <c r="P15" s="140"/>
      <c r="Q15" s="532" t="s">
        <v>2290</v>
      </c>
      <c r="R15" s="532" t="s">
        <v>2291</v>
      </c>
    </row>
    <row r="16" spans="1:19" s="114" customFormat="1" ht="105" x14ac:dyDescent="0.25">
      <c r="A16" s="532">
        <v>6</v>
      </c>
      <c r="B16" s="532">
        <v>1</v>
      </c>
      <c r="C16" s="532">
        <v>4</v>
      </c>
      <c r="D16" s="532">
        <v>5</v>
      </c>
      <c r="E16" s="532" t="s">
        <v>2312</v>
      </c>
      <c r="F16" s="532" t="s">
        <v>2313</v>
      </c>
      <c r="G16" s="532" t="s">
        <v>196</v>
      </c>
      <c r="H16" s="532" t="s">
        <v>2286</v>
      </c>
      <c r="I16" s="533">
        <v>50</v>
      </c>
      <c r="J16" s="532" t="s">
        <v>2314</v>
      </c>
      <c r="K16" s="533" t="s">
        <v>2289</v>
      </c>
      <c r="L16" s="550"/>
      <c r="M16" s="536"/>
      <c r="N16" s="535">
        <v>7800</v>
      </c>
      <c r="O16" s="536"/>
      <c r="P16" s="535">
        <v>7800</v>
      </c>
      <c r="Q16" s="532" t="s">
        <v>2290</v>
      </c>
      <c r="R16" s="532" t="s">
        <v>2291</v>
      </c>
    </row>
    <row r="17" spans="1:18" s="114" customFormat="1" ht="120" x14ac:dyDescent="0.25">
      <c r="A17" s="532">
        <v>7</v>
      </c>
      <c r="B17" s="532">
        <v>1</v>
      </c>
      <c r="C17" s="532">
        <v>4</v>
      </c>
      <c r="D17" s="532">
        <v>2</v>
      </c>
      <c r="E17" s="532" t="s">
        <v>2315</v>
      </c>
      <c r="F17" s="532" t="s">
        <v>2316</v>
      </c>
      <c r="G17" s="532" t="s">
        <v>55</v>
      </c>
      <c r="H17" s="532" t="s">
        <v>940</v>
      </c>
      <c r="I17" s="533">
        <v>2000</v>
      </c>
      <c r="J17" s="532" t="s">
        <v>2317</v>
      </c>
      <c r="K17" s="533" t="s">
        <v>2299</v>
      </c>
      <c r="L17" s="550"/>
      <c r="M17" s="536">
        <v>8065.12</v>
      </c>
      <c r="N17" s="140"/>
      <c r="O17" s="536">
        <v>8065.12</v>
      </c>
      <c r="P17" s="140"/>
      <c r="Q17" s="532" t="s">
        <v>2290</v>
      </c>
      <c r="R17" s="532" t="s">
        <v>2291</v>
      </c>
    </row>
    <row r="18" spans="1:18" s="114" customFormat="1" ht="252.75" customHeight="1" x14ac:dyDescent="0.25">
      <c r="A18" s="532">
        <v>8</v>
      </c>
      <c r="B18" s="532">
        <v>1</v>
      </c>
      <c r="C18" s="532">
        <v>4</v>
      </c>
      <c r="D18" s="532">
        <v>2</v>
      </c>
      <c r="E18" s="532" t="s">
        <v>2318</v>
      </c>
      <c r="F18" s="532" t="s">
        <v>2319</v>
      </c>
      <c r="G18" s="532" t="s">
        <v>2320</v>
      </c>
      <c r="H18" s="532" t="s">
        <v>1945</v>
      </c>
      <c r="I18" s="533">
        <v>9</v>
      </c>
      <c r="J18" s="532" t="s">
        <v>2317</v>
      </c>
      <c r="K18" s="533" t="s">
        <v>2288</v>
      </c>
      <c r="L18" s="550"/>
      <c r="M18" s="536">
        <v>44100</v>
      </c>
      <c r="N18" s="140"/>
      <c r="O18" s="536">
        <v>44100</v>
      </c>
      <c r="P18" s="140"/>
      <c r="Q18" s="532" t="s">
        <v>2290</v>
      </c>
      <c r="R18" s="532" t="s">
        <v>2291</v>
      </c>
    </row>
    <row r="19" spans="1:18" s="114" customFormat="1" ht="105" x14ac:dyDescent="0.25">
      <c r="A19" s="532">
        <v>9</v>
      </c>
      <c r="B19" s="532">
        <v>1</v>
      </c>
      <c r="C19" s="532">
        <v>4</v>
      </c>
      <c r="D19" s="532">
        <v>2</v>
      </c>
      <c r="E19" s="532" t="s">
        <v>2321</v>
      </c>
      <c r="F19" s="532" t="s">
        <v>2322</v>
      </c>
      <c r="G19" s="532" t="s">
        <v>55</v>
      </c>
      <c r="H19" s="532" t="s">
        <v>940</v>
      </c>
      <c r="I19" s="532">
        <v>2000</v>
      </c>
      <c r="J19" s="532" t="s">
        <v>2323</v>
      </c>
      <c r="K19" s="532" t="s">
        <v>43</v>
      </c>
      <c r="L19" s="532"/>
      <c r="M19" s="536">
        <v>11748.9</v>
      </c>
      <c r="N19" s="536"/>
      <c r="O19" s="536">
        <v>11748.9</v>
      </c>
      <c r="P19" s="532"/>
      <c r="Q19" s="532" t="s">
        <v>2290</v>
      </c>
      <c r="R19" s="532" t="s">
        <v>2291</v>
      </c>
    </row>
    <row r="20" spans="1:18" s="114" customFormat="1" ht="48" customHeight="1" x14ac:dyDescent="0.25">
      <c r="A20" s="739">
        <v>10</v>
      </c>
      <c r="B20" s="739">
        <v>1</v>
      </c>
      <c r="C20" s="739">
        <v>4</v>
      </c>
      <c r="D20" s="739">
        <v>2</v>
      </c>
      <c r="E20" s="739" t="s">
        <v>2324</v>
      </c>
      <c r="F20" s="739" t="s">
        <v>1633</v>
      </c>
      <c r="G20" s="739" t="s">
        <v>2325</v>
      </c>
      <c r="H20" s="532" t="s">
        <v>1158</v>
      </c>
      <c r="I20" s="532">
        <v>2</v>
      </c>
      <c r="J20" s="739" t="s">
        <v>2326</v>
      </c>
      <c r="K20" s="739" t="s">
        <v>2288</v>
      </c>
      <c r="L20" s="647"/>
      <c r="M20" s="769">
        <v>20000</v>
      </c>
      <c r="N20" s="769"/>
      <c r="O20" s="769">
        <v>20000</v>
      </c>
      <c r="P20" s="739"/>
      <c r="Q20" s="739" t="s">
        <v>2290</v>
      </c>
      <c r="R20" s="739" t="s">
        <v>2291</v>
      </c>
    </row>
    <row r="21" spans="1:18" s="114" customFormat="1" ht="48" customHeight="1" x14ac:dyDescent="0.25">
      <c r="A21" s="739"/>
      <c r="B21" s="739"/>
      <c r="C21" s="739"/>
      <c r="D21" s="739"/>
      <c r="E21" s="739"/>
      <c r="F21" s="739"/>
      <c r="G21" s="739"/>
      <c r="H21" s="532" t="s">
        <v>675</v>
      </c>
      <c r="I21" s="532">
        <v>31</v>
      </c>
      <c r="J21" s="739"/>
      <c r="K21" s="739"/>
      <c r="L21" s="673"/>
      <c r="M21" s="769"/>
      <c r="N21" s="769"/>
      <c r="O21" s="769"/>
      <c r="P21" s="739"/>
      <c r="Q21" s="739"/>
      <c r="R21" s="739"/>
    </row>
    <row r="22" spans="1:18" s="114" customFormat="1" ht="84.75" customHeight="1" x14ac:dyDescent="0.25">
      <c r="A22" s="739"/>
      <c r="B22" s="739"/>
      <c r="C22" s="739"/>
      <c r="D22" s="739"/>
      <c r="E22" s="739"/>
      <c r="F22" s="739"/>
      <c r="G22" s="532" t="s">
        <v>938</v>
      </c>
      <c r="H22" s="532" t="s">
        <v>940</v>
      </c>
      <c r="I22" s="532">
        <v>50</v>
      </c>
      <c r="J22" s="739"/>
      <c r="K22" s="739"/>
      <c r="L22" s="648"/>
      <c r="M22" s="769"/>
      <c r="N22" s="769"/>
      <c r="O22" s="769"/>
      <c r="P22" s="739"/>
      <c r="Q22" s="739"/>
      <c r="R22" s="739"/>
    </row>
    <row r="23" spans="1:18" s="114" customFormat="1" ht="105" x14ac:dyDescent="0.25">
      <c r="A23" s="532">
        <v>11</v>
      </c>
      <c r="B23" s="532">
        <v>1</v>
      </c>
      <c r="C23" s="532">
        <v>4</v>
      </c>
      <c r="D23" s="532">
        <v>2</v>
      </c>
      <c r="E23" s="532" t="s">
        <v>2327</v>
      </c>
      <c r="F23" s="532" t="s">
        <v>2328</v>
      </c>
      <c r="G23" s="532" t="s">
        <v>48</v>
      </c>
      <c r="H23" s="532" t="s">
        <v>675</v>
      </c>
      <c r="I23" s="532">
        <v>80</v>
      </c>
      <c r="J23" s="532" t="s">
        <v>2329</v>
      </c>
      <c r="K23" s="532" t="s">
        <v>2299</v>
      </c>
      <c r="L23" s="532" t="s">
        <v>2289</v>
      </c>
      <c r="M23" s="536">
        <v>3636.86</v>
      </c>
      <c r="N23" s="536">
        <v>12000</v>
      </c>
      <c r="O23" s="536">
        <v>3636.86</v>
      </c>
      <c r="P23" s="536">
        <v>12000</v>
      </c>
      <c r="Q23" s="532" t="s">
        <v>2290</v>
      </c>
      <c r="R23" s="532" t="s">
        <v>2291</v>
      </c>
    </row>
    <row r="24" spans="1:18" s="114" customFormat="1" ht="21.75" customHeight="1" x14ac:dyDescent="0.25">
      <c r="A24" s="647">
        <v>12</v>
      </c>
      <c r="B24" s="647">
        <v>1</v>
      </c>
      <c r="C24" s="647">
        <v>4</v>
      </c>
      <c r="D24" s="647">
        <v>2</v>
      </c>
      <c r="E24" s="647" t="s">
        <v>2330</v>
      </c>
      <c r="F24" s="647" t="s">
        <v>2331</v>
      </c>
      <c r="G24" s="836" t="s">
        <v>2332</v>
      </c>
      <c r="H24" s="544" t="s">
        <v>58</v>
      </c>
      <c r="I24" s="544">
        <v>1</v>
      </c>
      <c r="J24" s="647" t="s">
        <v>2333</v>
      </c>
      <c r="K24" s="647"/>
      <c r="L24" s="647" t="s">
        <v>2334</v>
      </c>
      <c r="M24" s="737"/>
      <c r="N24" s="737">
        <v>27640</v>
      </c>
      <c r="O24" s="737"/>
      <c r="P24" s="737">
        <v>27640</v>
      </c>
      <c r="Q24" s="647" t="s">
        <v>2290</v>
      </c>
      <c r="R24" s="647" t="s">
        <v>2291</v>
      </c>
    </row>
    <row r="25" spans="1:18" s="114" customFormat="1" ht="30" x14ac:dyDescent="0.25">
      <c r="A25" s="673"/>
      <c r="B25" s="673"/>
      <c r="C25" s="673"/>
      <c r="D25" s="673"/>
      <c r="E25" s="673"/>
      <c r="F25" s="673"/>
      <c r="G25" s="842"/>
      <c r="H25" s="544" t="s">
        <v>320</v>
      </c>
      <c r="I25" s="544">
        <v>50</v>
      </c>
      <c r="J25" s="673"/>
      <c r="K25" s="673"/>
      <c r="L25" s="673"/>
      <c r="M25" s="753"/>
      <c r="N25" s="753"/>
      <c r="O25" s="753"/>
      <c r="P25" s="753"/>
      <c r="Q25" s="673"/>
      <c r="R25" s="673"/>
    </row>
    <row r="26" spans="1:18" s="114" customFormat="1" x14ac:dyDescent="0.25">
      <c r="A26" s="673"/>
      <c r="B26" s="673"/>
      <c r="C26" s="673"/>
      <c r="D26" s="673"/>
      <c r="E26" s="673"/>
      <c r="F26" s="673"/>
      <c r="G26" s="842"/>
      <c r="H26" s="836" t="s">
        <v>2335</v>
      </c>
      <c r="I26" s="836">
        <v>5</v>
      </c>
      <c r="J26" s="673"/>
      <c r="K26" s="673"/>
      <c r="L26" s="673"/>
      <c r="M26" s="753"/>
      <c r="N26" s="753"/>
      <c r="O26" s="753"/>
      <c r="P26" s="753"/>
      <c r="Q26" s="673"/>
      <c r="R26" s="673"/>
    </row>
    <row r="27" spans="1:18" s="114" customFormat="1" ht="53.25" customHeight="1" x14ac:dyDescent="0.25">
      <c r="A27" s="673"/>
      <c r="B27" s="673"/>
      <c r="C27" s="673"/>
      <c r="D27" s="673"/>
      <c r="E27" s="673"/>
      <c r="F27" s="673"/>
      <c r="G27" s="837"/>
      <c r="H27" s="837"/>
      <c r="I27" s="837"/>
      <c r="J27" s="673"/>
      <c r="K27" s="673"/>
      <c r="L27" s="673"/>
      <c r="M27" s="753"/>
      <c r="N27" s="753"/>
      <c r="O27" s="753"/>
      <c r="P27" s="753"/>
      <c r="Q27" s="673"/>
      <c r="R27" s="673"/>
    </row>
    <row r="28" spans="1:18" s="114" customFormat="1" ht="168" customHeight="1" x14ac:dyDescent="0.25">
      <c r="A28" s="648"/>
      <c r="B28" s="648"/>
      <c r="C28" s="648"/>
      <c r="D28" s="648"/>
      <c r="E28" s="648"/>
      <c r="F28" s="648"/>
      <c r="G28" s="532" t="s">
        <v>2336</v>
      </c>
      <c r="H28" s="521" t="s">
        <v>58</v>
      </c>
      <c r="I28" s="596" t="s">
        <v>41</v>
      </c>
      <c r="J28" s="648"/>
      <c r="K28" s="648"/>
      <c r="L28" s="648"/>
      <c r="M28" s="738"/>
      <c r="N28" s="738"/>
      <c r="O28" s="738"/>
      <c r="P28" s="738"/>
      <c r="Q28" s="648"/>
      <c r="R28" s="648"/>
    </row>
    <row r="29" spans="1:18" s="114" customFormat="1" ht="84.75" customHeight="1" x14ac:dyDescent="0.25">
      <c r="A29" s="647">
        <v>13</v>
      </c>
      <c r="B29" s="647">
        <v>1</v>
      </c>
      <c r="C29" s="647">
        <v>4</v>
      </c>
      <c r="D29" s="647">
        <v>2</v>
      </c>
      <c r="E29" s="647" t="s">
        <v>1942</v>
      </c>
      <c r="F29" s="647" t="s">
        <v>2337</v>
      </c>
      <c r="G29" s="647" t="s">
        <v>2325</v>
      </c>
      <c r="H29" s="127" t="s">
        <v>1158</v>
      </c>
      <c r="I29" s="532">
        <v>16</v>
      </c>
      <c r="J29" s="647" t="s">
        <v>2326</v>
      </c>
      <c r="K29" s="844"/>
      <c r="L29" s="647" t="s">
        <v>2338</v>
      </c>
      <c r="M29" s="737"/>
      <c r="N29" s="1111">
        <v>140000</v>
      </c>
      <c r="O29" s="769"/>
      <c r="P29" s="769">
        <v>140000</v>
      </c>
      <c r="Q29" s="739" t="s">
        <v>2290</v>
      </c>
      <c r="R29" s="739" t="s">
        <v>2291</v>
      </c>
    </row>
    <row r="30" spans="1:18" s="114" customFormat="1" ht="117" customHeight="1" x14ac:dyDescent="0.25">
      <c r="A30" s="648"/>
      <c r="B30" s="648"/>
      <c r="C30" s="648"/>
      <c r="D30" s="648"/>
      <c r="E30" s="648"/>
      <c r="F30" s="648"/>
      <c r="G30" s="648"/>
      <c r="H30" s="532" t="s">
        <v>1251</v>
      </c>
      <c r="I30" s="442">
        <v>8</v>
      </c>
      <c r="J30" s="648"/>
      <c r="K30" s="846"/>
      <c r="L30" s="648"/>
      <c r="M30" s="738"/>
      <c r="N30" s="1112"/>
      <c r="O30" s="769"/>
      <c r="P30" s="769"/>
      <c r="Q30" s="739"/>
      <c r="R30" s="739"/>
    </row>
    <row r="31" spans="1:18" s="114" customFormat="1" ht="147.75" customHeight="1" x14ac:dyDescent="0.25">
      <c r="A31" s="532">
        <v>14</v>
      </c>
      <c r="B31" s="532">
        <v>1</v>
      </c>
      <c r="C31" s="532">
        <v>4</v>
      </c>
      <c r="D31" s="532">
        <v>2</v>
      </c>
      <c r="E31" s="548" t="s">
        <v>2339</v>
      </c>
      <c r="F31" s="532" t="s">
        <v>2340</v>
      </c>
      <c r="G31" s="532" t="s">
        <v>227</v>
      </c>
      <c r="H31" s="532" t="s">
        <v>675</v>
      </c>
      <c r="I31" s="532">
        <v>16</v>
      </c>
      <c r="J31" s="532" t="s">
        <v>2341</v>
      </c>
      <c r="K31" s="532"/>
      <c r="L31" s="532" t="s">
        <v>2308</v>
      </c>
      <c r="M31" s="536"/>
      <c r="N31" s="536">
        <v>28500</v>
      </c>
      <c r="O31" s="536"/>
      <c r="P31" s="536">
        <v>28500</v>
      </c>
      <c r="Q31" s="532" t="s">
        <v>2290</v>
      </c>
      <c r="R31" s="532" t="s">
        <v>2291</v>
      </c>
    </row>
    <row r="32" spans="1:18" s="114" customFormat="1" ht="22.5" customHeight="1" x14ac:dyDescent="0.25">
      <c r="A32" s="739">
        <v>15</v>
      </c>
      <c r="B32" s="739">
        <v>1</v>
      </c>
      <c r="C32" s="739">
        <v>4</v>
      </c>
      <c r="D32" s="739">
        <v>2</v>
      </c>
      <c r="E32" s="739" t="s">
        <v>2342</v>
      </c>
      <c r="F32" s="739" t="s">
        <v>2343</v>
      </c>
      <c r="G32" s="647" t="s">
        <v>2292</v>
      </c>
      <c r="H32" s="739" t="s">
        <v>2286</v>
      </c>
      <c r="I32" s="839" t="s">
        <v>2293</v>
      </c>
      <c r="J32" s="1113" t="s">
        <v>2287</v>
      </c>
      <c r="K32" s="739"/>
      <c r="L32" s="739" t="s">
        <v>2334</v>
      </c>
      <c r="M32" s="739"/>
      <c r="N32" s="769">
        <v>108820</v>
      </c>
      <c r="O32" s="739"/>
      <c r="P32" s="769">
        <v>108820</v>
      </c>
      <c r="Q32" s="739" t="s">
        <v>2290</v>
      </c>
      <c r="R32" s="739" t="s">
        <v>2291</v>
      </c>
    </row>
    <row r="33" spans="1:18" s="114" customFormat="1" ht="22.5" customHeight="1" x14ac:dyDescent="0.25">
      <c r="A33" s="739"/>
      <c r="B33" s="739"/>
      <c r="C33" s="739"/>
      <c r="D33" s="739"/>
      <c r="E33" s="739"/>
      <c r="F33" s="739"/>
      <c r="G33" s="648"/>
      <c r="H33" s="739"/>
      <c r="I33" s="841"/>
      <c r="J33" s="1114"/>
      <c r="K33" s="739"/>
      <c r="L33" s="739"/>
      <c r="M33" s="739"/>
      <c r="N33" s="769"/>
      <c r="O33" s="739"/>
      <c r="P33" s="769"/>
      <c r="Q33" s="739"/>
      <c r="R33" s="739"/>
    </row>
    <row r="34" spans="1:18" s="114" customFormat="1" ht="22.5" customHeight="1" x14ac:dyDescent="0.25">
      <c r="A34" s="739"/>
      <c r="B34" s="739"/>
      <c r="C34" s="739"/>
      <c r="D34" s="739"/>
      <c r="E34" s="739"/>
      <c r="F34" s="739"/>
      <c r="G34" s="532" t="s">
        <v>2285</v>
      </c>
      <c r="H34" s="739"/>
      <c r="I34" s="596" t="s">
        <v>167</v>
      </c>
      <c r="J34" s="1114"/>
      <c r="K34" s="739"/>
      <c r="L34" s="739"/>
      <c r="M34" s="739"/>
      <c r="N34" s="769"/>
      <c r="O34" s="739"/>
      <c r="P34" s="769"/>
      <c r="Q34" s="739"/>
      <c r="R34" s="739"/>
    </row>
    <row r="35" spans="1:18" s="114" customFormat="1" ht="22.5" customHeight="1" x14ac:dyDescent="0.25">
      <c r="A35" s="739"/>
      <c r="B35" s="739"/>
      <c r="C35" s="739"/>
      <c r="D35" s="739"/>
      <c r="E35" s="739"/>
      <c r="F35" s="739"/>
      <c r="G35" s="739" t="s">
        <v>2294</v>
      </c>
      <c r="H35" s="739"/>
      <c r="I35" s="1116" t="s">
        <v>2293</v>
      </c>
      <c r="J35" s="1114"/>
      <c r="K35" s="739"/>
      <c r="L35" s="739"/>
      <c r="M35" s="739"/>
      <c r="N35" s="769"/>
      <c r="O35" s="739"/>
      <c r="P35" s="769"/>
      <c r="Q35" s="739"/>
      <c r="R35" s="739"/>
    </row>
    <row r="36" spans="1:18" s="114" customFormat="1" ht="22.5" customHeight="1" x14ac:dyDescent="0.25">
      <c r="A36" s="739"/>
      <c r="B36" s="739"/>
      <c r="C36" s="739"/>
      <c r="D36" s="739"/>
      <c r="E36" s="739"/>
      <c r="F36" s="739"/>
      <c r="G36" s="739"/>
      <c r="H36" s="739"/>
      <c r="I36" s="1116"/>
      <c r="J36" s="1114"/>
      <c r="K36" s="739"/>
      <c r="L36" s="739"/>
      <c r="M36" s="739"/>
      <c r="N36" s="769"/>
      <c r="O36" s="739"/>
      <c r="P36" s="769"/>
      <c r="Q36" s="739"/>
      <c r="R36" s="739"/>
    </row>
    <row r="37" spans="1:18" s="114" customFormat="1" ht="93" customHeight="1" x14ac:dyDescent="0.25">
      <c r="A37" s="739"/>
      <c r="B37" s="739"/>
      <c r="C37" s="739"/>
      <c r="D37" s="739"/>
      <c r="E37" s="739"/>
      <c r="F37" s="739"/>
      <c r="G37" s="532" t="s">
        <v>1161</v>
      </c>
      <c r="H37" s="739"/>
      <c r="I37" s="596" t="s">
        <v>1399</v>
      </c>
      <c r="J37" s="1115"/>
      <c r="K37" s="739"/>
      <c r="L37" s="739"/>
      <c r="M37" s="739"/>
      <c r="N37" s="769"/>
      <c r="O37" s="739"/>
      <c r="P37" s="769"/>
      <c r="Q37" s="739"/>
      <c r="R37" s="739"/>
    </row>
    <row r="38" spans="1:18" s="114" customFormat="1" ht="45.75" customHeight="1" x14ac:dyDescent="0.25">
      <c r="A38" s="844">
        <v>16</v>
      </c>
      <c r="B38" s="739">
        <v>1</v>
      </c>
      <c r="C38" s="647">
        <v>4</v>
      </c>
      <c r="D38" s="1113">
        <v>2</v>
      </c>
      <c r="E38" s="647" t="s">
        <v>2344</v>
      </c>
      <c r="F38" s="647" t="s">
        <v>2345</v>
      </c>
      <c r="G38" s="532" t="s">
        <v>227</v>
      </c>
      <c r="H38" s="532" t="s">
        <v>675</v>
      </c>
      <c r="I38" s="532">
        <v>80</v>
      </c>
      <c r="J38" s="647" t="s">
        <v>2287</v>
      </c>
      <c r="K38" s="647"/>
      <c r="L38" s="647" t="s">
        <v>2299</v>
      </c>
      <c r="M38" s="647"/>
      <c r="N38" s="1117">
        <v>90000</v>
      </c>
      <c r="O38" s="1122"/>
      <c r="P38" s="1117">
        <v>90000</v>
      </c>
      <c r="Q38" s="647" t="s">
        <v>2290</v>
      </c>
      <c r="R38" s="857" t="s">
        <v>2291</v>
      </c>
    </row>
    <row r="39" spans="1:18" s="114" customFormat="1" ht="52.5" customHeight="1" x14ac:dyDescent="0.25">
      <c r="A39" s="846"/>
      <c r="B39" s="739"/>
      <c r="C39" s="648"/>
      <c r="D39" s="1115"/>
      <c r="E39" s="648"/>
      <c r="F39" s="648"/>
      <c r="G39" s="127" t="s">
        <v>44</v>
      </c>
      <c r="H39" s="532" t="s">
        <v>675</v>
      </c>
      <c r="I39" s="532">
        <v>30</v>
      </c>
      <c r="J39" s="648"/>
      <c r="K39" s="648"/>
      <c r="L39" s="648"/>
      <c r="M39" s="648"/>
      <c r="N39" s="1118"/>
      <c r="O39" s="1123"/>
      <c r="P39" s="1118"/>
      <c r="Q39" s="648"/>
      <c r="R39" s="1119"/>
    </row>
    <row r="40" spans="1:18" s="114" customFormat="1" ht="53.25" customHeight="1" x14ac:dyDescent="0.25">
      <c r="A40" s="647">
        <v>17</v>
      </c>
      <c r="B40" s="647">
        <v>1</v>
      </c>
      <c r="C40" s="647">
        <v>4</v>
      </c>
      <c r="D40" s="647">
        <v>2</v>
      </c>
      <c r="E40" s="836" t="s">
        <v>2346</v>
      </c>
      <c r="F40" s="647" t="s">
        <v>2347</v>
      </c>
      <c r="G40" s="1120" t="s">
        <v>44</v>
      </c>
      <c r="H40" s="836" t="s">
        <v>675</v>
      </c>
      <c r="I40" s="653">
        <v>20</v>
      </c>
      <c r="J40" s="836" t="s">
        <v>2287</v>
      </c>
      <c r="K40" s="647"/>
      <c r="L40" s="647" t="s">
        <v>2299</v>
      </c>
      <c r="M40" s="647"/>
      <c r="N40" s="737">
        <v>22370</v>
      </c>
      <c r="O40" s="647"/>
      <c r="P40" s="737">
        <v>22370</v>
      </c>
      <c r="Q40" s="647" t="s">
        <v>2290</v>
      </c>
      <c r="R40" s="647" t="s">
        <v>2291</v>
      </c>
    </row>
    <row r="41" spans="1:18" s="114" customFormat="1" ht="82.5" customHeight="1" x14ac:dyDescent="0.25">
      <c r="A41" s="648"/>
      <c r="B41" s="648"/>
      <c r="C41" s="648"/>
      <c r="D41" s="648"/>
      <c r="E41" s="837"/>
      <c r="F41" s="648"/>
      <c r="G41" s="1121"/>
      <c r="H41" s="837"/>
      <c r="I41" s="654"/>
      <c r="J41" s="837"/>
      <c r="K41" s="648"/>
      <c r="L41" s="648"/>
      <c r="M41" s="648"/>
      <c r="N41" s="738"/>
      <c r="O41" s="648"/>
      <c r="P41" s="738"/>
      <c r="Q41" s="648"/>
      <c r="R41" s="648"/>
    </row>
    <row r="42" spans="1:18" s="114" customFormat="1" ht="49.5" customHeight="1" x14ac:dyDescent="0.25">
      <c r="A42" s="739">
        <v>18</v>
      </c>
      <c r="B42" s="739">
        <v>1</v>
      </c>
      <c r="C42" s="739">
        <v>4</v>
      </c>
      <c r="D42" s="739">
        <v>2</v>
      </c>
      <c r="E42" s="739" t="s">
        <v>2348</v>
      </c>
      <c r="F42" s="739" t="s">
        <v>2349</v>
      </c>
      <c r="G42" s="647" t="s">
        <v>57</v>
      </c>
      <c r="H42" s="532" t="s">
        <v>58</v>
      </c>
      <c r="I42" s="532">
        <v>1</v>
      </c>
      <c r="J42" s="739" t="s">
        <v>2350</v>
      </c>
      <c r="K42" s="739"/>
      <c r="L42" s="739" t="s">
        <v>2299</v>
      </c>
      <c r="M42" s="739"/>
      <c r="N42" s="769">
        <v>15000</v>
      </c>
      <c r="O42" s="739"/>
      <c r="P42" s="769">
        <v>15000</v>
      </c>
      <c r="Q42" s="739" t="s">
        <v>2290</v>
      </c>
      <c r="R42" s="739" t="s">
        <v>2291</v>
      </c>
    </row>
    <row r="43" spans="1:18" s="114" customFormat="1" ht="91.5" customHeight="1" x14ac:dyDescent="0.25">
      <c r="A43" s="739"/>
      <c r="B43" s="739"/>
      <c r="C43" s="739"/>
      <c r="D43" s="739"/>
      <c r="E43" s="739"/>
      <c r="F43" s="739"/>
      <c r="G43" s="648"/>
      <c r="H43" s="532" t="s">
        <v>2351</v>
      </c>
      <c r="I43" s="532">
        <v>50</v>
      </c>
      <c r="J43" s="739"/>
      <c r="K43" s="739"/>
      <c r="L43" s="739"/>
      <c r="M43" s="739"/>
      <c r="N43" s="769"/>
      <c r="O43" s="739"/>
      <c r="P43" s="769"/>
      <c r="Q43" s="739"/>
      <c r="R43" s="739"/>
    </row>
    <row r="44" spans="1:18" s="114" customFormat="1" ht="99.75" customHeight="1" x14ac:dyDescent="0.25">
      <c r="A44" s="532">
        <v>19</v>
      </c>
      <c r="B44" s="532">
        <v>1</v>
      </c>
      <c r="C44" s="532">
        <v>4</v>
      </c>
      <c r="D44" s="532">
        <v>2</v>
      </c>
      <c r="E44" s="521" t="s">
        <v>2352</v>
      </c>
      <c r="F44" s="532" t="s">
        <v>2353</v>
      </c>
      <c r="G44" s="532" t="s">
        <v>44</v>
      </c>
      <c r="H44" s="532" t="s">
        <v>675</v>
      </c>
      <c r="I44" s="532">
        <v>25</v>
      </c>
      <c r="J44" s="532" t="s">
        <v>2354</v>
      </c>
      <c r="K44" s="532"/>
      <c r="L44" s="532" t="s">
        <v>2334</v>
      </c>
      <c r="M44" s="536"/>
      <c r="N44" s="536">
        <v>40000</v>
      </c>
      <c r="O44" s="536"/>
      <c r="P44" s="536">
        <v>40000</v>
      </c>
      <c r="Q44" s="532" t="s">
        <v>2290</v>
      </c>
      <c r="R44" s="532" t="s">
        <v>2291</v>
      </c>
    </row>
    <row r="45" spans="1:18" s="114" customFormat="1" ht="205.5" customHeight="1" x14ac:dyDescent="0.25">
      <c r="A45" s="532">
        <v>20</v>
      </c>
      <c r="B45" s="532">
        <v>1</v>
      </c>
      <c r="C45" s="532">
        <v>4</v>
      </c>
      <c r="D45" s="532">
        <v>5</v>
      </c>
      <c r="E45" s="533" t="s">
        <v>2355</v>
      </c>
      <c r="F45" s="532" t="s">
        <v>2356</v>
      </c>
      <c r="G45" s="532" t="s">
        <v>44</v>
      </c>
      <c r="H45" s="532" t="s">
        <v>675</v>
      </c>
      <c r="I45" s="532">
        <v>30</v>
      </c>
      <c r="J45" s="532" t="s">
        <v>2357</v>
      </c>
      <c r="K45" s="532"/>
      <c r="L45" s="532" t="s">
        <v>2299</v>
      </c>
      <c r="M45" s="536"/>
      <c r="N45" s="536">
        <v>34854</v>
      </c>
      <c r="O45" s="536"/>
      <c r="P45" s="536">
        <v>34854</v>
      </c>
      <c r="Q45" s="532" t="s">
        <v>2290</v>
      </c>
      <c r="R45" s="532" t="s">
        <v>2291</v>
      </c>
    </row>
    <row r="46" spans="1:18" s="114" customFormat="1" ht="82.5" customHeight="1" x14ac:dyDescent="0.25">
      <c r="A46" s="532">
        <v>21</v>
      </c>
      <c r="B46" s="532">
        <v>1</v>
      </c>
      <c r="C46" s="532">
        <v>4</v>
      </c>
      <c r="D46" s="532">
        <v>2</v>
      </c>
      <c r="E46" s="162" t="s">
        <v>2358</v>
      </c>
      <c r="F46" s="532" t="s">
        <v>2359</v>
      </c>
      <c r="G46" s="532" t="s">
        <v>196</v>
      </c>
      <c r="H46" s="532" t="s">
        <v>675</v>
      </c>
      <c r="I46" s="532">
        <v>60</v>
      </c>
      <c r="J46" s="532" t="s">
        <v>2360</v>
      </c>
      <c r="K46" s="532"/>
      <c r="L46" s="532" t="s">
        <v>2334</v>
      </c>
      <c r="M46" s="536"/>
      <c r="N46" s="536">
        <v>17293.8</v>
      </c>
      <c r="O46" s="536"/>
      <c r="P46" s="536">
        <v>17293.8</v>
      </c>
      <c r="Q46" s="532" t="s">
        <v>2290</v>
      </c>
      <c r="R46" s="532" t="s">
        <v>2291</v>
      </c>
    </row>
    <row r="47" spans="1:18" s="114" customFormat="1" ht="164.25" customHeight="1" x14ac:dyDescent="0.25">
      <c r="A47" s="532">
        <v>22</v>
      </c>
      <c r="B47" s="532">
        <v>1</v>
      </c>
      <c r="C47" s="532">
        <v>4</v>
      </c>
      <c r="D47" s="532">
        <v>2</v>
      </c>
      <c r="E47" s="443" t="s">
        <v>2361</v>
      </c>
      <c r="F47" s="532" t="s">
        <v>2362</v>
      </c>
      <c r="G47" s="532" t="s">
        <v>2363</v>
      </c>
      <c r="H47" s="532" t="s">
        <v>675</v>
      </c>
      <c r="I47" s="532">
        <v>50</v>
      </c>
      <c r="J47" s="532" t="s">
        <v>2364</v>
      </c>
      <c r="K47" s="532"/>
      <c r="L47" s="532" t="s">
        <v>2299</v>
      </c>
      <c r="M47" s="536"/>
      <c r="N47" s="536">
        <v>7000</v>
      </c>
      <c r="O47" s="536"/>
      <c r="P47" s="536">
        <v>7000</v>
      </c>
      <c r="Q47" s="532" t="s">
        <v>2290</v>
      </c>
      <c r="R47" s="532" t="s">
        <v>2291</v>
      </c>
    </row>
    <row r="48" spans="1:18" s="114" customFormat="1" ht="129.75" customHeight="1" x14ac:dyDescent="0.25">
      <c r="A48" s="532">
        <v>23</v>
      </c>
      <c r="B48" s="532">
        <v>1</v>
      </c>
      <c r="C48" s="532">
        <v>4</v>
      </c>
      <c r="D48" s="532">
        <v>2</v>
      </c>
      <c r="E48" s="162" t="s">
        <v>2365</v>
      </c>
      <c r="F48" s="532" t="s">
        <v>2366</v>
      </c>
      <c r="G48" s="532" t="s">
        <v>1415</v>
      </c>
      <c r="H48" s="532" t="s">
        <v>1945</v>
      </c>
      <c r="I48" s="532">
        <v>1</v>
      </c>
      <c r="J48" s="532" t="s">
        <v>2367</v>
      </c>
      <c r="K48" s="532"/>
      <c r="L48" s="532" t="s">
        <v>45</v>
      </c>
      <c r="M48" s="536"/>
      <c r="N48" s="536">
        <v>20000</v>
      </c>
      <c r="O48" s="536"/>
      <c r="P48" s="536">
        <v>20000</v>
      </c>
      <c r="Q48" s="532" t="s">
        <v>2290</v>
      </c>
      <c r="R48" s="532" t="s">
        <v>2291</v>
      </c>
    </row>
    <row r="49" spans="1:18" s="114" customFormat="1" ht="42" customHeight="1" x14ac:dyDescent="0.25">
      <c r="A49" s="739">
        <v>24</v>
      </c>
      <c r="B49" s="739">
        <v>1</v>
      </c>
      <c r="C49" s="739">
        <v>4</v>
      </c>
      <c r="D49" s="739">
        <v>2</v>
      </c>
      <c r="E49" s="1124" t="s">
        <v>2368</v>
      </c>
      <c r="F49" s="739" t="s">
        <v>2369</v>
      </c>
      <c r="G49" s="532" t="s">
        <v>2370</v>
      </c>
      <c r="H49" s="532" t="s">
        <v>2371</v>
      </c>
      <c r="I49" s="532">
        <v>1</v>
      </c>
      <c r="J49" s="739" t="s">
        <v>2372</v>
      </c>
      <c r="K49" s="647"/>
      <c r="L49" s="739" t="s">
        <v>47</v>
      </c>
      <c r="M49" s="769"/>
      <c r="N49" s="769">
        <v>45000</v>
      </c>
      <c r="O49" s="769"/>
      <c r="P49" s="769">
        <v>45000</v>
      </c>
      <c r="Q49" s="739" t="s">
        <v>2290</v>
      </c>
      <c r="R49" s="739" t="s">
        <v>2291</v>
      </c>
    </row>
    <row r="50" spans="1:18" s="114" customFormat="1" ht="42" customHeight="1" x14ac:dyDescent="0.25">
      <c r="A50" s="739"/>
      <c r="B50" s="739"/>
      <c r="C50" s="739"/>
      <c r="D50" s="739"/>
      <c r="E50" s="1124"/>
      <c r="F50" s="739"/>
      <c r="G50" s="532" t="s">
        <v>2373</v>
      </c>
      <c r="H50" s="532" t="s">
        <v>2371</v>
      </c>
      <c r="I50" s="532">
        <v>14</v>
      </c>
      <c r="J50" s="739"/>
      <c r="K50" s="673"/>
      <c r="L50" s="739"/>
      <c r="M50" s="769"/>
      <c r="N50" s="769"/>
      <c r="O50" s="769"/>
      <c r="P50" s="769"/>
      <c r="Q50" s="739"/>
      <c r="R50" s="739"/>
    </row>
    <row r="51" spans="1:18" ht="40.35" customHeight="1" x14ac:dyDescent="0.25">
      <c r="A51" s="739"/>
      <c r="B51" s="739"/>
      <c r="C51" s="739"/>
      <c r="D51" s="739"/>
      <c r="E51" s="1124"/>
      <c r="F51" s="739"/>
      <c r="G51" s="533" t="s">
        <v>2374</v>
      </c>
      <c r="H51" s="533" t="s">
        <v>675</v>
      </c>
      <c r="I51" s="533">
        <v>250</v>
      </c>
      <c r="J51" s="739"/>
      <c r="K51" s="673"/>
      <c r="L51" s="739"/>
      <c r="M51" s="769"/>
      <c r="N51" s="769"/>
      <c r="O51" s="769"/>
      <c r="P51" s="769"/>
      <c r="Q51" s="739"/>
      <c r="R51" s="739"/>
    </row>
    <row r="52" spans="1:18" ht="39" customHeight="1" x14ac:dyDescent="0.25">
      <c r="A52" s="739"/>
      <c r="B52" s="739"/>
      <c r="C52" s="739"/>
      <c r="D52" s="739"/>
      <c r="E52" s="1124"/>
      <c r="F52" s="739"/>
      <c r="G52" s="533" t="s">
        <v>55</v>
      </c>
      <c r="H52" s="533" t="s">
        <v>940</v>
      </c>
      <c r="I52" s="533">
        <v>250</v>
      </c>
      <c r="J52" s="739"/>
      <c r="K52" s="673"/>
      <c r="L52" s="739"/>
      <c r="M52" s="769"/>
      <c r="N52" s="769"/>
      <c r="O52" s="769"/>
      <c r="P52" s="769"/>
      <c r="Q52" s="739"/>
      <c r="R52" s="739"/>
    </row>
    <row r="53" spans="1:18" ht="64.349999999999994" customHeight="1" x14ac:dyDescent="0.25">
      <c r="A53" s="739"/>
      <c r="B53" s="739"/>
      <c r="C53" s="739"/>
      <c r="D53" s="739"/>
      <c r="E53" s="1124"/>
      <c r="F53" s="739"/>
      <c r="G53" s="533" t="s">
        <v>1415</v>
      </c>
      <c r="H53" s="533" t="s">
        <v>1945</v>
      </c>
      <c r="I53" s="533">
        <v>1</v>
      </c>
      <c r="J53" s="739"/>
      <c r="K53" s="648"/>
      <c r="L53" s="739"/>
      <c r="M53" s="769"/>
      <c r="N53" s="769"/>
      <c r="O53" s="769"/>
      <c r="P53" s="769"/>
      <c r="Q53" s="739"/>
      <c r="R53" s="739"/>
    </row>
    <row r="54" spans="1:18" x14ac:dyDescent="0.25">
      <c r="M54" s="232"/>
      <c r="N54" s="232"/>
      <c r="O54" s="232"/>
      <c r="P54" s="232"/>
      <c r="Q54" s="405"/>
    </row>
    <row r="55" spans="1:18" ht="15.75" x14ac:dyDescent="0.25">
      <c r="M55" s="852"/>
      <c r="N55" s="966" t="s">
        <v>35</v>
      </c>
      <c r="O55" s="966"/>
      <c r="P55" s="966"/>
    </row>
    <row r="56" spans="1:18" x14ac:dyDescent="0.25">
      <c r="M56" s="852"/>
      <c r="N56" s="292" t="s">
        <v>36</v>
      </c>
      <c r="O56" s="852" t="s">
        <v>37</v>
      </c>
      <c r="P56" s="852"/>
    </row>
    <row r="57" spans="1:18" x14ac:dyDescent="0.25">
      <c r="M57" s="852"/>
      <c r="N57" s="292"/>
      <c r="O57" s="292">
        <v>2020</v>
      </c>
      <c r="P57" s="292">
        <v>2021</v>
      </c>
    </row>
    <row r="58" spans="1:18" x14ac:dyDescent="0.25">
      <c r="M58" s="292" t="s">
        <v>887</v>
      </c>
      <c r="N58" s="210">
        <v>24</v>
      </c>
      <c r="O58" s="208">
        <f>O7+O11+O12+O14+O15+O17+O18+O19+O20+O23</f>
        <v>273560.51</v>
      </c>
      <c r="P58" s="208">
        <f>P49+P48+P47+P46+P45+P44+P42+P40+P38+P32+P31+P29+P24+P23+P16+P7</f>
        <v>643277.80000000005</v>
      </c>
      <c r="Q58" s="405"/>
    </row>
    <row r="59" spans="1:18" x14ac:dyDescent="0.25">
      <c r="Q59" s="405"/>
    </row>
    <row r="60" spans="1:18" x14ac:dyDescent="0.25">
      <c r="O60" s="405"/>
      <c r="P60" s="13"/>
    </row>
  </sheetData>
  <mergeCells count="183">
    <mergeCell ref="A49:A53"/>
    <mergeCell ref="B49:B53"/>
    <mergeCell ref="C49:C53"/>
    <mergeCell ref="D49:D53"/>
    <mergeCell ref="E49:E53"/>
    <mergeCell ref="F49:F53"/>
    <mergeCell ref="M42:M43"/>
    <mergeCell ref="P49:P53"/>
    <mergeCell ref="Q49:Q53"/>
    <mergeCell ref="R49:R53"/>
    <mergeCell ref="M55:M57"/>
    <mergeCell ref="N55:P55"/>
    <mergeCell ref="O56:P56"/>
    <mergeCell ref="J49:J53"/>
    <mergeCell ref="K49:K53"/>
    <mergeCell ref="L49:L53"/>
    <mergeCell ref="M49:M53"/>
    <mergeCell ref="N49:N53"/>
    <mergeCell ref="O49:O53"/>
    <mergeCell ref="P40:P41"/>
    <mergeCell ref="Q40:Q41"/>
    <mergeCell ref="R40:R41"/>
    <mergeCell ref="A42:A43"/>
    <mergeCell ref="B42:B43"/>
    <mergeCell ref="C42:C43"/>
    <mergeCell ref="D42:D43"/>
    <mergeCell ref="E42:E43"/>
    <mergeCell ref="H40:H41"/>
    <mergeCell ref="I40:I41"/>
    <mergeCell ref="J40:J41"/>
    <mergeCell ref="K40:K41"/>
    <mergeCell ref="L40:L41"/>
    <mergeCell ref="M40:M41"/>
    <mergeCell ref="N42:N43"/>
    <mergeCell ref="O42:O43"/>
    <mergeCell ref="P42:P43"/>
    <mergeCell ref="Q42:Q43"/>
    <mergeCell ref="R42:R43"/>
    <mergeCell ref="F42:F43"/>
    <mergeCell ref="G42:G43"/>
    <mergeCell ref="J42:J43"/>
    <mergeCell ref="K42:K43"/>
    <mergeCell ref="L42:L43"/>
    <mergeCell ref="P38:P39"/>
    <mergeCell ref="Q38:Q39"/>
    <mergeCell ref="R38:R39"/>
    <mergeCell ref="A40:A41"/>
    <mergeCell ref="B40:B41"/>
    <mergeCell ref="C40:C41"/>
    <mergeCell ref="D40:D41"/>
    <mergeCell ref="E40:E41"/>
    <mergeCell ref="F40:F41"/>
    <mergeCell ref="G40:G41"/>
    <mergeCell ref="J38:J39"/>
    <mergeCell ref="K38:K39"/>
    <mergeCell ref="L38:L39"/>
    <mergeCell ref="M38:M39"/>
    <mergeCell ref="N38:N39"/>
    <mergeCell ref="O38:O39"/>
    <mergeCell ref="A38:A39"/>
    <mergeCell ref="B38:B39"/>
    <mergeCell ref="C38:C39"/>
    <mergeCell ref="D38:D39"/>
    <mergeCell ref="E38:E39"/>
    <mergeCell ref="F38:F39"/>
    <mergeCell ref="N40:N41"/>
    <mergeCell ref="O40:O41"/>
    <mergeCell ref="E29:E30"/>
    <mergeCell ref="F29:F30"/>
    <mergeCell ref="M32:M37"/>
    <mergeCell ref="N32:N37"/>
    <mergeCell ref="O32:O37"/>
    <mergeCell ref="P32:P37"/>
    <mergeCell ref="Q32:Q37"/>
    <mergeCell ref="R32:R37"/>
    <mergeCell ref="G32:G33"/>
    <mergeCell ref="H32:H37"/>
    <mergeCell ref="I32:I33"/>
    <mergeCell ref="J32:J37"/>
    <mergeCell ref="K32:K37"/>
    <mergeCell ref="L32:L37"/>
    <mergeCell ref="G35:G36"/>
    <mergeCell ref="I35:I36"/>
    <mergeCell ref="K24:K28"/>
    <mergeCell ref="L24:L28"/>
    <mergeCell ref="M24:M28"/>
    <mergeCell ref="N24:N28"/>
    <mergeCell ref="O29:O30"/>
    <mergeCell ref="P29:P30"/>
    <mergeCell ref="Q29:Q30"/>
    <mergeCell ref="R29:R30"/>
    <mergeCell ref="A32:A37"/>
    <mergeCell ref="B32:B37"/>
    <mergeCell ref="C32:C37"/>
    <mergeCell ref="D32:D37"/>
    <mergeCell ref="E32:E37"/>
    <mergeCell ref="F32:F37"/>
    <mergeCell ref="G29:G30"/>
    <mergeCell ref="J29:J30"/>
    <mergeCell ref="K29:K30"/>
    <mergeCell ref="L29:L30"/>
    <mergeCell ref="M29:M30"/>
    <mergeCell ref="N29:N30"/>
    <mergeCell ref="A29:A30"/>
    <mergeCell ref="B29:B30"/>
    <mergeCell ref="C29:C30"/>
    <mergeCell ref="D29:D30"/>
    <mergeCell ref="O20:O22"/>
    <mergeCell ref="P20:P22"/>
    <mergeCell ref="Q20:Q22"/>
    <mergeCell ref="R20:R22"/>
    <mergeCell ref="A24:A28"/>
    <mergeCell ref="B24:B28"/>
    <mergeCell ref="C24:C28"/>
    <mergeCell ref="D24:D28"/>
    <mergeCell ref="E24:E28"/>
    <mergeCell ref="F24:F28"/>
    <mergeCell ref="G20:G21"/>
    <mergeCell ref="J20:J22"/>
    <mergeCell ref="K20:K22"/>
    <mergeCell ref="L20:L22"/>
    <mergeCell ref="M20:M22"/>
    <mergeCell ref="N20:N22"/>
    <mergeCell ref="O24:O28"/>
    <mergeCell ref="P24:P28"/>
    <mergeCell ref="Q24:Q28"/>
    <mergeCell ref="R24:R28"/>
    <mergeCell ref="H26:H27"/>
    <mergeCell ref="I26:I27"/>
    <mergeCell ref="G24:G27"/>
    <mergeCell ref="J24:J28"/>
    <mergeCell ref="A20:A22"/>
    <mergeCell ref="B20:B22"/>
    <mergeCell ref="C20:C22"/>
    <mergeCell ref="D20:D22"/>
    <mergeCell ref="E20:E22"/>
    <mergeCell ref="F20:F22"/>
    <mergeCell ref="F12:F13"/>
    <mergeCell ref="J12:J13"/>
    <mergeCell ref="K12:K13"/>
    <mergeCell ref="O12:O13"/>
    <mergeCell ref="P12:P13"/>
    <mergeCell ref="Q12:Q13"/>
    <mergeCell ref="R12:R13"/>
    <mergeCell ref="L12:L13"/>
    <mergeCell ref="M12:M13"/>
    <mergeCell ref="N12:N13"/>
    <mergeCell ref="A7:A10"/>
    <mergeCell ref="B7:B10"/>
    <mergeCell ref="C7:C10"/>
    <mergeCell ref="D7:D10"/>
    <mergeCell ref="E7:E10"/>
    <mergeCell ref="A12:A13"/>
    <mergeCell ref="B12:B13"/>
    <mergeCell ref="C12:C13"/>
    <mergeCell ref="D12:D13"/>
    <mergeCell ref="E12:E13"/>
    <mergeCell ref="F7:F10"/>
    <mergeCell ref="H7:H10"/>
    <mergeCell ref="J7:J10"/>
    <mergeCell ref="K7:K10"/>
    <mergeCell ref="N7:N10"/>
    <mergeCell ref="O7:O10"/>
    <mergeCell ref="P7:P10"/>
    <mergeCell ref="Q7:Q10"/>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R7:R10"/>
    <mergeCell ref="L7:L10"/>
    <mergeCell ref="M7:M10"/>
  </mergeCells>
  <pageMargins left="0.7" right="0.7" top="0.75" bottom="0.75" header="0.3" footer="0.3"/>
  <pageSetup paperSize="8" scale="4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O84"/>
  <sheetViews>
    <sheetView zoomScale="55" zoomScaleNormal="55" workbookViewId="0">
      <selection activeCell="D20" sqref="D20:D21"/>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45.7109375" style="232" customWidth="1"/>
    <col min="6" max="6" width="88.42578125" style="232" customWidth="1"/>
    <col min="7" max="7" width="35.7109375" style="232" customWidth="1"/>
    <col min="8" max="8" width="18" style="232" customWidth="1"/>
    <col min="9" max="9" width="19.85546875" style="232" customWidth="1"/>
    <col min="10" max="10" width="39.7109375" style="232" customWidth="1"/>
    <col min="11" max="11" width="12.140625" style="232" customWidth="1"/>
    <col min="12" max="12" width="12.7109375" style="232" customWidth="1"/>
    <col min="13" max="13" width="17.85546875" style="232" customWidth="1"/>
    <col min="14" max="14" width="17.28515625" style="232" customWidth="1"/>
    <col min="15" max="15" width="18.28515625" style="232" customWidth="1"/>
    <col min="16" max="16" width="18" style="232" customWidth="1"/>
    <col min="17" max="17" width="21.28515625" style="232" customWidth="1"/>
    <col min="18" max="18" width="23.57031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249" x14ac:dyDescent="0.25">
      <c r="A2" s="37" t="s">
        <v>2992</v>
      </c>
      <c r="F2" s="8"/>
    </row>
    <row r="3" spans="1:249" x14ac:dyDescent="0.25">
      <c r="M3" s="233"/>
      <c r="N3" s="233"/>
      <c r="O3" s="233"/>
      <c r="P3" s="233"/>
    </row>
    <row r="4" spans="1:249" s="207" customFormat="1" ht="47.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249" s="207" customForma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249" s="207" customFormat="1" ht="15.75" customHeigh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249" s="444" customFormat="1" ht="36.75" customHeight="1" x14ac:dyDescent="0.25">
      <c r="A7" s="1125">
        <v>1</v>
      </c>
      <c r="B7" s="1125">
        <v>1</v>
      </c>
      <c r="C7" s="1125">
        <v>4</v>
      </c>
      <c r="D7" s="836">
        <v>2</v>
      </c>
      <c r="E7" s="1128" t="s">
        <v>2375</v>
      </c>
      <c r="F7" s="836" t="s">
        <v>2376</v>
      </c>
      <c r="G7" s="1131" t="s">
        <v>1594</v>
      </c>
      <c r="H7" s="126" t="s">
        <v>1011</v>
      </c>
      <c r="I7" s="596" t="s">
        <v>1420</v>
      </c>
      <c r="J7" s="836" t="s">
        <v>2377</v>
      </c>
      <c r="K7" s="1139" t="s">
        <v>53</v>
      </c>
      <c r="L7" s="745"/>
      <c r="M7" s="1142">
        <v>71000</v>
      </c>
      <c r="N7" s="745"/>
      <c r="O7" s="1142">
        <v>71000</v>
      </c>
      <c r="P7" s="745"/>
      <c r="Q7" s="836" t="s">
        <v>2378</v>
      </c>
      <c r="R7" s="836" t="s">
        <v>2379</v>
      </c>
      <c r="S7" s="13"/>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row>
    <row r="8" spans="1:249" s="444" customFormat="1" ht="39" customHeight="1" x14ac:dyDescent="0.25">
      <c r="A8" s="1126"/>
      <c r="B8" s="1126"/>
      <c r="C8" s="1126"/>
      <c r="D8" s="842"/>
      <c r="E8" s="1129"/>
      <c r="F8" s="842"/>
      <c r="G8" s="1132"/>
      <c r="H8" s="445" t="s">
        <v>1150</v>
      </c>
      <c r="I8" s="602" t="s">
        <v>2380</v>
      </c>
      <c r="J8" s="842"/>
      <c r="K8" s="1140"/>
      <c r="L8" s="779"/>
      <c r="M8" s="1143"/>
      <c r="N8" s="779"/>
      <c r="O8" s="1143"/>
      <c r="P8" s="779"/>
      <c r="Q8" s="842"/>
      <c r="R8" s="842"/>
      <c r="S8" s="13"/>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row>
    <row r="9" spans="1:249" s="444" customFormat="1" ht="44.25" customHeight="1" x14ac:dyDescent="0.25">
      <c r="A9" s="1126"/>
      <c r="B9" s="1126"/>
      <c r="C9" s="1126"/>
      <c r="D9" s="842"/>
      <c r="E9" s="1129"/>
      <c r="F9" s="842"/>
      <c r="G9" s="1131" t="s">
        <v>2381</v>
      </c>
      <c r="H9" s="445" t="s">
        <v>2371</v>
      </c>
      <c r="I9" s="602" t="s">
        <v>41</v>
      </c>
      <c r="J9" s="842"/>
      <c r="K9" s="1140"/>
      <c r="L9" s="779"/>
      <c r="M9" s="1143"/>
      <c r="N9" s="779"/>
      <c r="O9" s="1143"/>
      <c r="P9" s="779"/>
      <c r="Q9" s="842"/>
      <c r="R9" s="842"/>
      <c r="S9" s="13"/>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row>
    <row r="10" spans="1:249" s="444" customFormat="1" ht="48" customHeight="1" x14ac:dyDescent="0.25">
      <c r="A10" s="1126"/>
      <c r="B10" s="1126"/>
      <c r="C10" s="1126"/>
      <c r="D10" s="842"/>
      <c r="E10" s="1129"/>
      <c r="F10" s="842"/>
      <c r="G10" s="648"/>
      <c r="H10" s="445" t="s">
        <v>2382</v>
      </c>
      <c r="I10" s="602" t="s">
        <v>2383</v>
      </c>
      <c r="J10" s="842"/>
      <c r="K10" s="1140"/>
      <c r="L10" s="779"/>
      <c r="M10" s="1143"/>
      <c r="N10" s="779"/>
      <c r="O10" s="1143"/>
      <c r="P10" s="779"/>
      <c r="Q10" s="842"/>
      <c r="R10" s="842"/>
      <c r="S10" s="13"/>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row>
    <row r="11" spans="1:249" ht="44.25" customHeight="1" x14ac:dyDescent="0.25">
      <c r="A11" s="1126"/>
      <c r="B11" s="1126"/>
      <c r="C11" s="1126"/>
      <c r="D11" s="842"/>
      <c r="E11" s="1129"/>
      <c r="F11" s="842"/>
      <c r="G11" s="1131" t="s">
        <v>2384</v>
      </c>
      <c r="H11" s="445" t="s">
        <v>2371</v>
      </c>
      <c r="I11" s="602" t="s">
        <v>41</v>
      </c>
      <c r="J11" s="842"/>
      <c r="K11" s="1140"/>
      <c r="L11" s="779"/>
      <c r="M11" s="1143"/>
      <c r="N11" s="779"/>
      <c r="O11" s="1143"/>
      <c r="P11" s="779"/>
      <c r="Q11" s="842"/>
      <c r="R11" s="842"/>
    </row>
    <row r="12" spans="1:249" ht="95.25" customHeight="1" x14ac:dyDescent="0.25">
      <c r="A12" s="1127"/>
      <c r="B12" s="1127"/>
      <c r="C12" s="1127"/>
      <c r="D12" s="837"/>
      <c r="E12" s="1130"/>
      <c r="F12" s="837"/>
      <c r="G12" s="1132"/>
      <c r="H12" s="445" t="s">
        <v>2385</v>
      </c>
      <c r="I12" s="602" t="s">
        <v>41</v>
      </c>
      <c r="J12" s="837"/>
      <c r="K12" s="1141"/>
      <c r="L12" s="746"/>
      <c r="M12" s="1144"/>
      <c r="N12" s="746"/>
      <c r="O12" s="1144"/>
      <c r="P12" s="746"/>
      <c r="Q12" s="837"/>
      <c r="R12" s="837"/>
    </row>
    <row r="13" spans="1:249" ht="36.6" hidden="1" customHeight="1" x14ac:dyDescent="0.25">
      <c r="A13" s="1133"/>
      <c r="B13" s="1134"/>
      <c r="C13" s="1134"/>
      <c r="D13" s="1134"/>
      <c r="E13" s="1134"/>
      <c r="F13" s="1134"/>
      <c r="G13" s="1134"/>
      <c r="H13" s="1134"/>
      <c r="I13" s="1134"/>
      <c r="J13" s="1134"/>
      <c r="K13" s="1134"/>
      <c r="L13" s="1134"/>
      <c r="M13" s="1134"/>
      <c r="N13" s="1134"/>
      <c r="O13" s="1134"/>
      <c r="P13" s="1134"/>
      <c r="Q13" s="1134"/>
      <c r="R13" s="1135"/>
    </row>
    <row r="14" spans="1:249" ht="55.15" hidden="1" customHeight="1" x14ac:dyDescent="0.25">
      <c r="A14" s="1133"/>
      <c r="B14" s="1134"/>
      <c r="C14" s="1134"/>
      <c r="D14" s="1134"/>
      <c r="E14" s="1134"/>
      <c r="F14" s="1134"/>
      <c r="G14" s="1134"/>
      <c r="H14" s="1134"/>
      <c r="I14" s="1134"/>
      <c r="J14" s="1134"/>
      <c r="K14" s="1134"/>
      <c r="L14" s="1134"/>
      <c r="M14" s="1134"/>
      <c r="N14" s="1134"/>
      <c r="O14" s="1134"/>
      <c r="P14" s="1134"/>
      <c r="Q14" s="1134"/>
      <c r="R14" s="1135"/>
    </row>
    <row r="15" spans="1:249" ht="58.9" hidden="1" customHeight="1" x14ac:dyDescent="0.25">
      <c r="A15" s="1133"/>
      <c r="B15" s="1134"/>
      <c r="C15" s="1134"/>
      <c r="D15" s="1134"/>
      <c r="E15" s="1134"/>
      <c r="F15" s="1134"/>
      <c r="G15" s="1134"/>
      <c r="H15" s="1134"/>
      <c r="I15" s="1134"/>
      <c r="J15" s="1134"/>
      <c r="K15" s="1134"/>
      <c r="L15" s="1134"/>
      <c r="M15" s="1134"/>
      <c r="N15" s="1134"/>
      <c r="O15" s="1134"/>
      <c r="P15" s="1134"/>
      <c r="Q15" s="1134"/>
      <c r="R15" s="1135"/>
    </row>
    <row r="16" spans="1:249" ht="247.15" hidden="1" customHeight="1" x14ac:dyDescent="0.25">
      <c r="A16" s="1136"/>
      <c r="B16" s="1137"/>
      <c r="C16" s="1137"/>
      <c r="D16" s="1137"/>
      <c r="E16" s="1137"/>
      <c r="F16" s="1137"/>
      <c r="G16" s="1137"/>
      <c r="H16" s="1137"/>
      <c r="I16" s="1137"/>
      <c r="J16" s="1137"/>
      <c r="K16" s="1137"/>
      <c r="L16" s="1137"/>
      <c r="M16" s="1137"/>
      <c r="N16" s="1137"/>
      <c r="O16" s="1137"/>
      <c r="P16" s="1137"/>
      <c r="Q16" s="1137"/>
      <c r="R16" s="1138"/>
    </row>
    <row r="17" spans="1:18" ht="58.5" customHeight="1" x14ac:dyDescent="0.25">
      <c r="A17" s="653">
        <v>2</v>
      </c>
      <c r="B17" s="653">
        <v>1</v>
      </c>
      <c r="C17" s="653">
        <v>4</v>
      </c>
      <c r="D17" s="647">
        <v>2</v>
      </c>
      <c r="E17" s="1078" t="s">
        <v>2386</v>
      </c>
      <c r="F17" s="647" t="s">
        <v>2387</v>
      </c>
      <c r="G17" s="532" t="s">
        <v>44</v>
      </c>
      <c r="H17" s="532" t="s">
        <v>675</v>
      </c>
      <c r="I17" s="596" t="s">
        <v>1412</v>
      </c>
      <c r="J17" s="647" t="s">
        <v>2388</v>
      </c>
      <c r="K17" s="751" t="s">
        <v>38</v>
      </c>
      <c r="L17" s="751"/>
      <c r="M17" s="737">
        <v>64000</v>
      </c>
      <c r="N17" s="653"/>
      <c r="O17" s="737">
        <v>64000</v>
      </c>
      <c r="P17" s="710"/>
      <c r="Q17" s="647" t="s">
        <v>2378</v>
      </c>
      <c r="R17" s="647" t="s">
        <v>2379</v>
      </c>
    </row>
    <row r="18" spans="1:18" ht="36" customHeight="1" x14ac:dyDescent="0.25">
      <c r="A18" s="687"/>
      <c r="B18" s="687"/>
      <c r="C18" s="687"/>
      <c r="D18" s="673"/>
      <c r="E18" s="1098"/>
      <c r="F18" s="673"/>
      <c r="G18" s="532" t="s">
        <v>2389</v>
      </c>
      <c r="H18" s="532" t="s">
        <v>2390</v>
      </c>
      <c r="I18" s="596" t="s">
        <v>41</v>
      </c>
      <c r="J18" s="673"/>
      <c r="K18" s="752"/>
      <c r="L18" s="752"/>
      <c r="M18" s="753"/>
      <c r="N18" s="687"/>
      <c r="O18" s="753"/>
      <c r="P18" s="711"/>
      <c r="Q18" s="673"/>
      <c r="R18" s="673"/>
    </row>
    <row r="19" spans="1:18" ht="195" customHeight="1" x14ac:dyDescent="0.25">
      <c r="A19" s="654"/>
      <c r="B19" s="654"/>
      <c r="C19" s="654"/>
      <c r="D19" s="648"/>
      <c r="E19" s="1079"/>
      <c r="F19" s="648"/>
      <c r="G19" s="532" t="s">
        <v>2381</v>
      </c>
      <c r="H19" s="532" t="s">
        <v>2371</v>
      </c>
      <c r="I19" s="596" t="s">
        <v>41</v>
      </c>
      <c r="J19" s="648"/>
      <c r="K19" s="835"/>
      <c r="L19" s="835"/>
      <c r="M19" s="738"/>
      <c r="N19" s="654"/>
      <c r="O19" s="738"/>
      <c r="P19" s="712"/>
      <c r="Q19" s="648"/>
      <c r="R19" s="648"/>
    </row>
    <row r="20" spans="1:18" ht="44.25" customHeight="1" x14ac:dyDescent="0.25">
      <c r="A20" s="1148">
        <v>3</v>
      </c>
      <c r="B20" s="653">
        <v>1</v>
      </c>
      <c r="C20" s="653">
        <v>4</v>
      </c>
      <c r="D20" s="647">
        <v>5</v>
      </c>
      <c r="E20" s="1145" t="s">
        <v>2391</v>
      </c>
      <c r="F20" s="647" t="s">
        <v>2392</v>
      </c>
      <c r="G20" s="532" t="s">
        <v>2393</v>
      </c>
      <c r="H20" s="532" t="s">
        <v>675</v>
      </c>
      <c r="I20" s="596" t="s">
        <v>1399</v>
      </c>
      <c r="J20" s="647" t="s">
        <v>2394</v>
      </c>
      <c r="K20" s="751" t="s">
        <v>38</v>
      </c>
      <c r="L20" s="751"/>
      <c r="M20" s="710">
        <v>99300</v>
      </c>
      <c r="N20" s="653"/>
      <c r="O20" s="710">
        <v>99300</v>
      </c>
      <c r="P20" s="710"/>
      <c r="Q20" s="647" t="s">
        <v>2378</v>
      </c>
      <c r="R20" s="647" t="s">
        <v>2379</v>
      </c>
    </row>
    <row r="21" spans="1:18" ht="117.75" customHeight="1" x14ac:dyDescent="0.25">
      <c r="A21" s="1149"/>
      <c r="B21" s="654"/>
      <c r="C21" s="654"/>
      <c r="D21" s="648"/>
      <c r="E21" s="1147"/>
      <c r="F21" s="648"/>
      <c r="G21" s="532" t="s">
        <v>1591</v>
      </c>
      <c r="H21" s="532" t="s">
        <v>998</v>
      </c>
      <c r="I21" s="596" t="s">
        <v>41</v>
      </c>
      <c r="J21" s="648"/>
      <c r="K21" s="835"/>
      <c r="L21" s="835"/>
      <c r="M21" s="712"/>
      <c r="N21" s="654"/>
      <c r="O21" s="712"/>
      <c r="P21" s="712"/>
      <c r="Q21" s="648"/>
      <c r="R21" s="648"/>
    </row>
    <row r="22" spans="1:18" ht="47.25" customHeight="1" x14ac:dyDescent="0.25">
      <c r="A22" s="647">
        <v>4</v>
      </c>
      <c r="B22" s="647">
        <v>1</v>
      </c>
      <c r="C22" s="647">
        <v>4</v>
      </c>
      <c r="D22" s="647">
        <v>2</v>
      </c>
      <c r="E22" s="1145" t="s">
        <v>2395</v>
      </c>
      <c r="F22" s="647" t="s">
        <v>2396</v>
      </c>
      <c r="G22" s="521" t="s">
        <v>1594</v>
      </c>
      <c r="H22" s="521" t="s">
        <v>675</v>
      </c>
      <c r="I22" s="523">
        <v>89</v>
      </c>
      <c r="J22" s="647" t="s">
        <v>2397</v>
      </c>
      <c r="K22" s="653" t="s">
        <v>38</v>
      </c>
      <c r="L22" s="751"/>
      <c r="M22" s="737">
        <v>44000</v>
      </c>
      <c r="N22" s="754"/>
      <c r="O22" s="737">
        <v>44000</v>
      </c>
      <c r="P22" s="754"/>
      <c r="Q22" s="647" t="s">
        <v>2378</v>
      </c>
      <c r="R22" s="647" t="s">
        <v>2379</v>
      </c>
    </row>
    <row r="23" spans="1:18" ht="48.75" customHeight="1" x14ac:dyDescent="0.25">
      <c r="A23" s="673"/>
      <c r="B23" s="673"/>
      <c r="C23" s="673"/>
      <c r="D23" s="673"/>
      <c r="E23" s="1146"/>
      <c r="F23" s="673"/>
      <c r="G23" s="521" t="s">
        <v>2381</v>
      </c>
      <c r="H23" s="521" t="s">
        <v>2398</v>
      </c>
      <c r="I23" s="530">
        <v>100000</v>
      </c>
      <c r="J23" s="673"/>
      <c r="K23" s="687"/>
      <c r="L23" s="752"/>
      <c r="M23" s="753"/>
      <c r="N23" s="755"/>
      <c r="O23" s="753"/>
      <c r="P23" s="755"/>
      <c r="Q23" s="673"/>
      <c r="R23" s="673"/>
    </row>
    <row r="24" spans="1:18" ht="93.75" customHeight="1" x14ac:dyDescent="0.25">
      <c r="A24" s="673"/>
      <c r="B24" s="673"/>
      <c r="C24" s="673"/>
      <c r="D24" s="673"/>
      <c r="E24" s="1146"/>
      <c r="F24" s="673"/>
      <c r="G24" s="521" t="s">
        <v>938</v>
      </c>
      <c r="H24" s="521" t="s">
        <v>2399</v>
      </c>
      <c r="I24" s="523">
        <v>500</v>
      </c>
      <c r="J24" s="673"/>
      <c r="K24" s="687"/>
      <c r="L24" s="752"/>
      <c r="M24" s="753"/>
      <c r="N24" s="755"/>
      <c r="O24" s="753"/>
      <c r="P24" s="755"/>
      <c r="Q24" s="673"/>
      <c r="R24" s="673"/>
    </row>
    <row r="25" spans="1:18" ht="62.25" customHeight="1" x14ac:dyDescent="0.25">
      <c r="A25" s="673"/>
      <c r="B25" s="673"/>
      <c r="C25" s="673"/>
      <c r="D25" s="673"/>
      <c r="E25" s="1146"/>
      <c r="F25" s="673"/>
      <c r="G25" s="647" t="s">
        <v>2384</v>
      </c>
      <c r="H25" s="521" t="s">
        <v>2371</v>
      </c>
      <c r="I25" s="523">
        <v>1</v>
      </c>
      <c r="J25" s="673"/>
      <c r="K25" s="687"/>
      <c r="L25" s="752"/>
      <c r="M25" s="753"/>
      <c r="N25" s="755"/>
      <c r="O25" s="753"/>
      <c r="P25" s="755"/>
      <c r="Q25" s="673"/>
      <c r="R25" s="673"/>
    </row>
    <row r="26" spans="1:18" ht="256.5" customHeight="1" x14ac:dyDescent="0.25">
      <c r="A26" s="648"/>
      <c r="B26" s="648"/>
      <c r="C26" s="648"/>
      <c r="D26" s="648"/>
      <c r="E26" s="1147"/>
      <c r="F26" s="648"/>
      <c r="G26" s="648"/>
      <c r="H26" s="521" t="s">
        <v>2385</v>
      </c>
      <c r="I26" s="521">
        <v>1</v>
      </c>
      <c r="J26" s="648"/>
      <c r="K26" s="654"/>
      <c r="L26" s="835"/>
      <c r="M26" s="738"/>
      <c r="N26" s="1038"/>
      <c r="O26" s="738"/>
      <c r="P26" s="1038"/>
      <c r="Q26" s="648"/>
      <c r="R26" s="648"/>
    </row>
    <row r="27" spans="1:18" ht="132.6" hidden="1" customHeight="1" x14ac:dyDescent="0.25">
      <c r="A27" s="1150"/>
      <c r="B27" s="1134"/>
      <c r="C27" s="1134"/>
      <c r="D27" s="1134"/>
      <c r="E27" s="1134"/>
      <c r="F27" s="1134"/>
      <c r="G27" s="1134"/>
      <c r="H27" s="1134"/>
      <c r="I27" s="1134"/>
      <c r="J27" s="1134"/>
      <c r="K27" s="1134"/>
      <c r="L27" s="1134"/>
      <c r="M27" s="1134"/>
      <c r="N27" s="1134"/>
      <c r="O27" s="1134"/>
      <c r="P27" s="1134"/>
      <c r="Q27" s="1134"/>
      <c r="R27" s="1135"/>
    </row>
    <row r="28" spans="1:18" hidden="1" x14ac:dyDescent="0.25">
      <c r="A28" s="1150"/>
      <c r="B28" s="1134"/>
      <c r="C28" s="1134"/>
      <c r="D28" s="1134"/>
      <c r="E28" s="1134"/>
      <c r="F28" s="1134"/>
      <c r="G28" s="1134"/>
      <c r="H28" s="1134"/>
      <c r="I28" s="1134"/>
      <c r="J28" s="1134"/>
      <c r="K28" s="1134"/>
      <c r="L28" s="1134"/>
      <c r="M28" s="1134"/>
      <c r="N28" s="1134"/>
      <c r="O28" s="1134"/>
      <c r="P28" s="1134"/>
      <c r="Q28" s="1134"/>
      <c r="R28" s="1135"/>
    </row>
    <row r="29" spans="1:18" ht="97.15" hidden="1" customHeight="1" x14ac:dyDescent="0.25">
      <c r="A29" s="1150"/>
      <c r="B29" s="1134"/>
      <c r="C29" s="1134"/>
      <c r="D29" s="1134"/>
      <c r="E29" s="1134"/>
      <c r="F29" s="1134"/>
      <c r="G29" s="1134"/>
      <c r="H29" s="1134"/>
      <c r="I29" s="1134"/>
      <c r="J29" s="1134"/>
      <c r="K29" s="1134"/>
      <c r="L29" s="1134"/>
      <c r="M29" s="1134"/>
      <c r="N29" s="1134"/>
      <c r="O29" s="1134"/>
      <c r="P29" s="1134"/>
      <c r="Q29" s="1134"/>
      <c r="R29" s="1135"/>
    </row>
    <row r="30" spans="1:18" ht="15" hidden="1" customHeight="1" x14ac:dyDescent="0.25">
      <c r="A30" s="1151"/>
      <c r="B30" s="1137"/>
      <c r="C30" s="1137"/>
      <c r="D30" s="1137"/>
      <c r="E30" s="1137"/>
      <c r="F30" s="1137"/>
      <c r="G30" s="1137"/>
      <c r="H30" s="1137"/>
      <c r="I30" s="1137"/>
      <c r="J30" s="1137"/>
      <c r="K30" s="1137"/>
      <c r="L30" s="1137"/>
      <c r="M30" s="1137"/>
      <c r="N30" s="1137"/>
      <c r="O30" s="1137"/>
      <c r="P30" s="1137"/>
      <c r="Q30" s="1137"/>
      <c r="R30" s="1138"/>
    </row>
    <row r="31" spans="1:18" ht="96" customHeight="1" x14ac:dyDescent="0.25">
      <c r="A31" s="647">
        <v>5</v>
      </c>
      <c r="B31" s="647">
        <v>1</v>
      </c>
      <c r="C31" s="647">
        <v>4</v>
      </c>
      <c r="D31" s="647">
        <v>5</v>
      </c>
      <c r="E31" s="1145" t="s">
        <v>2400</v>
      </c>
      <c r="F31" s="822" t="s">
        <v>2401</v>
      </c>
      <c r="G31" s="532" t="s">
        <v>1674</v>
      </c>
      <c r="H31" s="532" t="s">
        <v>675</v>
      </c>
      <c r="I31" s="533">
        <v>200</v>
      </c>
      <c r="J31" s="647" t="s">
        <v>2402</v>
      </c>
      <c r="K31" s="653" t="s">
        <v>45</v>
      </c>
      <c r="L31" s="653" t="s">
        <v>89</v>
      </c>
      <c r="M31" s="710">
        <v>72700</v>
      </c>
      <c r="N31" s="1152">
        <v>27300</v>
      </c>
      <c r="O31" s="710">
        <v>72700</v>
      </c>
      <c r="P31" s="1152">
        <v>27300</v>
      </c>
      <c r="Q31" s="647" t="s">
        <v>2378</v>
      </c>
      <c r="R31" s="647" t="s">
        <v>2379</v>
      </c>
    </row>
    <row r="32" spans="1:18" ht="40.5" customHeight="1" x14ac:dyDescent="0.25">
      <c r="A32" s="673"/>
      <c r="B32" s="673"/>
      <c r="C32" s="673"/>
      <c r="D32" s="673"/>
      <c r="E32" s="1146"/>
      <c r="F32" s="824"/>
      <c r="G32" s="532" t="s">
        <v>2403</v>
      </c>
      <c r="H32" s="532" t="s">
        <v>1273</v>
      </c>
      <c r="I32" s="533">
        <v>1</v>
      </c>
      <c r="J32" s="673"/>
      <c r="K32" s="687"/>
      <c r="L32" s="687"/>
      <c r="M32" s="711"/>
      <c r="N32" s="1153"/>
      <c r="O32" s="711"/>
      <c r="P32" s="1153"/>
      <c r="Q32" s="673"/>
      <c r="R32" s="673"/>
    </row>
    <row r="33" spans="1:18" ht="278.25" customHeight="1" x14ac:dyDescent="0.25">
      <c r="A33" s="648"/>
      <c r="B33" s="648"/>
      <c r="C33" s="648"/>
      <c r="D33" s="648"/>
      <c r="E33" s="1147"/>
      <c r="F33" s="823"/>
      <c r="G33" s="532" t="s">
        <v>2404</v>
      </c>
      <c r="H33" s="532" t="s">
        <v>1273</v>
      </c>
      <c r="I33" s="533">
        <v>1</v>
      </c>
      <c r="J33" s="648"/>
      <c r="K33" s="654"/>
      <c r="L33" s="654"/>
      <c r="M33" s="712"/>
      <c r="N33" s="1154"/>
      <c r="O33" s="712"/>
      <c r="P33" s="1154"/>
      <c r="Q33" s="648"/>
      <c r="R33" s="648"/>
    </row>
    <row r="34" spans="1:18" ht="37.5" customHeight="1" x14ac:dyDescent="0.25">
      <c r="A34" s="647">
        <v>6</v>
      </c>
      <c r="B34" s="647">
        <v>1</v>
      </c>
      <c r="C34" s="647">
        <v>4</v>
      </c>
      <c r="D34" s="647">
        <v>2</v>
      </c>
      <c r="E34" s="1145" t="s">
        <v>2405</v>
      </c>
      <c r="F34" s="647" t="s">
        <v>2406</v>
      </c>
      <c r="G34" s="532" t="s">
        <v>2381</v>
      </c>
      <c r="H34" s="532" t="s">
        <v>2371</v>
      </c>
      <c r="I34" s="533">
        <v>1</v>
      </c>
      <c r="J34" s="647" t="s">
        <v>2407</v>
      </c>
      <c r="K34" s="653" t="s">
        <v>53</v>
      </c>
      <c r="L34" s="653"/>
      <c r="M34" s="710">
        <v>32000</v>
      </c>
      <c r="N34" s="710"/>
      <c r="O34" s="710">
        <v>32000</v>
      </c>
      <c r="P34" s="710"/>
      <c r="Q34" s="647" t="s">
        <v>2378</v>
      </c>
      <c r="R34" s="647" t="s">
        <v>2379</v>
      </c>
    </row>
    <row r="35" spans="1:18" ht="147" customHeight="1" x14ac:dyDescent="0.25">
      <c r="A35" s="673"/>
      <c r="B35" s="673"/>
      <c r="C35" s="673"/>
      <c r="D35" s="673"/>
      <c r="E35" s="1146"/>
      <c r="F35" s="673"/>
      <c r="G35" s="647" t="s">
        <v>2381</v>
      </c>
      <c r="H35" s="532" t="s">
        <v>2371</v>
      </c>
      <c r="I35" s="533">
        <v>1</v>
      </c>
      <c r="J35" s="673"/>
      <c r="K35" s="687"/>
      <c r="L35" s="687"/>
      <c r="M35" s="711"/>
      <c r="N35" s="711"/>
      <c r="O35" s="711"/>
      <c r="P35" s="711"/>
      <c r="Q35" s="673"/>
      <c r="R35" s="673"/>
    </row>
    <row r="36" spans="1:18" ht="37.5" customHeight="1" x14ac:dyDescent="0.25">
      <c r="A36" s="673"/>
      <c r="B36" s="673"/>
      <c r="C36" s="673"/>
      <c r="D36" s="673"/>
      <c r="E36" s="1146"/>
      <c r="F36" s="673"/>
      <c r="G36" s="648"/>
      <c r="H36" s="532" t="s">
        <v>2408</v>
      </c>
      <c r="I36" s="533">
        <v>42</v>
      </c>
      <c r="J36" s="673"/>
      <c r="K36" s="687"/>
      <c r="L36" s="687"/>
      <c r="M36" s="711"/>
      <c r="N36" s="711"/>
      <c r="O36" s="711"/>
      <c r="P36" s="711"/>
      <c r="Q36" s="673"/>
      <c r="R36" s="673"/>
    </row>
    <row r="37" spans="1:18" ht="69.75" customHeight="1" x14ac:dyDescent="0.25">
      <c r="A37" s="673"/>
      <c r="B37" s="673"/>
      <c r="C37" s="673"/>
      <c r="D37" s="673"/>
      <c r="E37" s="1146"/>
      <c r="F37" s="673"/>
      <c r="G37" s="647" t="s">
        <v>2384</v>
      </c>
      <c r="H37" s="532" t="s">
        <v>2371</v>
      </c>
      <c r="I37" s="533">
        <v>1</v>
      </c>
      <c r="J37" s="673"/>
      <c r="K37" s="687"/>
      <c r="L37" s="687"/>
      <c r="M37" s="711"/>
      <c r="N37" s="711"/>
      <c r="O37" s="711"/>
      <c r="P37" s="711"/>
      <c r="Q37" s="673"/>
      <c r="R37" s="673"/>
    </row>
    <row r="38" spans="1:18" ht="48.75" customHeight="1" x14ac:dyDescent="0.25">
      <c r="A38" s="648"/>
      <c r="B38" s="648"/>
      <c r="C38" s="648"/>
      <c r="D38" s="648"/>
      <c r="E38" s="1147"/>
      <c r="F38" s="648"/>
      <c r="G38" s="648"/>
      <c r="H38" s="532" t="s">
        <v>2385</v>
      </c>
      <c r="I38" s="596" t="s">
        <v>41</v>
      </c>
      <c r="J38" s="648"/>
      <c r="K38" s="654"/>
      <c r="L38" s="654"/>
      <c r="M38" s="712"/>
      <c r="N38" s="712"/>
      <c r="O38" s="712"/>
      <c r="P38" s="712"/>
      <c r="Q38" s="648"/>
      <c r="R38" s="648"/>
    </row>
    <row r="39" spans="1:18" ht="30" customHeight="1" x14ac:dyDescent="0.25">
      <c r="A39" s="647">
        <v>7</v>
      </c>
      <c r="B39" s="653">
        <v>1</v>
      </c>
      <c r="C39" s="647">
        <v>4</v>
      </c>
      <c r="D39" s="647">
        <v>2</v>
      </c>
      <c r="E39" s="1145" t="s">
        <v>2409</v>
      </c>
      <c r="F39" s="647" t="s">
        <v>2410</v>
      </c>
      <c r="G39" s="647" t="s">
        <v>1594</v>
      </c>
      <c r="H39" s="532" t="s">
        <v>2371</v>
      </c>
      <c r="I39" s="533">
        <v>1</v>
      </c>
      <c r="J39" s="647" t="s">
        <v>2411</v>
      </c>
      <c r="K39" s="653" t="s">
        <v>53</v>
      </c>
      <c r="L39" s="653"/>
      <c r="M39" s="1086">
        <v>44000</v>
      </c>
      <c r="N39" s="710"/>
      <c r="O39" s="1086">
        <v>44000</v>
      </c>
      <c r="P39" s="1156"/>
      <c r="Q39" s="647" t="s">
        <v>2378</v>
      </c>
      <c r="R39" s="647" t="s">
        <v>2379</v>
      </c>
    </row>
    <row r="40" spans="1:18" ht="99.75" customHeight="1" x14ac:dyDescent="0.25">
      <c r="A40" s="673"/>
      <c r="B40" s="687"/>
      <c r="C40" s="673"/>
      <c r="D40" s="673"/>
      <c r="E40" s="1146"/>
      <c r="F40" s="673"/>
      <c r="G40" s="648"/>
      <c r="H40" s="532" t="s">
        <v>675</v>
      </c>
      <c r="I40" s="533">
        <v>48</v>
      </c>
      <c r="J40" s="673"/>
      <c r="K40" s="687"/>
      <c r="L40" s="687"/>
      <c r="M40" s="1155"/>
      <c r="N40" s="711"/>
      <c r="O40" s="1155"/>
      <c r="P40" s="1157"/>
      <c r="Q40" s="673"/>
      <c r="R40" s="673"/>
    </row>
    <row r="41" spans="1:18" ht="33.75" customHeight="1" x14ac:dyDescent="0.25">
      <c r="A41" s="673"/>
      <c r="B41" s="687"/>
      <c r="C41" s="673"/>
      <c r="D41" s="673"/>
      <c r="E41" s="1146"/>
      <c r="F41" s="673"/>
      <c r="G41" s="532" t="s">
        <v>2412</v>
      </c>
      <c r="H41" s="532" t="s">
        <v>2399</v>
      </c>
      <c r="I41" s="533">
        <v>500</v>
      </c>
      <c r="J41" s="673"/>
      <c r="K41" s="687"/>
      <c r="L41" s="687"/>
      <c r="M41" s="1155"/>
      <c r="N41" s="711"/>
      <c r="O41" s="1155"/>
      <c r="P41" s="1157"/>
      <c r="Q41" s="673"/>
      <c r="R41" s="673"/>
    </row>
    <row r="42" spans="1:18" ht="123" customHeight="1" x14ac:dyDescent="0.25">
      <c r="A42" s="673"/>
      <c r="B42" s="687"/>
      <c r="C42" s="673"/>
      <c r="D42" s="673"/>
      <c r="E42" s="1146"/>
      <c r="F42" s="673"/>
      <c r="G42" s="647" t="s">
        <v>2381</v>
      </c>
      <c r="H42" s="532" t="s">
        <v>2371</v>
      </c>
      <c r="I42" s="533">
        <v>1</v>
      </c>
      <c r="J42" s="673"/>
      <c r="K42" s="687"/>
      <c r="L42" s="687"/>
      <c r="M42" s="1155"/>
      <c r="N42" s="711"/>
      <c r="O42" s="1155"/>
      <c r="P42" s="1157"/>
      <c r="Q42" s="673"/>
      <c r="R42" s="673"/>
    </row>
    <row r="43" spans="1:18" ht="37.5" customHeight="1" x14ac:dyDescent="0.25">
      <c r="A43" s="673"/>
      <c r="B43" s="687"/>
      <c r="C43" s="673"/>
      <c r="D43" s="673"/>
      <c r="E43" s="1146"/>
      <c r="F43" s="673"/>
      <c r="G43" s="648"/>
      <c r="H43" s="532" t="s">
        <v>2382</v>
      </c>
      <c r="I43" s="533">
        <v>42</v>
      </c>
      <c r="J43" s="673"/>
      <c r="K43" s="687"/>
      <c r="L43" s="687"/>
      <c r="M43" s="1155"/>
      <c r="N43" s="711"/>
      <c r="O43" s="1155"/>
      <c r="P43" s="1157"/>
      <c r="Q43" s="673"/>
      <c r="R43" s="673"/>
    </row>
    <row r="44" spans="1:18" ht="31.5" customHeight="1" x14ac:dyDescent="0.25">
      <c r="A44" s="673"/>
      <c r="B44" s="687"/>
      <c r="C44" s="673"/>
      <c r="D44" s="673"/>
      <c r="E44" s="1146"/>
      <c r="F44" s="673"/>
      <c r="G44" s="647" t="s">
        <v>2384</v>
      </c>
      <c r="H44" s="532" t="s">
        <v>2371</v>
      </c>
      <c r="I44" s="533">
        <v>1</v>
      </c>
      <c r="J44" s="673"/>
      <c r="K44" s="687"/>
      <c r="L44" s="687"/>
      <c r="M44" s="1155"/>
      <c r="N44" s="711"/>
      <c r="O44" s="1155"/>
      <c r="P44" s="1157"/>
      <c r="Q44" s="673"/>
      <c r="R44" s="673"/>
    </row>
    <row r="45" spans="1:18" ht="48.75" customHeight="1" x14ac:dyDescent="0.25">
      <c r="A45" s="648"/>
      <c r="B45" s="654"/>
      <c r="C45" s="648"/>
      <c r="D45" s="648"/>
      <c r="E45" s="1147"/>
      <c r="F45" s="648"/>
      <c r="G45" s="648"/>
      <c r="H45" s="532" t="s">
        <v>2385</v>
      </c>
      <c r="I45" s="533">
        <v>1</v>
      </c>
      <c r="J45" s="648"/>
      <c r="K45" s="654"/>
      <c r="L45" s="654"/>
      <c r="M45" s="1087"/>
      <c r="N45" s="712"/>
      <c r="O45" s="1087"/>
      <c r="P45" s="1158"/>
      <c r="Q45" s="648"/>
      <c r="R45" s="648"/>
    </row>
    <row r="46" spans="1:18" ht="84" customHeight="1" x14ac:dyDescent="0.25">
      <c r="A46" s="647">
        <v>8</v>
      </c>
      <c r="B46" s="647">
        <v>1</v>
      </c>
      <c r="C46" s="647">
        <v>4</v>
      </c>
      <c r="D46" s="647">
        <v>2</v>
      </c>
      <c r="E46" s="1145" t="s">
        <v>2413</v>
      </c>
      <c r="F46" s="822" t="s">
        <v>2414</v>
      </c>
      <c r="G46" s="647" t="s">
        <v>1594</v>
      </c>
      <c r="H46" s="532" t="s">
        <v>2390</v>
      </c>
      <c r="I46" s="533">
        <v>1</v>
      </c>
      <c r="J46" s="647" t="s">
        <v>2415</v>
      </c>
      <c r="K46" s="653" t="s">
        <v>38</v>
      </c>
      <c r="L46" s="653"/>
      <c r="M46" s="710">
        <v>5000</v>
      </c>
      <c r="N46" s="710"/>
      <c r="O46" s="710">
        <v>5000</v>
      </c>
      <c r="P46" s="710"/>
      <c r="Q46" s="647" t="s">
        <v>2378</v>
      </c>
      <c r="R46" s="647" t="s">
        <v>2379</v>
      </c>
    </row>
    <row r="47" spans="1:18" ht="80.25" customHeight="1" x14ac:dyDescent="0.25">
      <c r="A47" s="648"/>
      <c r="B47" s="648"/>
      <c r="C47" s="648"/>
      <c r="D47" s="648"/>
      <c r="E47" s="648"/>
      <c r="F47" s="823"/>
      <c r="G47" s="648"/>
      <c r="H47" s="532" t="s">
        <v>168</v>
      </c>
      <c r="I47" s="533">
        <v>64</v>
      </c>
      <c r="J47" s="648"/>
      <c r="K47" s="654"/>
      <c r="L47" s="654"/>
      <c r="M47" s="654"/>
      <c r="N47" s="654"/>
      <c r="O47" s="654"/>
      <c r="P47" s="654"/>
      <c r="Q47" s="648"/>
      <c r="R47" s="648"/>
    </row>
    <row r="48" spans="1:18" ht="0.75" customHeight="1" x14ac:dyDescent="0.25">
      <c r="A48" s="647">
        <v>9</v>
      </c>
      <c r="B48" s="647">
        <v>1</v>
      </c>
      <c r="C48" s="647">
        <v>4</v>
      </c>
      <c r="D48" s="647">
        <v>2</v>
      </c>
      <c r="E48" s="1145" t="s">
        <v>2416</v>
      </c>
      <c r="F48" s="647" t="s">
        <v>1633</v>
      </c>
      <c r="G48" s="647" t="s">
        <v>2381</v>
      </c>
      <c r="H48" s="532" t="s">
        <v>2371</v>
      </c>
      <c r="I48" s="533">
        <v>1</v>
      </c>
      <c r="J48" s="647" t="s">
        <v>2417</v>
      </c>
      <c r="K48" s="653" t="s">
        <v>53</v>
      </c>
      <c r="L48" s="653"/>
      <c r="M48" s="710">
        <v>27000</v>
      </c>
      <c r="N48" s="710"/>
      <c r="O48" s="710">
        <v>27000</v>
      </c>
      <c r="P48" s="710"/>
      <c r="Q48" s="647" t="s">
        <v>2378</v>
      </c>
      <c r="R48" s="647" t="s">
        <v>2379</v>
      </c>
    </row>
    <row r="49" spans="1:18" ht="133.15" customHeight="1" x14ac:dyDescent="0.25">
      <c r="A49" s="673"/>
      <c r="B49" s="673"/>
      <c r="C49" s="673"/>
      <c r="D49" s="673"/>
      <c r="E49" s="1146"/>
      <c r="F49" s="673"/>
      <c r="G49" s="648"/>
      <c r="H49" s="532" t="s">
        <v>2418</v>
      </c>
      <c r="I49" s="533">
        <v>42</v>
      </c>
      <c r="J49" s="673"/>
      <c r="K49" s="687"/>
      <c r="L49" s="687"/>
      <c r="M49" s="711"/>
      <c r="N49" s="711"/>
      <c r="O49" s="711"/>
      <c r="P49" s="711"/>
      <c r="Q49" s="673"/>
      <c r="R49" s="673"/>
    </row>
    <row r="50" spans="1:18" ht="59.25" customHeight="1" x14ac:dyDescent="0.25">
      <c r="A50" s="648"/>
      <c r="B50" s="648"/>
      <c r="C50" s="648"/>
      <c r="D50" s="648"/>
      <c r="E50" s="1147"/>
      <c r="F50" s="648"/>
      <c r="G50" s="532" t="s">
        <v>886</v>
      </c>
      <c r="H50" s="532" t="s">
        <v>2371</v>
      </c>
      <c r="I50" s="532">
        <v>1</v>
      </c>
      <c r="J50" s="648"/>
      <c r="K50" s="654"/>
      <c r="L50" s="654"/>
      <c r="M50" s="712"/>
      <c r="N50" s="712"/>
      <c r="O50" s="712"/>
      <c r="P50" s="712"/>
      <c r="Q50" s="648"/>
      <c r="R50" s="648"/>
    </row>
    <row r="51" spans="1:18" ht="221.25" customHeight="1" x14ac:dyDescent="0.25">
      <c r="A51" s="532">
        <v>10</v>
      </c>
      <c r="B51" s="532">
        <v>1</v>
      </c>
      <c r="C51" s="532">
        <v>4</v>
      </c>
      <c r="D51" s="532">
        <v>2</v>
      </c>
      <c r="E51" s="593" t="s">
        <v>2419</v>
      </c>
      <c r="F51" s="548" t="s">
        <v>2420</v>
      </c>
      <c r="G51" s="532" t="s">
        <v>2421</v>
      </c>
      <c r="H51" s="532" t="s">
        <v>2422</v>
      </c>
      <c r="I51" s="533">
        <v>1</v>
      </c>
      <c r="J51" s="532" t="s">
        <v>2423</v>
      </c>
      <c r="K51" s="533" t="s">
        <v>38</v>
      </c>
      <c r="L51" s="533"/>
      <c r="M51" s="535">
        <v>50000</v>
      </c>
      <c r="N51" s="535"/>
      <c r="O51" s="535">
        <v>50000</v>
      </c>
      <c r="P51" s="535"/>
      <c r="Q51" s="532" t="s">
        <v>2378</v>
      </c>
      <c r="R51" s="532" t="s">
        <v>2379</v>
      </c>
    </row>
    <row r="52" spans="1:18" ht="228.75" customHeight="1" x14ac:dyDescent="0.25">
      <c r="A52" s="647">
        <v>11</v>
      </c>
      <c r="B52" s="647">
        <v>1</v>
      </c>
      <c r="C52" s="647">
        <v>4</v>
      </c>
      <c r="D52" s="647">
        <v>2</v>
      </c>
      <c r="E52" s="1145" t="s">
        <v>2424</v>
      </c>
      <c r="F52" s="822" t="s">
        <v>3032</v>
      </c>
      <c r="G52" s="532" t="s">
        <v>196</v>
      </c>
      <c r="H52" s="532" t="s">
        <v>168</v>
      </c>
      <c r="I52" s="533">
        <v>35</v>
      </c>
      <c r="J52" s="647" t="s">
        <v>2425</v>
      </c>
      <c r="K52" s="653"/>
      <c r="L52" s="653" t="s">
        <v>45</v>
      </c>
      <c r="M52" s="710"/>
      <c r="N52" s="710">
        <v>20000</v>
      </c>
      <c r="O52" s="710"/>
      <c r="P52" s="710">
        <v>20000</v>
      </c>
      <c r="Q52" s="647" t="s">
        <v>2378</v>
      </c>
      <c r="R52" s="647" t="s">
        <v>2379</v>
      </c>
    </row>
    <row r="53" spans="1:18" ht="86.25" customHeight="1" x14ac:dyDescent="0.25">
      <c r="A53" s="648"/>
      <c r="B53" s="648"/>
      <c r="C53" s="648"/>
      <c r="D53" s="648"/>
      <c r="E53" s="648"/>
      <c r="F53" s="823"/>
      <c r="G53" s="532" t="s">
        <v>57</v>
      </c>
      <c r="H53" s="593" t="s">
        <v>58</v>
      </c>
      <c r="I53" s="594">
        <v>1</v>
      </c>
      <c r="J53" s="648"/>
      <c r="K53" s="654"/>
      <c r="L53" s="654"/>
      <c r="M53" s="654"/>
      <c r="N53" s="654"/>
      <c r="O53" s="654"/>
      <c r="P53" s="654"/>
      <c r="Q53" s="648"/>
      <c r="R53" s="648"/>
    </row>
    <row r="54" spans="1:18" ht="132.6" customHeight="1" x14ac:dyDescent="0.25">
      <c r="A54" s="522">
        <v>12</v>
      </c>
      <c r="B54" s="522">
        <v>1</v>
      </c>
      <c r="C54" s="522">
        <v>4</v>
      </c>
      <c r="D54" s="522">
        <v>2</v>
      </c>
      <c r="E54" s="597" t="s">
        <v>2426</v>
      </c>
      <c r="F54" s="541" t="s">
        <v>2427</v>
      </c>
      <c r="G54" s="532" t="s">
        <v>2428</v>
      </c>
      <c r="H54" s="532" t="s">
        <v>168</v>
      </c>
      <c r="I54" s="533">
        <v>25</v>
      </c>
      <c r="J54" s="522" t="s">
        <v>2429</v>
      </c>
      <c r="K54" s="524"/>
      <c r="L54" s="524" t="s">
        <v>45</v>
      </c>
      <c r="M54" s="524"/>
      <c r="N54" s="598">
        <v>50000</v>
      </c>
      <c r="O54" s="524"/>
      <c r="P54" s="598">
        <v>50000</v>
      </c>
      <c r="Q54" s="522" t="s">
        <v>2378</v>
      </c>
      <c r="R54" s="522" t="s">
        <v>2378</v>
      </c>
    </row>
    <row r="55" spans="1:18" ht="47.25" customHeight="1" x14ac:dyDescent="0.25">
      <c r="A55" s="647">
        <v>13</v>
      </c>
      <c r="B55" s="647">
        <v>1</v>
      </c>
      <c r="C55" s="647">
        <v>4</v>
      </c>
      <c r="D55" s="647">
        <v>2</v>
      </c>
      <c r="E55" s="1145" t="s">
        <v>2430</v>
      </c>
      <c r="F55" s="822" t="s">
        <v>2431</v>
      </c>
      <c r="G55" s="532" t="s">
        <v>42</v>
      </c>
      <c r="H55" s="532" t="s">
        <v>168</v>
      </c>
      <c r="I55" s="533">
        <v>80</v>
      </c>
      <c r="J55" s="647" t="s">
        <v>2432</v>
      </c>
      <c r="K55" s="653"/>
      <c r="L55" s="1159" t="s">
        <v>45</v>
      </c>
      <c r="M55" s="653"/>
      <c r="N55" s="1161">
        <v>38000</v>
      </c>
      <c r="O55" s="653"/>
      <c r="P55" s="1161">
        <v>38000</v>
      </c>
      <c r="Q55" s="647" t="s">
        <v>2378</v>
      </c>
      <c r="R55" s="647" t="s">
        <v>2378</v>
      </c>
    </row>
    <row r="56" spans="1:18" ht="107.25" customHeight="1" x14ac:dyDescent="0.25">
      <c r="A56" s="648"/>
      <c r="B56" s="648"/>
      <c r="C56" s="648"/>
      <c r="D56" s="648"/>
      <c r="E56" s="648"/>
      <c r="F56" s="823"/>
      <c r="G56" s="532" t="s">
        <v>938</v>
      </c>
      <c r="H56" s="532" t="s">
        <v>2399</v>
      </c>
      <c r="I56" s="533">
        <v>500</v>
      </c>
      <c r="J56" s="648"/>
      <c r="K56" s="654"/>
      <c r="L56" s="1160"/>
      <c r="M56" s="654"/>
      <c r="N56" s="1162"/>
      <c r="O56" s="654"/>
      <c r="P56" s="1162"/>
      <c r="Q56" s="648"/>
      <c r="R56" s="648"/>
    </row>
    <row r="57" spans="1:18" ht="40.5" customHeight="1" x14ac:dyDescent="0.25">
      <c r="A57" s="647">
        <v>14</v>
      </c>
      <c r="B57" s="647">
        <v>1</v>
      </c>
      <c r="C57" s="647">
        <v>4</v>
      </c>
      <c r="D57" s="647">
        <v>2</v>
      </c>
      <c r="E57" s="1145" t="s">
        <v>2433</v>
      </c>
      <c r="F57" s="822" t="s">
        <v>2435</v>
      </c>
      <c r="G57" s="532" t="s">
        <v>196</v>
      </c>
      <c r="H57" s="532" t="s">
        <v>168</v>
      </c>
      <c r="I57" s="533">
        <v>80</v>
      </c>
      <c r="J57" s="647" t="s">
        <v>2434</v>
      </c>
      <c r="K57" s="653"/>
      <c r="L57" s="1159" t="s">
        <v>45</v>
      </c>
      <c r="M57" s="653"/>
      <c r="N57" s="754">
        <v>18000</v>
      </c>
      <c r="O57" s="653"/>
      <c r="P57" s="754">
        <v>18000</v>
      </c>
      <c r="Q57" s="647" t="s">
        <v>2378</v>
      </c>
      <c r="R57" s="647" t="s">
        <v>2378</v>
      </c>
    </row>
    <row r="58" spans="1:18" ht="195" customHeight="1" x14ac:dyDescent="0.25">
      <c r="A58" s="648"/>
      <c r="B58" s="648"/>
      <c r="C58" s="648"/>
      <c r="D58" s="648"/>
      <c r="E58" s="1147"/>
      <c r="F58" s="823"/>
      <c r="G58" s="532" t="s">
        <v>1591</v>
      </c>
      <c r="H58" s="532" t="s">
        <v>2371</v>
      </c>
      <c r="I58" s="533">
        <v>1</v>
      </c>
      <c r="J58" s="648"/>
      <c r="K58" s="654"/>
      <c r="L58" s="1160"/>
      <c r="M58" s="654"/>
      <c r="N58" s="654"/>
      <c r="O58" s="654"/>
      <c r="P58" s="654"/>
      <c r="Q58" s="648"/>
      <c r="R58" s="648"/>
    </row>
    <row r="59" spans="1:18" ht="108.75" customHeight="1" x14ac:dyDescent="0.25">
      <c r="A59" s="647">
        <v>15</v>
      </c>
      <c r="B59" s="647">
        <v>1</v>
      </c>
      <c r="C59" s="647">
        <v>4</v>
      </c>
      <c r="D59" s="647">
        <v>2</v>
      </c>
      <c r="E59" s="1145" t="s">
        <v>2436</v>
      </c>
      <c r="F59" s="822" t="s">
        <v>2437</v>
      </c>
      <c r="G59" s="532" t="s">
        <v>196</v>
      </c>
      <c r="H59" s="532" t="s">
        <v>168</v>
      </c>
      <c r="I59" s="533">
        <v>80</v>
      </c>
      <c r="J59" s="647" t="s">
        <v>2438</v>
      </c>
      <c r="K59" s="653"/>
      <c r="L59" s="653" t="s">
        <v>34</v>
      </c>
      <c r="M59" s="653"/>
      <c r="N59" s="754">
        <v>27700</v>
      </c>
      <c r="O59" s="653"/>
      <c r="P59" s="754">
        <v>27700</v>
      </c>
      <c r="Q59" s="647" t="s">
        <v>2378</v>
      </c>
      <c r="R59" s="647" t="s">
        <v>2378</v>
      </c>
    </row>
    <row r="60" spans="1:18" ht="147.75" customHeight="1" x14ac:dyDescent="0.25">
      <c r="A60" s="648"/>
      <c r="B60" s="648"/>
      <c r="C60" s="648"/>
      <c r="D60" s="648"/>
      <c r="E60" s="648"/>
      <c r="F60" s="823"/>
      <c r="G60" s="532" t="s">
        <v>1591</v>
      </c>
      <c r="H60" s="532" t="s">
        <v>2371</v>
      </c>
      <c r="I60" s="533">
        <v>1</v>
      </c>
      <c r="J60" s="648"/>
      <c r="K60" s="654"/>
      <c r="L60" s="654"/>
      <c r="M60" s="654"/>
      <c r="N60" s="1038"/>
      <c r="O60" s="654"/>
      <c r="P60" s="1038"/>
      <c r="Q60" s="648"/>
      <c r="R60" s="648"/>
    </row>
    <row r="61" spans="1:18" ht="78.75" customHeight="1" x14ac:dyDescent="0.25">
      <c r="A61" s="647">
        <v>16</v>
      </c>
      <c r="B61" s="647">
        <v>1</v>
      </c>
      <c r="C61" s="647">
        <v>4</v>
      </c>
      <c r="D61" s="647">
        <v>2</v>
      </c>
      <c r="E61" s="1145" t="s">
        <v>2439</v>
      </c>
      <c r="F61" s="822" t="s">
        <v>2440</v>
      </c>
      <c r="G61" s="647" t="s">
        <v>1674</v>
      </c>
      <c r="H61" s="532" t="s">
        <v>2441</v>
      </c>
      <c r="I61" s="594">
        <v>32</v>
      </c>
      <c r="J61" s="647" t="s">
        <v>2442</v>
      </c>
      <c r="K61" s="653"/>
      <c r="L61" s="653" t="s">
        <v>34</v>
      </c>
      <c r="M61" s="653"/>
      <c r="N61" s="754">
        <v>279000</v>
      </c>
      <c r="O61" s="653"/>
      <c r="P61" s="754">
        <v>279000</v>
      </c>
      <c r="Q61" s="647" t="s">
        <v>2378</v>
      </c>
      <c r="R61" s="647" t="s">
        <v>2378</v>
      </c>
    </row>
    <row r="62" spans="1:18" ht="47.25" customHeight="1" x14ac:dyDescent="0.25">
      <c r="A62" s="673"/>
      <c r="B62" s="673"/>
      <c r="C62" s="673"/>
      <c r="D62" s="673"/>
      <c r="E62" s="1146"/>
      <c r="F62" s="824"/>
      <c r="G62" s="648"/>
      <c r="H62" s="532" t="s">
        <v>168</v>
      </c>
      <c r="I62" s="594">
        <v>640</v>
      </c>
      <c r="J62" s="673"/>
      <c r="K62" s="687"/>
      <c r="L62" s="687"/>
      <c r="M62" s="687"/>
      <c r="N62" s="687"/>
      <c r="O62" s="687"/>
      <c r="P62" s="687"/>
      <c r="Q62" s="673"/>
      <c r="R62" s="673"/>
    </row>
    <row r="63" spans="1:18" ht="47.25" customHeight="1" x14ac:dyDescent="0.25">
      <c r="A63" s="673"/>
      <c r="B63" s="673"/>
      <c r="C63" s="673"/>
      <c r="D63" s="673"/>
      <c r="E63" s="1146"/>
      <c r="F63" s="824"/>
      <c r="G63" s="532" t="s">
        <v>2443</v>
      </c>
      <c r="H63" s="532" t="s">
        <v>2371</v>
      </c>
      <c r="I63" s="533">
        <v>16</v>
      </c>
      <c r="J63" s="673"/>
      <c r="K63" s="687"/>
      <c r="L63" s="687"/>
      <c r="M63" s="687"/>
      <c r="N63" s="687"/>
      <c r="O63" s="687"/>
      <c r="P63" s="687"/>
      <c r="Q63" s="673"/>
      <c r="R63" s="673"/>
    </row>
    <row r="64" spans="1:18" ht="78" customHeight="1" x14ac:dyDescent="0.25">
      <c r="A64" s="673"/>
      <c r="B64" s="673"/>
      <c r="C64" s="673"/>
      <c r="D64" s="673"/>
      <c r="E64" s="1146"/>
      <c r="F64" s="824"/>
      <c r="G64" s="532" t="s">
        <v>1043</v>
      </c>
      <c r="H64" s="532" t="s">
        <v>2371</v>
      </c>
      <c r="I64" s="533">
        <v>1</v>
      </c>
      <c r="J64" s="673"/>
      <c r="K64" s="687"/>
      <c r="L64" s="687"/>
      <c r="M64" s="687"/>
      <c r="N64" s="687"/>
      <c r="O64" s="687"/>
      <c r="P64" s="687"/>
      <c r="Q64" s="673"/>
      <c r="R64" s="673"/>
    </row>
    <row r="65" spans="1:18" ht="67.5" customHeight="1" x14ac:dyDescent="0.25">
      <c r="A65" s="673"/>
      <c r="B65" s="673"/>
      <c r="C65" s="673"/>
      <c r="D65" s="673"/>
      <c r="E65" s="1146"/>
      <c r="F65" s="824"/>
      <c r="G65" s="647" t="s">
        <v>196</v>
      </c>
      <c r="H65" s="532" t="s">
        <v>2371</v>
      </c>
      <c r="I65" s="533">
        <v>1</v>
      </c>
      <c r="J65" s="673"/>
      <c r="K65" s="687"/>
      <c r="L65" s="687"/>
      <c r="M65" s="687"/>
      <c r="N65" s="687"/>
      <c r="O65" s="687"/>
      <c r="P65" s="687"/>
      <c r="Q65" s="673"/>
      <c r="R65" s="673"/>
    </row>
    <row r="66" spans="1:18" ht="76.5" customHeight="1" x14ac:dyDescent="0.25">
      <c r="A66" s="673"/>
      <c r="B66" s="673"/>
      <c r="C66" s="673"/>
      <c r="D66" s="673"/>
      <c r="E66" s="1146"/>
      <c r="F66" s="824"/>
      <c r="G66" s="648"/>
      <c r="H66" s="532" t="s">
        <v>168</v>
      </c>
      <c r="I66" s="533">
        <v>60</v>
      </c>
      <c r="J66" s="673"/>
      <c r="K66" s="687"/>
      <c r="L66" s="687"/>
      <c r="M66" s="687"/>
      <c r="N66" s="687"/>
      <c r="O66" s="687"/>
      <c r="P66" s="687"/>
      <c r="Q66" s="673"/>
      <c r="R66" s="673"/>
    </row>
    <row r="67" spans="1:18" ht="112.5" customHeight="1" x14ac:dyDescent="0.25">
      <c r="A67" s="673"/>
      <c r="B67" s="673"/>
      <c r="C67" s="673"/>
      <c r="D67" s="673"/>
      <c r="E67" s="1146"/>
      <c r="F67" s="824"/>
      <c r="G67" s="597" t="s">
        <v>2381</v>
      </c>
      <c r="H67" s="593" t="s">
        <v>1987</v>
      </c>
      <c r="I67" s="594">
        <v>3</v>
      </c>
      <c r="J67" s="673"/>
      <c r="K67" s="687"/>
      <c r="L67" s="687"/>
      <c r="M67" s="687"/>
      <c r="N67" s="687"/>
      <c r="O67" s="687"/>
      <c r="P67" s="687"/>
      <c r="Q67" s="673"/>
      <c r="R67" s="673"/>
    </row>
    <row r="68" spans="1:18" ht="73.5" customHeight="1" x14ac:dyDescent="0.25">
      <c r="A68" s="648"/>
      <c r="B68" s="648"/>
      <c r="C68" s="648"/>
      <c r="D68" s="648"/>
      <c r="E68" s="1147"/>
      <c r="F68" s="823"/>
      <c r="G68" s="593" t="s">
        <v>2444</v>
      </c>
      <c r="H68" s="532" t="s">
        <v>2371</v>
      </c>
      <c r="I68" s="594">
        <v>1</v>
      </c>
      <c r="J68" s="648"/>
      <c r="K68" s="654"/>
      <c r="L68" s="654"/>
      <c r="M68" s="654"/>
      <c r="N68" s="654"/>
      <c r="O68" s="654"/>
      <c r="P68" s="654"/>
      <c r="Q68" s="648"/>
      <c r="R68" s="648"/>
    </row>
    <row r="69" spans="1:18" ht="103.5" customHeight="1" x14ac:dyDescent="0.25">
      <c r="A69" s="647">
        <v>17</v>
      </c>
      <c r="B69" s="647">
        <v>1</v>
      </c>
      <c r="C69" s="647">
        <v>4</v>
      </c>
      <c r="D69" s="647">
        <v>2</v>
      </c>
      <c r="E69" s="1145" t="s">
        <v>2445</v>
      </c>
      <c r="F69" s="822" t="s">
        <v>2447</v>
      </c>
      <c r="G69" s="532" t="s">
        <v>196</v>
      </c>
      <c r="H69" s="532" t="s">
        <v>168</v>
      </c>
      <c r="I69" s="533">
        <v>80</v>
      </c>
      <c r="J69" s="647" t="s">
        <v>2446</v>
      </c>
      <c r="K69" s="653"/>
      <c r="L69" s="1159" t="s">
        <v>45</v>
      </c>
      <c r="M69" s="653"/>
      <c r="N69" s="754">
        <v>26000</v>
      </c>
      <c r="O69" s="653"/>
      <c r="P69" s="754">
        <v>26000</v>
      </c>
      <c r="Q69" s="647" t="s">
        <v>2378</v>
      </c>
      <c r="R69" s="647" t="s">
        <v>2378</v>
      </c>
    </row>
    <row r="70" spans="1:18" ht="57.75" customHeight="1" x14ac:dyDescent="0.25">
      <c r="A70" s="648"/>
      <c r="B70" s="648"/>
      <c r="C70" s="648"/>
      <c r="D70" s="648"/>
      <c r="E70" s="1147"/>
      <c r="F70" s="823"/>
      <c r="G70" s="532" t="s">
        <v>1591</v>
      </c>
      <c r="H70" s="532" t="s">
        <v>2371</v>
      </c>
      <c r="I70" s="533">
        <v>1</v>
      </c>
      <c r="J70" s="648"/>
      <c r="K70" s="654"/>
      <c r="L70" s="1160"/>
      <c r="M70" s="654"/>
      <c r="N70" s="1038"/>
      <c r="O70" s="654"/>
      <c r="P70" s="654"/>
      <c r="Q70" s="648"/>
      <c r="R70" s="648"/>
    </row>
    <row r="71" spans="1:18" ht="120" x14ac:dyDescent="0.25">
      <c r="A71" s="532">
        <v>18</v>
      </c>
      <c r="B71" s="532">
        <v>1</v>
      </c>
      <c r="C71" s="532">
        <v>4</v>
      </c>
      <c r="D71" s="532">
        <v>2</v>
      </c>
      <c r="E71" s="593" t="s">
        <v>2419</v>
      </c>
      <c r="F71" s="548" t="s">
        <v>2448</v>
      </c>
      <c r="G71" s="532" t="s">
        <v>2421</v>
      </c>
      <c r="H71" s="532" t="s">
        <v>2422</v>
      </c>
      <c r="I71" s="533">
        <v>1</v>
      </c>
      <c r="J71" s="532" t="s">
        <v>2449</v>
      </c>
      <c r="K71" s="533"/>
      <c r="L71" s="533" t="s">
        <v>34</v>
      </c>
      <c r="M71" s="535"/>
      <c r="N71" s="535">
        <v>45000</v>
      </c>
      <c r="O71" s="535"/>
      <c r="P71" s="535">
        <v>45000</v>
      </c>
      <c r="Q71" s="532" t="s">
        <v>2378</v>
      </c>
      <c r="R71" s="532" t="s">
        <v>2379</v>
      </c>
    </row>
    <row r="72" spans="1:18" ht="68.25" customHeight="1" x14ac:dyDescent="0.25">
      <c r="A72" s="647">
        <v>19</v>
      </c>
      <c r="B72" s="647">
        <v>1</v>
      </c>
      <c r="C72" s="647">
        <v>4</v>
      </c>
      <c r="D72" s="647">
        <v>2</v>
      </c>
      <c r="E72" s="1145" t="s">
        <v>2450</v>
      </c>
      <c r="F72" s="828" t="s">
        <v>2451</v>
      </c>
      <c r="G72" s="647" t="s">
        <v>196</v>
      </c>
      <c r="H72" s="532" t="s">
        <v>1011</v>
      </c>
      <c r="I72" s="533">
        <v>1</v>
      </c>
      <c r="J72" s="647" t="s">
        <v>2452</v>
      </c>
      <c r="K72" s="653"/>
      <c r="L72" s="653" t="s">
        <v>45</v>
      </c>
      <c r="M72" s="710"/>
      <c r="N72" s="710">
        <v>18000</v>
      </c>
      <c r="O72" s="710"/>
      <c r="P72" s="710">
        <v>18000</v>
      </c>
      <c r="Q72" s="647" t="s">
        <v>2378</v>
      </c>
      <c r="R72" s="647" t="s">
        <v>2379</v>
      </c>
    </row>
    <row r="73" spans="1:18" ht="90" customHeight="1" x14ac:dyDescent="0.25">
      <c r="A73" s="673"/>
      <c r="B73" s="673"/>
      <c r="C73" s="673"/>
      <c r="D73" s="673"/>
      <c r="E73" s="1146"/>
      <c r="F73" s="829"/>
      <c r="G73" s="648"/>
      <c r="H73" s="532" t="s">
        <v>675</v>
      </c>
      <c r="I73" s="533">
        <v>80</v>
      </c>
      <c r="J73" s="673"/>
      <c r="K73" s="687"/>
      <c r="L73" s="687"/>
      <c r="M73" s="711"/>
      <c r="N73" s="711"/>
      <c r="O73" s="711"/>
      <c r="P73" s="711"/>
      <c r="Q73" s="673"/>
      <c r="R73" s="673"/>
    </row>
    <row r="74" spans="1:18" x14ac:dyDescent="0.25">
      <c r="A74" s="673"/>
      <c r="B74" s="673"/>
      <c r="C74" s="673"/>
      <c r="D74" s="673"/>
      <c r="E74" s="1146"/>
      <c r="F74" s="829"/>
      <c r="G74" s="653" t="s">
        <v>938</v>
      </c>
      <c r="H74" s="647" t="s">
        <v>2399</v>
      </c>
      <c r="I74" s="647" t="s">
        <v>2453</v>
      </c>
      <c r="J74" s="673"/>
      <c r="K74" s="687"/>
      <c r="L74" s="687"/>
      <c r="M74" s="711"/>
      <c r="N74" s="711"/>
      <c r="O74" s="711"/>
      <c r="P74" s="711"/>
      <c r="Q74" s="673"/>
      <c r="R74" s="673"/>
    </row>
    <row r="75" spans="1:18" ht="90" customHeight="1" x14ac:dyDescent="0.25">
      <c r="A75" s="648"/>
      <c r="B75" s="648"/>
      <c r="C75" s="648"/>
      <c r="D75" s="648"/>
      <c r="E75" s="1147"/>
      <c r="F75" s="830"/>
      <c r="G75" s="654"/>
      <c r="H75" s="648"/>
      <c r="I75" s="648"/>
      <c r="J75" s="648"/>
      <c r="K75" s="654"/>
      <c r="L75" s="654"/>
      <c r="M75" s="712"/>
      <c r="N75" s="712"/>
      <c r="O75" s="712"/>
      <c r="P75" s="712"/>
      <c r="Q75" s="648"/>
      <c r="R75" s="648"/>
    </row>
    <row r="77" spans="1:18" ht="15.75" x14ac:dyDescent="0.25">
      <c r="M77" s="852"/>
      <c r="N77" s="966" t="s">
        <v>35</v>
      </c>
      <c r="O77" s="966"/>
      <c r="P77" s="966"/>
    </row>
    <row r="78" spans="1:18" x14ac:dyDescent="0.25">
      <c r="M78" s="852"/>
      <c r="N78" s="292" t="s">
        <v>36</v>
      </c>
      <c r="O78" s="852" t="s">
        <v>37</v>
      </c>
      <c r="P78" s="852"/>
    </row>
    <row r="79" spans="1:18" x14ac:dyDescent="0.25">
      <c r="M79" s="852"/>
      <c r="N79" s="292"/>
      <c r="O79" s="292">
        <v>2020</v>
      </c>
      <c r="P79" s="292">
        <v>2021</v>
      </c>
    </row>
    <row r="80" spans="1:18" x14ac:dyDescent="0.25">
      <c r="M80" s="267" t="s">
        <v>887</v>
      </c>
      <c r="N80" s="383">
        <v>19</v>
      </c>
      <c r="O80" s="384">
        <f>O7+O17+O20+O22+O31+O34+O39+O48+O46+O51</f>
        <v>509000</v>
      </c>
      <c r="P80" s="384">
        <f>P72+P71+P69+P61+P59+P57+P55+P54+P52+P31</f>
        <v>549000</v>
      </c>
      <c r="Q80" s="233"/>
    </row>
    <row r="81" spans="15:16" x14ac:dyDescent="0.25">
      <c r="P81" s="233"/>
    </row>
    <row r="84" spans="15:16" x14ac:dyDescent="0.25">
      <c r="O84" s="233"/>
    </row>
  </sheetData>
  <mergeCells count="276">
    <mergeCell ref="M77:M79"/>
    <mergeCell ref="N77:P77"/>
    <mergeCell ref="O78:P78"/>
    <mergeCell ref="O72:O75"/>
    <mergeCell ref="P72:P75"/>
    <mergeCell ref="Q72:Q75"/>
    <mergeCell ref="R72:R75"/>
    <mergeCell ref="G74:G75"/>
    <mergeCell ref="H74:H75"/>
    <mergeCell ref="I74:I75"/>
    <mergeCell ref="G72:G73"/>
    <mergeCell ref="J72:J75"/>
    <mergeCell ref="K72:K75"/>
    <mergeCell ref="L72:L75"/>
    <mergeCell ref="M72:M75"/>
    <mergeCell ref="N72:N75"/>
    <mergeCell ref="A72:A75"/>
    <mergeCell ref="B72:B75"/>
    <mergeCell ref="C72:C75"/>
    <mergeCell ref="D72:D75"/>
    <mergeCell ref="E72:E75"/>
    <mergeCell ref="F72:F75"/>
    <mergeCell ref="J69:J70"/>
    <mergeCell ref="K69:K70"/>
    <mergeCell ref="L69:L70"/>
    <mergeCell ref="A69:A70"/>
    <mergeCell ref="B69:B70"/>
    <mergeCell ref="C69:C70"/>
    <mergeCell ref="D69:D70"/>
    <mergeCell ref="E69:E70"/>
    <mergeCell ref="F69:F70"/>
    <mergeCell ref="R61:R68"/>
    <mergeCell ref="G65:G66"/>
    <mergeCell ref="F61:F68"/>
    <mergeCell ref="G61:G62"/>
    <mergeCell ref="J61:J68"/>
    <mergeCell ref="K61:K68"/>
    <mergeCell ref="L61:L68"/>
    <mergeCell ref="M61:M68"/>
    <mergeCell ref="P69:P70"/>
    <mergeCell ref="Q69:Q70"/>
    <mergeCell ref="R69:R70"/>
    <mergeCell ref="M69:M70"/>
    <mergeCell ref="N69:N70"/>
    <mergeCell ref="O69:O70"/>
    <mergeCell ref="A61:A68"/>
    <mergeCell ref="B61:B68"/>
    <mergeCell ref="C61:C68"/>
    <mergeCell ref="D61:D68"/>
    <mergeCell ref="E61:E68"/>
    <mergeCell ref="N61:N68"/>
    <mergeCell ref="O61:O68"/>
    <mergeCell ref="P61:P68"/>
    <mergeCell ref="Q61:Q68"/>
    <mergeCell ref="M59:M60"/>
    <mergeCell ref="N59:N60"/>
    <mergeCell ref="O59:O60"/>
    <mergeCell ref="P59:P60"/>
    <mergeCell ref="Q59:Q60"/>
    <mergeCell ref="R59:R60"/>
    <mergeCell ref="A59:A60"/>
    <mergeCell ref="B59:B60"/>
    <mergeCell ref="C59:C60"/>
    <mergeCell ref="D59:D60"/>
    <mergeCell ref="E59:E60"/>
    <mergeCell ref="F59:F60"/>
    <mergeCell ref="J59:J60"/>
    <mergeCell ref="K59:K60"/>
    <mergeCell ref="L59:L60"/>
    <mergeCell ref="M57:M58"/>
    <mergeCell ref="N57:N58"/>
    <mergeCell ref="O57:O58"/>
    <mergeCell ref="P57:P58"/>
    <mergeCell ref="Q57:Q58"/>
    <mergeCell ref="R57:R58"/>
    <mergeCell ref="A57:A58"/>
    <mergeCell ref="B57:B58"/>
    <mergeCell ref="C57:C58"/>
    <mergeCell ref="D57:D58"/>
    <mergeCell ref="E57:E58"/>
    <mergeCell ref="F57:F58"/>
    <mergeCell ref="J57:J58"/>
    <mergeCell ref="K57:K58"/>
    <mergeCell ref="L57:L58"/>
    <mergeCell ref="R55:R56"/>
    <mergeCell ref="L55:L56"/>
    <mergeCell ref="M55:M56"/>
    <mergeCell ref="N55:N56"/>
    <mergeCell ref="O55:O56"/>
    <mergeCell ref="P55:P56"/>
    <mergeCell ref="Q55:Q56"/>
    <mergeCell ref="A55:A56"/>
    <mergeCell ref="B55:B56"/>
    <mergeCell ref="C55:C56"/>
    <mergeCell ref="D55:D56"/>
    <mergeCell ref="E55:E56"/>
    <mergeCell ref="F55:F56"/>
    <mergeCell ref="J55:J56"/>
    <mergeCell ref="K55:K56"/>
    <mergeCell ref="A52:A53"/>
    <mergeCell ref="B52:B53"/>
    <mergeCell ref="C52:C53"/>
    <mergeCell ref="D52:D53"/>
    <mergeCell ref="E52:E53"/>
    <mergeCell ref="F52:F53"/>
    <mergeCell ref="J52:J53"/>
    <mergeCell ref="Q52:Q53"/>
    <mergeCell ref="R52:R53"/>
    <mergeCell ref="K52:K53"/>
    <mergeCell ref="L52:L53"/>
    <mergeCell ref="M52:M53"/>
    <mergeCell ref="N52:N53"/>
    <mergeCell ref="O52:O53"/>
    <mergeCell ref="P52:P53"/>
    <mergeCell ref="O48:O50"/>
    <mergeCell ref="P48:P50"/>
    <mergeCell ref="Q48:Q50"/>
    <mergeCell ref="R48:R50"/>
    <mergeCell ref="G48:G49"/>
    <mergeCell ref="J48:J50"/>
    <mergeCell ref="K48:K50"/>
    <mergeCell ref="L48:L50"/>
    <mergeCell ref="M48:M50"/>
    <mergeCell ref="N48:N50"/>
    <mergeCell ref="A48:A50"/>
    <mergeCell ref="B48:B50"/>
    <mergeCell ref="C48:C50"/>
    <mergeCell ref="D48:D50"/>
    <mergeCell ref="E48:E50"/>
    <mergeCell ref="F48:F50"/>
    <mergeCell ref="G46:G47"/>
    <mergeCell ref="J46:J47"/>
    <mergeCell ref="K46:K47"/>
    <mergeCell ref="A46:A47"/>
    <mergeCell ref="B46:B47"/>
    <mergeCell ref="C46:C47"/>
    <mergeCell ref="D46:D47"/>
    <mergeCell ref="E46:E47"/>
    <mergeCell ref="F46:F47"/>
    <mergeCell ref="J39:J45"/>
    <mergeCell ref="K39:K45"/>
    <mergeCell ref="L39:L45"/>
    <mergeCell ref="M39:M45"/>
    <mergeCell ref="N39:N45"/>
    <mergeCell ref="O46:O47"/>
    <mergeCell ref="P46:P47"/>
    <mergeCell ref="Q46:Q47"/>
    <mergeCell ref="R46:R47"/>
    <mergeCell ref="L46:L47"/>
    <mergeCell ref="M46:M47"/>
    <mergeCell ref="N46:N47"/>
    <mergeCell ref="Q34:Q38"/>
    <mergeCell ref="R34:R38"/>
    <mergeCell ref="G35:G36"/>
    <mergeCell ref="G37:G38"/>
    <mergeCell ref="N34:N38"/>
    <mergeCell ref="O34:O38"/>
    <mergeCell ref="P34:P38"/>
    <mergeCell ref="A31:A33"/>
    <mergeCell ref="A39:A45"/>
    <mergeCell ref="B39:B45"/>
    <mergeCell ref="C39:C45"/>
    <mergeCell ref="D39:D45"/>
    <mergeCell ref="E39:E45"/>
    <mergeCell ref="F39:F45"/>
    <mergeCell ref="K34:K38"/>
    <mergeCell ref="L34:L38"/>
    <mergeCell ref="M34:M38"/>
    <mergeCell ref="O39:O45"/>
    <mergeCell ref="P39:P45"/>
    <mergeCell ref="Q39:Q45"/>
    <mergeCell ref="R39:R45"/>
    <mergeCell ref="G42:G43"/>
    <mergeCell ref="G44:G45"/>
    <mergeCell ref="G39:G40"/>
    <mergeCell ref="A34:A38"/>
    <mergeCell ref="B34:B38"/>
    <mergeCell ref="C34:C38"/>
    <mergeCell ref="D34:D38"/>
    <mergeCell ref="E34:E38"/>
    <mergeCell ref="F34:F38"/>
    <mergeCell ref="J34:J38"/>
    <mergeCell ref="K31:K33"/>
    <mergeCell ref="L31:L33"/>
    <mergeCell ref="E20:E21"/>
    <mergeCell ref="K22:K26"/>
    <mergeCell ref="L22:L26"/>
    <mergeCell ref="M22:M26"/>
    <mergeCell ref="N22:N26"/>
    <mergeCell ref="O22:O26"/>
    <mergeCell ref="P22:P26"/>
    <mergeCell ref="A27:R30"/>
    <mergeCell ref="B31:B33"/>
    <mergeCell ref="C31:C33"/>
    <mergeCell ref="D31:D33"/>
    <mergeCell ref="E31:E33"/>
    <mergeCell ref="F31:F33"/>
    <mergeCell ref="J31:J33"/>
    <mergeCell ref="Q31:Q33"/>
    <mergeCell ref="R31:R33"/>
    <mergeCell ref="M31:M33"/>
    <mergeCell ref="N31:N33"/>
    <mergeCell ref="O31:O33"/>
    <mergeCell ref="P31:P33"/>
    <mergeCell ref="M17:M19"/>
    <mergeCell ref="P20:P21"/>
    <mergeCell ref="Q20:Q21"/>
    <mergeCell ref="R20:R21"/>
    <mergeCell ref="A22:A26"/>
    <mergeCell ref="B22:B26"/>
    <mergeCell ref="C22:C26"/>
    <mergeCell ref="D22:D26"/>
    <mergeCell ref="E22:E26"/>
    <mergeCell ref="F22:F26"/>
    <mergeCell ref="J22:J26"/>
    <mergeCell ref="J20:J21"/>
    <mergeCell ref="K20:K21"/>
    <mergeCell ref="L20:L21"/>
    <mergeCell ref="M20:M21"/>
    <mergeCell ref="N20:N21"/>
    <mergeCell ref="O20:O21"/>
    <mergeCell ref="Q22:Q26"/>
    <mergeCell ref="R22:R26"/>
    <mergeCell ref="G25:G26"/>
    <mergeCell ref="A20:A21"/>
    <mergeCell ref="B20:B21"/>
    <mergeCell ref="C20:C21"/>
    <mergeCell ref="D20:D21"/>
    <mergeCell ref="Q7:Q12"/>
    <mergeCell ref="F20:F21"/>
    <mergeCell ref="F17:F19"/>
    <mergeCell ref="J17:J19"/>
    <mergeCell ref="K17:K19"/>
    <mergeCell ref="G9:G10"/>
    <mergeCell ref="G11:G12"/>
    <mergeCell ref="A13:R16"/>
    <mergeCell ref="A17:A19"/>
    <mergeCell ref="B17:B19"/>
    <mergeCell ref="C17:C19"/>
    <mergeCell ref="D17:D19"/>
    <mergeCell ref="E17:E19"/>
    <mergeCell ref="K7:K12"/>
    <mergeCell ref="L7:L12"/>
    <mergeCell ref="M7:M12"/>
    <mergeCell ref="N7:N12"/>
    <mergeCell ref="O7:O12"/>
    <mergeCell ref="P7:P12"/>
    <mergeCell ref="O17:O19"/>
    <mergeCell ref="P17:P19"/>
    <mergeCell ref="Q17:Q19"/>
    <mergeCell ref="R17:R19"/>
    <mergeCell ref="L17:L19"/>
    <mergeCell ref="R7:R12"/>
    <mergeCell ref="N17:N19"/>
    <mergeCell ref="Q4:Q5"/>
    <mergeCell ref="R4:R5"/>
    <mergeCell ref="A7:A12"/>
    <mergeCell ref="B7:B12"/>
    <mergeCell ref="C7:C12"/>
    <mergeCell ref="D7:D12"/>
    <mergeCell ref="E7:E12"/>
    <mergeCell ref="F7:F12"/>
    <mergeCell ref="G7:G8"/>
    <mergeCell ref="J7:J12"/>
    <mergeCell ref="G4:G5"/>
    <mergeCell ref="H4:I4"/>
    <mergeCell ref="J4:J5"/>
    <mergeCell ref="K4:L4"/>
    <mergeCell ref="M4:N4"/>
    <mergeCell ref="O4:P4"/>
    <mergeCell ref="A4:A5"/>
    <mergeCell ref="B4:B5"/>
    <mergeCell ref="C4:C5"/>
    <mergeCell ref="D4:D5"/>
    <mergeCell ref="E4:E5"/>
    <mergeCell ref="F4:F5"/>
  </mergeCells>
  <conditionalFormatting sqref="G25">
    <cfRule type="duplicateValues" dxfId="0" priority="1"/>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S49"/>
  <sheetViews>
    <sheetView zoomScale="60" zoomScaleNormal="60" workbookViewId="0">
      <selection activeCell="C10" sqref="C10"/>
    </sheetView>
  </sheetViews>
  <sheetFormatPr defaultRowHeight="15" x14ac:dyDescent="0.25"/>
  <cols>
    <col min="1" max="1" width="9.28515625" style="232" customWidth="1"/>
    <col min="2" max="2" width="13.28515625" style="232" customWidth="1"/>
    <col min="3" max="3" width="11.42578125" style="232" customWidth="1"/>
    <col min="4" max="4" width="9.7109375" style="232" customWidth="1"/>
    <col min="5" max="5" width="45.7109375" style="232" customWidth="1"/>
    <col min="6" max="6" width="131.140625" style="232" customWidth="1"/>
    <col min="7" max="7" width="35.7109375" style="232" customWidth="1"/>
    <col min="8" max="8" width="20.42578125" style="232" customWidth="1"/>
    <col min="9" max="9" width="19.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6.285156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14" t="s">
        <v>2993</v>
      </c>
    </row>
    <row r="3" spans="1:19" x14ac:dyDescent="0.25">
      <c r="M3" s="233"/>
      <c r="N3" s="233"/>
      <c r="O3" s="233"/>
      <c r="P3" s="233"/>
    </row>
    <row r="4" spans="1:19" s="207" customFormat="1" ht="49.5" customHeight="1" x14ac:dyDescent="0.25">
      <c r="A4" s="661" t="s">
        <v>0</v>
      </c>
      <c r="B4" s="661" t="s">
        <v>1</v>
      </c>
      <c r="C4" s="661" t="s">
        <v>2</v>
      </c>
      <c r="D4" s="661" t="s">
        <v>3</v>
      </c>
      <c r="E4" s="661" t="s">
        <v>4</v>
      </c>
      <c r="F4" s="661" t="s">
        <v>5</v>
      </c>
      <c r="G4" s="661" t="s">
        <v>6</v>
      </c>
      <c r="H4" s="661" t="s">
        <v>7</v>
      </c>
      <c r="I4" s="661"/>
      <c r="J4" s="661" t="s">
        <v>8</v>
      </c>
      <c r="K4" s="661" t="s">
        <v>9</v>
      </c>
      <c r="L4" s="1018"/>
      <c r="M4" s="668" t="s">
        <v>10</v>
      </c>
      <c r="N4" s="668"/>
      <c r="O4" s="668" t="s">
        <v>11</v>
      </c>
      <c r="P4" s="668"/>
      <c r="Q4" s="661" t="s">
        <v>12</v>
      </c>
      <c r="R4" s="661" t="s">
        <v>13</v>
      </c>
      <c r="S4" s="206"/>
    </row>
    <row r="5" spans="1:19" s="207" customFormat="1" x14ac:dyDescent="0.2">
      <c r="A5" s="661"/>
      <c r="B5" s="661"/>
      <c r="C5" s="661"/>
      <c r="D5" s="661"/>
      <c r="E5" s="661"/>
      <c r="F5" s="661"/>
      <c r="G5" s="661"/>
      <c r="H5" s="273" t="s">
        <v>14</v>
      </c>
      <c r="I5" s="273" t="s">
        <v>15</v>
      </c>
      <c r="J5" s="661"/>
      <c r="K5" s="273">
        <v>2020</v>
      </c>
      <c r="L5" s="273">
        <v>2021</v>
      </c>
      <c r="M5" s="5">
        <v>2020</v>
      </c>
      <c r="N5" s="5">
        <v>2021</v>
      </c>
      <c r="O5" s="5">
        <v>2020</v>
      </c>
      <c r="P5" s="5">
        <v>2021</v>
      </c>
      <c r="Q5" s="661"/>
      <c r="R5" s="661"/>
      <c r="S5" s="206"/>
    </row>
    <row r="6" spans="1:19" s="207" customFormat="1" x14ac:dyDescent="0.2">
      <c r="A6" s="273" t="s">
        <v>16</v>
      </c>
      <c r="B6" s="273" t="s">
        <v>17</v>
      </c>
      <c r="C6" s="273" t="s">
        <v>18</v>
      </c>
      <c r="D6" s="273" t="s">
        <v>19</v>
      </c>
      <c r="E6" s="273" t="s">
        <v>20</v>
      </c>
      <c r="F6" s="273" t="s">
        <v>21</v>
      </c>
      <c r="G6" s="273" t="s">
        <v>22</v>
      </c>
      <c r="H6" s="273" t="s">
        <v>23</v>
      </c>
      <c r="I6" s="273" t="s">
        <v>24</v>
      </c>
      <c r="J6" s="273" t="s">
        <v>25</v>
      </c>
      <c r="K6" s="273" t="s">
        <v>26</v>
      </c>
      <c r="L6" s="273" t="s">
        <v>27</v>
      </c>
      <c r="M6" s="274" t="s">
        <v>28</v>
      </c>
      <c r="N6" s="274" t="s">
        <v>29</v>
      </c>
      <c r="O6" s="274" t="s">
        <v>30</v>
      </c>
      <c r="P6" s="274" t="s">
        <v>31</v>
      </c>
      <c r="Q6" s="273" t="s">
        <v>32</v>
      </c>
      <c r="R6" s="273" t="s">
        <v>33</v>
      </c>
      <c r="S6" s="206"/>
    </row>
    <row r="7" spans="1:19" ht="77.25" customHeight="1" x14ac:dyDescent="0.25">
      <c r="A7" s="268">
        <v>1</v>
      </c>
      <c r="B7" s="268">
        <v>1</v>
      </c>
      <c r="C7" s="268">
        <v>4</v>
      </c>
      <c r="D7" s="268">
        <v>2</v>
      </c>
      <c r="E7" s="268" t="s">
        <v>2454</v>
      </c>
      <c r="F7" s="268" t="s">
        <v>2455</v>
      </c>
      <c r="G7" s="268" t="s">
        <v>2456</v>
      </c>
      <c r="H7" s="268" t="s">
        <v>2457</v>
      </c>
      <c r="I7" s="268">
        <v>19</v>
      </c>
      <c r="J7" s="268" t="s">
        <v>2458</v>
      </c>
      <c r="K7" s="268" t="s">
        <v>38</v>
      </c>
      <c r="L7" s="279"/>
      <c r="M7" s="278">
        <v>1800</v>
      </c>
      <c r="N7" s="446"/>
      <c r="O7" s="278">
        <v>1800</v>
      </c>
      <c r="P7" s="446"/>
      <c r="Q7" s="268" t="s">
        <v>2459</v>
      </c>
      <c r="R7" s="268" t="s">
        <v>2460</v>
      </c>
      <c r="S7" s="13"/>
    </row>
    <row r="8" spans="1:19" ht="217.5" customHeight="1" x14ac:dyDescent="0.25">
      <c r="A8" s="277">
        <v>2</v>
      </c>
      <c r="B8" s="277">
        <v>1</v>
      </c>
      <c r="C8" s="277">
        <v>4</v>
      </c>
      <c r="D8" s="277">
        <v>5</v>
      </c>
      <c r="E8" s="277" t="s">
        <v>2461</v>
      </c>
      <c r="F8" s="277" t="s">
        <v>2462</v>
      </c>
      <c r="G8" s="277" t="s">
        <v>589</v>
      </c>
      <c r="H8" s="277" t="s">
        <v>52</v>
      </c>
      <c r="I8" s="277">
        <v>70</v>
      </c>
      <c r="J8" s="277" t="s">
        <v>2463</v>
      </c>
      <c r="K8" s="277" t="s">
        <v>38</v>
      </c>
      <c r="L8" s="358"/>
      <c r="M8" s="281">
        <v>6812</v>
      </c>
      <c r="N8" s="358"/>
      <c r="O8" s="281">
        <v>6812</v>
      </c>
      <c r="P8" s="358"/>
      <c r="Q8" s="277" t="s">
        <v>2459</v>
      </c>
      <c r="R8" s="269" t="s">
        <v>2460</v>
      </c>
    </row>
    <row r="9" spans="1:19" ht="105" x14ac:dyDescent="0.25">
      <c r="A9" s="277">
        <v>3</v>
      </c>
      <c r="B9" s="277">
        <v>1</v>
      </c>
      <c r="C9" s="277">
        <v>4</v>
      </c>
      <c r="D9" s="277">
        <v>2</v>
      </c>
      <c r="E9" s="277" t="s">
        <v>2464</v>
      </c>
      <c r="F9" s="277" t="s">
        <v>2465</v>
      </c>
      <c r="G9" s="277" t="s">
        <v>2456</v>
      </c>
      <c r="H9" s="277" t="s">
        <v>2457</v>
      </c>
      <c r="I9" s="277">
        <v>18</v>
      </c>
      <c r="J9" s="277" t="s">
        <v>2466</v>
      </c>
      <c r="K9" s="277" t="s">
        <v>45</v>
      </c>
      <c r="L9" s="358"/>
      <c r="M9" s="281">
        <v>1000</v>
      </c>
      <c r="N9" s="358"/>
      <c r="O9" s="281">
        <v>1000</v>
      </c>
      <c r="P9" s="358"/>
      <c r="Q9" s="277" t="s">
        <v>2459</v>
      </c>
      <c r="R9" s="277" t="s">
        <v>2460</v>
      </c>
    </row>
    <row r="10" spans="1:19" ht="87.75" customHeight="1" x14ac:dyDescent="0.25">
      <c r="A10" s="277">
        <v>4</v>
      </c>
      <c r="B10" s="277">
        <v>1</v>
      </c>
      <c r="C10" s="277">
        <v>4</v>
      </c>
      <c r="D10" s="277">
        <v>2</v>
      </c>
      <c r="E10" s="277" t="s">
        <v>2467</v>
      </c>
      <c r="F10" s="277" t="s">
        <v>2468</v>
      </c>
      <c r="G10" s="277" t="s">
        <v>1528</v>
      </c>
      <c r="H10" s="277" t="s">
        <v>226</v>
      </c>
      <c r="I10" s="277">
        <v>1</v>
      </c>
      <c r="J10" s="277" t="s">
        <v>2469</v>
      </c>
      <c r="K10" s="277" t="s">
        <v>38</v>
      </c>
      <c r="L10" s="358"/>
      <c r="M10" s="281">
        <v>19680</v>
      </c>
      <c r="N10" s="358"/>
      <c r="O10" s="281">
        <v>19680</v>
      </c>
      <c r="P10" s="358"/>
      <c r="Q10" s="277" t="s">
        <v>2459</v>
      </c>
      <c r="R10" s="277" t="s">
        <v>2470</v>
      </c>
    </row>
    <row r="11" spans="1:19" ht="105.75" customHeight="1" x14ac:dyDescent="0.25">
      <c r="A11" s="277">
        <v>5</v>
      </c>
      <c r="B11" s="277">
        <v>1</v>
      </c>
      <c r="C11" s="277">
        <v>4</v>
      </c>
      <c r="D11" s="277">
        <v>2</v>
      </c>
      <c r="E11" s="277" t="s">
        <v>2471</v>
      </c>
      <c r="F11" s="277" t="s">
        <v>2472</v>
      </c>
      <c r="G11" s="277" t="s">
        <v>2473</v>
      </c>
      <c r="H11" s="277" t="s">
        <v>1987</v>
      </c>
      <c r="I11" s="277">
        <v>24</v>
      </c>
      <c r="J11" s="277" t="s">
        <v>2469</v>
      </c>
      <c r="K11" s="277" t="s">
        <v>38</v>
      </c>
      <c r="L11" s="358"/>
      <c r="M11" s="281">
        <v>49600</v>
      </c>
      <c r="N11" s="358"/>
      <c r="O11" s="281">
        <v>49600</v>
      </c>
      <c r="P11" s="358"/>
      <c r="Q11" s="277" t="s">
        <v>2459</v>
      </c>
      <c r="R11" s="277" t="s">
        <v>2470</v>
      </c>
    </row>
    <row r="12" spans="1:19" ht="103.5" customHeight="1" x14ac:dyDescent="0.25">
      <c r="A12" s="277">
        <v>6</v>
      </c>
      <c r="B12" s="277">
        <v>1</v>
      </c>
      <c r="C12" s="277">
        <v>4</v>
      </c>
      <c r="D12" s="277">
        <v>2</v>
      </c>
      <c r="E12" s="277" t="s">
        <v>2474</v>
      </c>
      <c r="F12" s="277" t="s">
        <v>2475</v>
      </c>
      <c r="G12" s="277" t="s">
        <v>589</v>
      </c>
      <c r="H12" s="277" t="s">
        <v>52</v>
      </c>
      <c r="I12" s="277">
        <v>60</v>
      </c>
      <c r="J12" s="268" t="s">
        <v>2476</v>
      </c>
      <c r="K12" s="268" t="s">
        <v>38</v>
      </c>
      <c r="L12" s="447"/>
      <c r="M12" s="278">
        <v>26879.7</v>
      </c>
      <c r="N12" s="447"/>
      <c r="O12" s="278">
        <v>26879.7</v>
      </c>
      <c r="P12" s="447"/>
      <c r="Q12" s="268" t="s">
        <v>2459</v>
      </c>
      <c r="R12" s="268" t="s">
        <v>2460</v>
      </c>
    </row>
    <row r="13" spans="1:19" ht="105" customHeight="1" x14ac:dyDescent="0.25">
      <c r="A13" s="277">
        <v>7</v>
      </c>
      <c r="B13" s="277">
        <v>1</v>
      </c>
      <c r="C13" s="277">
        <v>4</v>
      </c>
      <c r="D13" s="277">
        <v>2</v>
      </c>
      <c r="E13" s="277" t="s">
        <v>2477</v>
      </c>
      <c r="F13" s="277" t="s">
        <v>2478</v>
      </c>
      <c r="G13" s="277" t="s">
        <v>2479</v>
      </c>
      <c r="H13" s="277" t="s">
        <v>2480</v>
      </c>
      <c r="I13" s="277" t="s">
        <v>2481</v>
      </c>
      <c r="J13" s="268" t="s">
        <v>2482</v>
      </c>
      <c r="K13" s="268" t="s">
        <v>38</v>
      </c>
      <c r="L13" s="268"/>
      <c r="M13" s="278">
        <v>24546.25</v>
      </c>
      <c r="N13" s="447"/>
      <c r="O13" s="278">
        <v>24546.25</v>
      </c>
      <c r="P13" s="447"/>
      <c r="Q13" s="268" t="s">
        <v>2459</v>
      </c>
      <c r="R13" s="268" t="s">
        <v>2470</v>
      </c>
    </row>
    <row r="14" spans="1:19" ht="178.5" customHeight="1" x14ac:dyDescent="0.25">
      <c r="A14" s="277">
        <v>8</v>
      </c>
      <c r="B14" s="277">
        <v>1</v>
      </c>
      <c r="C14" s="277">
        <v>4</v>
      </c>
      <c r="D14" s="277">
        <v>2</v>
      </c>
      <c r="E14" s="277" t="s">
        <v>2483</v>
      </c>
      <c r="F14" s="277" t="s">
        <v>2484</v>
      </c>
      <c r="G14" s="277" t="s">
        <v>2485</v>
      </c>
      <c r="H14" s="277" t="s">
        <v>2486</v>
      </c>
      <c r="I14" s="277" t="s">
        <v>2487</v>
      </c>
      <c r="J14" s="268" t="s">
        <v>2488</v>
      </c>
      <c r="K14" s="268" t="s">
        <v>38</v>
      </c>
      <c r="L14" s="268"/>
      <c r="M14" s="278">
        <v>38659.47</v>
      </c>
      <c r="N14" s="447"/>
      <c r="O14" s="278">
        <v>38659.47</v>
      </c>
      <c r="P14" s="447"/>
      <c r="Q14" s="268" t="s">
        <v>2459</v>
      </c>
      <c r="R14" s="268" t="s">
        <v>2470</v>
      </c>
    </row>
    <row r="15" spans="1:19" ht="100.5" customHeight="1" x14ac:dyDescent="0.25">
      <c r="A15" s="277">
        <v>9</v>
      </c>
      <c r="B15" s="277">
        <v>1</v>
      </c>
      <c r="C15" s="277">
        <v>4</v>
      </c>
      <c r="D15" s="277">
        <v>2</v>
      </c>
      <c r="E15" s="277" t="s">
        <v>2489</v>
      </c>
      <c r="F15" s="277" t="s">
        <v>2490</v>
      </c>
      <c r="G15" s="277" t="s">
        <v>2491</v>
      </c>
      <c r="H15" s="277" t="s">
        <v>2492</v>
      </c>
      <c r="I15" s="277" t="s">
        <v>2493</v>
      </c>
      <c r="J15" s="268" t="s">
        <v>2494</v>
      </c>
      <c r="K15" s="268" t="s">
        <v>38</v>
      </c>
      <c r="L15" s="268"/>
      <c r="M15" s="278">
        <v>14543.15</v>
      </c>
      <c r="N15" s="447"/>
      <c r="O15" s="278">
        <v>14543.15</v>
      </c>
      <c r="P15" s="447"/>
      <c r="Q15" s="268" t="s">
        <v>2459</v>
      </c>
      <c r="R15" s="268" t="s">
        <v>2470</v>
      </c>
      <c r="S15" s="233"/>
    </row>
    <row r="16" spans="1:19" ht="170.25" customHeight="1" x14ac:dyDescent="0.25">
      <c r="A16" s="277">
        <v>10</v>
      </c>
      <c r="B16" s="277">
        <v>1</v>
      </c>
      <c r="C16" s="277">
        <v>4</v>
      </c>
      <c r="D16" s="277">
        <v>2</v>
      </c>
      <c r="E16" s="277" t="s">
        <v>2495</v>
      </c>
      <c r="F16" s="277" t="s">
        <v>2496</v>
      </c>
      <c r="G16" s="277" t="s">
        <v>1528</v>
      </c>
      <c r="H16" s="277" t="s">
        <v>2497</v>
      </c>
      <c r="I16" s="202" t="s">
        <v>844</v>
      </c>
      <c r="J16" s="277" t="s">
        <v>2498</v>
      </c>
      <c r="K16" s="358"/>
      <c r="L16" s="277" t="s">
        <v>34</v>
      </c>
      <c r="M16" s="358"/>
      <c r="N16" s="281">
        <v>80000</v>
      </c>
      <c r="O16" s="358"/>
      <c r="P16" s="281">
        <v>80000</v>
      </c>
      <c r="Q16" s="277" t="s">
        <v>2459</v>
      </c>
      <c r="R16" s="277" t="s">
        <v>2460</v>
      </c>
    </row>
    <row r="17" spans="1:18" ht="91.5" customHeight="1" x14ac:dyDescent="0.25">
      <c r="A17" s="739">
        <v>11</v>
      </c>
      <c r="B17" s="739">
        <v>1</v>
      </c>
      <c r="C17" s="739">
        <v>4</v>
      </c>
      <c r="D17" s="739">
        <v>5</v>
      </c>
      <c r="E17" s="739" t="s">
        <v>2499</v>
      </c>
      <c r="F17" s="739" t="s">
        <v>2500</v>
      </c>
      <c r="G17" s="277" t="s">
        <v>196</v>
      </c>
      <c r="H17" s="277" t="s">
        <v>52</v>
      </c>
      <c r="I17" s="277">
        <v>50</v>
      </c>
      <c r="J17" s="647" t="s">
        <v>2501</v>
      </c>
      <c r="K17" s="647"/>
      <c r="L17" s="647" t="s">
        <v>45</v>
      </c>
      <c r="M17" s="737"/>
      <c r="N17" s="737">
        <v>48000</v>
      </c>
      <c r="O17" s="737"/>
      <c r="P17" s="737">
        <v>48000</v>
      </c>
      <c r="Q17" s="647" t="s">
        <v>2459</v>
      </c>
      <c r="R17" s="647" t="s">
        <v>2460</v>
      </c>
    </row>
    <row r="18" spans="1:18" ht="49.5" customHeight="1" x14ac:dyDescent="0.25">
      <c r="A18" s="739"/>
      <c r="B18" s="739"/>
      <c r="C18" s="739"/>
      <c r="D18" s="739"/>
      <c r="E18" s="739"/>
      <c r="F18" s="739"/>
      <c r="G18" s="277" t="s">
        <v>44</v>
      </c>
      <c r="H18" s="277" t="s">
        <v>49</v>
      </c>
      <c r="I18" s="277">
        <v>30</v>
      </c>
      <c r="J18" s="648"/>
      <c r="K18" s="648"/>
      <c r="L18" s="648"/>
      <c r="M18" s="738"/>
      <c r="N18" s="738"/>
      <c r="O18" s="738"/>
      <c r="P18" s="738"/>
      <c r="Q18" s="648"/>
      <c r="R18" s="648"/>
    </row>
    <row r="19" spans="1:18" ht="150" customHeight="1" x14ac:dyDescent="0.25">
      <c r="A19" s="277">
        <v>12</v>
      </c>
      <c r="B19" s="277">
        <v>1</v>
      </c>
      <c r="C19" s="277">
        <v>4</v>
      </c>
      <c r="D19" s="277">
        <v>2</v>
      </c>
      <c r="E19" s="277" t="s">
        <v>2502</v>
      </c>
      <c r="F19" s="282" t="s">
        <v>2503</v>
      </c>
      <c r="G19" s="277" t="s">
        <v>2504</v>
      </c>
      <c r="H19" s="277" t="s">
        <v>2505</v>
      </c>
      <c r="I19" s="277" t="s">
        <v>2506</v>
      </c>
      <c r="J19" s="277" t="s">
        <v>2507</v>
      </c>
      <c r="K19" s="358"/>
      <c r="L19" s="277" t="s">
        <v>34</v>
      </c>
      <c r="M19" s="358"/>
      <c r="N19" s="281">
        <v>72000</v>
      </c>
      <c r="O19" s="358"/>
      <c r="P19" s="281">
        <v>72000</v>
      </c>
      <c r="Q19" s="277" t="s">
        <v>2459</v>
      </c>
      <c r="R19" s="277" t="s">
        <v>2460</v>
      </c>
    </row>
    <row r="20" spans="1:18" ht="180.6" customHeight="1" x14ac:dyDescent="0.25">
      <c r="A20" s="647">
        <v>13</v>
      </c>
      <c r="B20" s="647">
        <v>1</v>
      </c>
      <c r="C20" s="647">
        <v>4</v>
      </c>
      <c r="D20" s="647">
        <v>5</v>
      </c>
      <c r="E20" s="647" t="s">
        <v>2508</v>
      </c>
      <c r="F20" s="647" t="s">
        <v>2509</v>
      </c>
      <c r="G20" s="277" t="s">
        <v>196</v>
      </c>
      <c r="H20" s="277" t="s">
        <v>52</v>
      </c>
      <c r="I20" s="277">
        <v>50</v>
      </c>
      <c r="J20" s="647" t="s">
        <v>2510</v>
      </c>
      <c r="K20" s="1163"/>
      <c r="L20" s="647" t="s">
        <v>45</v>
      </c>
      <c r="M20" s="1163"/>
      <c r="N20" s="737">
        <v>95000</v>
      </c>
      <c r="O20" s="1163"/>
      <c r="P20" s="737">
        <v>95000</v>
      </c>
      <c r="Q20" s="647" t="s">
        <v>2459</v>
      </c>
      <c r="R20" s="647" t="s">
        <v>2460</v>
      </c>
    </row>
    <row r="21" spans="1:18" ht="48" customHeight="1" x14ac:dyDescent="0.25">
      <c r="A21" s="648"/>
      <c r="B21" s="648"/>
      <c r="C21" s="648"/>
      <c r="D21" s="648"/>
      <c r="E21" s="648"/>
      <c r="F21" s="648"/>
      <c r="G21" s="277" t="s">
        <v>44</v>
      </c>
      <c r="H21" s="277" t="s">
        <v>49</v>
      </c>
      <c r="I21" s="277">
        <v>25</v>
      </c>
      <c r="J21" s="648"/>
      <c r="K21" s="1164"/>
      <c r="L21" s="648"/>
      <c r="M21" s="1164"/>
      <c r="N21" s="738"/>
      <c r="O21" s="1164"/>
      <c r="P21" s="738"/>
      <c r="Q21" s="648"/>
      <c r="R21" s="648"/>
    </row>
    <row r="22" spans="1:18" ht="45" customHeight="1" x14ac:dyDescent="0.25">
      <c r="A22" s="277">
        <v>14</v>
      </c>
      <c r="B22" s="277">
        <v>1</v>
      </c>
      <c r="C22" s="277">
        <v>4</v>
      </c>
      <c r="D22" s="277">
        <v>2</v>
      </c>
      <c r="E22" s="277" t="s">
        <v>2511</v>
      </c>
      <c r="F22" s="277" t="s">
        <v>2512</v>
      </c>
      <c r="G22" s="277" t="s">
        <v>2513</v>
      </c>
      <c r="H22" s="277" t="s">
        <v>2457</v>
      </c>
      <c r="I22" s="277">
        <v>30</v>
      </c>
      <c r="J22" s="277" t="s">
        <v>2514</v>
      </c>
      <c r="K22" s="358"/>
      <c r="L22" s="277" t="s">
        <v>39</v>
      </c>
      <c r="M22" s="358"/>
      <c r="N22" s="281">
        <v>4000</v>
      </c>
      <c r="O22" s="358"/>
      <c r="P22" s="281">
        <v>4000</v>
      </c>
      <c r="Q22" s="277" t="s">
        <v>2459</v>
      </c>
      <c r="R22" s="277" t="s">
        <v>2460</v>
      </c>
    </row>
    <row r="23" spans="1:18" ht="105.75" customHeight="1" x14ac:dyDescent="0.25">
      <c r="A23" s="647">
        <v>15</v>
      </c>
      <c r="B23" s="647">
        <v>1</v>
      </c>
      <c r="C23" s="647">
        <v>4</v>
      </c>
      <c r="D23" s="647">
        <v>2</v>
      </c>
      <c r="E23" s="647" t="s">
        <v>2515</v>
      </c>
      <c r="F23" s="647" t="s">
        <v>2516</v>
      </c>
      <c r="G23" s="277" t="s">
        <v>1608</v>
      </c>
      <c r="H23" s="277" t="s">
        <v>52</v>
      </c>
      <c r="I23" s="277">
        <v>50</v>
      </c>
      <c r="J23" s="647" t="s">
        <v>2517</v>
      </c>
      <c r="K23" s="647"/>
      <c r="L23" s="647" t="s">
        <v>39</v>
      </c>
      <c r="M23" s="647"/>
      <c r="N23" s="737">
        <v>41000</v>
      </c>
      <c r="O23" s="647"/>
      <c r="P23" s="737">
        <v>41000</v>
      </c>
      <c r="Q23" s="647" t="s">
        <v>2459</v>
      </c>
      <c r="R23" s="647" t="s">
        <v>2460</v>
      </c>
    </row>
    <row r="24" spans="1:18" ht="94.5" customHeight="1" x14ac:dyDescent="0.25">
      <c r="A24" s="648"/>
      <c r="B24" s="648"/>
      <c r="C24" s="648"/>
      <c r="D24" s="648"/>
      <c r="E24" s="648"/>
      <c r="F24" s="648"/>
      <c r="G24" s="269" t="s">
        <v>50</v>
      </c>
      <c r="H24" s="277" t="s">
        <v>531</v>
      </c>
      <c r="I24" s="277">
        <v>1</v>
      </c>
      <c r="J24" s="648"/>
      <c r="K24" s="648"/>
      <c r="L24" s="648"/>
      <c r="M24" s="648"/>
      <c r="N24" s="738"/>
      <c r="O24" s="648"/>
      <c r="P24" s="738"/>
      <c r="Q24" s="648"/>
      <c r="R24" s="648"/>
    </row>
    <row r="25" spans="1:18" ht="69.75" customHeight="1" x14ac:dyDescent="0.25">
      <c r="A25" s="857">
        <v>16</v>
      </c>
      <c r="B25" s="647">
        <v>1</v>
      </c>
      <c r="C25" s="647">
        <v>4</v>
      </c>
      <c r="D25" s="647">
        <v>2</v>
      </c>
      <c r="E25" s="647" t="s">
        <v>2518</v>
      </c>
      <c r="F25" s="647" t="s">
        <v>2519</v>
      </c>
      <c r="G25" s="277" t="s">
        <v>196</v>
      </c>
      <c r="H25" s="277" t="s">
        <v>52</v>
      </c>
      <c r="I25" s="277">
        <v>50</v>
      </c>
      <c r="J25" s="647" t="s">
        <v>2520</v>
      </c>
      <c r="K25" s="647"/>
      <c r="L25" s="647" t="s">
        <v>39</v>
      </c>
      <c r="M25" s="647"/>
      <c r="N25" s="737">
        <v>83000</v>
      </c>
      <c r="O25" s="647"/>
      <c r="P25" s="737">
        <v>83000</v>
      </c>
      <c r="Q25" s="647" t="s">
        <v>2459</v>
      </c>
      <c r="R25" s="739" t="s">
        <v>2460</v>
      </c>
    </row>
    <row r="26" spans="1:18" ht="196.5" customHeight="1" x14ac:dyDescent="0.25">
      <c r="A26" s="1165"/>
      <c r="B26" s="673"/>
      <c r="C26" s="673"/>
      <c r="D26" s="673"/>
      <c r="E26" s="673"/>
      <c r="F26" s="673"/>
      <c r="G26" s="269" t="s">
        <v>44</v>
      </c>
      <c r="H26" s="277" t="s">
        <v>49</v>
      </c>
      <c r="I26" s="277">
        <v>35</v>
      </c>
      <c r="J26" s="673"/>
      <c r="K26" s="673"/>
      <c r="L26" s="673"/>
      <c r="M26" s="673"/>
      <c r="N26" s="753"/>
      <c r="O26" s="673"/>
      <c r="P26" s="753"/>
      <c r="Q26" s="673"/>
      <c r="R26" s="739"/>
    </row>
    <row r="27" spans="1:18" ht="46.5" customHeight="1" x14ac:dyDescent="0.25">
      <c r="A27" s="1165"/>
      <c r="B27" s="673"/>
      <c r="C27" s="673"/>
      <c r="D27" s="673"/>
      <c r="E27" s="673"/>
      <c r="F27" s="673"/>
      <c r="G27" s="268" t="s">
        <v>55</v>
      </c>
      <c r="H27" s="268" t="s">
        <v>2521</v>
      </c>
      <c r="I27" s="448">
        <v>500</v>
      </c>
      <c r="J27" s="673"/>
      <c r="K27" s="673"/>
      <c r="L27" s="673"/>
      <c r="M27" s="673"/>
      <c r="N27" s="753"/>
      <c r="O27" s="673"/>
      <c r="P27" s="753"/>
      <c r="Q27" s="673"/>
      <c r="R27" s="739"/>
    </row>
    <row r="28" spans="1:18" ht="84.75" customHeight="1" x14ac:dyDescent="0.25">
      <c r="A28" s="857">
        <v>17</v>
      </c>
      <c r="B28" s="647">
        <v>1</v>
      </c>
      <c r="C28" s="647">
        <v>4</v>
      </c>
      <c r="D28" s="647">
        <v>2</v>
      </c>
      <c r="E28" s="647" t="s">
        <v>2522</v>
      </c>
      <c r="F28" s="647" t="s">
        <v>2523</v>
      </c>
      <c r="G28" s="647" t="s">
        <v>196</v>
      </c>
      <c r="H28" s="647" t="s">
        <v>52</v>
      </c>
      <c r="I28" s="647">
        <v>30</v>
      </c>
      <c r="J28" s="647" t="s">
        <v>2524</v>
      </c>
      <c r="K28" s="647"/>
      <c r="L28" s="647" t="s">
        <v>39</v>
      </c>
      <c r="M28" s="647"/>
      <c r="N28" s="737">
        <v>100000</v>
      </c>
      <c r="O28" s="647"/>
      <c r="P28" s="737">
        <v>100000</v>
      </c>
      <c r="Q28" s="647" t="s">
        <v>2459</v>
      </c>
      <c r="R28" s="739" t="s">
        <v>2460</v>
      </c>
    </row>
    <row r="29" spans="1:18" ht="51.75" customHeight="1" x14ac:dyDescent="0.25">
      <c r="A29" s="1165"/>
      <c r="B29" s="673"/>
      <c r="C29" s="673"/>
      <c r="D29" s="673"/>
      <c r="E29" s="673"/>
      <c r="F29" s="673"/>
      <c r="G29" s="648"/>
      <c r="H29" s="648"/>
      <c r="I29" s="648"/>
      <c r="J29" s="673"/>
      <c r="K29" s="673"/>
      <c r="L29" s="673"/>
      <c r="M29" s="673"/>
      <c r="N29" s="753"/>
      <c r="O29" s="673"/>
      <c r="P29" s="753"/>
      <c r="Q29" s="673"/>
      <c r="R29" s="739"/>
    </row>
    <row r="30" spans="1:18" ht="118.5" customHeight="1" x14ac:dyDescent="0.25">
      <c r="A30" s="1165"/>
      <c r="B30" s="673"/>
      <c r="C30" s="673"/>
      <c r="D30" s="673"/>
      <c r="E30" s="673"/>
      <c r="F30" s="673"/>
      <c r="G30" s="268" t="s">
        <v>44</v>
      </c>
      <c r="H30" s="268" t="s">
        <v>49</v>
      </c>
      <c r="I30" s="448">
        <v>30</v>
      </c>
      <c r="J30" s="673"/>
      <c r="K30" s="673"/>
      <c r="L30" s="673"/>
      <c r="M30" s="673"/>
      <c r="N30" s="753"/>
      <c r="O30" s="673"/>
      <c r="P30" s="753"/>
      <c r="Q30" s="673"/>
      <c r="R30" s="739"/>
    </row>
    <row r="31" spans="1:18" ht="77.25" customHeight="1" x14ac:dyDescent="0.25">
      <c r="A31" s="857">
        <v>18</v>
      </c>
      <c r="B31" s="647">
        <v>1</v>
      </c>
      <c r="C31" s="647">
        <v>4</v>
      </c>
      <c r="D31" s="647">
        <v>2</v>
      </c>
      <c r="E31" s="647" t="s">
        <v>2525</v>
      </c>
      <c r="F31" s="647" t="s">
        <v>2526</v>
      </c>
      <c r="G31" s="647" t="s">
        <v>44</v>
      </c>
      <c r="H31" s="647" t="s">
        <v>49</v>
      </c>
      <c r="I31" s="647">
        <v>30</v>
      </c>
      <c r="J31" s="647" t="s">
        <v>2527</v>
      </c>
      <c r="K31" s="647"/>
      <c r="L31" s="647" t="s">
        <v>45</v>
      </c>
      <c r="M31" s="647"/>
      <c r="N31" s="737">
        <v>27000</v>
      </c>
      <c r="O31" s="647"/>
      <c r="P31" s="737">
        <v>27000</v>
      </c>
      <c r="Q31" s="647" t="s">
        <v>2459</v>
      </c>
      <c r="R31" s="739" t="s">
        <v>2460</v>
      </c>
    </row>
    <row r="32" spans="1:18" ht="118.5" customHeight="1" x14ac:dyDescent="0.25">
      <c r="A32" s="1165"/>
      <c r="B32" s="673"/>
      <c r="C32" s="673"/>
      <c r="D32" s="673"/>
      <c r="E32" s="673"/>
      <c r="F32" s="673"/>
      <c r="G32" s="673"/>
      <c r="H32" s="673"/>
      <c r="I32" s="673"/>
      <c r="J32" s="673"/>
      <c r="K32" s="673"/>
      <c r="L32" s="673"/>
      <c r="M32" s="673"/>
      <c r="N32" s="753"/>
      <c r="O32" s="673"/>
      <c r="P32" s="753"/>
      <c r="Q32" s="673"/>
      <c r="R32" s="739"/>
    </row>
    <row r="33" spans="1:18" ht="66.75" customHeight="1" x14ac:dyDescent="0.25">
      <c r="A33" s="1119"/>
      <c r="B33" s="648"/>
      <c r="C33" s="648"/>
      <c r="D33" s="648"/>
      <c r="E33" s="648"/>
      <c r="F33" s="648"/>
      <c r="G33" s="648"/>
      <c r="H33" s="648"/>
      <c r="I33" s="648"/>
      <c r="J33" s="648"/>
      <c r="K33" s="648"/>
      <c r="L33" s="648"/>
      <c r="M33" s="648"/>
      <c r="N33" s="738"/>
      <c r="O33" s="648"/>
      <c r="P33" s="738"/>
      <c r="Q33" s="648"/>
      <c r="R33" s="739"/>
    </row>
    <row r="34" spans="1:18" ht="15.75" customHeight="1" x14ac:dyDescent="0.25"/>
    <row r="35" spans="1:18" ht="15.75" customHeight="1" x14ac:dyDescent="0.25">
      <c r="M35" s="852"/>
      <c r="N35" s="966" t="s">
        <v>35</v>
      </c>
      <c r="O35" s="966"/>
      <c r="P35" s="966"/>
    </row>
    <row r="36" spans="1:18" ht="15.75" customHeight="1" x14ac:dyDescent="0.25">
      <c r="M36" s="852"/>
      <c r="N36" s="716" t="s">
        <v>36</v>
      </c>
      <c r="O36" s="852" t="s">
        <v>37</v>
      </c>
      <c r="P36" s="852"/>
    </row>
    <row r="37" spans="1:18" ht="15.75" customHeight="1" x14ac:dyDescent="0.25">
      <c r="M37" s="852"/>
      <c r="N37" s="718"/>
      <c r="O37" s="292">
        <v>2020</v>
      </c>
      <c r="P37" s="292">
        <v>2021</v>
      </c>
    </row>
    <row r="38" spans="1:18" ht="15.75" customHeight="1" x14ac:dyDescent="0.25">
      <c r="M38" s="292" t="s">
        <v>887</v>
      </c>
      <c r="N38" s="210">
        <v>18</v>
      </c>
      <c r="O38" s="208">
        <f>O7+O8+O9+O10+O11+O12+O13+O14+O15</f>
        <v>183520.56999999998</v>
      </c>
      <c r="P38" s="208">
        <f>SUM(P16+P17+P19+P20+P22+P23+P25+P28+P31)</f>
        <v>550000</v>
      </c>
      <c r="Q38" s="233"/>
    </row>
    <row r="39" spans="1:18" ht="15.75" customHeight="1" x14ac:dyDescent="0.25">
      <c r="O39" s="233"/>
      <c r="P39" s="233"/>
    </row>
    <row r="40" spans="1:18" ht="15.75" customHeight="1" x14ac:dyDescent="0.25"/>
    <row r="41" spans="1:18" ht="15.75" customHeight="1" x14ac:dyDescent="0.25"/>
    <row r="42" spans="1:18" ht="15.75" customHeight="1" x14ac:dyDescent="0.25"/>
    <row r="43" spans="1:18" ht="15.75" customHeight="1" x14ac:dyDescent="0.25">
      <c r="N43" s="233"/>
    </row>
    <row r="44" spans="1:18" ht="15.75" customHeight="1" x14ac:dyDescent="0.25">
      <c r="N44" s="233"/>
    </row>
    <row r="45" spans="1:18" ht="15.75" customHeight="1" x14ac:dyDescent="0.25"/>
    <row r="46" spans="1:18" ht="15.75" customHeight="1" x14ac:dyDescent="0.25"/>
    <row r="47" spans="1:18" ht="15.75" customHeight="1" x14ac:dyDescent="0.25"/>
    <row r="48" spans="1:18" ht="15.75" customHeight="1" x14ac:dyDescent="0.25"/>
    <row r="49" ht="15.6" customHeight="1" x14ac:dyDescent="0.25"/>
  </sheetData>
  <mergeCells count="114">
    <mergeCell ref="M35:M37"/>
    <mergeCell ref="N35:P35"/>
    <mergeCell ref="N36:N37"/>
    <mergeCell ref="O36:P36"/>
    <mergeCell ref="M31:M33"/>
    <mergeCell ref="N31:N33"/>
    <mergeCell ref="O31:O33"/>
    <mergeCell ref="P31:P33"/>
    <mergeCell ref="Q31:Q33"/>
    <mergeCell ref="R31:R33"/>
    <mergeCell ref="G31:G33"/>
    <mergeCell ref="H31:H33"/>
    <mergeCell ref="I31:I33"/>
    <mergeCell ref="J31:J33"/>
    <mergeCell ref="K31:K33"/>
    <mergeCell ref="L31:L33"/>
    <mergeCell ref="O28:O30"/>
    <mergeCell ref="P28:P30"/>
    <mergeCell ref="Q28:Q30"/>
    <mergeCell ref="R28:R30"/>
    <mergeCell ref="L28:L30"/>
    <mergeCell ref="M28:M30"/>
    <mergeCell ref="N28:N30"/>
    <mergeCell ref="L25:L27"/>
    <mergeCell ref="M25:M27"/>
    <mergeCell ref="N25:N27"/>
    <mergeCell ref="O25:O27"/>
    <mergeCell ref="P25:P27"/>
    <mergeCell ref="A31:A33"/>
    <mergeCell ref="B31:B33"/>
    <mergeCell ref="C31:C33"/>
    <mergeCell ref="D31:D33"/>
    <mergeCell ref="E31:E33"/>
    <mergeCell ref="F31:F33"/>
    <mergeCell ref="I28:I29"/>
    <mergeCell ref="J28:J30"/>
    <mergeCell ref="K28:K30"/>
    <mergeCell ref="A28:A30"/>
    <mergeCell ref="B28:B30"/>
    <mergeCell ref="C28:C30"/>
    <mergeCell ref="D28:D30"/>
    <mergeCell ref="E28:E30"/>
    <mergeCell ref="F28:F30"/>
    <mergeCell ref="G28:G29"/>
    <mergeCell ref="H28:H29"/>
    <mergeCell ref="K25:K27"/>
    <mergeCell ref="P23:P24"/>
    <mergeCell ref="Q23:Q24"/>
    <mergeCell ref="R23:R24"/>
    <mergeCell ref="A25:A27"/>
    <mergeCell ref="B25:B27"/>
    <mergeCell ref="C25:C27"/>
    <mergeCell ref="D25:D27"/>
    <mergeCell ref="E25:E27"/>
    <mergeCell ref="F25:F27"/>
    <mergeCell ref="J25:J27"/>
    <mergeCell ref="J23:J24"/>
    <mergeCell ref="K23:K24"/>
    <mergeCell ref="L23:L24"/>
    <mergeCell ref="M23:M24"/>
    <mergeCell ref="N23:N24"/>
    <mergeCell ref="O23:O24"/>
    <mergeCell ref="A23:A24"/>
    <mergeCell ref="B23:B24"/>
    <mergeCell ref="C23:C24"/>
    <mergeCell ref="D23:D24"/>
    <mergeCell ref="E23:E24"/>
    <mergeCell ref="F23:F24"/>
    <mergeCell ref="Q25:Q27"/>
    <mergeCell ref="R25:R27"/>
    <mergeCell ref="M20:M21"/>
    <mergeCell ref="N20:N21"/>
    <mergeCell ref="O20:O21"/>
    <mergeCell ref="P20:P21"/>
    <mergeCell ref="Q20:Q21"/>
    <mergeCell ref="R20:R21"/>
    <mergeCell ref="R17:R18"/>
    <mergeCell ref="A20:A21"/>
    <mergeCell ref="B20:B21"/>
    <mergeCell ref="C20:C21"/>
    <mergeCell ref="D20:D21"/>
    <mergeCell ref="E20:E21"/>
    <mergeCell ref="F20:F21"/>
    <mergeCell ref="J20:J21"/>
    <mergeCell ref="K20:K21"/>
    <mergeCell ref="L20:L21"/>
    <mergeCell ref="L17:L18"/>
    <mergeCell ref="M17:M18"/>
    <mergeCell ref="N17:N18"/>
    <mergeCell ref="O17:O18"/>
    <mergeCell ref="P17:P18"/>
    <mergeCell ref="Q17:Q18"/>
    <mergeCell ref="Q4:Q5"/>
    <mergeCell ref="R4:R5"/>
    <mergeCell ref="A17:A18"/>
    <mergeCell ref="B17:B18"/>
    <mergeCell ref="C17:C18"/>
    <mergeCell ref="D17:D18"/>
    <mergeCell ref="E17:E18"/>
    <mergeCell ref="F17:F18"/>
    <mergeCell ref="J17:J18"/>
    <mergeCell ref="K17:K1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R73"/>
  <sheetViews>
    <sheetView zoomScale="85" zoomScaleNormal="85" workbookViewId="0">
      <selection activeCell="D7" sqref="D7:D19"/>
    </sheetView>
  </sheetViews>
  <sheetFormatPr defaultColWidth="9.140625" defaultRowHeight="15" x14ac:dyDescent="0.25"/>
  <cols>
    <col min="1" max="1" width="6.28515625" style="232" customWidth="1"/>
    <col min="2" max="2" width="8.85546875" style="232" customWidth="1"/>
    <col min="3" max="3" width="11.42578125" style="232" customWidth="1"/>
    <col min="4" max="4" width="9.7109375" style="232" customWidth="1"/>
    <col min="5" max="5" width="45.7109375" style="232" customWidth="1"/>
    <col min="6" max="6" width="77.28515625" style="232" customWidth="1"/>
    <col min="7" max="7" width="29.855468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3.5703125" style="232" customWidth="1"/>
    <col min="19" max="16384" width="9.140625" style="232"/>
  </cols>
  <sheetData>
    <row r="2" spans="1:18" x14ac:dyDescent="0.25">
      <c r="A2" s="386" t="s">
        <v>2994</v>
      </c>
    </row>
    <row r="3" spans="1:18" x14ac:dyDescent="0.25">
      <c r="M3" s="233"/>
      <c r="N3" s="233"/>
      <c r="O3" s="233"/>
      <c r="P3" s="233"/>
    </row>
    <row r="4" spans="1:18" s="207" customFormat="1" ht="63.75" customHeight="1" x14ac:dyDescent="0.2">
      <c r="A4" s="1166" t="s">
        <v>0</v>
      </c>
      <c r="B4" s="1167" t="s">
        <v>1</v>
      </c>
      <c r="C4" s="1167" t="s">
        <v>2</v>
      </c>
      <c r="D4" s="1167" t="s">
        <v>3</v>
      </c>
      <c r="E4" s="1166" t="s">
        <v>4</v>
      </c>
      <c r="F4" s="1166" t="s">
        <v>5</v>
      </c>
      <c r="G4" s="1166" t="s">
        <v>6</v>
      </c>
      <c r="H4" s="1167" t="s">
        <v>7</v>
      </c>
      <c r="I4" s="1167"/>
      <c r="J4" s="1166" t="s">
        <v>8</v>
      </c>
      <c r="K4" s="1167" t="s">
        <v>9</v>
      </c>
      <c r="L4" s="1167"/>
      <c r="M4" s="1171" t="s">
        <v>10</v>
      </c>
      <c r="N4" s="1171"/>
      <c r="O4" s="1171" t="s">
        <v>11</v>
      </c>
      <c r="P4" s="1171"/>
      <c r="Q4" s="1166" t="s">
        <v>12</v>
      </c>
      <c r="R4" s="1167" t="s">
        <v>13</v>
      </c>
    </row>
    <row r="5" spans="1:18" s="207" customFormat="1" x14ac:dyDescent="0.2">
      <c r="A5" s="1166"/>
      <c r="B5" s="1167"/>
      <c r="C5" s="1167"/>
      <c r="D5" s="1167"/>
      <c r="E5" s="1166"/>
      <c r="F5" s="1166"/>
      <c r="G5" s="1166"/>
      <c r="H5" s="449" t="s">
        <v>14</v>
      </c>
      <c r="I5" s="449" t="s">
        <v>15</v>
      </c>
      <c r="J5" s="1166"/>
      <c r="K5" s="450">
        <v>2020</v>
      </c>
      <c r="L5" s="450">
        <v>2021</v>
      </c>
      <c r="M5" s="451">
        <v>2020</v>
      </c>
      <c r="N5" s="451">
        <v>2021</v>
      </c>
      <c r="O5" s="451">
        <v>2020</v>
      </c>
      <c r="P5" s="451">
        <v>2021</v>
      </c>
      <c r="Q5" s="1166"/>
      <c r="R5" s="1167"/>
    </row>
    <row r="6" spans="1:18" s="207" customFormat="1" ht="30" customHeight="1" x14ac:dyDescent="0.2">
      <c r="A6" s="452" t="s">
        <v>16</v>
      </c>
      <c r="B6" s="449" t="s">
        <v>17</v>
      </c>
      <c r="C6" s="449" t="s">
        <v>18</v>
      </c>
      <c r="D6" s="449" t="s">
        <v>19</v>
      </c>
      <c r="E6" s="452" t="s">
        <v>20</v>
      </c>
      <c r="F6" s="452" t="s">
        <v>21</v>
      </c>
      <c r="G6" s="452" t="s">
        <v>22</v>
      </c>
      <c r="H6" s="449" t="s">
        <v>23</v>
      </c>
      <c r="I6" s="449" t="s">
        <v>24</v>
      </c>
      <c r="J6" s="452" t="s">
        <v>25</v>
      </c>
      <c r="K6" s="450" t="s">
        <v>26</v>
      </c>
      <c r="L6" s="450" t="s">
        <v>27</v>
      </c>
      <c r="M6" s="453" t="s">
        <v>28</v>
      </c>
      <c r="N6" s="453" t="s">
        <v>29</v>
      </c>
      <c r="O6" s="453" t="s">
        <v>30</v>
      </c>
      <c r="P6" s="453" t="s">
        <v>31</v>
      </c>
      <c r="Q6" s="452" t="s">
        <v>32</v>
      </c>
      <c r="R6" s="449" t="s">
        <v>33</v>
      </c>
    </row>
    <row r="7" spans="1:18" ht="77.25" customHeight="1" x14ac:dyDescent="0.25">
      <c r="A7" s="1168">
        <v>1</v>
      </c>
      <c r="B7" s="947">
        <v>1</v>
      </c>
      <c r="C7" s="1169">
        <v>4</v>
      </c>
      <c r="D7" s="947">
        <v>2</v>
      </c>
      <c r="E7" s="947" t="s">
        <v>2528</v>
      </c>
      <c r="F7" s="1170" t="s">
        <v>2529</v>
      </c>
      <c r="G7" s="923" t="s">
        <v>196</v>
      </c>
      <c r="H7" s="305" t="s">
        <v>51</v>
      </c>
      <c r="I7" s="622" t="s">
        <v>41</v>
      </c>
      <c r="J7" s="947" t="s">
        <v>2530</v>
      </c>
      <c r="K7" s="1173" t="s">
        <v>2531</v>
      </c>
      <c r="L7" s="1173"/>
      <c r="M7" s="1174">
        <v>72659.14</v>
      </c>
      <c r="N7" s="1169"/>
      <c r="O7" s="1174">
        <v>72659.14</v>
      </c>
      <c r="P7" s="1174"/>
      <c r="Q7" s="947" t="s">
        <v>2532</v>
      </c>
      <c r="R7" s="947" t="s">
        <v>2533</v>
      </c>
    </row>
    <row r="8" spans="1:18" ht="72.75" customHeight="1" x14ac:dyDescent="0.25">
      <c r="A8" s="1168"/>
      <c r="B8" s="947"/>
      <c r="C8" s="1169"/>
      <c r="D8" s="947"/>
      <c r="E8" s="947"/>
      <c r="F8" s="1170"/>
      <c r="G8" s="923"/>
      <c r="H8" s="566" t="s">
        <v>675</v>
      </c>
      <c r="I8" s="305">
        <v>30</v>
      </c>
      <c r="J8" s="947"/>
      <c r="K8" s="1173"/>
      <c r="L8" s="1173"/>
      <c r="M8" s="1174"/>
      <c r="N8" s="1169"/>
      <c r="O8" s="1174"/>
      <c r="P8" s="1174"/>
      <c r="Q8" s="947"/>
      <c r="R8" s="947"/>
    </row>
    <row r="9" spans="1:18" ht="30" x14ac:dyDescent="0.25">
      <c r="A9" s="1168"/>
      <c r="B9" s="947"/>
      <c r="C9" s="1169"/>
      <c r="D9" s="947"/>
      <c r="E9" s="947"/>
      <c r="F9" s="1170"/>
      <c r="G9" s="923" t="s">
        <v>44</v>
      </c>
      <c r="H9" s="566" t="s">
        <v>203</v>
      </c>
      <c r="I9" s="622" t="s">
        <v>41</v>
      </c>
      <c r="J9" s="947"/>
      <c r="K9" s="1173"/>
      <c r="L9" s="1173"/>
      <c r="M9" s="1174"/>
      <c r="N9" s="1169"/>
      <c r="O9" s="1174"/>
      <c r="P9" s="1174"/>
      <c r="Q9" s="947"/>
      <c r="R9" s="947"/>
    </row>
    <row r="10" spans="1:18" x14ac:dyDescent="0.25">
      <c r="A10" s="1168"/>
      <c r="B10" s="947"/>
      <c r="C10" s="1169"/>
      <c r="D10" s="947"/>
      <c r="E10" s="947"/>
      <c r="F10" s="1170"/>
      <c r="G10" s="923"/>
      <c r="H10" s="566" t="s">
        <v>675</v>
      </c>
      <c r="I10" s="622" t="s">
        <v>1399</v>
      </c>
      <c r="J10" s="947"/>
      <c r="K10" s="1173"/>
      <c r="L10" s="1173"/>
      <c r="M10" s="1174"/>
      <c r="N10" s="1169"/>
      <c r="O10" s="1174"/>
      <c r="P10" s="1174"/>
      <c r="Q10" s="947"/>
      <c r="R10" s="947"/>
    </row>
    <row r="11" spans="1:18" ht="91.5" customHeight="1" x14ac:dyDescent="0.25">
      <c r="A11" s="1168"/>
      <c r="B11" s="947"/>
      <c r="C11" s="1169"/>
      <c r="D11" s="947"/>
      <c r="E11" s="947"/>
      <c r="F11" s="1170"/>
      <c r="G11" s="947" t="s">
        <v>2534</v>
      </c>
      <c r="H11" s="566" t="s">
        <v>2535</v>
      </c>
      <c r="I11" s="622" t="s">
        <v>41</v>
      </c>
      <c r="J11" s="947"/>
      <c r="K11" s="1173"/>
      <c r="L11" s="1173"/>
      <c r="M11" s="1174"/>
      <c r="N11" s="1169"/>
      <c r="O11" s="1174"/>
      <c r="P11" s="1174"/>
      <c r="Q11" s="947"/>
      <c r="R11" s="947"/>
    </row>
    <row r="12" spans="1:18" ht="45" x14ac:dyDescent="0.25">
      <c r="A12" s="1168"/>
      <c r="B12" s="947"/>
      <c r="C12" s="1169"/>
      <c r="D12" s="947"/>
      <c r="E12" s="947"/>
      <c r="F12" s="1170"/>
      <c r="G12" s="947"/>
      <c r="H12" s="566" t="s">
        <v>2536</v>
      </c>
      <c r="I12" s="566">
        <v>24</v>
      </c>
      <c r="J12" s="947"/>
      <c r="K12" s="1173"/>
      <c r="L12" s="1173"/>
      <c r="M12" s="1174"/>
      <c r="N12" s="1169"/>
      <c r="O12" s="1174"/>
      <c r="P12" s="1174"/>
      <c r="Q12" s="947"/>
      <c r="R12" s="947"/>
    </row>
    <row r="13" spans="1:18" x14ac:dyDescent="0.25">
      <c r="A13" s="1168"/>
      <c r="B13" s="947"/>
      <c r="C13" s="1169"/>
      <c r="D13" s="947"/>
      <c r="E13" s="947"/>
      <c r="F13" s="1170"/>
      <c r="G13" s="947"/>
      <c r="H13" s="566" t="s">
        <v>2537</v>
      </c>
      <c r="I13" s="566">
        <v>1</v>
      </c>
      <c r="J13" s="947"/>
      <c r="K13" s="1173"/>
      <c r="L13" s="1173"/>
      <c r="M13" s="1174"/>
      <c r="N13" s="1169"/>
      <c r="O13" s="1174"/>
      <c r="P13" s="1174"/>
      <c r="Q13" s="947"/>
      <c r="R13" s="947"/>
    </row>
    <row r="14" spans="1:18" x14ac:dyDescent="0.25">
      <c r="A14" s="1168"/>
      <c r="B14" s="947"/>
      <c r="C14" s="1169"/>
      <c r="D14" s="947"/>
      <c r="E14" s="947"/>
      <c r="F14" s="1170"/>
      <c r="G14" s="947"/>
      <c r="H14" s="947" t="s">
        <v>2538</v>
      </c>
      <c r="I14" s="1172" t="s">
        <v>2539</v>
      </c>
      <c r="J14" s="947"/>
      <c r="K14" s="1173"/>
      <c r="L14" s="1173"/>
      <c r="M14" s="1174"/>
      <c r="N14" s="1169"/>
      <c r="O14" s="1174"/>
      <c r="P14" s="1174"/>
      <c r="Q14" s="947"/>
      <c r="R14" s="947"/>
    </row>
    <row r="15" spans="1:18" ht="97.5" customHeight="1" x14ac:dyDescent="0.25">
      <c r="A15" s="1168"/>
      <c r="B15" s="947"/>
      <c r="C15" s="1169"/>
      <c r="D15" s="947"/>
      <c r="E15" s="947"/>
      <c r="F15" s="1170"/>
      <c r="G15" s="947"/>
      <c r="H15" s="947"/>
      <c r="I15" s="1172"/>
      <c r="J15" s="947"/>
      <c r="K15" s="1173"/>
      <c r="L15" s="1173"/>
      <c r="M15" s="1174"/>
      <c r="N15" s="1169"/>
      <c r="O15" s="1174"/>
      <c r="P15" s="1174"/>
      <c r="Q15" s="947"/>
      <c r="R15" s="947"/>
    </row>
    <row r="16" spans="1:18" ht="78.75" customHeight="1" x14ac:dyDescent="0.25">
      <c r="A16" s="1168"/>
      <c r="B16" s="947"/>
      <c r="C16" s="1169"/>
      <c r="D16" s="947"/>
      <c r="E16" s="947"/>
      <c r="F16" s="1170"/>
      <c r="G16" s="947"/>
      <c r="H16" s="566" t="s">
        <v>2540</v>
      </c>
      <c r="I16" s="623">
        <v>2</v>
      </c>
      <c r="J16" s="947"/>
      <c r="K16" s="1173"/>
      <c r="L16" s="1173"/>
      <c r="M16" s="1174"/>
      <c r="N16" s="1169"/>
      <c r="O16" s="1174"/>
      <c r="P16" s="1174"/>
      <c r="Q16" s="947"/>
      <c r="R16" s="947"/>
    </row>
    <row r="17" spans="1:18" ht="103.5" customHeight="1" x14ac:dyDescent="0.25">
      <c r="A17" s="1168"/>
      <c r="B17" s="947"/>
      <c r="C17" s="1169"/>
      <c r="D17" s="947"/>
      <c r="E17" s="947"/>
      <c r="F17" s="1170"/>
      <c r="G17" s="947"/>
      <c r="H17" s="566" t="s">
        <v>2541</v>
      </c>
      <c r="I17" s="623" t="s">
        <v>2542</v>
      </c>
      <c r="J17" s="947"/>
      <c r="K17" s="1173"/>
      <c r="L17" s="1173"/>
      <c r="M17" s="1174"/>
      <c r="N17" s="1169"/>
      <c r="O17" s="1174"/>
      <c r="P17" s="1174"/>
      <c r="Q17" s="947"/>
      <c r="R17" s="947"/>
    </row>
    <row r="18" spans="1:18" ht="60" x14ac:dyDescent="0.25">
      <c r="A18" s="1168"/>
      <c r="B18" s="947"/>
      <c r="C18" s="1169"/>
      <c r="D18" s="947"/>
      <c r="E18" s="947"/>
      <c r="F18" s="1170"/>
      <c r="G18" s="947"/>
      <c r="H18" s="566" t="s">
        <v>2543</v>
      </c>
      <c r="I18" s="623" t="s">
        <v>2544</v>
      </c>
      <c r="J18" s="947"/>
      <c r="K18" s="1173"/>
      <c r="L18" s="1173"/>
      <c r="M18" s="1174"/>
      <c r="N18" s="1169"/>
      <c r="O18" s="1174"/>
      <c r="P18" s="1174"/>
      <c r="Q18" s="947"/>
      <c r="R18" s="947"/>
    </row>
    <row r="19" spans="1:18" ht="45" x14ac:dyDescent="0.25">
      <c r="A19" s="1168"/>
      <c r="B19" s="947"/>
      <c r="C19" s="1169"/>
      <c r="D19" s="947"/>
      <c r="E19" s="947"/>
      <c r="F19" s="1170"/>
      <c r="G19" s="947"/>
      <c r="H19" s="569" t="s">
        <v>2545</v>
      </c>
      <c r="I19" s="624" t="s">
        <v>2546</v>
      </c>
      <c r="J19" s="947"/>
      <c r="K19" s="1173"/>
      <c r="L19" s="1173"/>
      <c r="M19" s="1174"/>
      <c r="N19" s="1169"/>
      <c r="O19" s="1174"/>
      <c r="P19" s="1174"/>
      <c r="Q19" s="947"/>
      <c r="R19" s="947"/>
    </row>
    <row r="20" spans="1:18" ht="148.5" customHeight="1" x14ac:dyDescent="0.25">
      <c r="A20" s="1176">
        <v>2</v>
      </c>
      <c r="B20" s="923">
        <v>1</v>
      </c>
      <c r="C20" s="1176">
        <v>4</v>
      </c>
      <c r="D20" s="923">
        <v>2</v>
      </c>
      <c r="E20" s="923" t="s">
        <v>2547</v>
      </c>
      <c r="F20" s="923" t="s">
        <v>2548</v>
      </c>
      <c r="G20" s="923" t="s">
        <v>44</v>
      </c>
      <c r="H20" s="566" t="s">
        <v>203</v>
      </c>
      <c r="I20" s="305">
        <v>1</v>
      </c>
      <c r="J20" s="923" t="s">
        <v>2549</v>
      </c>
      <c r="K20" s="1177" t="s">
        <v>2550</v>
      </c>
      <c r="L20" s="1177"/>
      <c r="M20" s="1175">
        <v>37354</v>
      </c>
      <c r="N20" s="1176"/>
      <c r="O20" s="1175">
        <v>37354</v>
      </c>
      <c r="P20" s="1175"/>
      <c r="Q20" s="923" t="s">
        <v>2532</v>
      </c>
      <c r="R20" s="923" t="s">
        <v>2533</v>
      </c>
    </row>
    <row r="21" spans="1:18" ht="90" customHeight="1" x14ac:dyDescent="0.25">
      <c r="A21" s="1176"/>
      <c r="B21" s="923"/>
      <c r="C21" s="1176"/>
      <c r="D21" s="923"/>
      <c r="E21" s="923"/>
      <c r="F21" s="923"/>
      <c r="G21" s="923"/>
      <c r="H21" s="566" t="s">
        <v>675</v>
      </c>
      <c r="I21" s="566">
        <v>32</v>
      </c>
      <c r="J21" s="923"/>
      <c r="K21" s="1177"/>
      <c r="L21" s="1177"/>
      <c r="M21" s="1175"/>
      <c r="N21" s="1176"/>
      <c r="O21" s="1175"/>
      <c r="P21" s="1175"/>
      <c r="Q21" s="923"/>
      <c r="R21" s="923"/>
    </row>
    <row r="22" spans="1:18" ht="144" customHeight="1" x14ac:dyDescent="0.25">
      <c r="A22" s="1176">
        <v>3</v>
      </c>
      <c r="B22" s="923">
        <v>1</v>
      </c>
      <c r="C22" s="1176">
        <v>4</v>
      </c>
      <c r="D22" s="923">
        <v>2</v>
      </c>
      <c r="E22" s="923" t="s">
        <v>2551</v>
      </c>
      <c r="F22" s="923" t="s">
        <v>2552</v>
      </c>
      <c r="G22" s="923" t="s">
        <v>44</v>
      </c>
      <c r="H22" s="566" t="s">
        <v>203</v>
      </c>
      <c r="I22" s="625">
        <v>1</v>
      </c>
      <c r="J22" s="923" t="s">
        <v>2553</v>
      </c>
      <c r="K22" s="1177" t="s">
        <v>2550</v>
      </c>
      <c r="L22" s="1177"/>
      <c r="M22" s="1175">
        <v>22225</v>
      </c>
      <c r="N22" s="1176"/>
      <c r="O22" s="1175">
        <v>22225</v>
      </c>
      <c r="P22" s="1175"/>
      <c r="Q22" s="923" t="s">
        <v>2532</v>
      </c>
      <c r="R22" s="923" t="s">
        <v>2533</v>
      </c>
    </row>
    <row r="23" spans="1:18" ht="97.5" customHeight="1" x14ac:dyDescent="0.25">
      <c r="A23" s="1176"/>
      <c r="B23" s="923"/>
      <c r="C23" s="1176"/>
      <c r="D23" s="923"/>
      <c r="E23" s="923"/>
      <c r="F23" s="923"/>
      <c r="G23" s="923"/>
      <c r="H23" s="622" t="s">
        <v>675</v>
      </c>
      <c r="I23" s="566">
        <v>25</v>
      </c>
      <c r="J23" s="923"/>
      <c r="K23" s="1177"/>
      <c r="L23" s="1177"/>
      <c r="M23" s="1175"/>
      <c r="N23" s="1176"/>
      <c r="O23" s="1175"/>
      <c r="P23" s="1175"/>
      <c r="Q23" s="923"/>
      <c r="R23" s="923"/>
    </row>
    <row r="24" spans="1:18" s="454" customFormat="1" ht="135" customHeight="1" x14ac:dyDescent="0.25">
      <c r="A24" s="1176">
        <v>4</v>
      </c>
      <c r="B24" s="1176">
        <v>1</v>
      </c>
      <c r="C24" s="1176">
        <v>4</v>
      </c>
      <c r="D24" s="923">
        <v>2</v>
      </c>
      <c r="E24" s="923" t="s">
        <v>2554</v>
      </c>
      <c r="F24" s="923" t="s">
        <v>2555</v>
      </c>
      <c r="G24" s="923" t="s">
        <v>2556</v>
      </c>
      <c r="H24" s="566" t="s">
        <v>2557</v>
      </c>
      <c r="I24" s="622" t="s">
        <v>41</v>
      </c>
      <c r="J24" s="923" t="s">
        <v>2553</v>
      </c>
      <c r="K24" s="1177" t="s">
        <v>2550</v>
      </c>
      <c r="L24" s="1177"/>
      <c r="M24" s="1175">
        <v>21933.75</v>
      </c>
      <c r="N24" s="1176"/>
      <c r="O24" s="1175">
        <v>21933.75</v>
      </c>
      <c r="P24" s="1175"/>
      <c r="Q24" s="923" t="s">
        <v>2532</v>
      </c>
      <c r="R24" s="923" t="s">
        <v>2533</v>
      </c>
    </row>
    <row r="25" spans="1:18" s="454" customFormat="1" ht="92.25" customHeight="1" x14ac:dyDescent="0.25">
      <c r="A25" s="1176"/>
      <c r="B25" s="1176"/>
      <c r="C25" s="1176"/>
      <c r="D25" s="923"/>
      <c r="E25" s="923"/>
      <c r="F25" s="923"/>
      <c r="G25" s="923"/>
      <c r="H25" s="622" t="s">
        <v>675</v>
      </c>
      <c r="I25" s="566">
        <v>25</v>
      </c>
      <c r="J25" s="923"/>
      <c r="K25" s="1177"/>
      <c r="L25" s="1177"/>
      <c r="M25" s="1175"/>
      <c r="N25" s="1176"/>
      <c r="O25" s="1175"/>
      <c r="P25" s="1175"/>
      <c r="Q25" s="923"/>
      <c r="R25" s="923"/>
    </row>
    <row r="26" spans="1:18" s="454" customFormat="1" ht="92.25" customHeight="1" x14ac:dyDescent="0.25">
      <c r="A26" s="923">
        <v>5</v>
      </c>
      <c r="B26" s="923">
        <v>1</v>
      </c>
      <c r="C26" s="1176">
        <v>4</v>
      </c>
      <c r="D26" s="923">
        <v>2</v>
      </c>
      <c r="E26" s="923" t="s">
        <v>2558</v>
      </c>
      <c r="F26" s="923" t="s">
        <v>2559</v>
      </c>
      <c r="G26" s="1178" t="s">
        <v>444</v>
      </c>
      <c r="H26" s="566" t="s">
        <v>1158</v>
      </c>
      <c r="I26" s="566">
        <v>4</v>
      </c>
      <c r="J26" s="923" t="s">
        <v>2560</v>
      </c>
      <c r="K26" s="923" t="s">
        <v>2550</v>
      </c>
      <c r="L26" s="923"/>
      <c r="M26" s="924">
        <v>22750</v>
      </c>
      <c r="N26" s="924"/>
      <c r="O26" s="924">
        <v>22750</v>
      </c>
      <c r="P26" s="924"/>
      <c r="Q26" s="923" t="s">
        <v>2532</v>
      </c>
      <c r="R26" s="923" t="s">
        <v>2533</v>
      </c>
    </row>
    <row r="27" spans="1:18" s="454" customFormat="1" ht="80.25" customHeight="1" x14ac:dyDescent="0.25">
      <c r="A27" s="923"/>
      <c r="B27" s="923"/>
      <c r="C27" s="1176"/>
      <c r="D27" s="923"/>
      <c r="E27" s="923"/>
      <c r="F27" s="923"/>
      <c r="G27" s="1178"/>
      <c r="H27" s="566" t="s">
        <v>675</v>
      </c>
      <c r="I27" s="566">
        <v>100</v>
      </c>
      <c r="J27" s="923"/>
      <c r="K27" s="923"/>
      <c r="L27" s="923"/>
      <c r="M27" s="924"/>
      <c r="N27" s="924"/>
      <c r="O27" s="924"/>
      <c r="P27" s="924"/>
      <c r="Q27" s="923"/>
      <c r="R27" s="923"/>
    </row>
    <row r="28" spans="1:18" s="454" customFormat="1" ht="86.25" customHeight="1" x14ac:dyDescent="0.25">
      <c r="A28" s="923"/>
      <c r="B28" s="923"/>
      <c r="C28" s="1176"/>
      <c r="D28" s="923"/>
      <c r="E28" s="923"/>
      <c r="F28" s="923"/>
      <c r="G28" s="923" t="s">
        <v>886</v>
      </c>
      <c r="H28" s="566" t="s">
        <v>1251</v>
      </c>
      <c r="I28" s="566">
        <v>1</v>
      </c>
      <c r="J28" s="923"/>
      <c r="K28" s="923"/>
      <c r="L28" s="923"/>
      <c r="M28" s="924"/>
      <c r="N28" s="924"/>
      <c r="O28" s="924"/>
      <c r="P28" s="924"/>
      <c r="Q28" s="923"/>
      <c r="R28" s="923"/>
    </row>
    <row r="29" spans="1:18" s="454" customFormat="1" ht="105" customHeight="1" x14ac:dyDescent="0.25">
      <c r="A29" s="923"/>
      <c r="B29" s="923"/>
      <c r="C29" s="1176"/>
      <c r="D29" s="923"/>
      <c r="E29" s="923"/>
      <c r="F29" s="923"/>
      <c r="G29" s="923"/>
      <c r="H29" s="566" t="s">
        <v>2561</v>
      </c>
      <c r="I29" s="566">
        <v>30</v>
      </c>
      <c r="J29" s="923"/>
      <c r="K29" s="923"/>
      <c r="L29" s="923"/>
      <c r="M29" s="924"/>
      <c r="N29" s="924"/>
      <c r="O29" s="924"/>
      <c r="P29" s="924"/>
      <c r="Q29" s="923"/>
      <c r="R29" s="923"/>
    </row>
    <row r="30" spans="1:18" s="454" customFormat="1" x14ac:dyDescent="0.25">
      <c r="A30" s="923">
        <v>6</v>
      </c>
      <c r="B30" s="1176">
        <v>1</v>
      </c>
      <c r="C30" s="1176">
        <v>4</v>
      </c>
      <c r="D30" s="923">
        <v>2</v>
      </c>
      <c r="E30" s="923" t="s">
        <v>2562</v>
      </c>
      <c r="F30" s="923" t="s">
        <v>2563</v>
      </c>
      <c r="G30" s="923" t="s">
        <v>1415</v>
      </c>
      <c r="H30" s="923" t="s">
        <v>226</v>
      </c>
      <c r="I30" s="1179" t="s">
        <v>41</v>
      </c>
      <c r="J30" s="923" t="s">
        <v>2564</v>
      </c>
      <c r="K30" s="1177" t="s">
        <v>2565</v>
      </c>
      <c r="L30" s="1177"/>
      <c r="M30" s="1175">
        <v>40000</v>
      </c>
      <c r="N30" s="1176"/>
      <c r="O30" s="1175">
        <v>40000</v>
      </c>
      <c r="P30" s="1175"/>
      <c r="Q30" s="923" t="s">
        <v>2532</v>
      </c>
      <c r="R30" s="923" t="s">
        <v>2533</v>
      </c>
    </row>
    <row r="31" spans="1:18" s="454" customFormat="1" ht="235.5" customHeight="1" x14ac:dyDescent="0.25">
      <c r="A31" s="923"/>
      <c r="B31" s="1176"/>
      <c r="C31" s="1176"/>
      <c r="D31" s="923"/>
      <c r="E31" s="923"/>
      <c r="F31" s="923"/>
      <c r="G31" s="923"/>
      <c r="H31" s="923"/>
      <c r="I31" s="1179"/>
      <c r="J31" s="923"/>
      <c r="K31" s="1177"/>
      <c r="L31" s="1177"/>
      <c r="M31" s="1175"/>
      <c r="N31" s="1176"/>
      <c r="O31" s="1175"/>
      <c r="P31" s="1175"/>
      <c r="Q31" s="923"/>
      <c r="R31" s="923"/>
    </row>
    <row r="32" spans="1:18" ht="30" x14ac:dyDescent="0.25">
      <c r="A32" s="923">
        <v>7</v>
      </c>
      <c r="B32" s="923">
        <v>1</v>
      </c>
      <c r="C32" s="923">
        <v>4</v>
      </c>
      <c r="D32" s="923">
        <v>2</v>
      </c>
      <c r="E32" s="923" t="s">
        <v>2566</v>
      </c>
      <c r="F32" s="923" t="s">
        <v>2567</v>
      </c>
      <c r="G32" s="923" t="s">
        <v>114</v>
      </c>
      <c r="H32" s="566" t="s">
        <v>205</v>
      </c>
      <c r="I32" s="566">
        <v>1</v>
      </c>
      <c r="J32" s="923" t="s">
        <v>2568</v>
      </c>
      <c r="K32" s="1176" t="s">
        <v>43</v>
      </c>
      <c r="L32" s="1176"/>
      <c r="M32" s="1175">
        <v>10900</v>
      </c>
      <c r="N32" s="1175"/>
      <c r="O32" s="1175">
        <v>10900</v>
      </c>
      <c r="P32" s="1175"/>
      <c r="Q32" s="923" t="s">
        <v>2532</v>
      </c>
      <c r="R32" s="923" t="s">
        <v>2533</v>
      </c>
    </row>
    <row r="33" spans="1:18" ht="78.75" customHeight="1" x14ac:dyDescent="0.25">
      <c r="A33" s="923"/>
      <c r="B33" s="923"/>
      <c r="C33" s="923"/>
      <c r="D33" s="923"/>
      <c r="E33" s="923"/>
      <c r="F33" s="923"/>
      <c r="G33" s="923"/>
      <c r="H33" s="566" t="s">
        <v>2569</v>
      </c>
      <c r="I33" s="566">
        <v>10</v>
      </c>
      <c r="J33" s="923"/>
      <c r="K33" s="1176"/>
      <c r="L33" s="1176"/>
      <c r="M33" s="1175"/>
      <c r="N33" s="1175"/>
      <c r="O33" s="1175"/>
      <c r="P33" s="1175"/>
      <c r="Q33" s="923"/>
      <c r="R33" s="923"/>
    </row>
    <row r="34" spans="1:18" ht="52.5" customHeight="1" x14ac:dyDescent="0.25">
      <c r="A34" s="923"/>
      <c r="B34" s="923"/>
      <c r="C34" s="923"/>
      <c r="D34" s="923"/>
      <c r="E34" s="923"/>
      <c r="F34" s="923"/>
      <c r="G34" s="923" t="s">
        <v>196</v>
      </c>
      <c r="H34" s="566" t="s">
        <v>51</v>
      </c>
      <c r="I34" s="566">
        <v>1</v>
      </c>
      <c r="J34" s="923"/>
      <c r="K34" s="1176"/>
      <c r="L34" s="1176"/>
      <c r="M34" s="1175"/>
      <c r="N34" s="1175"/>
      <c r="O34" s="1175"/>
      <c r="P34" s="1175"/>
      <c r="Q34" s="923"/>
      <c r="R34" s="923"/>
    </row>
    <row r="35" spans="1:18" ht="56.25" customHeight="1" x14ac:dyDescent="0.25">
      <c r="A35" s="923"/>
      <c r="B35" s="923"/>
      <c r="C35" s="923"/>
      <c r="D35" s="923"/>
      <c r="E35" s="923"/>
      <c r="F35" s="923"/>
      <c r="G35" s="923"/>
      <c r="H35" s="566" t="s">
        <v>675</v>
      </c>
      <c r="I35" s="566">
        <v>40</v>
      </c>
      <c r="J35" s="923"/>
      <c r="K35" s="1176"/>
      <c r="L35" s="1176"/>
      <c r="M35" s="1175"/>
      <c r="N35" s="1175"/>
      <c r="O35" s="1175"/>
      <c r="P35" s="1175"/>
      <c r="Q35" s="923"/>
      <c r="R35" s="923"/>
    </row>
    <row r="36" spans="1:18" ht="133.5" customHeight="1" x14ac:dyDescent="0.25">
      <c r="A36" s="1180">
        <v>8</v>
      </c>
      <c r="B36" s="1180">
        <v>1</v>
      </c>
      <c r="C36" s="1180">
        <v>4</v>
      </c>
      <c r="D36" s="1180">
        <v>2</v>
      </c>
      <c r="E36" s="1180" t="s">
        <v>2570</v>
      </c>
      <c r="F36" s="1180" t="s">
        <v>3033</v>
      </c>
      <c r="G36" s="626" t="s">
        <v>589</v>
      </c>
      <c r="H36" s="627" t="s">
        <v>51</v>
      </c>
      <c r="I36" s="628">
        <v>1</v>
      </c>
      <c r="J36" s="1180" t="s">
        <v>3034</v>
      </c>
      <c r="K36" s="1182"/>
      <c r="L36" s="1180" t="s">
        <v>2571</v>
      </c>
      <c r="M36" s="1185"/>
      <c r="N36" s="1185">
        <v>62265.06</v>
      </c>
      <c r="O36" s="1185"/>
      <c r="P36" s="1185">
        <v>62265.06</v>
      </c>
      <c r="Q36" s="1180" t="s">
        <v>2532</v>
      </c>
      <c r="R36" s="1180" t="s">
        <v>2533</v>
      </c>
    </row>
    <row r="37" spans="1:18" ht="136.5" customHeight="1" x14ac:dyDescent="0.25">
      <c r="A37" s="1180"/>
      <c r="B37" s="1180"/>
      <c r="C37" s="1180"/>
      <c r="D37" s="1180"/>
      <c r="E37" s="1180"/>
      <c r="F37" s="1181"/>
      <c r="G37" s="629"/>
      <c r="H37" s="630" t="s">
        <v>675</v>
      </c>
      <c r="I37" s="628">
        <v>70</v>
      </c>
      <c r="J37" s="1180"/>
      <c r="K37" s="1182"/>
      <c r="L37" s="1180"/>
      <c r="M37" s="1185"/>
      <c r="N37" s="1185"/>
      <c r="O37" s="1185"/>
      <c r="P37" s="1185"/>
      <c r="Q37" s="1180"/>
      <c r="R37" s="1180"/>
    </row>
    <row r="38" spans="1:18" ht="138.75" customHeight="1" x14ac:dyDescent="0.25">
      <c r="A38" s="1180"/>
      <c r="B38" s="1180"/>
      <c r="C38" s="1180"/>
      <c r="D38" s="1180"/>
      <c r="E38" s="1180"/>
      <c r="F38" s="1180"/>
      <c r="G38" s="1183" t="s">
        <v>192</v>
      </c>
      <c r="H38" s="628" t="s">
        <v>2572</v>
      </c>
      <c r="I38" s="628">
        <v>1</v>
      </c>
      <c r="J38" s="1180"/>
      <c r="K38" s="1182"/>
      <c r="L38" s="1180"/>
      <c r="M38" s="1185"/>
      <c r="N38" s="1185"/>
      <c r="O38" s="1185"/>
      <c r="P38" s="1185"/>
      <c r="Q38" s="1180"/>
      <c r="R38" s="1180"/>
    </row>
    <row r="39" spans="1:18" ht="144" customHeight="1" x14ac:dyDescent="0.25">
      <c r="A39" s="1180"/>
      <c r="B39" s="1180"/>
      <c r="C39" s="1180"/>
      <c r="D39" s="1180"/>
      <c r="E39" s="1180"/>
      <c r="F39" s="1181"/>
      <c r="G39" s="1184"/>
      <c r="H39" s="631" t="s">
        <v>2573</v>
      </c>
      <c r="I39" s="627">
        <v>4000</v>
      </c>
      <c r="J39" s="1180"/>
      <c r="K39" s="1182"/>
      <c r="L39" s="1182"/>
      <c r="M39" s="1185"/>
      <c r="N39" s="1185"/>
      <c r="O39" s="1185"/>
      <c r="P39" s="1185"/>
      <c r="Q39" s="1180"/>
      <c r="R39" s="1180"/>
    </row>
    <row r="40" spans="1:18" ht="32.25" customHeight="1" x14ac:dyDescent="0.25">
      <c r="A40" s="1182">
        <v>9</v>
      </c>
      <c r="B40" s="1182">
        <v>1</v>
      </c>
      <c r="C40" s="1182">
        <v>4</v>
      </c>
      <c r="D40" s="1180">
        <v>2</v>
      </c>
      <c r="E40" s="1180" t="s">
        <v>2574</v>
      </c>
      <c r="F40" s="1180" t="s">
        <v>2575</v>
      </c>
      <c r="G40" s="1180" t="s">
        <v>1608</v>
      </c>
      <c r="H40" s="628" t="s">
        <v>51</v>
      </c>
      <c r="I40" s="632" t="s">
        <v>41</v>
      </c>
      <c r="J40" s="1186" t="s">
        <v>2576</v>
      </c>
      <c r="K40" s="1187"/>
      <c r="L40" s="1187" t="s">
        <v>2577</v>
      </c>
      <c r="M40" s="1185"/>
      <c r="N40" s="1185">
        <v>30867</v>
      </c>
      <c r="O40" s="1185"/>
      <c r="P40" s="1185">
        <v>30867</v>
      </c>
      <c r="Q40" s="1180" t="s">
        <v>2532</v>
      </c>
      <c r="R40" s="1180" t="s">
        <v>2533</v>
      </c>
    </row>
    <row r="41" spans="1:18" ht="51" customHeight="1" x14ac:dyDescent="0.25">
      <c r="A41" s="1182"/>
      <c r="B41" s="1182"/>
      <c r="C41" s="1182"/>
      <c r="D41" s="1180"/>
      <c r="E41" s="1180"/>
      <c r="F41" s="1180"/>
      <c r="G41" s="1180"/>
      <c r="H41" s="628" t="s">
        <v>675</v>
      </c>
      <c r="I41" s="632" t="s">
        <v>1399</v>
      </c>
      <c r="J41" s="1186"/>
      <c r="K41" s="1187"/>
      <c r="L41" s="1187"/>
      <c r="M41" s="1185"/>
      <c r="N41" s="1185"/>
      <c r="O41" s="1185"/>
      <c r="P41" s="1185"/>
      <c r="Q41" s="1180"/>
      <c r="R41" s="1180"/>
    </row>
    <row r="42" spans="1:18" ht="94.5" customHeight="1" x14ac:dyDescent="0.25">
      <c r="A42" s="1182"/>
      <c r="B42" s="1182"/>
      <c r="C42" s="1182"/>
      <c r="D42" s="1180"/>
      <c r="E42" s="1180"/>
      <c r="F42" s="1180"/>
      <c r="G42" s="1180" t="s">
        <v>44</v>
      </c>
      <c r="H42" s="628" t="s">
        <v>203</v>
      </c>
      <c r="I42" s="632" t="s">
        <v>41</v>
      </c>
      <c r="J42" s="1186"/>
      <c r="K42" s="1187"/>
      <c r="L42" s="1187"/>
      <c r="M42" s="1185"/>
      <c r="N42" s="1185"/>
      <c r="O42" s="1185"/>
      <c r="P42" s="1185"/>
      <c r="Q42" s="1180"/>
      <c r="R42" s="1180"/>
    </row>
    <row r="43" spans="1:18" ht="63" customHeight="1" x14ac:dyDescent="0.25">
      <c r="A43" s="1182"/>
      <c r="B43" s="1182"/>
      <c r="C43" s="1182"/>
      <c r="D43" s="1180"/>
      <c r="E43" s="1180"/>
      <c r="F43" s="1180"/>
      <c r="G43" s="1180"/>
      <c r="H43" s="628" t="s">
        <v>675</v>
      </c>
      <c r="I43" s="632" t="s">
        <v>1399</v>
      </c>
      <c r="J43" s="1186"/>
      <c r="K43" s="1187"/>
      <c r="L43" s="1187"/>
      <c r="M43" s="1185"/>
      <c r="N43" s="1185"/>
      <c r="O43" s="1185"/>
      <c r="P43" s="1185"/>
      <c r="Q43" s="1180"/>
      <c r="R43" s="1180"/>
    </row>
    <row r="44" spans="1:18" ht="41.25" customHeight="1" x14ac:dyDescent="0.25">
      <c r="A44" s="1182">
        <v>10</v>
      </c>
      <c r="B44" s="1182">
        <v>1</v>
      </c>
      <c r="C44" s="1182">
        <v>4</v>
      </c>
      <c r="D44" s="1180">
        <v>2</v>
      </c>
      <c r="E44" s="1180" t="s">
        <v>2578</v>
      </c>
      <c r="F44" s="1180" t="s">
        <v>2579</v>
      </c>
      <c r="G44" s="1180" t="s">
        <v>1608</v>
      </c>
      <c r="H44" s="628" t="s">
        <v>51</v>
      </c>
      <c r="I44" s="632" t="s">
        <v>41</v>
      </c>
      <c r="J44" s="1186" t="s">
        <v>2580</v>
      </c>
      <c r="K44" s="1187"/>
      <c r="L44" s="1187" t="s">
        <v>2581</v>
      </c>
      <c r="M44" s="1185"/>
      <c r="N44" s="1185">
        <v>31010</v>
      </c>
      <c r="O44" s="1185"/>
      <c r="P44" s="1185">
        <v>31010</v>
      </c>
      <c r="Q44" s="1180" t="s">
        <v>2532</v>
      </c>
      <c r="R44" s="1180" t="s">
        <v>2533</v>
      </c>
    </row>
    <row r="45" spans="1:18" ht="94.5" customHeight="1" x14ac:dyDescent="0.25">
      <c r="A45" s="1182"/>
      <c r="B45" s="1182"/>
      <c r="C45" s="1182"/>
      <c r="D45" s="1180"/>
      <c r="E45" s="1180"/>
      <c r="F45" s="1180"/>
      <c r="G45" s="1180"/>
      <c r="H45" s="628" t="s">
        <v>675</v>
      </c>
      <c r="I45" s="632" t="s">
        <v>1399</v>
      </c>
      <c r="J45" s="1186"/>
      <c r="K45" s="1187"/>
      <c r="L45" s="1187"/>
      <c r="M45" s="1185"/>
      <c r="N45" s="1185"/>
      <c r="O45" s="1185"/>
      <c r="P45" s="1185"/>
      <c r="Q45" s="1180"/>
      <c r="R45" s="1180"/>
    </row>
    <row r="46" spans="1:18" ht="110.25" customHeight="1" x14ac:dyDescent="0.25">
      <c r="A46" s="1182"/>
      <c r="B46" s="1182"/>
      <c r="C46" s="1182"/>
      <c r="D46" s="1180"/>
      <c r="E46" s="1180"/>
      <c r="F46" s="1180"/>
      <c r="G46" s="1180" t="s">
        <v>44</v>
      </c>
      <c r="H46" s="628" t="s">
        <v>203</v>
      </c>
      <c r="I46" s="632" t="s">
        <v>41</v>
      </c>
      <c r="J46" s="1186"/>
      <c r="K46" s="1187"/>
      <c r="L46" s="1187"/>
      <c r="M46" s="1185"/>
      <c r="N46" s="1185"/>
      <c r="O46" s="1185"/>
      <c r="P46" s="1185"/>
      <c r="Q46" s="1180"/>
      <c r="R46" s="1180"/>
    </row>
    <row r="47" spans="1:18" ht="54.75" customHeight="1" x14ac:dyDescent="0.25">
      <c r="A47" s="1182"/>
      <c r="B47" s="1182"/>
      <c r="C47" s="1182"/>
      <c r="D47" s="1180"/>
      <c r="E47" s="1180"/>
      <c r="F47" s="1180"/>
      <c r="G47" s="1180"/>
      <c r="H47" s="628" t="s">
        <v>675</v>
      </c>
      <c r="I47" s="632" t="s">
        <v>1399</v>
      </c>
      <c r="J47" s="1186"/>
      <c r="K47" s="1187"/>
      <c r="L47" s="1187"/>
      <c r="M47" s="1185"/>
      <c r="N47" s="1185"/>
      <c r="O47" s="1185"/>
      <c r="P47" s="1185"/>
      <c r="Q47" s="1180"/>
      <c r="R47" s="1180"/>
    </row>
    <row r="48" spans="1:18" ht="245.25" customHeight="1" x14ac:dyDescent="0.25">
      <c r="A48" s="628">
        <v>11</v>
      </c>
      <c r="B48" s="627">
        <v>1</v>
      </c>
      <c r="C48" s="627">
        <v>4</v>
      </c>
      <c r="D48" s="627">
        <v>2</v>
      </c>
      <c r="E48" s="633" t="s">
        <v>2582</v>
      </c>
      <c r="F48" s="633" t="s">
        <v>2583</v>
      </c>
      <c r="G48" s="627" t="s">
        <v>1415</v>
      </c>
      <c r="H48" s="627" t="s">
        <v>226</v>
      </c>
      <c r="I48" s="627">
        <v>3</v>
      </c>
      <c r="J48" s="633" t="s">
        <v>2584</v>
      </c>
      <c r="K48" s="634"/>
      <c r="L48" s="628" t="s">
        <v>2550</v>
      </c>
      <c r="M48" s="634"/>
      <c r="N48" s="635">
        <v>112500</v>
      </c>
      <c r="O48" s="635"/>
      <c r="P48" s="635">
        <v>112500</v>
      </c>
      <c r="Q48" s="627" t="s">
        <v>2532</v>
      </c>
      <c r="R48" s="628" t="s">
        <v>2533</v>
      </c>
    </row>
    <row r="49" spans="1:18" ht="121.5" customHeight="1" x14ac:dyDescent="0.25">
      <c r="A49" s="1180">
        <v>12</v>
      </c>
      <c r="B49" s="1182">
        <v>1</v>
      </c>
      <c r="C49" s="1182">
        <v>4</v>
      </c>
      <c r="D49" s="1182">
        <v>2</v>
      </c>
      <c r="E49" s="1180" t="s">
        <v>2585</v>
      </c>
      <c r="F49" s="1180" t="s">
        <v>2586</v>
      </c>
      <c r="G49" s="1180" t="s">
        <v>1608</v>
      </c>
      <c r="H49" s="628" t="s">
        <v>51</v>
      </c>
      <c r="I49" s="632" t="s">
        <v>41</v>
      </c>
      <c r="J49" s="1180" t="s">
        <v>2587</v>
      </c>
      <c r="K49" s="1182"/>
      <c r="L49" s="1180" t="s">
        <v>2588</v>
      </c>
      <c r="M49" s="1182"/>
      <c r="N49" s="1185">
        <v>40989.9</v>
      </c>
      <c r="O49" s="1185"/>
      <c r="P49" s="1185">
        <v>40989.9</v>
      </c>
      <c r="Q49" s="1180" t="s">
        <v>2532</v>
      </c>
      <c r="R49" s="1180" t="s">
        <v>2533</v>
      </c>
    </row>
    <row r="50" spans="1:18" ht="128.25" customHeight="1" x14ac:dyDescent="0.25">
      <c r="A50" s="1180"/>
      <c r="B50" s="1182"/>
      <c r="C50" s="1182"/>
      <c r="D50" s="1182"/>
      <c r="E50" s="1180"/>
      <c r="F50" s="1180"/>
      <c r="G50" s="1180"/>
      <c r="H50" s="628" t="s">
        <v>675</v>
      </c>
      <c r="I50" s="632" t="s">
        <v>1399</v>
      </c>
      <c r="J50" s="1180"/>
      <c r="K50" s="1182"/>
      <c r="L50" s="1182"/>
      <c r="M50" s="1182"/>
      <c r="N50" s="1185"/>
      <c r="O50" s="1185"/>
      <c r="P50" s="1185"/>
      <c r="Q50" s="1180"/>
      <c r="R50" s="1180"/>
    </row>
    <row r="51" spans="1:18" ht="45.6" customHeight="1" x14ac:dyDescent="0.25">
      <c r="A51" s="1183">
        <v>13</v>
      </c>
      <c r="B51" s="1189">
        <v>1</v>
      </c>
      <c r="C51" s="1189">
        <v>4</v>
      </c>
      <c r="D51" s="1189">
        <v>2</v>
      </c>
      <c r="E51" s="1183" t="s">
        <v>2589</v>
      </c>
      <c r="F51" s="1183" t="s">
        <v>3035</v>
      </c>
      <c r="G51" s="1180" t="s">
        <v>44</v>
      </c>
      <c r="H51" s="628" t="s">
        <v>203</v>
      </c>
      <c r="I51" s="632" t="s">
        <v>41</v>
      </c>
      <c r="J51" s="1183" t="s">
        <v>2590</v>
      </c>
      <c r="K51" s="1189"/>
      <c r="L51" s="1183" t="s">
        <v>2591</v>
      </c>
      <c r="M51" s="1192"/>
      <c r="N51" s="1192">
        <v>55284.425000000003</v>
      </c>
      <c r="O51" s="636"/>
      <c r="P51" s="1192">
        <v>55284.425000000003</v>
      </c>
      <c r="Q51" s="1183" t="s">
        <v>2532</v>
      </c>
      <c r="R51" s="1183" t="s">
        <v>2533</v>
      </c>
    </row>
    <row r="52" spans="1:18" ht="43.9" customHeight="1" x14ac:dyDescent="0.25">
      <c r="A52" s="1188"/>
      <c r="B52" s="1190"/>
      <c r="C52" s="1190"/>
      <c r="D52" s="1190"/>
      <c r="E52" s="1188"/>
      <c r="F52" s="1188"/>
      <c r="G52" s="1180"/>
      <c r="H52" s="628" t="s">
        <v>675</v>
      </c>
      <c r="I52" s="632" t="s">
        <v>1412</v>
      </c>
      <c r="J52" s="1188"/>
      <c r="K52" s="1190"/>
      <c r="L52" s="1188"/>
      <c r="M52" s="1190"/>
      <c r="N52" s="1190"/>
      <c r="O52" s="637"/>
      <c r="P52" s="1193"/>
      <c r="Q52" s="1188"/>
      <c r="R52" s="1188"/>
    </row>
    <row r="53" spans="1:18" ht="54.6" customHeight="1" x14ac:dyDescent="0.25">
      <c r="A53" s="1188"/>
      <c r="B53" s="1190"/>
      <c r="C53" s="1190"/>
      <c r="D53" s="1190"/>
      <c r="E53" s="1188"/>
      <c r="F53" s="1188"/>
      <c r="G53" s="1183" t="s">
        <v>196</v>
      </c>
      <c r="H53" s="628" t="s">
        <v>51</v>
      </c>
      <c r="I53" s="632" t="s">
        <v>41</v>
      </c>
      <c r="J53" s="1188"/>
      <c r="K53" s="1190"/>
      <c r="L53" s="1188"/>
      <c r="M53" s="1190"/>
      <c r="N53" s="1190"/>
      <c r="O53" s="637"/>
      <c r="P53" s="1193"/>
      <c r="Q53" s="1188"/>
      <c r="R53" s="1188"/>
    </row>
    <row r="54" spans="1:18" ht="58.15" customHeight="1" x14ac:dyDescent="0.25">
      <c r="A54" s="1188"/>
      <c r="B54" s="1190"/>
      <c r="C54" s="1190"/>
      <c r="D54" s="1190"/>
      <c r="E54" s="1188"/>
      <c r="F54" s="1188"/>
      <c r="G54" s="1184"/>
      <c r="H54" s="628" t="s">
        <v>52</v>
      </c>
      <c r="I54" s="632" t="s">
        <v>167</v>
      </c>
      <c r="J54" s="1188"/>
      <c r="K54" s="1190"/>
      <c r="L54" s="1188"/>
      <c r="M54" s="1190"/>
      <c r="N54" s="1190"/>
      <c r="O54" s="637"/>
      <c r="P54" s="1193"/>
      <c r="Q54" s="1188"/>
      <c r="R54" s="1188"/>
    </row>
    <row r="55" spans="1:18" ht="51.6" customHeight="1" x14ac:dyDescent="0.25">
      <c r="A55" s="1188"/>
      <c r="B55" s="1190"/>
      <c r="C55" s="1190"/>
      <c r="D55" s="1190"/>
      <c r="E55" s="1188"/>
      <c r="F55" s="1188"/>
      <c r="G55" s="1183" t="s">
        <v>1699</v>
      </c>
      <c r="H55" s="628" t="s">
        <v>1725</v>
      </c>
      <c r="I55" s="632" t="s">
        <v>41</v>
      </c>
      <c r="J55" s="1188"/>
      <c r="K55" s="1190"/>
      <c r="L55" s="1188"/>
      <c r="M55" s="1190"/>
      <c r="N55" s="1190"/>
      <c r="O55" s="637"/>
      <c r="P55" s="1193"/>
      <c r="Q55" s="1188"/>
      <c r="R55" s="1188"/>
    </row>
    <row r="56" spans="1:18" ht="54" customHeight="1" x14ac:dyDescent="0.25">
      <c r="A56" s="1184"/>
      <c r="B56" s="1191"/>
      <c r="C56" s="1191"/>
      <c r="D56" s="1191"/>
      <c r="E56" s="1184"/>
      <c r="F56" s="1184"/>
      <c r="G56" s="1184"/>
      <c r="H56" s="628" t="s">
        <v>2592</v>
      </c>
      <c r="I56" s="632" t="s">
        <v>167</v>
      </c>
      <c r="J56" s="1184"/>
      <c r="K56" s="1191"/>
      <c r="L56" s="1184"/>
      <c r="M56" s="1191"/>
      <c r="N56" s="1191"/>
      <c r="O56" s="638"/>
      <c r="P56" s="1194"/>
      <c r="Q56" s="1184"/>
      <c r="R56" s="1184"/>
    </row>
    <row r="57" spans="1:18" ht="123.75" customHeight="1" x14ac:dyDescent="0.25">
      <c r="A57" s="1180">
        <v>14</v>
      </c>
      <c r="B57" s="1180">
        <v>1</v>
      </c>
      <c r="C57" s="1180">
        <v>4</v>
      </c>
      <c r="D57" s="1180">
        <v>2</v>
      </c>
      <c r="E57" s="1180" t="s">
        <v>2593</v>
      </c>
      <c r="F57" s="1180" t="s">
        <v>2594</v>
      </c>
      <c r="G57" s="1180" t="s">
        <v>44</v>
      </c>
      <c r="H57" s="628" t="s">
        <v>203</v>
      </c>
      <c r="I57" s="632" t="s">
        <v>41</v>
      </c>
      <c r="J57" s="1180" t="s">
        <v>2595</v>
      </c>
      <c r="K57" s="1180"/>
      <c r="L57" s="1180" t="s">
        <v>2596</v>
      </c>
      <c r="M57" s="1180"/>
      <c r="N57" s="1195">
        <v>18520.849999999999</v>
      </c>
      <c r="O57" s="1195"/>
      <c r="P57" s="1195">
        <v>18520.849999999999</v>
      </c>
      <c r="Q57" s="1180" t="s">
        <v>2532</v>
      </c>
      <c r="R57" s="1180" t="s">
        <v>2533</v>
      </c>
    </row>
    <row r="58" spans="1:18" ht="168.75" customHeight="1" x14ac:dyDescent="0.25">
      <c r="A58" s="1180"/>
      <c r="B58" s="1180"/>
      <c r="C58" s="1180"/>
      <c r="D58" s="1180"/>
      <c r="E58" s="1180"/>
      <c r="F58" s="1180"/>
      <c r="G58" s="1180"/>
      <c r="H58" s="628" t="s">
        <v>675</v>
      </c>
      <c r="I58" s="632" t="s">
        <v>1399</v>
      </c>
      <c r="J58" s="1180"/>
      <c r="K58" s="1180"/>
      <c r="L58" s="1180"/>
      <c r="M58" s="1180"/>
      <c r="N58" s="1195"/>
      <c r="O58" s="1195"/>
      <c r="P58" s="1195"/>
      <c r="Q58" s="1180"/>
      <c r="R58" s="1180"/>
    </row>
    <row r="59" spans="1:18" ht="126" customHeight="1" x14ac:dyDescent="0.25">
      <c r="A59" s="1196">
        <v>15</v>
      </c>
      <c r="B59" s="1182">
        <v>1</v>
      </c>
      <c r="C59" s="1182">
        <v>4</v>
      </c>
      <c r="D59" s="1180">
        <v>2</v>
      </c>
      <c r="E59" s="1180" t="s">
        <v>2597</v>
      </c>
      <c r="F59" s="1180" t="s">
        <v>2598</v>
      </c>
      <c r="G59" s="1180" t="s">
        <v>196</v>
      </c>
      <c r="H59" s="628" t="s">
        <v>51</v>
      </c>
      <c r="I59" s="632" t="s">
        <v>161</v>
      </c>
      <c r="J59" s="1180" t="s">
        <v>2599</v>
      </c>
      <c r="K59" s="1187"/>
      <c r="L59" s="1187" t="s">
        <v>2550</v>
      </c>
      <c r="M59" s="1185"/>
      <c r="N59" s="1185">
        <v>16294.8</v>
      </c>
      <c r="O59" s="1185"/>
      <c r="P59" s="1185">
        <v>16294.8</v>
      </c>
      <c r="Q59" s="1180" t="s">
        <v>2532</v>
      </c>
      <c r="R59" s="1180" t="s">
        <v>2533</v>
      </c>
    </row>
    <row r="60" spans="1:18" ht="159.75" customHeight="1" x14ac:dyDescent="0.25">
      <c r="A60" s="1196"/>
      <c r="B60" s="1182"/>
      <c r="C60" s="1182"/>
      <c r="D60" s="1180"/>
      <c r="E60" s="1180"/>
      <c r="F60" s="1180"/>
      <c r="G60" s="1180"/>
      <c r="H60" s="628" t="s">
        <v>675</v>
      </c>
      <c r="I60" s="628">
        <v>100</v>
      </c>
      <c r="J60" s="1180"/>
      <c r="K60" s="1187"/>
      <c r="L60" s="1187"/>
      <c r="M60" s="1185"/>
      <c r="N60" s="1185"/>
      <c r="O60" s="1185"/>
      <c r="P60" s="1185"/>
      <c r="Q60" s="1180"/>
      <c r="R60" s="1180"/>
    </row>
    <row r="61" spans="1:18" ht="111.75" customHeight="1" x14ac:dyDescent="0.25">
      <c r="A61" s="1196">
        <v>16</v>
      </c>
      <c r="B61" s="1196">
        <v>1</v>
      </c>
      <c r="C61" s="1197">
        <v>4</v>
      </c>
      <c r="D61" s="1196">
        <v>2</v>
      </c>
      <c r="E61" s="1196" t="s">
        <v>2600</v>
      </c>
      <c r="F61" s="1196" t="s">
        <v>2601</v>
      </c>
      <c r="G61" s="1196" t="s">
        <v>44</v>
      </c>
      <c r="H61" s="633" t="s">
        <v>203</v>
      </c>
      <c r="I61" s="633">
        <v>1</v>
      </c>
      <c r="J61" s="1196" t="s">
        <v>2602</v>
      </c>
      <c r="K61" s="1199"/>
      <c r="L61" s="1199" t="s">
        <v>2550</v>
      </c>
      <c r="M61" s="1200"/>
      <c r="N61" s="1200">
        <v>34587</v>
      </c>
      <c r="O61" s="1200"/>
      <c r="P61" s="1200">
        <v>34587</v>
      </c>
      <c r="Q61" s="1196" t="s">
        <v>2532</v>
      </c>
      <c r="R61" s="1196" t="s">
        <v>2533</v>
      </c>
    </row>
    <row r="62" spans="1:18" ht="111.75" customHeight="1" x14ac:dyDescent="0.25">
      <c r="A62" s="1196"/>
      <c r="B62" s="1196"/>
      <c r="C62" s="1197"/>
      <c r="D62" s="1196"/>
      <c r="E62" s="1196"/>
      <c r="F62" s="1196"/>
      <c r="G62" s="1196"/>
      <c r="H62" s="633" t="s">
        <v>675</v>
      </c>
      <c r="I62" s="639" t="s">
        <v>1412</v>
      </c>
      <c r="J62" s="1196"/>
      <c r="K62" s="1199"/>
      <c r="L62" s="1199"/>
      <c r="M62" s="1200"/>
      <c r="N62" s="1200"/>
      <c r="O62" s="1200"/>
      <c r="P62" s="1200"/>
      <c r="Q62" s="1196"/>
      <c r="R62" s="1196"/>
    </row>
    <row r="63" spans="1:18" ht="178.5" customHeight="1" x14ac:dyDescent="0.25">
      <c r="A63" s="1196">
        <v>17</v>
      </c>
      <c r="B63" s="1196">
        <v>1</v>
      </c>
      <c r="C63" s="1196">
        <v>4</v>
      </c>
      <c r="D63" s="1196">
        <v>2</v>
      </c>
      <c r="E63" s="1196" t="s">
        <v>2603</v>
      </c>
      <c r="F63" s="1183" t="s">
        <v>3036</v>
      </c>
      <c r="G63" s="1196" t="s">
        <v>44</v>
      </c>
      <c r="H63" s="633" t="s">
        <v>203</v>
      </c>
      <c r="I63" s="633">
        <v>1</v>
      </c>
      <c r="J63" s="1180" t="s">
        <v>2604</v>
      </c>
      <c r="K63" s="1196"/>
      <c r="L63" s="1196" t="s">
        <v>2605</v>
      </c>
      <c r="M63" s="1196"/>
      <c r="N63" s="1195">
        <v>27299.85</v>
      </c>
      <c r="O63" s="1195"/>
      <c r="P63" s="1195">
        <v>27299.85</v>
      </c>
      <c r="Q63" s="1195" t="s">
        <v>2532</v>
      </c>
      <c r="R63" s="1196" t="s">
        <v>2533</v>
      </c>
    </row>
    <row r="64" spans="1:18" ht="150.75" customHeight="1" x14ac:dyDescent="0.25">
      <c r="A64" s="1196"/>
      <c r="B64" s="1196"/>
      <c r="C64" s="1196"/>
      <c r="D64" s="1196"/>
      <c r="E64" s="1196"/>
      <c r="F64" s="1184"/>
      <c r="G64" s="1196"/>
      <c r="H64" s="633" t="s">
        <v>675</v>
      </c>
      <c r="I64" s="639" t="s">
        <v>167</v>
      </c>
      <c r="J64" s="1180"/>
      <c r="K64" s="1180"/>
      <c r="L64" s="1180"/>
      <c r="M64" s="1180"/>
      <c r="N64" s="1195"/>
      <c r="O64" s="1195"/>
      <c r="P64" s="1195"/>
      <c r="Q64" s="1195"/>
      <c r="R64" s="1196"/>
    </row>
    <row r="65" spans="1:18" ht="99.75" customHeight="1" x14ac:dyDescent="0.25">
      <c r="A65" s="1197">
        <v>18</v>
      </c>
      <c r="B65" s="1197">
        <v>1</v>
      </c>
      <c r="C65" s="1198">
        <v>4</v>
      </c>
      <c r="D65" s="1196">
        <v>2</v>
      </c>
      <c r="E65" s="1196" t="s">
        <v>2606</v>
      </c>
      <c r="F65" s="1196" t="s">
        <v>2607</v>
      </c>
      <c r="G65" s="1196" t="s">
        <v>444</v>
      </c>
      <c r="H65" s="633" t="s">
        <v>1158</v>
      </c>
      <c r="I65" s="639" t="s">
        <v>2608</v>
      </c>
      <c r="J65" s="1196" t="s">
        <v>2609</v>
      </c>
      <c r="K65" s="1199"/>
      <c r="L65" s="1199" t="s">
        <v>2610</v>
      </c>
      <c r="M65" s="1200"/>
      <c r="N65" s="1200">
        <v>139536</v>
      </c>
      <c r="O65" s="1200"/>
      <c r="P65" s="1200">
        <v>139536</v>
      </c>
      <c r="Q65" s="1196" t="s">
        <v>2532</v>
      </c>
      <c r="R65" s="1196" t="s">
        <v>2533</v>
      </c>
    </row>
    <row r="66" spans="1:18" ht="128.25" customHeight="1" x14ac:dyDescent="0.25">
      <c r="A66" s="1197"/>
      <c r="B66" s="1197"/>
      <c r="C66" s="1198"/>
      <c r="D66" s="1196"/>
      <c r="E66" s="1196"/>
      <c r="F66" s="1196"/>
      <c r="G66" s="1196"/>
      <c r="H66" s="633" t="s">
        <v>675</v>
      </c>
      <c r="I66" s="639" t="s">
        <v>2611</v>
      </c>
      <c r="J66" s="1196"/>
      <c r="K66" s="1199"/>
      <c r="L66" s="1199"/>
      <c r="M66" s="1200"/>
      <c r="N66" s="1200"/>
      <c r="O66" s="1200"/>
      <c r="P66" s="1200"/>
      <c r="Q66" s="1196"/>
      <c r="R66" s="1196"/>
    </row>
    <row r="68" spans="1:18" ht="15.75" x14ac:dyDescent="0.25">
      <c r="M68" s="852"/>
      <c r="N68" s="966" t="s">
        <v>35</v>
      </c>
      <c r="O68" s="966"/>
      <c r="P68" s="966"/>
    </row>
    <row r="69" spans="1:18" x14ac:dyDescent="0.25">
      <c r="M69" s="852"/>
      <c r="N69" s="716" t="s">
        <v>36</v>
      </c>
      <c r="O69" s="852" t="s">
        <v>37</v>
      </c>
      <c r="P69" s="852"/>
    </row>
    <row r="70" spans="1:18" x14ac:dyDescent="0.25">
      <c r="M70" s="852"/>
      <c r="N70" s="718"/>
      <c r="O70" s="292">
        <v>2020</v>
      </c>
      <c r="P70" s="292">
        <v>2021</v>
      </c>
    </row>
    <row r="71" spans="1:18" x14ac:dyDescent="0.25">
      <c r="M71" s="292" t="s">
        <v>887</v>
      </c>
      <c r="N71" s="210">
        <v>18</v>
      </c>
      <c r="O71" s="199">
        <f>SUM(O7,O20,O22,O24,O26,O30,O32)</f>
        <v>227821.89</v>
      </c>
      <c r="P71" s="199">
        <f>SUM(P36,P40,P44,P48,P49,P51,P57,P59,P61,P63,P65)</f>
        <v>569154.88500000001</v>
      </c>
    </row>
    <row r="72" spans="1:18" x14ac:dyDescent="0.25">
      <c r="N72" s="233"/>
      <c r="O72" s="455"/>
    </row>
    <row r="73" spans="1:18" x14ac:dyDescent="0.25">
      <c r="P73" s="233"/>
    </row>
  </sheetData>
  <mergeCells count="301">
    <mergeCell ref="M68:M70"/>
    <mergeCell ref="N68:P68"/>
    <mergeCell ref="N69:N70"/>
    <mergeCell ref="O69:P69"/>
    <mergeCell ref="K65:K66"/>
    <mergeCell ref="L65:L66"/>
    <mergeCell ref="M65:M66"/>
    <mergeCell ref="N65:N66"/>
    <mergeCell ref="O65:O66"/>
    <mergeCell ref="P65:P66"/>
    <mergeCell ref="G63:G64"/>
    <mergeCell ref="J63:J64"/>
    <mergeCell ref="K63:K64"/>
    <mergeCell ref="K61:K62"/>
    <mergeCell ref="R61:R62"/>
    <mergeCell ref="L61:L62"/>
    <mergeCell ref="M61:M62"/>
    <mergeCell ref="N61:N62"/>
    <mergeCell ref="G65:G66"/>
    <mergeCell ref="J65:J66"/>
    <mergeCell ref="G61:G62"/>
    <mergeCell ref="J61:J62"/>
    <mergeCell ref="Q65:Q66"/>
    <mergeCell ref="R65:R66"/>
    <mergeCell ref="Q63:Q64"/>
    <mergeCell ref="R63:R64"/>
    <mergeCell ref="L63:L64"/>
    <mergeCell ref="M63:M64"/>
    <mergeCell ref="N63:N64"/>
    <mergeCell ref="O63:O64"/>
    <mergeCell ref="P63:P64"/>
    <mergeCell ref="O61:O62"/>
    <mergeCell ref="P61:P62"/>
    <mergeCell ref="Q61:Q62"/>
    <mergeCell ref="B61:B62"/>
    <mergeCell ref="C61:C62"/>
    <mergeCell ref="A61:A62"/>
    <mergeCell ref="A65:A66"/>
    <mergeCell ref="B65:B66"/>
    <mergeCell ref="C65:C66"/>
    <mergeCell ref="D65:D66"/>
    <mergeCell ref="E65:E66"/>
    <mergeCell ref="F65:F66"/>
    <mergeCell ref="A63:A64"/>
    <mergeCell ref="B63:B64"/>
    <mergeCell ref="C63:C64"/>
    <mergeCell ref="D63:D64"/>
    <mergeCell ref="E63:E64"/>
    <mergeCell ref="F63:F64"/>
    <mergeCell ref="D61:D62"/>
    <mergeCell ref="E61:E62"/>
    <mergeCell ref="F61:F62"/>
    <mergeCell ref="R57:R58"/>
    <mergeCell ref="L57:L58"/>
    <mergeCell ref="M57:M58"/>
    <mergeCell ref="N57:N58"/>
    <mergeCell ref="O57:O58"/>
    <mergeCell ref="P57:P58"/>
    <mergeCell ref="Q57:Q58"/>
    <mergeCell ref="A59:A60"/>
    <mergeCell ref="B59:B60"/>
    <mergeCell ref="C59:C60"/>
    <mergeCell ref="D59:D60"/>
    <mergeCell ref="E59:E60"/>
    <mergeCell ref="F59:F60"/>
    <mergeCell ref="G59:G60"/>
    <mergeCell ref="J59:J60"/>
    <mergeCell ref="K59:K60"/>
    <mergeCell ref="R59:R60"/>
    <mergeCell ref="L59:L60"/>
    <mergeCell ref="M59:M60"/>
    <mergeCell ref="N59:N60"/>
    <mergeCell ref="O59:O60"/>
    <mergeCell ref="P59:P60"/>
    <mergeCell ref="Q59:Q60"/>
    <mergeCell ref="A57:A58"/>
    <mergeCell ref="B57:B58"/>
    <mergeCell ref="C57:C58"/>
    <mergeCell ref="D57:D58"/>
    <mergeCell ref="E57:E58"/>
    <mergeCell ref="F57:F58"/>
    <mergeCell ref="G57:G58"/>
    <mergeCell ref="J57:J58"/>
    <mergeCell ref="K57:K58"/>
    <mergeCell ref="A51:A56"/>
    <mergeCell ref="B51:B56"/>
    <mergeCell ref="C51:C56"/>
    <mergeCell ref="D51:D56"/>
    <mergeCell ref="E51:E56"/>
    <mergeCell ref="N51:N56"/>
    <mergeCell ref="P51:P56"/>
    <mergeCell ref="Q51:Q56"/>
    <mergeCell ref="R51:R56"/>
    <mergeCell ref="G53:G54"/>
    <mergeCell ref="G55:G56"/>
    <mergeCell ref="F51:F56"/>
    <mergeCell ref="G51:G52"/>
    <mergeCell ref="J51:J56"/>
    <mergeCell ref="K51:K56"/>
    <mergeCell ref="L51:L56"/>
    <mergeCell ref="M51:M56"/>
    <mergeCell ref="N49:N50"/>
    <mergeCell ref="O49:O50"/>
    <mergeCell ref="P49:P50"/>
    <mergeCell ref="Q49:Q50"/>
    <mergeCell ref="R49:R50"/>
    <mergeCell ref="F49:F50"/>
    <mergeCell ref="G49:G50"/>
    <mergeCell ref="J49:J50"/>
    <mergeCell ref="K49:K50"/>
    <mergeCell ref="L49:L50"/>
    <mergeCell ref="M49:M50"/>
    <mergeCell ref="A49:A50"/>
    <mergeCell ref="B49:B50"/>
    <mergeCell ref="C49:C50"/>
    <mergeCell ref="D49:D50"/>
    <mergeCell ref="E49:E50"/>
    <mergeCell ref="G44:G45"/>
    <mergeCell ref="J44:J47"/>
    <mergeCell ref="K44:K47"/>
    <mergeCell ref="L44:L47"/>
    <mergeCell ref="P40:P43"/>
    <mergeCell ref="Q40:Q43"/>
    <mergeCell ref="R40:R43"/>
    <mergeCell ref="G42:G43"/>
    <mergeCell ref="A44:A47"/>
    <mergeCell ref="B44:B47"/>
    <mergeCell ref="C44:C47"/>
    <mergeCell ref="D44:D47"/>
    <mergeCell ref="E44:E47"/>
    <mergeCell ref="F44:F47"/>
    <mergeCell ref="J40:J43"/>
    <mergeCell ref="K40:K43"/>
    <mergeCell ref="L40:L43"/>
    <mergeCell ref="M40:M43"/>
    <mergeCell ref="N40:N43"/>
    <mergeCell ref="O40:O43"/>
    <mergeCell ref="O44:O47"/>
    <mergeCell ref="P44:P47"/>
    <mergeCell ref="Q44:Q47"/>
    <mergeCell ref="R44:R47"/>
    <mergeCell ref="G46:G47"/>
    <mergeCell ref="M44:M47"/>
    <mergeCell ref="N44:N47"/>
    <mergeCell ref="A40:A43"/>
    <mergeCell ref="B40:B43"/>
    <mergeCell ref="C40:C43"/>
    <mergeCell ref="D40:D43"/>
    <mergeCell ref="E40:E43"/>
    <mergeCell ref="F40:F43"/>
    <mergeCell ref="G40:G41"/>
    <mergeCell ref="L36:L39"/>
    <mergeCell ref="M36:M39"/>
    <mergeCell ref="A36:A39"/>
    <mergeCell ref="B36:B39"/>
    <mergeCell ref="C36:C39"/>
    <mergeCell ref="D36:D39"/>
    <mergeCell ref="E36:E39"/>
    <mergeCell ref="F36:F39"/>
    <mergeCell ref="J36:J39"/>
    <mergeCell ref="K36:K39"/>
    <mergeCell ref="R36:R39"/>
    <mergeCell ref="G38:G39"/>
    <mergeCell ref="N36:N39"/>
    <mergeCell ref="O36:O39"/>
    <mergeCell ref="P36:P39"/>
    <mergeCell ref="Q36:Q39"/>
    <mergeCell ref="G30:G31"/>
    <mergeCell ref="H30:H31"/>
    <mergeCell ref="I30:I31"/>
    <mergeCell ref="J30:J31"/>
    <mergeCell ref="K30:K31"/>
    <mergeCell ref="R32:R35"/>
    <mergeCell ref="G34:G35"/>
    <mergeCell ref="L32:L35"/>
    <mergeCell ref="M32:M35"/>
    <mergeCell ref="N32:N35"/>
    <mergeCell ref="O32:O35"/>
    <mergeCell ref="P32:P35"/>
    <mergeCell ref="Q32:Q35"/>
    <mergeCell ref="A32:A35"/>
    <mergeCell ref="B32:B35"/>
    <mergeCell ref="C32:C35"/>
    <mergeCell ref="D32:D35"/>
    <mergeCell ref="E32:E35"/>
    <mergeCell ref="F32:F35"/>
    <mergeCell ref="G32:G33"/>
    <mergeCell ref="J32:J35"/>
    <mergeCell ref="K32:K35"/>
    <mergeCell ref="O26:O29"/>
    <mergeCell ref="P26:P29"/>
    <mergeCell ref="Q26:Q29"/>
    <mergeCell ref="R26:R29"/>
    <mergeCell ref="G28:G29"/>
    <mergeCell ref="A30:A31"/>
    <mergeCell ref="B30:B31"/>
    <mergeCell ref="C30:C31"/>
    <mergeCell ref="D30:D31"/>
    <mergeCell ref="E30:E31"/>
    <mergeCell ref="G26:G27"/>
    <mergeCell ref="J26:J29"/>
    <mergeCell ref="K26:K29"/>
    <mergeCell ref="L26:L29"/>
    <mergeCell ref="M26:M29"/>
    <mergeCell ref="N26:N29"/>
    <mergeCell ref="R30:R31"/>
    <mergeCell ref="L30:L31"/>
    <mergeCell ref="M30:M31"/>
    <mergeCell ref="N30:N31"/>
    <mergeCell ref="O30:O31"/>
    <mergeCell ref="P30:P31"/>
    <mergeCell ref="Q30:Q31"/>
    <mergeCell ref="F30:F31"/>
    <mergeCell ref="A26:A29"/>
    <mergeCell ref="B26:B29"/>
    <mergeCell ref="C26:C29"/>
    <mergeCell ref="D26:D29"/>
    <mergeCell ref="E26:E29"/>
    <mergeCell ref="F26:F29"/>
    <mergeCell ref="G24:G25"/>
    <mergeCell ref="J24:J25"/>
    <mergeCell ref="K24:K25"/>
    <mergeCell ref="P22:P23"/>
    <mergeCell ref="Q22:Q23"/>
    <mergeCell ref="R22:R23"/>
    <mergeCell ref="A24:A25"/>
    <mergeCell ref="B24:B25"/>
    <mergeCell ref="C24:C25"/>
    <mergeCell ref="D24:D25"/>
    <mergeCell ref="E24:E25"/>
    <mergeCell ref="F24:F25"/>
    <mergeCell ref="G22:G23"/>
    <mergeCell ref="J22:J23"/>
    <mergeCell ref="K22:K23"/>
    <mergeCell ref="L22:L23"/>
    <mergeCell ref="M22:M23"/>
    <mergeCell ref="N22:N23"/>
    <mergeCell ref="O24:O25"/>
    <mergeCell ref="P24:P25"/>
    <mergeCell ref="Q24:Q25"/>
    <mergeCell ref="R24:R25"/>
    <mergeCell ref="L24:L25"/>
    <mergeCell ref="M24:M25"/>
    <mergeCell ref="N24:N25"/>
    <mergeCell ref="P7:P19"/>
    <mergeCell ref="O20:O21"/>
    <mergeCell ref="P20:P21"/>
    <mergeCell ref="Q20:Q21"/>
    <mergeCell ref="R20:R21"/>
    <mergeCell ref="A22:A23"/>
    <mergeCell ref="B22:B23"/>
    <mergeCell ref="C22:C23"/>
    <mergeCell ref="D22:D23"/>
    <mergeCell ref="E22:E23"/>
    <mergeCell ref="F22:F23"/>
    <mergeCell ref="G20:G21"/>
    <mergeCell ref="J20:J21"/>
    <mergeCell ref="K20:K21"/>
    <mergeCell ref="L20:L21"/>
    <mergeCell ref="M20:M21"/>
    <mergeCell ref="N20:N21"/>
    <mergeCell ref="A20:A21"/>
    <mergeCell ref="B20:B21"/>
    <mergeCell ref="C20:C21"/>
    <mergeCell ref="D20:D21"/>
    <mergeCell ref="E20:E21"/>
    <mergeCell ref="F20:F21"/>
    <mergeCell ref="O22:O23"/>
    <mergeCell ref="G9:G10"/>
    <mergeCell ref="G11:G19"/>
    <mergeCell ref="H14:H15"/>
    <mergeCell ref="I14:I15"/>
    <mergeCell ref="K7:K19"/>
    <mergeCell ref="L7:L19"/>
    <mergeCell ref="M7:M19"/>
    <mergeCell ref="N7:N19"/>
    <mergeCell ref="O7:O19"/>
    <mergeCell ref="Q4:Q5"/>
    <mergeCell ref="R4:R5"/>
    <mergeCell ref="A7:A19"/>
    <mergeCell ref="B7:B19"/>
    <mergeCell ref="C7:C19"/>
    <mergeCell ref="D7:D19"/>
    <mergeCell ref="E7:E19"/>
    <mergeCell ref="F7:F19"/>
    <mergeCell ref="G7:G8"/>
    <mergeCell ref="J7:J19"/>
    <mergeCell ref="G4:G5"/>
    <mergeCell ref="H4:I4"/>
    <mergeCell ref="J4:J5"/>
    <mergeCell ref="K4:L4"/>
    <mergeCell ref="M4:N4"/>
    <mergeCell ref="O4:P4"/>
    <mergeCell ref="A4:A5"/>
    <mergeCell ref="B4:B5"/>
    <mergeCell ref="C4:C5"/>
    <mergeCell ref="D4:D5"/>
    <mergeCell ref="E4:E5"/>
    <mergeCell ref="F4:F5"/>
    <mergeCell ref="Q7:Q19"/>
    <mergeCell ref="R7:R1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77"/>
  <sheetViews>
    <sheetView zoomScale="65" zoomScaleNormal="65" workbookViewId="0">
      <selection activeCell="B71" sqref="B71"/>
    </sheetView>
  </sheetViews>
  <sheetFormatPr defaultRowHeight="15" x14ac:dyDescent="0.25"/>
  <cols>
    <col min="1" max="1" width="4.5703125" style="232" customWidth="1"/>
    <col min="2" max="2" width="8.7109375" style="232" customWidth="1"/>
    <col min="3" max="3" width="11.42578125" style="232" customWidth="1"/>
    <col min="4" max="4" width="9.5703125" style="232" customWidth="1"/>
    <col min="5" max="5" width="45.5703125" style="232" customWidth="1"/>
    <col min="6" max="6" width="61.42578125" style="9" customWidth="1"/>
    <col min="7" max="7" width="35.5703125" style="232" customWidth="1"/>
    <col min="8" max="8" width="20.42578125" style="9" customWidth="1"/>
    <col min="9" max="9" width="12.28515625" style="232" customWidth="1"/>
    <col min="10" max="10" width="32.28515625" style="232" customWidth="1"/>
    <col min="11" max="11" width="12.28515625" style="232" customWidth="1"/>
    <col min="12" max="12" width="12.5703125" style="232" customWidth="1"/>
    <col min="13" max="13" width="17.7109375" style="232" customWidth="1"/>
    <col min="14" max="14" width="17.42578125" style="232" customWidth="1"/>
    <col min="15" max="16" width="18" style="232" customWidth="1"/>
    <col min="17" max="17" width="21.42578125" style="232" customWidth="1"/>
    <col min="18" max="18" width="23.5703125" style="232" customWidth="1"/>
    <col min="19" max="19" width="19.5703125" style="232" customWidth="1"/>
    <col min="20" max="258" width="9.140625" style="232"/>
    <col min="259" max="259" width="4.5703125" style="232" bestFit="1" customWidth="1"/>
    <col min="260" max="260" width="9.5703125" style="232" bestFit="1" customWidth="1"/>
    <col min="261" max="261" width="10" style="232" bestFit="1" customWidth="1"/>
    <col min="262" max="262" width="8.7109375" style="232" bestFit="1" customWidth="1"/>
    <col min="263" max="263" width="22.7109375" style="232" customWidth="1"/>
    <col min="264" max="264" width="59.5703125" style="232" bestFit="1" customWidth="1"/>
    <col min="265" max="265" width="57.7109375" style="232" bestFit="1" customWidth="1"/>
    <col min="266" max="266" width="35.42578125" style="232" bestFit="1" customWidth="1"/>
    <col min="267" max="267" width="28.28515625" style="232" bestFit="1" customWidth="1"/>
    <col min="268" max="268" width="33.28515625" style="232" bestFit="1" customWidth="1"/>
    <col min="269" max="269" width="26" style="232" bestFit="1" customWidth="1"/>
    <col min="270" max="270" width="19.28515625" style="232" bestFit="1" customWidth="1"/>
    <col min="271" max="271" width="10.42578125" style="232" customWidth="1"/>
    <col min="272" max="272" width="11.7109375" style="232" customWidth="1"/>
    <col min="273" max="273" width="14.5703125" style="232" customWidth="1"/>
    <col min="274" max="274" width="9" style="232" bestFit="1" customWidth="1"/>
    <col min="275" max="514" width="9.140625" style="232"/>
    <col min="515" max="515" width="4.5703125" style="232" bestFit="1" customWidth="1"/>
    <col min="516" max="516" width="9.5703125" style="232" bestFit="1" customWidth="1"/>
    <col min="517" max="517" width="10" style="232" bestFit="1" customWidth="1"/>
    <col min="518" max="518" width="8.7109375" style="232" bestFit="1" customWidth="1"/>
    <col min="519" max="519" width="22.7109375" style="232" customWidth="1"/>
    <col min="520" max="520" width="59.5703125" style="232" bestFit="1" customWidth="1"/>
    <col min="521" max="521" width="57.7109375" style="232" bestFit="1" customWidth="1"/>
    <col min="522" max="522" width="35.42578125" style="232" bestFit="1" customWidth="1"/>
    <col min="523" max="523" width="28.28515625" style="232" bestFit="1" customWidth="1"/>
    <col min="524" max="524" width="33.28515625" style="232" bestFit="1" customWidth="1"/>
    <col min="525" max="525" width="26" style="232" bestFit="1" customWidth="1"/>
    <col min="526" max="526" width="19.28515625" style="232" bestFit="1" customWidth="1"/>
    <col min="527" max="527" width="10.42578125" style="232" customWidth="1"/>
    <col min="528" max="528" width="11.7109375" style="232" customWidth="1"/>
    <col min="529" max="529" width="14.5703125" style="232" customWidth="1"/>
    <col min="530" max="530" width="9" style="232" bestFit="1" customWidth="1"/>
    <col min="531" max="770" width="9.140625" style="232"/>
    <col min="771" max="771" width="4.5703125" style="232" bestFit="1" customWidth="1"/>
    <col min="772" max="772" width="9.5703125" style="232" bestFit="1" customWidth="1"/>
    <col min="773" max="773" width="10" style="232" bestFit="1" customWidth="1"/>
    <col min="774" max="774" width="8.7109375" style="232" bestFit="1" customWidth="1"/>
    <col min="775" max="775" width="22.7109375" style="232" customWidth="1"/>
    <col min="776" max="776" width="59.5703125" style="232" bestFit="1" customWidth="1"/>
    <col min="777" max="777" width="57.7109375" style="232" bestFit="1" customWidth="1"/>
    <col min="778" max="778" width="35.42578125" style="232" bestFit="1" customWidth="1"/>
    <col min="779" max="779" width="28.28515625" style="232" bestFit="1" customWidth="1"/>
    <col min="780" max="780" width="33.28515625" style="232" bestFit="1" customWidth="1"/>
    <col min="781" max="781" width="26" style="232" bestFit="1" customWidth="1"/>
    <col min="782" max="782" width="19.28515625" style="232" bestFit="1" customWidth="1"/>
    <col min="783" max="783" width="10.42578125" style="232" customWidth="1"/>
    <col min="784" max="784" width="11.7109375" style="232" customWidth="1"/>
    <col min="785" max="785" width="14.5703125" style="232" customWidth="1"/>
    <col min="786" max="786" width="9" style="232" bestFit="1" customWidth="1"/>
    <col min="787" max="1026" width="9.140625" style="232"/>
    <col min="1027" max="1027" width="4.5703125" style="232" bestFit="1" customWidth="1"/>
    <col min="1028" max="1028" width="9.5703125" style="232" bestFit="1" customWidth="1"/>
    <col min="1029" max="1029" width="10" style="232" bestFit="1" customWidth="1"/>
    <col min="1030" max="1030" width="8.7109375" style="232" bestFit="1" customWidth="1"/>
    <col min="1031" max="1031" width="22.7109375" style="232" customWidth="1"/>
    <col min="1032" max="1032" width="59.5703125" style="232" bestFit="1" customWidth="1"/>
    <col min="1033" max="1033" width="57.7109375" style="232" bestFit="1" customWidth="1"/>
    <col min="1034" max="1034" width="35.42578125" style="232" bestFit="1" customWidth="1"/>
    <col min="1035" max="1035" width="28.28515625" style="232" bestFit="1" customWidth="1"/>
    <col min="1036" max="1036" width="33.28515625" style="232" bestFit="1" customWidth="1"/>
    <col min="1037" max="1037" width="26" style="232" bestFit="1" customWidth="1"/>
    <col min="1038" max="1038" width="19.28515625" style="232" bestFit="1" customWidth="1"/>
    <col min="1039" max="1039" width="10.42578125" style="232" customWidth="1"/>
    <col min="1040" max="1040" width="11.7109375" style="232" customWidth="1"/>
    <col min="1041" max="1041" width="14.5703125" style="232" customWidth="1"/>
    <col min="1042" max="1042" width="9" style="232" bestFit="1" customWidth="1"/>
    <col min="1043" max="1282" width="9.140625" style="232"/>
    <col min="1283" max="1283" width="4.5703125" style="232" bestFit="1" customWidth="1"/>
    <col min="1284" max="1284" width="9.5703125" style="232" bestFit="1" customWidth="1"/>
    <col min="1285" max="1285" width="10" style="232" bestFit="1" customWidth="1"/>
    <col min="1286" max="1286" width="8.7109375" style="232" bestFit="1" customWidth="1"/>
    <col min="1287" max="1287" width="22.7109375" style="232" customWidth="1"/>
    <col min="1288" max="1288" width="59.5703125" style="232" bestFit="1" customWidth="1"/>
    <col min="1289" max="1289" width="57.7109375" style="232" bestFit="1" customWidth="1"/>
    <col min="1290" max="1290" width="35.42578125" style="232" bestFit="1" customWidth="1"/>
    <col min="1291" max="1291" width="28.28515625" style="232" bestFit="1" customWidth="1"/>
    <col min="1292" max="1292" width="33.28515625" style="232" bestFit="1" customWidth="1"/>
    <col min="1293" max="1293" width="26" style="232" bestFit="1" customWidth="1"/>
    <col min="1294" max="1294" width="19.28515625" style="232" bestFit="1" customWidth="1"/>
    <col min="1295" max="1295" width="10.42578125" style="232" customWidth="1"/>
    <col min="1296" max="1296" width="11.7109375" style="232" customWidth="1"/>
    <col min="1297" max="1297" width="14.5703125" style="232" customWidth="1"/>
    <col min="1298" max="1298" width="9" style="232" bestFit="1" customWidth="1"/>
    <col min="1299" max="1538" width="9.140625" style="232"/>
    <col min="1539" max="1539" width="4.5703125" style="232" bestFit="1" customWidth="1"/>
    <col min="1540" max="1540" width="9.5703125" style="232" bestFit="1" customWidth="1"/>
    <col min="1541" max="1541" width="10" style="232" bestFit="1" customWidth="1"/>
    <col min="1542" max="1542" width="8.7109375" style="232" bestFit="1" customWidth="1"/>
    <col min="1543" max="1543" width="22.7109375" style="232" customWidth="1"/>
    <col min="1544" max="1544" width="59.5703125" style="232" bestFit="1" customWidth="1"/>
    <col min="1545" max="1545" width="57.7109375" style="232" bestFit="1" customWidth="1"/>
    <col min="1546" max="1546" width="35.42578125" style="232" bestFit="1" customWidth="1"/>
    <col min="1547" max="1547" width="28.28515625" style="232" bestFit="1" customWidth="1"/>
    <col min="1548" max="1548" width="33.28515625" style="232" bestFit="1" customWidth="1"/>
    <col min="1549" max="1549" width="26" style="232" bestFit="1" customWidth="1"/>
    <col min="1550" max="1550" width="19.28515625" style="232" bestFit="1" customWidth="1"/>
    <col min="1551" max="1551" width="10.42578125" style="232" customWidth="1"/>
    <col min="1552" max="1552" width="11.7109375" style="232" customWidth="1"/>
    <col min="1553" max="1553" width="14.5703125" style="232" customWidth="1"/>
    <col min="1554" max="1554" width="9" style="232" bestFit="1" customWidth="1"/>
    <col min="1555" max="1794" width="9.140625" style="232"/>
    <col min="1795" max="1795" width="4.5703125" style="232" bestFit="1" customWidth="1"/>
    <col min="1796" max="1796" width="9.5703125" style="232" bestFit="1" customWidth="1"/>
    <col min="1797" max="1797" width="10" style="232" bestFit="1" customWidth="1"/>
    <col min="1798" max="1798" width="8.7109375" style="232" bestFit="1" customWidth="1"/>
    <col min="1799" max="1799" width="22.7109375" style="232" customWidth="1"/>
    <col min="1800" max="1800" width="59.5703125" style="232" bestFit="1" customWidth="1"/>
    <col min="1801" max="1801" width="57.7109375" style="232" bestFit="1" customWidth="1"/>
    <col min="1802" max="1802" width="35.42578125" style="232" bestFit="1" customWidth="1"/>
    <col min="1803" max="1803" width="28.28515625" style="232" bestFit="1" customWidth="1"/>
    <col min="1804" max="1804" width="33.28515625" style="232" bestFit="1" customWidth="1"/>
    <col min="1805" max="1805" width="26" style="232" bestFit="1" customWidth="1"/>
    <col min="1806" max="1806" width="19.28515625" style="232" bestFit="1" customWidth="1"/>
    <col min="1807" max="1807" width="10.42578125" style="232" customWidth="1"/>
    <col min="1808" max="1808" width="11.7109375" style="232" customWidth="1"/>
    <col min="1809" max="1809" width="14.5703125" style="232" customWidth="1"/>
    <col min="1810" max="1810" width="9" style="232" bestFit="1" customWidth="1"/>
    <col min="1811" max="2050" width="9.140625" style="232"/>
    <col min="2051" max="2051" width="4.5703125" style="232" bestFit="1" customWidth="1"/>
    <col min="2052" max="2052" width="9.5703125" style="232" bestFit="1" customWidth="1"/>
    <col min="2053" max="2053" width="10" style="232" bestFit="1" customWidth="1"/>
    <col min="2054" max="2054" width="8.7109375" style="232" bestFit="1" customWidth="1"/>
    <col min="2055" max="2055" width="22.7109375" style="232" customWidth="1"/>
    <col min="2056" max="2056" width="59.5703125" style="232" bestFit="1" customWidth="1"/>
    <col min="2057" max="2057" width="57.7109375" style="232" bestFit="1" customWidth="1"/>
    <col min="2058" max="2058" width="35.42578125" style="232" bestFit="1" customWidth="1"/>
    <col min="2059" max="2059" width="28.28515625" style="232" bestFit="1" customWidth="1"/>
    <col min="2060" max="2060" width="33.28515625" style="232" bestFit="1" customWidth="1"/>
    <col min="2061" max="2061" width="26" style="232" bestFit="1" customWidth="1"/>
    <col min="2062" max="2062" width="19.28515625" style="232" bestFit="1" customWidth="1"/>
    <col min="2063" max="2063" width="10.42578125" style="232" customWidth="1"/>
    <col min="2064" max="2064" width="11.7109375" style="232" customWidth="1"/>
    <col min="2065" max="2065" width="14.5703125" style="232" customWidth="1"/>
    <col min="2066" max="2066" width="9" style="232" bestFit="1" customWidth="1"/>
    <col min="2067" max="2306" width="9.140625" style="232"/>
    <col min="2307" max="2307" width="4.5703125" style="232" bestFit="1" customWidth="1"/>
    <col min="2308" max="2308" width="9.5703125" style="232" bestFit="1" customWidth="1"/>
    <col min="2309" max="2309" width="10" style="232" bestFit="1" customWidth="1"/>
    <col min="2310" max="2310" width="8.7109375" style="232" bestFit="1" customWidth="1"/>
    <col min="2311" max="2311" width="22.7109375" style="232" customWidth="1"/>
    <col min="2312" max="2312" width="59.5703125" style="232" bestFit="1" customWidth="1"/>
    <col min="2313" max="2313" width="57.7109375" style="232" bestFit="1" customWidth="1"/>
    <col min="2314" max="2314" width="35.42578125" style="232" bestFit="1" customWidth="1"/>
    <col min="2315" max="2315" width="28.28515625" style="232" bestFit="1" customWidth="1"/>
    <col min="2316" max="2316" width="33.28515625" style="232" bestFit="1" customWidth="1"/>
    <col min="2317" max="2317" width="26" style="232" bestFit="1" customWidth="1"/>
    <col min="2318" max="2318" width="19.28515625" style="232" bestFit="1" customWidth="1"/>
    <col min="2319" max="2319" width="10.42578125" style="232" customWidth="1"/>
    <col min="2320" max="2320" width="11.7109375" style="232" customWidth="1"/>
    <col min="2321" max="2321" width="14.5703125" style="232" customWidth="1"/>
    <col min="2322" max="2322" width="9" style="232" bestFit="1" customWidth="1"/>
    <col min="2323" max="2562" width="9.140625" style="232"/>
    <col min="2563" max="2563" width="4.5703125" style="232" bestFit="1" customWidth="1"/>
    <col min="2564" max="2564" width="9.5703125" style="232" bestFit="1" customWidth="1"/>
    <col min="2565" max="2565" width="10" style="232" bestFit="1" customWidth="1"/>
    <col min="2566" max="2566" width="8.7109375" style="232" bestFit="1" customWidth="1"/>
    <col min="2567" max="2567" width="22.7109375" style="232" customWidth="1"/>
    <col min="2568" max="2568" width="59.5703125" style="232" bestFit="1" customWidth="1"/>
    <col min="2569" max="2569" width="57.7109375" style="232" bestFit="1" customWidth="1"/>
    <col min="2570" max="2570" width="35.42578125" style="232" bestFit="1" customWidth="1"/>
    <col min="2571" max="2571" width="28.28515625" style="232" bestFit="1" customWidth="1"/>
    <col min="2572" max="2572" width="33.28515625" style="232" bestFit="1" customWidth="1"/>
    <col min="2573" max="2573" width="26" style="232" bestFit="1" customWidth="1"/>
    <col min="2574" max="2574" width="19.28515625" style="232" bestFit="1" customWidth="1"/>
    <col min="2575" max="2575" width="10.42578125" style="232" customWidth="1"/>
    <col min="2576" max="2576" width="11.7109375" style="232" customWidth="1"/>
    <col min="2577" max="2577" width="14.5703125" style="232" customWidth="1"/>
    <col min="2578" max="2578" width="9" style="232" bestFit="1" customWidth="1"/>
    <col min="2579" max="2818" width="9.140625" style="232"/>
    <col min="2819" max="2819" width="4.5703125" style="232" bestFit="1" customWidth="1"/>
    <col min="2820" max="2820" width="9.5703125" style="232" bestFit="1" customWidth="1"/>
    <col min="2821" max="2821" width="10" style="232" bestFit="1" customWidth="1"/>
    <col min="2822" max="2822" width="8.7109375" style="232" bestFit="1" customWidth="1"/>
    <col min="2823" max="2823" width="22.7109375" style="232" customWidth="1"/>
    <col min="2824" max="2824" width="59.5703125" style="232" bestFit="1" customWidth="1"/>
    <col min="2825" max="2825" width="57.7109375" style="232" bestFit="1" customWidth="1"/>
    <col min="2826" max="2826" width="35.42578125" style="232" bestFit="1" customWidth="1"/>
    <col min="2827" max="2827" width="28.28515625" style="232" bestFit="1" customWidth="1"/>
    <col min="2828" max="2828" width="33.28515625" style="232" bestFit="1" customWidth="1"/>
    <col min="2829" max="2829" width="26" style="232" bestFit="1" customWidth="1"/>
    <col min="2830" max="2830" width="19.28515625" style="232" bestFit="1" customWidth="1"/>
    <col min="2831" max="2831" width="10.42578125" style="232" customWidth="1"/>
    <col min="2832" max="2832" width="11.7109375" style="232" customWidth="1"/>
    <col min="2833" max="2833" width="14.5703125" style="232" customWidth="1"/>
    <col min="2834" max="2834" width="9" style="232" bestFit="1" customWidth="1"/>
    <col min="2835" max="3074" width="9.140625" style="232"/>
    <col min="3075" max="3075" width="4.5703125" style="232" bestFit="1" customWidth="1"/>
    <col min="3076" max="3076" width="9.5703125" style="232" bestFit="1" customWidth="1"/>
    <col min="3077" max="3077" width="10" style="232" bestFit="1" customWidth="1"/>
    <col min="3078" max="3078" width="8.7109375" style="232" bestFit="1" customWidth="1"/>
    <col min="3079" max="3079" width="22.7109375" style="232" customWidth="1"/>
    <col min="3080" max="3080" width="59.5703125" style="232" bestFit="1" customWidth="1"/>
    <col min="3081" max="3081" width="57.7109375" style="232" bestFit="1" customWidth="1"/>
    <col min="3082" max="3082" width="35.42578125" style="232" bestFit="1" customWidth="1"/>
    <col min="3083" max="3083" width="28.28515625" style="232" bestFit="1" customWidth="1"/>
    <col min="3084" max="3084" width="33.28515625" style="232" bestFit="1" customWidth="1"/>
    <col min="3085" max="3085" width="26" style="232" bestFit="1" customWidth="1"/>
    <col min="3086" max="3086" width="19.28515625" style="232" bestFit="1" customWidth="1"/>
    <col min="3087" max="3087" width="10.42578125" style="232" customWidth="1"/>
    <col min="3088" max="3088" width="11.7109375" style="232" customWidth="1"/>
    <col min="3089" max="3089" width="14.5703125" style="232" customWidth="1"/>
    <col min="3090" max="3090" width="9" style="232" bestFit="1" customWidth="1"/>
    <col min="3091" max="3330" width="9.140625" style="232"/>
    <col min="3331" max="3331" width="4.5703125" style="232" bestFit="1" customWidth="1"/>
    <col min="3332" max="3332" width="9.5703125" style="232" bestFit="1" customWidth="1"/>
    <col min="3333" max="3333" width="10" style="232" bestFit="1" customWidth="1"/>
    <col min="3334" max="3334" width="8.7109375" style="232" bestFit="1" customWidth="1"/>
    <col min="3335" max="3335" width="22.7109375" style="232" customWidth="1"/>
    <col min="3336" max="3336" width="59.5703125" style="232" bestFit="1" customWidth="1"/>
    <col min="3337" max="3337" width="57.7109375" style="232" bestFit="1" customWidth="1"/>
    <col min="3338" max="3338" width="35.42578125" style="232" bestFit="1" customWidth="1"/>
    <col min="3339" max="3339" width="28.28515625" style="232" bestFit="1" customWidth="1"/>
    <col min="3340" max="3340" width="33.28515625" style="232" bestFit="1" customWidth="1"/>
    <col min="3341" max="3341" width="26" style="232" bestFit="1" customWidth="1"/>
    <col min="3342" max="3342" width="19.28515625" style="232" bestFit="1" customWidth="1"/>
    <col min="3343" max="3343" width="10.42578125" style="232" customWidth="1"/>
    <col min="3344" max="3344" width="11.7109375" style="232" customWidth="1"/>
    <col min="3345" max="3345" width="14.5703125" style="232" customWidth="1"/>
    <col min="3346" max="3346" width="9" style="232" bestFit="1" customWidth="1"/>
    <col min="3347" max="3586" width="9.140625" style="232"/>
    <col min="3587" max="3587" width="4.5703125" style="232" bestFit="1" customWidth="1"/>
    <col min="3588" max="3588" width="9.5703125" style="232" bestFit="1" customWidth="1"/>
    <col min="3589" max="3589" width="10" style="232" bestFit="1" customWidth="1"/>
    <col min="3590" max="3590" width="8.7109375" style="232" bestFit="1" customWidth="1"/>
    <col min="3591" max="3591" width="22.7109375" style="232" customWidth="1"/>
    <col min="3592" max="3592" width="59.5703125" style="232" bestFit="1" customWidth="1"/>
    <col min="3593" max="3593" width="57.7109375" style="232" bestFit="1" customWidth="1"/>
    <col min="3594" max="3594" width="35.42578125" style="232" bestFit="1" customWidth="1"/>
    <col min="3595" max="3595" width="28.28515625" style="232" bestFit="1" customWidth="1"/>
    <col min="3596" max="3596" width="33.28515625" style="232" bestFit="1" customWidth="1"/>
    <col min="3597" max="3597" width="26" style="232" bestFit="1" customWidth="1"/>
    <col min="3598" max="3598" width="19.28515625" style="232" bestFit="1" customWidth="1"/>
    <col min="3599" max="3599" width="10.42578125" style="232" customWidth="1"/>
    <col min="3600" max="3600" width="11.7109375" style="232" customWidth="1"/>
    <col min="3601" max="3601" width="14.5703125" style="232" customWidth="1"/>
    <col min="3602" max="3602" width="9" style="232" bestFit="1" customWidth="1"/>
    <col min="3603" max="3842" width="9.140625" style="232"/>
    <col min="3843" max="3843" width="4.5703125" style="232" bestFit="1" customWidth="1"/>
    <col min="3844" max="3844" width="9.5703125" style="232" bestFit="1" customWidth="1"/>
    <col min="3845" max="3845" width="10" style="232" bestFit="1" customWidth="1"/>
    <col min="3846" max="3846" width="8.7109375" style="232" bestFit="1" customWidth="1"/>
    <col min="3847" max="3847" width="22.7109375" style="232" customWidth="1"/>
    <col min="3848" max="3848" width="59.5703125" style="232" bestFit="1" customWidth="1"/>
    <col min="3849" max="3849" width="57.7109375" style="232" bestFit="1" customWidth="1"/>
    <col min="3850" max="3850" width="35.42578125" style="232" bestFit="1" customWidth="1"/>
    <col min="3851" max="3851" width="28.28515625" style="232" bestFit="1" customWidth="1"/>
    <col min="3852" max="3852" width="33.28515625" style="232" bestFit="1" customWidth="1"/>
    <col min="3853" max="3853" width="26" style="232" bestFit="1" customWidth="1"/>
    <col min="3854" max="3854" width="19.28515625" style="232" bestFit="1" customWidth="1"/>
    <col min="3855" max="3855" width="10.42578125" style="232" customWidth="1"/>
    <col min="3856" max="3856" width="11.7109375" style="232" customWidth="1"/>
    <col min="3857" max="3857" width="14.5703125" style="232" customWidth="1"/>
    <col min="3858" max="3858" width="9" style="232" bestFit="1" customWidth="1"/>
    <col min="3859" max="4098" width="9.140625" style="232"/>
    <col min="4099" max="4099" width="4.5703125" style="232" bestFit="1" customWidth="1"/>
    <col min="4100" max="4100" width="9.5703125" style="232" bestFit="1" customWidth="1"/>
    <col min="4101" max="4101" width="10" style="232" bestFit="1" customWidth="1"/>
    <col min="4102" max="4102" width="8.7109375" style="232" bestFit="1" customWidth="1"/>
    <col min="4103" max="4103" width="22.7109375" style="232" customWidth="1"/>
    <col min="4104" max="4104" width="59.5703125" style="232" bestFit="1" customWidth="1"/>
    <col min="4105" max="4105" width="57.7109375" style="232" bestFit="1" customWidth="1"/>
    <col min="4106" max="4106" width="35.42578125" style="232" bestFit="1" customWidth="1"/>
    <col min="4107" max="4107" width="28.28515625" style="232" bestFit="1" customWidth="1"/>
    <col min="4108" max="4108" width="33.28515625" style="232" bestFit="1" customWidth="1"/>
    <col min="4109" max="4109" width="26" style="232" bestFit="1" customWidth="1"/>
    <col min="4110" max="4110" width="19.28515625" style="232" bestFit="1" customWidth="1"/>
    <col min="4111" max="4111" width="10.42578125" style="232" customWidth="1"/>
    <col min="4112" max="4112" width="11.7109375" style="232" customWidth="1"/>
    <col min="4113" max="4113" width="14.5703125" style="232" customWidth="1"/>
    <col min="4114" max="4114" width="9" style="232" bestFit="1" customWidth="1"/>
    <col min="4115" max="4354" width="9.140625" style="232"/>
    <col min="4355" max="4355" width="4.5703125" style="232" bestFit="1" customWidth="1"/>
    <col min="4356" max="4356" width="9.5703125" style="232" bestFit="1" customWidth="1"/>
    <col min="4357" max="4357" width="10" style="232" bestFit="1" customWidth="1"/>
    <col min="4358" max="4358" width="8.7109375" style="232" bestFit="1" customWidth="1"/>
    <col min="4359" max="4359" width="22.7109375" style="232" customWidth="1"/>
    <col min="4360" max="4360" width="59.5703125" style="232" bestFit="1" customWidth="1"/>
    <col min="4361" max="4361" width="57.7109375" style="232" bestFit="1" customWidth="1"/>
    <col min="4362" max="4362" width="35.42578125" style="232" bestFit="1" customWidth="1"/>
    <col min="4363" max="4363" width="28.28515625" style="232" bestFit="1" customWidth="1"/>
    <col min="4364" max="4364" width="33.28515625" style="232" bestFit="1" customWidth="1"/>
    <col min="4365" max="4365" width="26" style="232" bestFit="1" customWidth="1"/>
    <col min="4366" max="4366" width="19.28515625" style="232" bestFit="1" customWidth="1"/>
    <col min="4367" max="4367" width="10.42578125" style="232" customWidth="1"/>
    <col min="4368" max="4368" width="11.7109375" style="232" customWidth="1"/>
    <col min="4369" max="4369" width="14.5703125" style="232" customWidth="1"/>
    <col min="4370" max="4370" width="9" style="232" bestFit="1" customWidth="1"/>
    <col min="4371" max="4610" width="9.140625" style="232"/>
    <col min="4611" max="4611" width="4.5703125" style="232" bestFit="1" customWidth="1"/>
    <col min="4612" max="4612" width="9.5703125" style="232" bestFit="1" customWidth="1"/>
    <col min="4613" max="4613" width="10" style="232" bestFit="1" customWidth="1"/>
    <col min="4614" max="4614" width="8.7109375" style="232" bestFit="1" customWidth="1"/>
    <col min="4615" max="4615" width="22.7109375" style="232" customWidth="1"/>
    <col min="4616" max="4616" width="59.5703125" style="232" bestFit="1" customWidth="1"/>
    <col min="4617" max="4617" width="57.7109375" style="232" bestFit="1" customWidth="1"/>
    <col min="4618" max="4618" width="35.42578125" style="232" bestFit="1" customWidth="1"/>
    <col min="4619" max="4619" width="28.28515625" style="232" bestFit="1" customWidth="1"/>
    <col min="4620" max="4620" width="33.28515625" style="232" bestFit="1" customWidth="1"/>
    <col min="4621" max="4621" width="26" style="232" bestFit="1" customWidth="1"/>
    <col min="4622" max="4622" width="19.28515625" style="232" bestFit="1" customWidth="1"/>
    <col min="4623" max="4623" width="10.42578125" style="232" customWidth="1"/>
    <col min="4624" max="4624" width="11.7109375" style="232" customWidth="1"/>
    <col min="4625" max="4625" width="14.5703125" style="232" customWidth="1"/>
    <col min="4626" max="4626" width="9" style="232" bestFit="1" customWidth="1"/>
    <col min="4627" max="4866" width="9.140625" style="232"/>
    <col min="4867" max="4867" width="4.5703125" style="232" bestFit="1" customWidth="1"/>
    <col min="4868" max="4868" width="9.5703125" style="232" bestFit="1" customWidth="1"/>
    <col min="4869" max="4869" width="10" style="232" bestFit="1" customWidth="1"/>
    <col min="4870" max="4870" width="8.7109375" style="232" bestFit="1" customWidth="1"/>
    <col min="4871" max="4871" width="22.7109375" style="232" customWidth="1"/>
    <col min="4872" max="4872" width="59.5703125" style="232" bestFit="1" customWidth="1"/>
    <col min="4873" max="4873" width="57.7109375" style="232" bestFit="1" customWidth="1"/>
    <col min="4874" max="4874" width="35.42578125" style="232" bestFit="1" customWidth="1"/>
    <col min="4875" max="4875" width="28.28515625" style="232" bestFit="1" customWidth="1"/>
    <col min="4876" max="4876" width="33.28515625" style="232" bestFit="1" customWidth="1"/>
    <col min="4877" max="4877" width="26" style="232" bestFit="1" customWidth="1"/>
    <col min="4878" max="4878" width="19.28515625" style="232" bestFit="1" customWidth="1"/>
    <col min="4879" max="4879" width="10.42578125" style="232" customWidth="1"/>
    <col min="4880" max="4880" width="11.7109375" style="232" customWidth="1"/>
    <col min="4881" max="4881" width="14.5703125" style="232" customWidth="1"/>
    <col min="4882" max="4882" width="9" style="232" bestFit="1" customWidth="1"/>
    <col min="4883" max="5122" width="9.140625" style="232"/>
    <col min="5123" max="5123" width="4.5703125" style="232" bestFit="1" customWidth="1"/>
    <col min="5124" max="5124" width="9.5703125" style="232" bestFit="1" customWidth="1"/>
    <col min="5125" max="5125" width="10" style="232" bestFit="1" customWidth="1"/>
    <col min="5126" max="5126" width="8.7109375" style="232" bestFit="1" customWidth="1"/>
    <col min="5127" max="5127" width="22.7109375" style="232" customWidth="1"/>
    <col min="5128" max="5128" width="59.5703125" style="232" bestFit="1" customWidth="1"/>
    <col min="5129" max="5129" width="57.7109375" style="232" bestFit="1" customWidth="1"/>
    <col min="5130" max="5130" width="35.42578125" style="232" bestFit="1" customWidth="1"/>
    <col min="5131" max="5131" width="28.28515625" style="232" bestFit="1" customWidth="1"/>
    <col min="5132" max="5132" width="33.28515625" style="232" bestFit="1" customWidth="1"/>
    <col min="5133" max="5133" width="26" style="232" bestFit="1" customWidth="1"/>
    <col min="5134" max="5134" width="19.28515625" style="232" bestFit="1" customWidth="1"/>
    <col min="5135" max="5135" width="10.42578125" style="232" customWidth="1"/>
    <col min="5136" max="5136" width="11.7109375" style="232" customWidth="1"/>
    <col min="5137" max="5137" width="14.5703125" style="232" customWidth="1"/>
    <col min="5138" max="5138" width="9" style="232" bestFit="1" customWidth="1"/>
    <col min="5139" max="5378" width="9.140625" style="232"/>
    <col min="5379" max="5379" width="4.5703125" style="232" bestFit="1" customWidth="1"/>
    <col min="5380" max="5380" width="9.5703125" style="232" bestFit="1" customWidth="1"/>
    <col min="5381" max="5381" width="10" style="232" bestFit="1" customWidth="1"/>
    <col min="5382" max="5382" width="8.7109375" style="232" bestFit="1" customWidth="1"/>
    <col min="5383" max="5383" width="22.7109375" style="232" customWidth="1"/>
    <col min="5384" max="5384" width="59.5703125" style="232" bestFit="1" customWidth="1"/>
    <col min="5385" max="5385" width="57.7109375" style="232" bestFit="1" customWidth="1"/>
    <col min="5386" max="5386" width="35.42578125" style="232" bestFit="1" customWidth="1"/>
    <col min="5387" max="5387" width="28.28515625" style="232" bestFit="1" customWidth="1"/>
    <col min="5388" max="5388" width="33.28515625" style="232" bestFit="1" customWidth="1"/>
    <col min="5389" max="5389" width="26" style="232" bestFit="1" customWidth="1"/>
    <col min="5390" max="5390" width="19.28515625" style="232" bestFit="1" customWidth="1"/>
    <col min="5391" max="5391" width="10.42578125" style="232" customWidth="1"/>
    <col min="5392" max="5392" width="11.7109375" style="232" customWidth="1"/>
    <col min="5393" max="5393" width="14.5703125" style="232" customWidth="1"/>
    <col min="5394" max="5394" width="9" style="232" bestFit="1" customWidth="1"/>
    <col min="5395" max="5634" width="9.140625" style="232"/>
    <col min="5635" max="5635" width="4.5703125" style="232" bestFit="1" customWidth="1"/>
    <col min="5636" max="5636" width="9.5703125" style="232" bestFit="1" customWidth="1"/>
    <col min="5637" max="5637" width="10" style="232" bestFit="1" customWidth="1"/>
    <col min="5638" max="5638" width="8.7109375" style="232" bestFit="1" customWidth="1"/>
    <col min="5639" max="5639" width="22.7109375" style="232" customWidth="1"/>
    <col min="5640" max="5640" width="59.5703125" style="232" bestFit="1" customWidth="1"/>
    <col min="5641" max="5641" width="57.7109375" style="232" bestFit="1" customWidth="1"/>
    <col min="5642" max="5642" width="35.42578125" style="232" bestFit="1" customWidth="1"/>
    <col min="5643" max="5643" width="28.28515625" style="232" bestFit="1" customWidth="1"/>
    <col min="5644" max="5644" width="33.28515625" style="232" bestFit="1" customWidth="1"/>
    <col min="5645" max="5645" width="26" style="232" bestFit="1" customWidth="1"/>
    <col min="5646" max="5646" width="19.28515625" style="232" bestFit="1" customWidth="1"/>
    <col min="5647" max="5647" width="10.42578125" style="232" customWidth="1"/>
    <col min="5648" max="5648" width="11.7109375" style="232" customWidth="1"/>
    <col min="5649" max="5649" width="14.5703125" style="232" customWidth="1"/>
    <col min="5650" max="5650" width="9" style="232" bestFit="1" customWidth="1"/>
    <col min="5651" max="5890" width="9.140625" style="232"/>
    <col min="5891" max="5891" width="4.5703125" style="232" bestFit="1" customWidth="1"/>
    <col min="5892" max="5892" width="9.5703125" style="232" bestFit="1" customWidth="1"/>
    <col min="5893" max="5893" width="10" style="232" bestFit="1" customWidth="1"/>
    <col min="5894" max="5894" width="8.7109375" style="232" bestFit="1" customWidth="1"/>
    <col min="5895" max="5895" width="22.7109375" style="232" customWidth="1"/>
    <col min="5896" max="5896" width="59.5703125" style="232" bestFit="1" customWidth="1"/>
    <col min="5897" max="5897" width="57.7109375" style="232" bestFit="1" customWidth="1"/>
    <col min="5898" max="5898" width="35.42578125" style="232" bestFit="1" customWidth="1"/>
    <col min="5899" max="5899" width="28.28515625" style="232" bestFit="1" customWidth="1"/>
    <col min="5900" max="5900" width="33.28515625" style="232" bestFit="1" customWidth="1"/>
    <col min="5901" max="5901" width="26" style="232" bestFit="1" customWidth="1"/>
    <col min="5902" max="5902" width="19.28515625" style="232" bestFit="1" customWidth="1"/>
    <col min="5903" max="5903" width="10.42578125" style="232" customWidth="1"/>
    <col min="5904" max="5904" width="11.7109375" style="232" customWidth="1"/>
    <col min="5905" max="5905" width="14.5703125" style="232" customWidth="1"/>
    <col min="5906" max="5906" width="9" style="232" bestFit="1" customWidth="1"/>
    <col min="5907" max="6146" width="9.140625" style="232"/>
    <col min="6147" max="6147" width="4.5703125" style="232" bestFit="1" customWidth="1"/>
    <col min="6148" max="6148" width="9.5703125" style="232" bestFit="1" customWidth="1"/>
    <col min="6149" max="6149" width="10" style="232" bestFit="1" customWidth="1"/>
    <col min="6150" max="6150" width="8.7109375" style="232" bestFit="1" customWidth="1"/>
    <col min="6151" max="6151" width="22.7109375" style="232" customWidth="1"/>
    <col min="6152" max="6152" width="59.5703125" style="232" bestFit="1" customWidth="1"/>
    <col min="6153" max="6153" width="57.7109375" style="232" bestFit="1" customWidth="1"/>
    <col min="6154" max="6154" width="35.42578125" style="232" bestFit="1" customWidth="1"/>
    <col min="6155" max="6155" width="28.28515625" style="232" bestFit="1" customWidth="1"/>
    <col min="6156" max="6156" width="33.28515625" style="232" bestFit="1" customWidth="1"/>
    <col min="6157" max="6157" width="26" style="232" bestFit="1" customWidth="1"/>
    <col min="6158" max="6158" width="19.28515625" style="232" bestFit="1" customWidth="1"/>
    <col min="6159" max="6159" width="10.42578125" style="232" customWidth="1"/>
    <col min="6160" max="6160" width="11.7109375" style="232" customWidth="1"/>
    <col min="6161" max="6161" width="14.5703125" style="232" customWidth="1"/>
    <col min="6162" max="6162" width="9" style="232" bestFit="1" customWidth="1"/>
    <col min="6163" max="6402" width="9.140625" style="232"/>
    <col min="6403" max="6403" width="4.5703125" style="232" bestFit="1" customWidth="1"/>
    <col min="6404" max="6404" width="9.5703125" style="232" bestFit="1" customWidth="1"/>
    <col min="6405" max="6405" width="10" style="232" bestFit="1" customWidth="1"/>
    <col min="6406" max="6406" width="8.7109375" style="232" bestFit="1" customWidth="1"/>
    <col min="6407" max="6407" width="22.7109375" style="232" customWidth="1"/>
    <col min="6408" max="6408" width="59.5703125" style="232" bestFit="1" customWidth="1"/>
    <col min="6409" max="6409" width="57.7109375" style="232" bestFit="1" customWidth="1"/>
    <col min="6410" max="6410" width="35.42578125" style="232" bestFit="1" customWidth="1"/>
    <col min="6411" max="6411" width="28.28515625" style="232" bestFit="1" customWidth="1"/>
    <col min="6412" max="6412" width="33.28515625" style="232" bestFit="1" customWidth="1"/>
    <col min="6413" max="6413" width="26" style="232" bestFit="1" customWidth="1"/>
    <col min="6414" max="6414" width="19.28515625" style="232" bestFit="1" customWidth="1"/>
    <col min="6415" max="6415" width="10.42578125" style="232" customWidth="1"/>
    <col min="6416" max="6416" width="11.7109375" style="232" customWidth="1"/>
    <col min="6417" max="6417" width="14.5703125" style="232" customWidth="1"/>
    <col min="6418" max="6418" width="9" style="232" bestFit="1" customWidth="1"/>
    <col min="6419" max="6658" width="9.140625" style="232"/>
    <col min="6659" max="6659" width="4.5703125" style="232" bestFit="1" customWidth="1"/>
    <col min="6660" max="6660" width="9.5703125" style="232" bestFit="1" customWidth="1"/>
    <col min="6661" max="6661" width="10" style="232" bestFit="1" customWidth="1"/>
    <col min="6662" max="6662" width="8.7109375" style="232" bestFit="1" customWidth="1"/>
    <col min="6663" max="6663" width="22.7109375" style="232" customWidth="1"/>
    <col min="6664" max="6664" width="59.5703125" style="232" bestFit="1" customWidth="1"/>
    <col min="6665" max="6665" width="57.7109375" style="232" bestFit="1" customWidth="1"/>
    <col min="6666" max="6666" width="35.42578125" style="232" bestFit="1" customWidth="1"/>
    <col min="6667" max="6667" width="28.28515625" style="232" bestFit="1" customWidth="1"/>
    <col min="6668" max="6668" width="33.28515625" style="232" bestFit="1" customWidth="1"/>
    <col min="6669" max="6669" width="26" style="232" bestFit="1" customWidth="1"/>
    <col min="6670" max="6670" width="19.28515625" style="232" bestFit="1" customWidth="1"/>
    <col min="6671" max="6671" width="10.42578125" style="232" customWidth="1"/>
    <col min="6672" max="6672" width="11.7109375" style="232" customWidth="1"/>
    <col min="6673" max="6673" width="14.5703125" style="232" customWidth="1"/>
    <col min="6674" max="6674" width="9" style="232" bestFit="1" customWidth="1"/>
    <col min="6675" max="6914" width="9.140625" style="232"/>
    <col min="6915" max="6915" width="4.5703125" style="232" bestFit="1" customWidth="1"/>
    <col min="6916" max="6916" width="9.5703125" style="232" bestFit="1" customWidth="1"/>
    <col min="6917" max="6917" width="10" style="232" bestFit="1" customWidth="1"/>
    <col min="6918" max="6918" width="8.7109375" style="232" bestFit="1" customWidth="1"/>
    <col min="6919" max="6919" width="22.7109375" style="232" customWidth="1"/>
    <col min="6920" max="6920" width="59.5703125" style="232" bestFit="1" customWidth="1"/>
    <col min="6921" max="6921" width="57.7109375" style="232" bestFit="1" customWidth="1"/>
    <col min="6922" max="6922" width="35.42578125" style="232" bestFit="1" customWidth="1"/>
    <col min="6923" max="6923" width="28.28515625" style="232" bestFit="1" customWidth="1"/>
    <col min="6924" max="6924" width="33.28515625" style="232" bestFit="1" customWidth="1"/>
    <col min="6925" max="6925" width="26" style="232" bestFit="1" customWidth="1"/>
    <col min="6926" max="6926" width="19.28515625" style="232" bestFit="1" customWidth="1"/>
    <col min="6927" max="6927" width="10.42578125" style="232" customWidth="1"/>
    <col min="6928" max="6928" width="11.7109375" style="232" customWidth="1"/>
    <col min="6929" max="6929" width="14.5703125" style="232" customWidth="1"/>
    <col min="6930" max="6930" width="9" style="232" bestFit="1" customWidth="1"/>
    <col min="6931" max="7170" width="9.140625" style="232"/>
    <col min="7171" max="7171" width="4.5703125" style="232" bestFit="1" customWidth="1"/>
    <col min="7172" max="7172" width="9.5703125" style="232" bestFit="1" customWidth="1"/>
    <col min="7173" max="7173" width="10" style="232" bestFit="1" customWidth="1"/>
    <col min="7174" max="7174" width="8.7109375" style="232" bestFit="1" customWidth="1"/>
    <col min="7175" max="7175" width="22.7109375" style="232" customWidth="1"/>
    <col min="7176" max="7176" width="59.5703125" style="232" bestFit="1" customWidth="1"/>
    <col min="7177" max="7177" width="57.7109375" style="232" bestFit="1" customWidth="1"/>
    <col min="7178" max="7178" width="35.42578125" style="232" bestFit="1" customWidth="1"/>
    <col min="7179" max="7179" width="28.28515625" style="232" bestFit="1" customWidth="1"/>
    <col min="7180" max="7180" width="33.28515625" style="232" bestFit="1" customWidth="1"/>
    <col min="7181" max="7181" width="26" style="232" bestFit="1" customWidth="1"/>
    <col min="7182" max="7182" width="19.28515625" style="232" bestFit="1" customWidth="1"/>
    <col min="7183" max="7183" width="10.42578125" style="232" customWidth="1"/>
    <col min="7184" max="7184" width="11.7109375" style="232" customWidth="1"/>
    <col min="7185" max="7185" width="14.5703125" style="232" customWidth="1"/>
    <col min="7186" max="7186" width="9" style="232" bestFit="1" customWidth="1"/>
    <col min="7187" max="7426" width="9.140625" style="232"/>
    <col min="7427" max="7427" width="4.5703125" style="232" bestFit="1" customWidth="1"/>
    <col min="7428" max="7428" width="9.5703125" style="232" bestFit="1" customWidth="1"/>
    <col min="7429" max="7429" width="10" style="232" bestFit="1" customWidth="1"/>
    <col min="7430" max="7430" width="8.7109375" style="232" bestFit="1" customWidth="1"/>
    <col min="7431" max="7431" width="22.7109375" style="232" customWidth="1"/>
    <col min="7432" max="7432" width="59.5703125" style="232" bestFit="1" customWidth="1"/>
    <col min="7433" max="7433" width="57.7109375" style="232" bestFit="1" customWidth="1"/>
    <col min="7434" max="7434" width="35.42578125" style="232" bestFit="1" customWidth="1"/>
    <col min="7435" max="7435" width="28.28515625" style="232" bestFit="1" customWidth="1"/>
    <col min="7436" max="7436" width="33.28515625" style="232" bestFit="1" customWidth="1"/>
    <col min="7437" max="7437" width="26" style="232" bestFit="1" customWidth="1"/>
    <col min="7438" max="7438" width="19.28515625" style="232" bestFit="1" customWidth="1"/>
    <col min="7439" max="7439" width="10.42578125" style="232" customWidth="1"/>
    <col min="7440" max="7440" width="11.7109375" style="232" customWidth="1"/>
    <col min="7441" max="7441" width="14.5703125" style="232" customWidth="1"/>
    <col min="7442" max="7442" width="9" style="232" bestFit="1" customWidth="1"/>
    <col min="7443" max="7682" width="9.140625" style="232"/>
    <col min="7683" max="7683" width="4.5703125" style="232" bestFit="1" customWidth="1"/>
    <col min="7684" max="7684" width="9.5703125" style="232" bestFit="1" customWidth="1"/>
    <col min="7685" max="7685" width="10" style="232" bestFit="1" customWidth="1"/>
    <col min="7686" max="7686" width="8.7109375" style="232" bestFit="1" customWidth="1"/>
    <col min="7687" max="7687" width="22.7109375" style="232" customWidth="1"/>
    <col min="7688" max="7688" width="59.5703125" style="232" bestFit="1" customWidth="1"/>
    <col min="7689" max="7689" width="57.7109375" style="232" bestFit="1" customWidth="1"/>
    <col min="7690" max="7690" width="35.42578125" style="232" bestFit="1" customWidth="1"/>
    <col min="7691" max="7691" width="28.28515625" style="232" bestFit="1" customWidth="1"/>
    <col min="7692" max="7692" width="33.28515625" style="232" bestFit="1" customWidth="1"/>
    <col min="7693" max="7693" width="26" style="232" bestFit="1" customWidth="1"/>
    <col min="7694" max="7694" width="19.28515625" style="232" bestFit="1" customWidth="1"/>
    <col min="7695" max="7695" width="10.42578125" style="232" customWidth="1"/>
    <col min="7696" max="7696" width="11.7109375" style="232" customWidth="1"/>
    <col min="7697" max="7697" width="14.5703125" style="232" customWidth="1"/>
    <col min="7698" max="7698" width="9" style="232" bestFit="1" customWidth="1"/>
    <col min="7699" max="7938" width="9.140625" style="232"/>
    <col min="7939" max="7939" width="4.5703125" style="232" bestFit="1" customWidth="1"/>
    <col min="7940" max="7940" width="9.5703125" style="232" bestFit="1" customWidth="1"/>
    <col min="7941" max="7941" width="10" style="232" bestFit="1" customWidth="1"/>
    <col min="7942" max="7942" width="8.7109375" style="232" bestFit="1" customWidth="1"/>
    <col min="7943" max="7943" width="22.7109375" style="232" customWidth="1"/>
    <col min="7944" max="7944" width="59.5703125" style="232" bestFit="1" customWidth="1"/>
    <col min="7945" max="7945" width="57.7109375" style="232" bestFit="1" customWidth="1"/>
    <col min="7946" max="7946" width="35.42578125" style="232" bestFit="1" customWidth="1"/>
    <col min="7947" max="7947" width="28.28515625" style="232" bestFit="1" customWidth="1"/>
    <col min="7948" max="7948" width="33.28515625" style="232" bestFit="1" customWidth="1"/>
    <col min="7949" max="7949" width="26" style="232" bestFit="1" customWidth="1"/>
    <col min="7950" max="7950" width="19.28515625" style="232" bestFit="1" customWidth="1"/>
    <col min="7951" max="7951" width="10.42578125" style="232" customWidth="1"/>
    <col min="7952" max="7952" width="11.7109375" style="232" customWidth="1"/>
    <col min="7953" max="7953" width="14.5703125" style="232" customWidth="1"/>
    <col min="7954" max="7954" width="9" style="232" bestFit="1" customWidth="1"/>
    <col min="7955" max="8194" width="9.140625" style="232"/>
    <col min="8195" max="8195" width="4.5703125" style="232" bestFit="1" customWidth="1"/>
    <col min="8196" max="8196" width="9.5703125" style="232" bestFit="1" customWidth="1"/>
    <col min="8197" max="8197" width="10" style="232" bestFit="1" customWidth="1"/>
    <col min="8198" max="8198" width="8.7109375" style="232" bestFit="1" customWidth="1"/>
    <col min="8199" max="8199" width="22.7109375" style="232" customWidth="1"/>
    <col min="8200" max="8200" width="59.5703125" style="232" bestFit="1" customWidth="1"/>
    <col min="8201" max="8201" width="57.7109375" style="232" bestFit="1" customWidth="1"/>
    <col min="8202" max="8202" width="35.42578125" style="232" bestFit="1" customWidth="1"/>
    <col min="8203" max="8203" width="28.28515625" style="232" bestFit="1" customWidth="1"/>
    <col min="8204" max="8204" width="33.28515625" style="232" bestFit="1" customWidth="1"/>
    <col min="8205" max="8205" width="26" style="232" bestFit="1" customWidth="1"/>
    <col min="8206" max="8206" width="19.28515625" style="232" bestFit="1" customWidth="1"/>
    <col min="8207" max="8207" width="10.42578125" style="232" customWidth="1"/>
    <col min="8208" max="8208" width="11.7109375" style="232" customWidth="1"/>
    <col min="8209" max="8209" width="14.5703125" style="232" customWidth="1"/>
    <col min="8210" max="8210" width="9" style="232" bestFit="1" customWidth="1"/>
    <col min="8211" max="8450" width="9.140625" style="232"/>
    <col min="8451" max="8451" width="4.5703125" style="232" bestFit="1" customWidth="1"/>
    <col min="8452" max="8452" width="9.5703125" style="232" bestFit="1" customWidth="1"/>
    <col min="8453" max="8453" width="10" style="232" bestFit="1" customWidth="1"/>
    <col min="8454" max="8454" width="8.7109375" style="232" bestFit="1" customWidth="1"/>
    <col min="8455" max="8455" width="22.7109375" style="232" customWidth="1"/>
    <col min="8456" max="8456" width="59.5703125" style="232" bestFit="1" customWidth="1"/>
    <col min="8457" max="8457" width="57.7109375" style="232" bestFit="1" customWidth="1"/>
    <col min="8458" max="8458" width="35.42578125" style="232" bestFit="1" customWidth="1"/>
    <col min="8459" max="8459" width="28.28515625" style="232" bestFit="1" customWidth="1"/>
    <col min="8460" max="8460" width="33.28515625" style="232" bestFit="1" customWidth="1"/>
    <col min="8461" max="8461" width="26" style="232" bestFit="1" customWidth="1"/>
    <col min="8462" max="8462" width="19.28515625" style="232" bestFit="1" customWidth="1"/>
    <col min="8463" max="8463" width="10.42578125" style="232" customWidth="1"/>
    <col min="8464" max="8464" width="11.7109375" style="232" customWidth="1"/>
    <col min="8465" max="8465" width="14.5703125" style="232" customWidth="1"/>
    <col min="8466" max="8466" width="9" style="232" bestFit="1" customWidth="1"/>
    <col min="8467" max="8706" width="9.140625" style="232"/>
    <col min="8707" max="8707" width="4.5703125" style="232" bestFit="1" customWidth="1"/>
    <col min="8708" max="8708" width="9.5703125" style="232" bestFit="1" customWidth="1"/>
    <col min="8709" max="8709" width="10" style="232" bestFit="1" customWidth="1"/>
    <col min="8710" max="8710" width="8.7109375" style="232" bestFit="1" customWidth="1"/>
    <col min="8711" max="8711" width="22.7109375" style="232" customWidth="1"/>
    <col min="8712" max="8712" width="59.5703125" style="232" bestFit="1" customWidth="1"/>
    <col min="8713" max="8713" width="57.7109375" style="232" bestFit="1" customWidth="1"/>
    <col min="8714" max="8714" width="35.42578125" style="232" bestFit="1" customWidth="1"/>
    <col min="8715" max="8715" width="28.28515625" style="232" bestFit="1" customWidth="1"/>
    <col min="8716" max="8716" width="33.28515625" style="232" bestFit="1" customWidth="1"/>
    <col min="8717" max="8717" width="26" style="232" bestFit="1" customWidth="1"/>
    <col min="8718" max="8718" width="19.28515625" style="232" bestFit="1" customWidth="1"/>
    <col min="8719" max="8719" width="10.42578125" style="232" customWidth="1"/>
    <col min="8720" max="8720" width="11.7109375" style="232" customWidth="1"/>
    <col min="8721" max="8721" width="14.5703125" style="232" customWidth="1"/>
    <col min="8722" max="8722" width="9" style="232" bestFit="1" customWidth="1"/>
    <col min="8723" max="8962" width="9.140625" style="232"/>
    <col min="8963" max="8963" width="4.5703125" style="232" bestFit="1" customWidth="1"/>
    <col min="8964" max="8964" width="9.5703125" style="232" bestFit="1" customWidth="1"/>
    <col min="8965" max="8965" width="10" style="232" bestFit="1" customWidth="1"/>
    <col min="8966" max="8966" width="8.7109375" style="232" bestFit="1" customWidth="1"/>
    <col min="8967" max="8967" width="22.7109375" style="232" customWidth="1"/>
    <col min="8968" max="8968" width="59.5703125" style="232" bestFit="1" customWidth="1"/>
    <col min="8969" max="8969" width="57.7109375" style="232" bestFit="1" customWidth="1"/>
    <col min="8970" max="8970" width="35.42578125" style="232" bestFit="1" customWidth="1"/>
    <col min="8971" max="8971" width="28.28515625" style="232" bestFit="1" customWidth="1"/>
    <col min="8972" max="8972" width="33.28515625" style="232" bestFit="1" customWidth="1"/>
    <col min="8973" max="8973" width="26" style="232" bestFit="1" customWidth="1"/>
    <col min="8974" max="8974" width="19.28515625" style="232" bestFit="1" customWidth="1"/>
    <col min="8975" max="8975" width="10.42578125" style="232" customWidth="1"/>
    <col min="8976" max="8976" width="11.7109375" style="232" customWidth="1"/>
    <col min="8977" max="8977" width="14.5703125" style="232" customWidth="1"/>
    <col min="8978" max="8978" width="9" style="232" bestFit="1" customWidth="1"/>
    <col min="8979" max="9218" width="9.140625" style="232"/>
    <col min="9219" max="9219" width="4.5703125" style="232" bestFit="1" customWidth="1"/>
    <col min="9220" max="9220" width="9.5703125" style="232" bestFit="1" customWidth="1"/>
    <col min="9221" max="9221" width="10" style="232" bestFit="1" customWidth="1"/>
    <col min="9222" max="9222" width="8.7109375" style="232" bestFit="1" customWidth="1"/>
    <col min="9223" max="9223" width="22.7109375" style="232" customWidth="1"/>
    <col min="9224" max="9224" width="59.5703125" style="232" bestFit="1" customWidth="1"/>
    <col min="9225" max="9225" width="57.7109375" style="232" bestFit="1" customWidth="1"/>
    <col min="9226" max="9226" width="35.42578125" style="232" bestFit="1" customWidth="1"/>
    <col min="9227" max="9227" width="28.28515625" style="232" bestFit="1" customWidth="1"/>
    <col min="9228" max="9228" width="33.28515625" style="232" bestFit="1" customWidth="1"/>
    <col min="9229" max="9229" width="26" style="232" bestFit="1" customWidth="1"/>
    <col min="9230" max="9230" width="19.28515625" style="232" bestFit="1" customWidth="1"/>
    <col min="9231" max="9231" width="10.42578125" style="232" customWidth="1"/>
    <col min="9232" max="9232" width="11.7109375" style="232" customWidth="1"/>
    <col min="9233" max="9233" width="14.5703125" style="232" customWidth="1"/>
    <col min="9234" max="9234" width="9" style="232" bestFit="1" customWidth="1"/>
    <col min="9235" max="9474" width="9.140625" style="232"/>
    <col min="9475" max="9475" width="4.5703125" style="232" bestFit="1" customWidth="1"/>
    <col min="9476" max="9476" width="9.5703125" style="232" bestFit="1" customWidth="1"/>
    <col min="9477" max="9477" width="10" style="232" bestFit="1" customWidth="1"/>
    <col min="9478" max="9478" width="8.7109375" style="232" bestFit="1" customWidth="1"/>
    <col min="9479" max="9479" width="22.7109375" style="232" customWidth="1"/>
    <col min="9480" max="9480" width="59.5703125" style="232" bestFit="1" customWidth="1"/>
    <col min="9481" max="9481" width="57.7109375" style="232" bestFit="1" customWidth="1"/>
    <col min="9482" max="9482" width="35.42578125" style="232" bestFit="1" customWidth="1"/>
    <col min="9483" max="9483" width="28.28515625" style="232" bestFit="1" customWidth="1"/>
    <col min="9484" max="9484" width="33.28515625" style="232" bestFit="1" customWidth="1"/>
    <col min="9485" max="9485" width="26" style="232" bestFit="1" customWidth="1"/>
    <col min="9486" max="9486" width="19.28515625" style="232" bestFit="1" customWidth="1"/>
    <col min="9487" max="9487" width="10.42578125" style="232" customWidth="1"/>
    <col min="9488" max="9488" width="11.7109375" style="232" customWidth="1"/>
    <col min="9489" max="9489" width="14.5703125" style="232" customWidth="1"/>
    <col min="9490" max="9490" width="9" style="232" bestFit="1" customWidth="1"/>
    <col min="9491" max="9730" width="9.140625" style="232"/>
    <col min="9731" max="9731" width="4.5703125" style="232" bestFit="1" customWidth="1"/>
    <col min="9732" max="9732" width="9.5703125" style="232" bestFit="1" customWidth="1"/>
    <col min="9733" max="9733" width="10" style="232" bestFit="1" customWidth="1"/>
    <col min="9734" max="9734" width="8.7109375" style="232" bestFit="1" customWidth="1"/>
    <col min="9735" max="9735" width="22.7109375" style="232" customWidth="1"/>
    <col min="9736" max="9736" width="59.5703125" style="232" bestFit="1" customWidth="1"/>
    <col min="9737" max="9737" width="57.7109375" style="232" bestFit="1" customWidth="1"/>
    <col min="9738" max="9738" width="35.42578125" style="232" bestFit="1" customWidth="1"/>
    <col min="9739" max="9739" width="28.28515625" style="232" bestFit="1" customWidth="1"/>
    <col min="9740" max="9740" width="33.28515625" style="232" bestFit="1" customWidth="1"/>
    <col min="9741" max="9741" width="26" style="232" bestFit="1" customWidth="1"/>
    <col min="9742" max="9742" width="19.28515625" style="232" bestFit="1" customWidth="1"/>
    <col min="9743" max="9743" width="10.42578125" style="232" customWidth="1"/>
    <col min="9744" max="9744" width="11.7109375" style="232" customWidth="1"/>
    <col min="9745" max="9745" width="14.5703125" style="232" customWidth="1"/>
    <col min="9746" max="9746" width="9" style="232" bestFit="1" customWidth="1"/>
    <col min="9747" max="9986" width="9.140625" style="232"/>
    <col min="9987" max="9987" width="4.5703125" style="232" bestFit="1" customWidth="1"/>
    <col min="9988" max="9988" width="9.5703125" style="232" bestFit="1" customWidth="1"/>
    <col min="9989" max="9989" width="10" style="232" bestFit="1" customWidth="1"/>
    <col min="9990" max="9990" width="8.7109375" style="232" bestFit="1" customWidth="1"/>
    <col min="9991" max="9991" width="22.7109375" style="232" customWidth="1"/>
    <col min="9992" max="9992" width="59.5703125" style="232" bestFit="1" customWidth="1"/>
    <col min="9993" max="9993" width="57.7109375" style="232" bestFit="1" customWidth="1"/>
    <col min="9994" max="9994" width="35.42578125" style="232" bestFit="1" customWidth="1"/>
    <col min="9995" max="9995" width="28.28515625" style="232" bestFit="1" customWidth="1"/>
    <col min="9996" max="9996" width="33.28515625" style="232" bestFit="1" customWidth="1"/>
    <col min="9997" max="9997" width="26" style="232" bestFit="1" customWidth="1"/>
    <col min="9998" max="9998" width="19.28515625" style="232" bestFit="1" customWidth="1"/>
    <col min="9999" max="9999" width="10.42578125" style="232" customWidth="1"/>
    <col min="10000" max="10000" width="11.7109375" style="232" customWidth="1"/>
    <col min="10001" max="10001" width="14.5703125" style="232" customWidth="1"/>
    <col min="10002" max="10002" width="9" style="232" bestFit="1" customWidth="1"/>
    <col min="10003" max="10242" width="9.140625" style="232"/>
    <col min="10243" max="10243" width="4.5703125" style="232" bestFit="1" customWidth="1"/>
    <col min="10244" max="10244" width="9.5703125" style="232" bestFit="1" customWidth="1"/>
    <col min="10245" max="10245" width="10" style="232" bestFit="1" customWidth="1"/>
    <col min="10246" max="10246" width="8.7109375" style="232" bestFit="1" customWidth="1"/>
    <col min="10247" max="10247" width="22.7109375" style="232" customWidth="1"/>
    <col min="10248" max="10248" width="59.5703125" style="232" bestFit="1" customWidth="1"/>
    <col min="10249" max="10249" width="57.7109375" style="232" bestFit="1" customWidth="1"/>
    <col min="10250" max="10250" width="35.42578125" style="232" bestFit="1" customWidth="1"/>
    <col min="10251" max="10251" width="28.28515625" style="232" bestFit="1" customWidth="1"/>
    <col min="10252" max="10252" width="33.28515625" style="232" bestFit="1" customWidth="1"/>
    <col min="10253" max="10253" width="26" style="232" bestFit="1" customWidth="1"/>
    <col min="10254" max="10254" width="19.28515625" style="232" bestFit="1" customWidth="1"/>
    <col min="10255" max="10255" width="10.42578125" style="232" customWidth="1"/>
    <col min="10256" max="10256" width="11.7109375" style="232" customWidth="1"/>
    <col min="10257" max="10257" width="14.5703125" style="232" customWidth="1"/>
    <col min="10258" max="10258" width="9" style="232" bestFit="1" customWidth="1"/>
    <col min="10259" max="10498" width="9.140625" style="232"/>
    <col min="10499" max="10499" width="4.5703125" style="232" bestFit="1" customWidth="1"/>
    <col min="10500" max="10500" width="9.5703125" style="232" bestFit="1" customWidth="1"/>
    <col min="10501" max="10501" width="10" style="232" bestFit="1" customWidth="1"/>
    <col min="10502" max="10502" width="8.7109375" style="232" bestFit="1" customWidth="1"/>
    <col min="10503" max="10503" width="22.7109375" style="232" customWidth="1"/>
    <col min="10504" max="10504" width="59.5703125" style="232" bestFit="1" customWidth="1"/>
    <col min="10505" max="10505" width="57.7109375" style="232" bestFit="1" customWidth="1"/>
    <col min="10506" max="10506" width="35.42578125" style="232" bestFit="1" customWidth="1"/>
    <col min="10507" max="10507" width="28.28515625" style="232" bestFit="1" customWidth="1"/>
    <col min="10508" max="10508" width="33.28515625" style="232" bestFit="1" customWidth="1"/>
    <col min="10509" max="10509" width="26" style="232" bestFit="1" customWidth="1"/>
    <col min="10510" max="10510" width="19.28515625" style="232" bestFit="1" customWidth="1"/>
    <col min="10511" max="10511" width="10.42578125" style="232" customWidth="1"/>
    <col min="10512" max="10512" width="11.7109375" style="232" customWidth="1"/>
    <col min="10513" max="10513" width="14.5703125" style="232" customWidth="1"/>
    <col min="10514" max="10514" width="9" style="232" bestFit="1" customWidth="1"/>
    <col min="10515" max="10754" width="9.140625" style="232"/>
    <col min="10755" max="10755" width="4.5703125" style="232" bestFit="1" customWidth="1"/>
    <col min="10756" max="10756" width="9.5703125" style="232" bestFit="1" customWidth="1"/>
    <col min="10757" max="10757" width="10" style="232" bestFit="1" customWidth="1"/>
    <col min="10758" max="10758" width="8.7109375" style="232" bestFit="1" customWidth="1"/>
    <col min="10759" max="10759" width="22.7109375" style="232" customWidth="1"/>
    <col min="10760" max="10760" width="59.5703125" style="232" bestFit="1" customWidth="1"/>
    <col min="10761" max="10761" width="57.7109375" style="232" bestFit="1" customWidth="1"/>
    <col min="10762" max="10762" width="35.42578125" style="232" bestFit="1" customWidth="1"/>
    <col min="10763" max="10763" width="28.28515625" style="232" bestFit="1" customWidth="1"/>
    <col min="10764" max="10764" width="33.28515625" style="232" bestFit="1" customWidth="1"/>
    <col min="10765" max="10765" width="26" style="232" bestFit="1" customWidth="1"/>
    <col min="10766" max="10766" width="19.28515625" style="232" bestFit="1" customWidth="1"/>
    <col min="10767" max="10767" width="10.42578125" style="232" customWidth="1"/>
    <col min="10768" max="10768" width="11.7109375" style="232" customWidth="1"/>
    <col min="10769" max="10769" width="14.5703125" style="232" customWidth="1"/>
    <col min="10770" max="10770" width="9" style="232" bestFit="1" customWidth="1"/>
    <col min="10771" max="11010" width="9.140625" style="232"/>
    <col min="11011" max="11011" width="4.5703125" style="232" bestFit="1" customWidth="1"/>
    <col min="11012" max="11012" width="9.5703125" style="232" bestFit="1" customWidth="1"/>
    <col min="11013" max="11013" width="10" style="232" bestFit="1" customWidth="1"/>
    <col min="11014" max="11014" width="8.7109375" style="232" bestFit="1" customWidth="1"/>
    <col min="11015" max="11015" width="22.7109375" style="232" customWidth="1"/>
    <col min="11016" max="11016" width="59.5703125" style="232" bestFit="1" customWidth="1"/>
    <col min="11017" max="11017" width="57.7109375" style="232" bestFit="1" customWidth="1"/>
    <col min="11018" max="11018" width="35.42578125" style="232" bestFit="1" customWidth="1"/>
    <col min="11019" max="11019" width="28.28515625" style="232" bestFit="1" customWidth="1"/>
    <col min="11020" max="11020" width="33.28515625" style="232" bestFit="1" customWidth="1"/>
    <col min="11021" max="11021" width="26" style="232" bestFit="1" customWidth="1"/>
    <col min="11022" max="11022" width="19.28515625" style="232" bestFit="1" customWidth="1"/>
    <col min="11023" max="11023" width="10.42578125" style="232" customWidth="1"/>
    <col min="11024" max="11024" width="11.7109375" style="232" customWidth="1"/>
    <col min="11025" max="11025" width="14.5703125" style="232" customWidth="1"/>
    <col min="11026" max="11026" width="9" style="232" bestFit="1" customWidth="1"/>
    <col min="11027" max="11266" width="9.140625" style="232"/>
    <col min="11267" max="11267" width="4.5703125" style="232" bestFit="1" customWidth="1"/>
    <col min="11268" max="11268" width="9.5703125" style="232" bestFit="1" customWidth="1"/>
    <col min="11269" max="11269" width="10" style="232" bestFit="1" customWidth="1"/>
    <col min="11270" max="11270" width="8.7109375" style="232" bestFit="1" customWidth="1"/>
    <col min="11271" max="11271" width="22.7109375" style="232" customWidth="1"/>
    <col min="11272" max="11272" width="59.5703125" style="232" bestFit="1" customWidth="1"/>
    <col min="11273" max="11273" width="57.7109375" style="232" bestFit="1" customWidth="1"/>
    <col min="11274" max="11274" width="35.42578125" style="232" bestFit="1" customWidth="1"/>
    <col min="11275" max="11275" width="28.28515625" style="232" bestFit="1" customWidth="1"/>
    <col min="11276" max="11276" width="33.28515625" style="232" bestFit="1" customWidth="1"/>
    <col min="11277" max="11277" width="26" style="232" bestFit="1" customWidth="1"/>
    <col min="11278" max="11278" width="19.28515625" style="232" bestFit="1" customWidth="1"/>
    <col min="11279" max="11279" width="10.42578125" style="232" customWidth="1"/>
    <col min="11280" max="11280" width="11.7109375" style="232" customWidth="1"/>
    <col min="11281" max="11281" width="14.5703125" style="232" customWidth="1"/>
    <col min="11282" max="11282" width="9" style="232" bestFit="1" customWidth="1"/>
    <col min="11283" max="11522" width="9.140625" style="232"/>
    <col min="11523" max="11523" width="4.5703125" style="232" bestFit="1" customWidth="1"/>
    <col min="11524" max="11524" width="9.5703125" style="232" bestFit="1" customWidth="1"/>
    <col min="11525" max="11525" width="10" style="232" bestFit="1" customWidth="1"/>
    <col min="11526" max="11526" width="8.7109375" style="232" bestFit="1" customWidth="1"/>
    <col min="11527" max="11527" width="22.7109375" style="232" customWidth="1"/>
    <col min="11528" max="11528" width="59.5703125" style="232" bestFit="1" customWidth="1"/>
    <col min="11529" max="11529" width="57.7109375" style="232" bestFit="1" customWidth="1"/>
    <col min="11530" max="11530" width="35.42578125" style="232" bestFit="1" customWidth="1"/>
    <col min="11531" max="11531" width="28.28515625" style="232" bestFit="1" customWidth="1"/>
    <col min="11532" max="11532" width="33.28515625" style="232" bestFit="1" customWidth="1"/>
    <col min="11533" max="11533" width="26" style="232" bestFit="1" customWidth="1"/>
    <col min="11534" max="11534" width="19.28515625" style="232" bestFit="1" customWidth="1"/>
    <col min="11535" max="11535" width="10.42578125" style="232" customWidth="1"/>
    <col min="11536" max="11536" width="11.7109375" style="232" customWidth="1"/>
    <col min="11537" max="11537" width="14.5703125" style="232" customWidth="1"/>
    <col min="11538" max="11538" width="9" style="232" bestFit="1" customWidth="1"/>
    <col min="11539" max="11778" width="9.140625" style="232"/>
    <col min="11779" max="11779" width="4.5703125" style="232" bestFit="1" customWidth="1"/>
    <col min="11780" max="11780" width="9.5703125" style="232" bestFit="1" customWidth="1"/>
    <col min="11781" max="11781" width="10" style="232" bestFit="1" customWidth="1"/>
    <col min="11782" max="11782" width="8.7109375" style="232" bestFit="1" customWidth="1"/>
    <col min="11783" max="11783" width="22.7109375" style="232" customWidth="1"/>
    <col min="11784" max="11784" width="59.5703125" style="232" bestFit="1" customWidth="1"/>
    <col min="11785" max="11785" width="57.7109375" style="232" bestFit="1" customWidth="1"/>
    <col min="11786" max="11786" width="35.42578125" style="232" bestFit="1" customWidth="1"/>
    <col min="11787" max="11787" width="28.28515625" style="232" bestFit="1" customWidth="1"/>
    <col min="11788" max="11788" width="33.28515625" style="232" bestFit="1" customWidth="1"/>
    <col min="11789" max="11789" width="26" style="232" bestFit="1" customWidth="1"/>
    <col min="11790" max="11790" width="19.28515625" style="232" bestFit="1" customWidth="1"/>
    <col min="11791" max="11791" width="10.42578125" style="232" customWidth="1"/>
    <col min="11792" max="11792" width="11.7109375" style="232" customWidth="1"/>
    <col min="11793" max="11793" width="14.5703125" style="232" customWidth="1"/>
    <col min="11794" max="11794" width="9" style="232" bestFit="1" customWidth="1"/>
    <col min="11795" max="12034" width="9.140625" style="232"/>
    <col min="12035" max="12035" width="4.5703125" style="232" bestFit="1" customWidth="1"/>
    <col min="12036" max="12036" width="9.5703125" style="232" bestFit="1" customWidth="1"/>
    <col min="12037" max="12037" width="10" style="232" bestFit="1" customWidth="1"/>
    <col min="12038" max="12038" width="8.7109375" style="232" bestFit="1" customWidth="1"/>
    <col min="12039" max="12039" width="22.7109375" style="232" customWidth="1"/>
    <col min="12040" max="12040" width="59.5703125" style="232" bestFit="1" customWidth="1"/>
    <col min="12041" max="12041" width="57.7109375" style="232" bestFit="1" customWidth="1"/>
    <col min="12042" max="12042" width="35.42578125" style="232" bestFit="1" customWidth="1"/>
    <col min="12043" max="12043" width="28.28515625" style="232" bestFit="1" customWidth="1"/>
    <col min="12044" max="12044" width="33.28515625" style="232" bestFit="1" customWidth="1"/>
    <col min="12045" max="12045" width="26" style="232" bestFit="1" customWidth="1"/>
    <col min="12046" max="12046" width="19.28515625" style="232" bestFit="1" customWidth="1"/>
    <col min="12047" max="12047" width="10.42578125" style="232" customWidth="1"/>
    <col min="12048" max="12048" width="11.7109375" style="232" customWidth="1"/>
    <col min="12049" max="12049" width="14.5703125" style="232" customWidth="1"/>
    <col min="12050" max="12050" width="9" style="232" bestFit="1" customWidth="1"/>
    <col min="12051" max="12290" width="9.140625" style="232"/>
    <col min="12291" max="12291" width="4.5703125" style="232" bestFit="1" customWidth="1"/>
    <col min="12292" max="12292" width="9.5703125" style="232" bestFit="1" customWidth="1"/>
    <col min="12293" max="12293" width="10" style="232" bestFit="1" customWidth="1"/>
    <col min="12294" max="12294" width="8.7109375" style="232" bestFit="1" customWidth="1"/>
    <col min="12295" max="12295" width="22.7109375" style="232" customWidth="1"/>
    <col min="12296" max="12296" width="59.5703125" style="232" bestFit="1" customWidth="1"/>
    <col min="12297" max="12297" width="57.7109375" style="232" bestFit="1" customWidth="1"/>
    <col min="12298" max="12298" width="35.42578125" style="232" bestFit="1" customWidth="1"/>
    <col min="12299" max="12299" width="28.28515625" style="232" bestFit="1" customWidth="1"/>
    <col min="12300" max="12300" width="33.28515625" style="232" bestFit="1" customWidth="1"/>
    <col min="12301" max="12301" width="26" style="232" bestFit="1" customWidth="1"/>
    <col min="12302" max="12302" width="19.28515625" style="232" bestFit="1" customWidth="1"/>
    <col min="12303" max="12303" width="10.42578125" style="232" customWidth="1"/>
    <col min="12304" max="12304" width="11.7109375" style="232" customWidth="1"/>
    <col min="12305" max="12305" width="14.5703125" style="232" customWidth="1"/>
    <col min="12306" max="12306" width="9" style="232" bestFit="1" customWidth="1"/>
    <col min="12307" max="12546" width="9.140625" style="232"/>
    <col min="12547" max="12547" width="4.5703125" style="232" bestFit="1" customWidth="1"/>
    <col min="12548" max="12548" width="9.5703125" style="232" bestFit="1" customWidth="1"/>
    <col min="12549" max="12549" width="10" style="232" bestFit="1" customWidth="1"/>
    <col min="12550" max="12550" width="8.7109375" style="232" bestFit="1" customWidth="1"/>
    <col min="12551" max="12551" width="22.7109375" style="232" customWidth="1"/>
    <col min="12552" max="12552" width="59.5703125" style="232" bestFit="1" customWidth="1"/>
    <col min="12553" max="12553" width="57.7109375" style="232" bestFit="1" customWidth="1"/>
    <col min="12554" max="12554" width="35.42578125" style="232" bestFit="1" customWidth="1"/>
    <col min="12555" max="12555" width="28.28515625" style="232" bestFit="1" customWidth="1"/>
    <col min="12556" max="12556" width="33.28515625" style="232" bestFit="1" customWidth="1"/>
    <col min="12557" max="12557" width="26" style="232" bestFit="1" customWidth="1"/>
    <col min="12558" max="12558" width="19.28515625" style="232" bestFit="1" customWidth="1"/>
    <col min="12559" max="12559" width="10.42578125" style="232" customWidth="1"/>
    <col min="12560" max="12560" width="11.7109375" style="232" customWidth="1"/>
    <col min="12561" max="12561" width="14.5703125" style="232" customWidth="1"/>
    <col min="12562" max="12562" width="9" style="232" bestFit="1" customWidth="1"/>
    <col min="12563" max="12802" width="9.140625" style="232"/>
    <col min="12803" max="12803" width="4.5703125" style="232" bestFit="1" customWidth="1"/>
    <col min="12804" max="12804" width="9.5703125" style="232" bestFit="1" customWidth="1"/>
    <col min="12805" max="12805" width="10" style="232" bestFit="1" customWidth="1"/>
    <col min="12806" max="12806" width="8.7109375" style="232" bestFit="1" customWidth="1"/>
    <col min="12807" max="12807" width="22.7109375" style="232" customWidth="1"/>
    <col min="12808" max="12808" width="59.5703125" style="232" bestFit="1" customWidth="1"/>
    <col min="12809" max="12809" width="57.7109375" style="232" bestFit="1" customWidth="1"/>
    <col min="12810" max="12810" width="35.42578125" style="232" bestFit="1" customWidth="1"/>
    <col min="12811" max="12811" width="28.28515625" style="232" bestFit="1" customWidth="1"/>
    <col min="12812" max="12812" width="33.28515625" style="232" bestFit="1" customWidth="1"/>
    <col min="12813" max="12813" width="26" style="232" bestFit="1" customWidth="1"/>
    <col min="12814" max="12814" width="19.28515625" style="232" bestFit="1" customWidth="1"/>
    <col min="12815" max="12815" width="10.42578125" style="232" customWidth="1"/>
    <col min="12816" max="12816" width="11.7109375" style="232" customWidth="1"/>
    <col min="12817" max="12817" width="14.5703125" style="232" customWidth="1"/>
    <col min="12818" max="12818" width="9" style="232" bestFit="1" customWidth="1"/>
    <col min="12819" max="13058" width="9.140625" style="232"/>
    <col min="13059" max="13059" width="4.5703125" style="232" bestFit="1" customWidth="1"/>
    <col min="13060" max="13060" width="9.5703125" style="232" bestFit="1" customWidth="1"/>
    <col min="13061" max="13061" width="10" style="232" bestFit="1" customWidth="1"/>
    <col min="13062" max="13062" width="8.7109375" style="232" bestFit="1" customWidth="1"/>
    <col min="13063" max="13063" width="22.7109375" style="232" customWidth="1"/>
    <col min="13064" max="13064" width="59.5703125" style="232" bestFit="1" customWidth="1"/>
    <col min="13065" max="13065" width="57.7109375" style="232" bestFit="1" customWidth="1"/>
    <col min="13066" max="13066" width="35.42578125" style="232" bestFit="1" customWidth="1"/>
    <col min="13067" max="13067" width="28.28515625" style="232" bestFit="1" customWidth="1"/>
    <col min="13068" max="13068" width="33.28515625" style="232" bestFit="1" customWidth="1"/>
    <col min="13069" max="13069" width="26" style="232" bestFit="1" customWidth="1"/>
    <col min="13070" max="13070" width="19.28515625" style="232" bestFit="1" customWidth="1"/>
    <col min="13071" max="13071" width="10.42578125" style="232" customWidth="1"/>
    <col min="13072" max="13072" width="11.7109375" style="232" customWidth="1"/>
    <col min="13073" max="13073" width="14.5703125" style="232" customWidth="1"/>
    <col min="13074" max="13074" width="9" style="232" bestFit="1" customWidth="1"/>
    <col min="13075" max="13314" width="9.140625" style="232"/>
    <col min="13315" max="13315" width="4.5703125" style="232" bestFit="1" customWidth="1"/>
    <col min="13316" max="13316" width="9.5703125" style="232" bestFit="1" customWidth="1"/>
    <col min="13317" max="13317" width="10" style="232" bestFit="1" customWidth="1"/>
    <col min="13318" max="13318" width="8.7109375" style="232" bestFit="1" customWidth="1"/>
    <col min="13319" max="13319" width="22.7109375" style="232" customWidth="1"/>
    <col min="13320" max="13320" width="59.5703125" style="232" bestFit="1" customWidth="1"/>
    <col min="13321" max="13321" width="57.7109375" style="232" bestFit="1" customWidth="1"/>
    <col min="13322" max="13322" width="35.42578125" style="232" bestFit="1" customWidth="1"/>
    <col min="13323" max="13323" width="28.28515625" style="232" bestFit="1" customWidth="1"/>
    <col min="13324" max="13324" width="33.28515625" style="232" bestFit="1" customWidth="1"/>
    <col min="13325" max="13325" width="26" style="232" bestFit="1" customWidth="1"/>
    <col min="13326" max="13326" width="19.28515625" style="232" bestFit="1" customWidth="1"/>
    <col min="13327" max="13327" width="10.42578125" style="232" customWidth="1"/>
    <col min="13328" max="13328" width="11.7109375" style="232" customWidth="1"/>
    <col min="13329" max="13329" width="14.5703125" style="232" customWidth="1"/>
    <col min="13330" max="13330" width="9" style="232" bestFit="1" customWidth="1"/>
    <col min="13331" max="13570" width="9.140625" style="232"/>
    <col min="13571" max="13571" width="4.5703125" style="232" bestFit="1" customWidth="1"/>
    <col min="13572" max="13572" width="9.5703125" style="232" bestFit="1" customWidth="1"/>
    <col min="13573" max="13573" width="10" style="232" bestFit="1" customWidth="1"/>
    <col min="13574" max="13574" width="8.7109375" style="232" bestFit="1" customWidth="1"/>
    <col min="13575" max="13575" width="22.7109375" style="232" customWidth="1"/>
    <col min="13576" max="13576" width="59.5703125" style="232" bestFit="1" customWidth="1"/>
    <col min="13577" max="13577" width="57.7109375" style="232" bestFit="1" customWidth="1"/>
    <col min="13578" max="13578" width="35.42578125" style="232" bestFit="1" customWidth="1"/>
    <col min="13579" max="13579" width="28.28515625" style="232" bestFit="1" customWidth="1"/>
    <col min="13580" max="13580" width="33.28515625" style="232" bestFit="1" customWidth="1"/>
    <col min="13581" max="13581" width="26" style="232" bestFit="1" customWidth="1"/>
    <col min="13582" max="13582" width="19.28515625" style="232" bestFit="1" customWidth="1"/>
    <col min="13583" max="13583" width="10.42578125" style="232" customWidth="1"/>
    <col min="13584" max="13584" width="11.7109375" style="232" customWidth="1"/>
    <col min="13585" max="13585" width="14.5703125" style="232" customWidth="1"/>
    <col min="13586" max="13586" width="9" style="232" bestFit="1" customWidth="1"/>
    <col min="13587" max="13826" width="9.140625" style="232"/>
    <col min="13827" max="13827" width="4.5703125" style="232" bestFit="1" customWidth="1"/>
    <col min="13828" max="13828" width="9.5703125" style="232" bestFit="1" customWidth="1"/>
    <col min="13829" max="13829" width="10" style="232" bestFit="1" customWidth="1"/>
    <col min="13830" max="13830" width="8.7109375" style="232" bestFit="1" customWidth="1"/>
    <col min="13831" max="13831" width="22.7109375" style="232" customWidth="1"/>
    <col min="13832" max="13832" width="59.5703125" style="232" bestFit="1" customWidth="1"/>
    <col min="13833" max="13833" width="57.7109375" style="232" bestFit="1" customWidth="1"/>
    <col min="13834" max="13834" width="35.42578125" style="232" bestFit="1" customWidth="1"/>
    <col min="13835" max="13835" width="28.28515625" style="232" bestFit="1" customWidth="1"/>
    <col min="13836" max="13836" width="33.28515625" style="232" bestFit="1" customWidth="1"/>
    <col min="13837" max="13837" width="26" style="232" bestFit="1" customWidth="1"/>
    <col min="13838" max="13838" width="19.28515625" style="232" bestFit="1" customWidth="1"/>
    <col min="13839" max="13839" width="10.42578125" style="232" customWidth="1"/>
    <col min="13840" max="13840" width="11.7109375" style="232" customWidth="1"/>
    <col min="13841" max="13841" width="14.5703125" style="232" customWidth="1"/>
    <col min="13842" max="13842" width="9" style="232" bestFit="1" customWidth="1"/>
    <col min="13843" max="14082" width="9.140625" style="232"/>
    <col min="14083" max="14083" width="4.5703125" style="232" bestFit="1" customWidth="1"/>
    <col min="14084" max="14084" width="9.5703125" style="232" bestFit="1" customWidth="1"/>
    <col min="14085" max="14085" width="10" style="232" bestFit="1" customWidth="1"/>
    <col min="14086" max="14086" width="8.7109375" style="232" bestFit="1" customWidth="1"/>
    <col min="14087" max="14087" width="22.7109375" style="232" customWidth="1"/>
    <col min="14088" max="14088" width="59.5703125" style="232" bestFit="1" customWidth="1"/>
    <col min="14089" max="14089" width="57.7109375" style="232" bestFit="1" customWidth="1"/>
    <col min="14090" max="14090" width="35.42578125" style="232" bestFit="1" customWidth="1"/>
    <col min="14091" max="14091" width="28.28515625" style="232" bestFit="1" customWidth="1"/>
    <col min="14092" max="14092" width="33.28515625" style="232" bestFit="1" customWidth="1"/>
    <col min="14093" max="14093" width="26" style="232" bestFit="1" customWidth="1"/>
    <col min="14094" max="14094" width="19.28515625" style="232" bestFit="1" customWidth="1"/>
    <col min="14095" max="14095" width="10.42578125" style="232" customWidth="1"/>
    <col min="14096" max="14096" width="11.7109375" style="232" customWidth="1"/>
    <col min="14097" max="14097" width="14.5703125" style="232" customWidth="1"/>
    <col min="14098" max="14098" width="9" style="232" bestFit="1" customWidth="1"/>
    <col min="14099" max="14338" width="9.140625" style="232"/>
    <col min="14339" max="14339" width="4.5703125" style="232" bestFit="1" customWidth="1"/>
    <col min="14340" max="14340" width="9.5703125" style="232" bestFit="1" customWidth="1"/>
    <col min="14341" max="14341" width="10" style="232" bestFit="1" customWidth="1"/>
    <col min="14342" max="14342" width="8.7109375" style="232" bestFit="1" customWidth="1"/>
    <col min="14343" max="14343" width="22.7109375" style="232" customWidth="1"/>
    <col min="14344" max="14344" width="59.5703125" style="232" bestFit="1" customWidth="1"/>
    <col min="14345" max="14345" width="57.7109375" style="232" bestFit="1" customWidth="1"/>
    <col min="14346" max="14346" width="35.42578125" style="232" bestFit="1" customWidth="1"/>
    <col min="14347" max="14347" width="28.28515625" style="232" bestFit="1" customWidth="1"/>
    <col min="14348" max="14348" width="33.28515625" style="232" bestFit="1" customWidth="1"/>
    <col min="14349" max="14349" width="26" style="232" bestFit="1" customWidth="1"/>
    <col min="14350" max="14350" width="19.28515625" style="232" bestFit="1" customWidth="1"/>
    <col min="14351" max="14351" width="10.42578125" style="232" customWidth="1"/>
    <col min="14352" max="14352" width="11.7109375" style="232" customWidth="1"/>
    <col min="14353" max="14353" width="14.5703125" style="232" customWidth="1"/>
    <col min="14354" max="14354" width="9" style="232" bestFit="1" customWidth="1"/>
    <col min="14355" max="14594" width="9.140625" style="232"/>
    <col min="14595" max="14595" width="4.5703125" style="232" bestFit="1" customWidth="1"/>
    <col min="14596" max="14596" width="9.5703125" style="232" bestFit="1" customWidth="1"/>
    <col min="14597" max="14597" width="10" style="232" bestFit="1" customWidth="1"/>
    <col min="14598" max="14598" width="8.7109375" style="232" bestFit="1" customWidth="1"/>
    <col min="14599" max="14599" width="22.7109375" style="232" customWidth="1"/>
    <col min="14600" max="14600" width="59.5703125" style="232" bestFit="1" customWidth="1"/>
    <col min="14601" max="14601" width="57.7109375" style="232" bestFit="1" customWidth="1"/>
    <col min="14602" max="14602" width="35.42578125" style="232" bestFit="1" customWidth="1"/>
    <col min="14603" max="14603" width="28.28515625" style="232" bestFit="1" customWidth="1"/>
    <col min="14604" max="14604" width="33.28515625" style="232" bestFit="1" customWidth="1"/>
    <col min="14605" max="14605" width="26" style="232" bestFit="1" customWidth="1"/>
    <col min="14606" max="14606" width="19.28515625" style="232" bestFit="1" customWidth="1"/>
    <col min="14607" max="14607" width="10.42578125" style="232" customWidth="1"/>
    <col min="14608" max="14608" width="11.7109375" style="232" customWidth="1"/>
    <col min="14609" max="14609" width="14.5703125" style="232" customWidth="1"/>
    <col min="14610" max="14610" width="9" style="232" bestFit="1" customWidth="1"/>
    <col min="14611" max="14850" width="9.140625" style="232"/>
    <col min="14851" max="14851" width="4.5703125" style="232" bestFit="1" customWidth="1"/>
    <col min="14852" max="14852" width="9.5703125" style="232" bestFit="1" customWidth="1"/>
    <col min="14853" max="14853" width="10" style="232" bestFit="1" customWidth="1"/>
    <col min="14854" max="14854" width="8.7109375" style="232" bestFit="1" customWidth="1"/>
    <col min="14855" max="14855" width="22.7109375" style="232" customWidth="1"/>
    <col min="14856" max="14856" width="59.5703125" style="232" bestFit="1" customWidth="1"/>
    <col min="14857" max="14857" width="57.7109375" style="232" bestFit="1" customWidth="1"/>
    <col min="14858" max="14858" width="35.42578125" style="232" bestFit="1" customWidth="1"/>
    <col min="14859" max="14859" width="28.28515625" style="232" bestFit="1" customWidth="1"/>
    <col min="14860" max="14860" width="33.28515625" style="232" bestFit="1" customWidth="1"/>
    <col min="14861" max="14861" width="26" style="232" bestFit="1" customWidth="1"/>
    <col min="14862" max="14862" width="19.28515625" style="232" bestFit="1" customWidth="1"/>
    <col min="14863" max="14863" width="10.42578125" style="232" customWidth="1"/>
    <col min="14864" max="14864" width="11.7109375" style="232" customWidth="1"/>
    <col min="14865" max="14865" width="14.5703125" style="232" customWidth="1"/>
    <col min="14866" max="14866" width="9" style="232" bestFit="1" customWidth="1"/>
    <col min="14867" max="15106" width="9.140625" style="232"/>
    <col min="15107" max="15107" width="4.5703125" style="232" bestFit="1" customWidth="1"/>
    <col min="15108" max="15108" width="9.5703125" style="232" bestFit="1" customWidth="1"/>
    <col min="15109" max="15109" width="10" style="232" bestFit="1" customWidth="1"/>
    <col min="15110" max="15110" width="8.7109375" style="232" bestFit="1" customWidth="1"/>
    <col min="15111" max="15111" width="22.7109375" style="232" customWidth="1"/>
    <col min="15112" max="15112" width="59.5703125" style="232" bestFit="1" customWidth="1"/>
    <col min="15113" max="15113" width="57.7109375" style="232" bestFit="1" customWidth="1"/>
    <col min="15114" max="15114" width="35.42578125" style="232" bestFit="1" customWidth="1"/>
    <col min="15115" max="15115" width="28.28515625" style="232" bestFit="1" customWidth="1"/>
    <col min="15116" max="15116" width="33.28515625" style="232" bestFit="1" customWidth="1"/>
    <col min="15117" max="15117" width="26" style="232" bestFit="1" customWidth="1"/>
    <col min="15118" max="15118" width="19.28515625" style="232" bestFit="1" customWidth="1"/>
    <col min="15119" max="15119" width="10.42578125" style="232" customWidth="1"/>
    <col min="15120" max="15120" width="11.7109375" style="232" customWidth="1"/>
    <col min="15121" max="15121" width="14.5703125" style="232" customWidth="1"/>
    <col min="15122" max="15122" width="9" style="232" bestFit="1" customWidth="1"/>
    <col min="15123" max="15362" width="9.140625" style="232"/>
    <col min="15363" max="15363" width="4.5703125" style="232" bestFit="1" customWidth="1"/>
    <col min="15364" max="15364" width="9.5703125" style="232" bestFit="1" customWidth="1"/>
    <col min="15365" max="15365" width="10" style="232" bestFit="1" customWidth="1"/>
    <col min="15366" max="15366" width="8.7109375" style="232" bestFit="1" customWidth="1"/>
    <col min="15367" max="15367" width="22.7109375" style="232" customWidth="1"/>
    <col min="15368" max="15368" width="59.5703125" style="232" bestFit="1" customWidth="1"/>
    <col min="15369" max="15369" width="57.7109375" style="232" bestFit="1" customWidth="1"/>
    <col min="15370" max="15370" width="35.42578125" style="232" bestFit="1" customWidth="1"/>
    <col min="15371" max="15371" width="28.28515625" style="232" bestFit="1" customWidth="1"/>
    <col min="15372" max="15372" width="33.28515625" style="232" bestFit="1" customWidth="1"/>
    <col min="15373" max="15373" width="26" style="232" bestFit="1" customWidth="1"/>
    <col min="15374" max="15374" width="19.28515625" style="232" bestFit="1" customWidth="1"/>
    <col min="15375" max="15375" width="10.42578125" style="232" customWidth="1"/>
    <col min="15376" max="15376" width="11.7109375" style="232" customWidth="1"/>
    <col min="15377" max="15377" width="14.5703125" style="232" customWidth="1"/>
    <col min="15378" max="15378" width="9" style="232" bestFit="1" customWidth="1"/>
    <col min="15379" max="15618" width="9.140625" style="232"/>
    <col min="15619" max="15619" width="4.5703125" style="232" bestFit="1" customWidth="1"/>
    <col min="15620" max="15620" width="9.5703125" style="232" bestFit="1" customWidth="1"/>
    <col min="15621" max="15621" width="10" style="232" bestFit="1" customWidth="1"/>
    <col min="15622" max="15622" width="8.7109375" style="232" bestFit="1" customWidth="1"/>
    <col min="15623" max="15623" width="22.7109375" style="232" customWidth="1"/>
    <col min="15624" max="15624" width="59.5703125" style="232" bestFit="1" customWidth="1"/>
    <col min="15625" max="15625" width="57.7109375" style="232" bestFit="1" customWidth="1"/>
    <col min="15626" max="15626" width="35.42578125" style="232" bestFit="1" customWidth="1"/>
    <col min="15627" max="15627" width="28.28515625" style="232" bestFit="1" customWidth="1"/>
    <col min="15628" max="15628" width="33.28515625" style="232" bestFit="1" customWidth="1"/>
    <col min="15629" max="15629" width="26" style="232" bestFit="1" customWidth="1"/>
    <col min="15630" max="15630" width="19.28515625" style="232" bestFit="1" customWidth="1"/>
    <col min="15631" max="15631" width="10.42578125" style="232" customWidth="1"/>
    <col min="15632" max="15632" width="11.7109375" style="232" customWidth="1"/>
    <col min="15633" max="15633" width="14.5703125" style="232" customWidth="1"/>
    <col min="15634" max="15634" width="9" style="232" bestFit="1" customWidth="1"/>
    <col min="15635" max="15874" width="9.140625" style="232"/>
    <col min="15875" max="15875" width="4.5703125" style="232" bestFit="1" customWidth="1"/>
    <col min="15876" max="15876" width="9.5703125" style="232" bestFit="1" customWidth="1"/>
    <col min="15877" max="15877" width="10" style="232" bestFit="1" customWidth="1"/>
    <col min="15878" max="15878" width="8.7109375" style="232" bestFit="1" customWidth="1"/>
    <col min="15879" max="15879" width="22.7109375" style="232" customWidth="1"/>
    <col min="15880" max="15880" width="59.5703125" style="232" bestFit="1" customWidth="1"/>
    <col min="15881" max="15881" width="57.7109375" style="232" bestFit="1" customWidth="1"/>
    <col min="15882" max="15882" width="35.42578125" style="232" bestFit="1" customWidth="1"/>
    <col min="15883" max="15883" width="28.28515625" style="232" bestFit="1" customWidth="1"/>
    <col min="15884" max="15884" width="33.28515625" style="232" bestFit="1" customWidth="1"/>
    <col min="15885" max="15885" width="26" style="232" bestFit="1" customWidth="1"/>
    <col min="15886" max="15886" width="19.28515625" style="232" bestFit="1" customWidth="1"/>
    <col min="15887" max="15887" width="10.42578125" style="232" customWidth="1"/>
    <col min="15888" max="15888" width="11.7109375" style="232" customWidth="1"/>
    <col min="15889" max="15889" width="14.5703125" style="232" customWidth="1"/>
    <col min="15890" max="15890" width="9" style="232" bestFit="1" customWidth="1"/>
    <col min="15891" max="16130" width="9.140625" style="232"/>
    <col min="16131" max="16131" width="4.5703125" style="232" bestFit="1" customWidth="1"/>
    <col min="16132" max="16132" width="9.5703125" style="232" bestFit="1" customWidth="1"/>
    <col min="16133" max="16133" width="10" style="232" bestFit="1" customWidth="1"/>
    <col min="16134" max="16134" width="8.7109375" style="232" bestFit="1" customWidth="1"/>
    <col min="16135" max="16135" width="22.7109375" style="232" customWidth="1"/>
    <col min="16136" max="16136" width="59.5703125" style="232" bestFit="1" customWidth="1"/>
    <col min="16137" max="16137" width="57.7109375" style="232" bestFit="1" customWidth="1"/>
    <col min="16138" max="16138" width="35.42578125" style="232" bestFit="1" customWidth="1"/>
    <col min="16139" max="16139" width="28.28515625" style="232" bestFit="1" customWidth="1"/>
    <col min="16140" max="16140" width="33.28515625" style="232" bestFit="1" customWidth="1"/>
    <col min="16141" max="16141" width="26" style="232" bestFit="1" customWidth="1"/>
    <col min="16142" max="16142" width="19.28515625" style="232" bestFit="1" customWidth="1"/>
    <col min="16143" max="16143" width="10.42578125" style="232" customWidth="1"/>
    <col min="16144" max="16144" width="11.7109375" style="232" customWidth="1"/>
    <col min="16145" max="16145" width="14.5703125" style="232" customWidth="1"/>
    <col min="16146" max="16146" width="9" style="232" bestFit="1" customWidth="1"/>
    <col min="16147" max="16384" width="9.140625" style="232"/>
  </cols>
  <sheetData>
    <row r="1" spans="1:19" ht="19.5" customHeight="1" x14ac:dyDescent="0.25">
      <c r="A1" s="110"/>
      <c r="B1" s="110"/>
      <c r="C1" s="110"/>
      <c r="D1" s="110"/>
      <c r="E1" s="110"/>
      <c r="F1" s="456"/>
      <c r="G1" s="110"/>
      <c r="H1" s="456"/>
      <c r="I1" s="110"/>
      <c r="J1" s="110"/>
      <c r="K1" s="110"/>
      <c r="L1" s="110"/>
      <c r="M1" s="110"/>
      <c r="N1" s="110"/>
      <c r="O1" s="110"/>
      <c r="P1" s="110"/>
      <c r="Q1" s="110"/>
      <c r="R1" s="110"/>
    </row>
    <row r="2" spans="1:19" ht="17.25" customHeight="1" x14ac:dyDescent="0.25">
      <c r="A2" s="37" t="s">
        <v>2995</v>
      </c>
      <c r="B2" s="110"/>
      <c r="C2" s="110"/>
      <c r="D2" s="110"/>
      <c r="E2" s="110"/>
      <c r="F2" s="456"/>
      <c r="G2" s="110"/>
      <c r="H2" s="456"/>
      <c r="I2" s="110"/>
      <c r="J2" s="110"/>
      <c r="K2" s="110"/>
      <c r="L2" s="110"/>
      <c r="M2" s="110"/>
      <c r="N2" s="110"/>
      <c r="O2" s="110"/>
      <c r="P2" s="110"/>
      <c r="Q2" s="110"/>
      <c r="R2" s="110"/>
    </row>
    <row r="3" spans="1:19" x14ac:dyDescent="0.25">
      <c r="A3" s="110"/>
      <c r="B3" s="110"/>
      <c r="C3" s="110"/>
      <c r="D3" s="110"/>
      <c r="E3" s="110"/>
      <c r="F3" s="456"/>
      <c r="G3" s="110"/>
      <c r="H3" s="456"/>
      <c r="I3" s="110"/>
      <c r="J3" s="110"/>
      <c r="K3" s="110"/>
      <c r="L3" s="110"/>
      <c r="M3" s="313"/>
      <c r="N3" s="313"/>
      <c r="O3" s="313"/>
      <c r="P3" s="313"/>
      <c r="Q3" s="110"/>
      <c r="R3" s="110"/>
    </row>
    <row r="4" spans="1:19" s="458" customFormat="1" ht="47.25" customHeight="1" x14ac:dyDescent="0.2">
      <c r="A4" s="645" t="s">
        <v>0</v>
      </c>
      <c r="B4" s="645" t="s">
        <v>1</v>
      </c>
      <c r="C4" s="645" t="s">
        <v>2</v>
      </c>
      <c r="D4" s="645" t="s">
        <v>3</v>
      </c>
      <c r="E4" s="645" t="s">
        <v>4</v>
      </c>
      <c r="F4" s="645" t="s">
        <v>5</v>
      </c>
      <c r="G4" s="645" t="s">
        <v>6</v>
      </c>
      <c r="H4" s="666" t="s">
        <v>7</v>
      </c>
      <c r="I4" s="732"/>
      <c r="J4" s="645" t="s">
        <v>8</v>
      </c>
      <c r="K4" s="666" t="s">
        <v>9</v>
      </c>
      <c r="L4" s="732"/>
      <c r="M4" s="733" t="s">
        <v>10</v>
      </c>
      <c r="N4" s="734"/>
      <c r="O4" s="733" t="s">
        <v>11</v>
      </c>
      <c r="P4" s="734"/>
      <c r="Q4" s="645" t="s">
        <v>12</v>
      </c>
      <c r="R4" s="645" t="s">
        <v>13</v>
      </c>
      <c r="S4" s="457"/>
    </row>
    <row r="5" spans="1:19" s="458" customFormat="1" ht="35.25" customHeight="1" x14ac:dyDescent="0.2">
      <c r="A5" s="646"/>
      <c r="B5" s="646"/>
      <c r="C5" s="646"/>
      <c r="D5" s="646"/>
      <c r="E5" s="646"/>
      <c r="F5" s="646"/>
      <c r="G5" s="646"/>
      <c r="H5" s="271" t="s">
        <v>14</v>
      </c>
      <c r="I5" s="271" t="s">
        <v>15</v>
      </c>
      <c r="J5" s="646"/>
      <c r="K5" s="273">
        <v>2020</v>
      </c>
      <c r="L5" s="273">
        <v>2021</v>
      </c>
      <c r="M5" s="5">
        <v>2020</v>
      </c>
      <c r="N5" s="5">
        <v>2021</v>
      </c>
      <c r="O5" s="5">
        <v>2020</v>
      </c>
      <c r="P5" s="5">
        <v>2021</v>
      </c>
      <c r="Q5" s="646"/>
      <c r="R5" s="646"/>
      <c r="S5" s="457"/>
    </row>
    <row r="6" spans="1:19" s="458" customFormat="1" ht="15.75" customHeight="1" x14ac:dyDescent="0.2">
      <c r="A6" s="271" t="s">
        <v>16</v>
      </c>
      <c r="B6" s="271" t="s">
        <v>17</v>
      </c>
      <c r="C6" s="271" t="s">
        <v>18</v>
      </c>
      <c r="D6" s="271" t="s">
        <v>19</v>
      </c>
      <c r="E6" s="459" t="s">
        <v>20</v>
      </c>
      <c r="F6" s="271" t="s">
        <v>21</v>
      </c>
      <c r="G6" s="271" t="s">
        <v>22</v>
      </c>
      <c r="H6" s="271" t="s">
        <v>23</v>
      </c>
      <c r="I6" s="271" t="s">
        <v>24</v>
      </c>
      <c r="J6" s="271" t="s">
        <v>25</v>
      </c>
      <c r="K6" s="273" t="s">
        <v>26</v>
      </c>
      <c r="L6" s="273" t="s">
        <v>27</v>
      </c>
      <c r="M6" s="274" t="s">
        <v>28</v>
      </c>
      <c r="N6" s="274" t="s">
        <v>29</v>
      </c>
      <c r="O6" s="274" t="s">
        <v>30</v>
      </c>
      <c r="P6" s="274" t="s">
        <v>31</v>
      </c>
      <c r="Q6" s="271" t="s">
        <v>32</v>
      </c>
      <c r="R6" s="271" t="s">
        <v>33</v>
      </c>
      <c r="S6" s="457"/>
    </row>
    <row r="7" spans="1:19" s="460" customFormat="1" ht="218.25" customHeight="1" x14ac:dyDescent="0.25">
      <c r="A7" s="554">
        <v>1</v>
      </c>
      <c r="B7" s="554">
        <v>1</v>
      </c>
      <c r="C7" s="554">
        <v>4</v>
      </c>
      <c r="D7" s="554">
        <v>2</v>
      </c>
      <c r="E7" s="603" t="s">
        <v>2612</v>
      </c>
      <c r="F7" s="551" t="s">
        <v>2613</v>
      </c>
      <c r="G7" s="551" t="s">
        <v>1860</v>
      </c>
      <c r="H7" s="551" t="s">
        <v>1861</v>
      </c>
      <c r="I7" s="563" t="s">
        <v>2614</v>
      </c>
      <c r="J7" s="551" t="s">
        <v>2615</v>
      </c>
      <c r="K7" s="560" t="s">
        <v>45</v>
      </c>
      <c r="L7" s="560" t="s">
        <v>45</v>
      </c>
      <c r="M7" s="553">
        <v>190000</v>
      </c>
      <c r="N7" s="553">
        <v>55000</v>
      </c>
      <c r="O7" s="553">
        <v>190000</v>
      </c>
      <c r="P7" s="553">
        <v>55000</v>
      </c>
      <c r="Q7" s="551" t="s">
        <v>2616</v>
      </c>
      <c r="R7" s="551" t="s">
        <v>2617</v>
      </c>
      <c r="S7" s="12"/>
    </row>
    <row r="8" spans="1:19" ht="79.5" customHeight="1" x14ac:dyDescent="0.25">
      <c r="A8" s="878">
        <v>2</v>
      </c>
      <c r="B8" s="878">
        <v>1</v>
      </c>
      <c r="C8" s="878">
        <v>4</v>
      </c>
      <c r="D8" s="878">
        <v>2</v>
      </c>
      <c r="E8" s="1205" t="s">
        <v>2618</v>
      </c>
      <c r="F8" s="878" t="s">
        <v>2619</v>
      </c>
      <c r="G8" s="554" t="s">
        <v>196</v>
      </c>
      <c r="H8" s="551" t="s">
        <v>51</v>
      </c>
      <c r="I8" s="563" t="s">
        <v>41</v>
      </c>
      <c r="J8" s="878" t="s">
        <v>2423</v>
      </c>
      <c r="K8" s="878" t="s">
        <v>2027</v>
      </c>
      <c r="L8" s="1201"/>
      <c r="M8" s="1203">
        <v>90220</v>
      </c>
      <c r="N8" s="1201"/>
      <c r="O8" s="1203">
        <v>90220</v>
      </c>
      <c r="P8" s="1201"/>
      <c r="Q8" s="878" t="s">
        <v>2616</v>
      </c>
      <c r="R8" s="878" t="s">
        <v>2617</v>
      </c>
      <c r="S8" s="13"/>
    </row>
    <row r="9" spans="1:19" ht="155.65" customHeight="1" x14ac:dyDescent="0.25">
      <c r="A9" s="883"/>
      <c r="B9" s="883"/>
      <c r="C9" s="883"/>
      <c r="D9" s="883"/>
      <c r="E9" s="1206"/>
      <c r="F9" s="883"/>
      <c r="G9" s="555"/>
      <c r="H9" s="551" t="s">
        <v>675</v>
      </c>
      <c r="I9" s="563" t="s">
        <v>2620</v>
      </c>
      <c r="J9" s="883"/>
      <c r="K9" s="883"/>
      <c r="L9" s="1202"/>
      <c r="M9" s="1204"/>
      <c r="N9" s="1202"/>
      <c r="O9" s="1204"/>
      <c r="P9" s="1202"/>
      <c r="Q9" s="883"/>
      <c r="R9" s="883"/>
      <c r="S9" s="13"/>
    </row>
    <row r="10" spans="1:19" s="8" customFormat="1" ht="35.25" customHeight="1" x14ac:dyDescent="0.25">
      <c r="A10" s="878">
        <v>3</v>
      </c>
      <c r="B10" s="878">
        <v>1</v>
      </c>
      <c r="C10" s="878">
        <v>4</v>
      </c>
      <c r="D10" s="878">
        <v>2</v>
      </c>
      <c r="E10" s="878" t="s">
        <v>2621</v>
      </c>
      <c r="F10" s="878" t="s">
        <v>2622</v>
      </c>
      <c r="G10" s="878" t="s">
        <v>1594</v>
      </c>
      <c r="H10" s="551" t="s">
        <v>2623</v>
      </c>
      <c r="I10" s="551">
        <v>1</v>
      </c>
      <c r="J10" s="878" t="s">
        <v>2624</v>
      </c>
      <c r="K10" s="878" t="s">
        <v>43</v>
      </c>
      <c r="L10" s="878" t="s">
        <v>47</v>
      </c>
      <c r="M10" s="1203">
        <v>3000</v>
      </c>
      <c r="N10" s="1203">
        <v>32000</v>
      </c>
      <c r="O10" s="1203">
        <v>3000</v>
      </c>
      <c r="P10" s="1203">
        <v>32000</v>
      </c>
      <c r="Q10" s="878" t="s">
        <v>2616</v>
      </c>
      <c r="R10" s="878" t="s">
        <v>2617</v>
      </c>
    </row>
    <row r="11" spans="1:19" s="8" customFormat="1" ht="37.15" customHeight="1" x14ac:dyDescent="0.25">
      <c r="A11" s="879"/>
      <c r="B11" s="879"/>
      <c r="C11" s="879"/>
      <c r="D11" s="879"/>
      <c r="E11" s="879"/>
      <c r="F11" s="879"/>
      <c r="G11" s="883"/>
      <c r="H11" s="551" t="s">
        <v>675</v>
      </c>
      <c r="I11" s="551">
        <v>60</v>
      </c>
      <c r="J11" s="879"/>
      <c r="K11" s="879"/>
      <c r="L11" s="879"/>
      <c r="M11" s="1208"/>
      <c r="N11" s="1208"/>
      <c r="O11" s="1208"/>
      <c r="P11" s="1208"/>
      <c r="Q11" s="879"/>
      <c r="R11" s="879"/>
    </row>
    <row r="12" spans="1:19" s="8" customFormat="1" ht="38.65" customHeight="1" x14ac:dyDescent="0.25">
      <c r="A12" s="879"/>
      <c r="B12" s="879"/>
      <c r="C12" s="879"/>
      <c r="D12" s="879"/>
      <c r="E12" s="879"/>
      <c r="F12" s="879"/>
      <c r="G12" s="878" t="s">
        <v>44</v>
      </c>
      <c r="H12" s="551" t="s">
        <v>203</v>
      </c>
      <c r="I12" s="551">
        <v>1</v>
      </c>
      <c r="J12" s="879"/>
      <c r="K12" s="879"/>
      <c r="L12" s="879"/>
      <c r="M12" s="1208"/>
      <c r="N12" s="1208"/>
      <c r="O12" s="1208"/>
      <c r="P12" s="1208"/>
      <c r="Q12" s="879"/>
      <c r="R12" s="879"/>
    </row>
    <row r="13" spans="1:19" s="8" customFormat="1" ht="41.65" customHeight="1" x14ac:dyDescent="0.25">
      <c r="A13" s="879"/>
      <c r="B13" s="879"/>
      <c r="C13" s="879"/>
      <c r="D13" s="879"/>
      <c r="E13" s="879"/>
      <c r="F13" s="879"/>
      <c r="G13" s="883"/>
      <c r="H13" s="551" t="s">
        <v>675</v>
      </c>
      <c r="I13" s="551">
        <v>25</v>
      </c>
      <c r="J13" s="879"/>
      <c r="K13" s="879"/>
      <c r="L13" s="879"/>
      <c r="M13" s="1208"/>
      <c r="N13" s="1208"/>
      <c r="O13" s="1208"/>
      <c r="P13" s="1208"/>
      <c r="Q13" s="879"/>
      <c r="R13" s="879"/>
    </row>
    <row r="14" spans="1:19" s="8" customFormat="1" ht="39.6" customHeight="1" x14ac:dyDescent="0.25">
      <c r="A14" s="879"/>
      <c r="B14" s="879"/>
      <c r="C14" s="879"/>
      <c r="D14" s="879"/>
      <c r="E14" s="879"/>
      <c r="F14" s="879"/>
      <c r="G14" s="551" t="s">
        <v>55</v>
      </c>
      <c r="H14" s="551" t="s">
        <v>2625</v>
      </c>
      <c r="I14" s="551">
        <v>1</v>
      </c>
      <c r="J14" s="879"/>
      <c r="K14" s="879"/>
      <c r="L14" s="879"/>
      <c r="M14" s="1208"/>
      <c r="N14" s="1208"/>
      <c r="O14" s="1208"/>
      <c r="P14" s="1208"/>
      <c r="Q14" s="879"/>
      <c r="R14" s="879"/>
    </row>
    <row r="15" spans="1:19" s="8" customFormat="1" ht="39" customHeight="1" x14ac:dyDescent="0.25">
      <c r="A15" s="879"/>
      <c r="B15" s="879"/>
      <c r="C15" s="879"/>
      <c r="D15" s="879"/>
      <c r="E15" s="879"/>
      <c r="F15" s="879"/>
      <c r="G15" s="878" t="s">
        <v>1594</v>
      </c>
      <c r="H15" s="551" t="s">
        <v>1166</v>
      </c>
      <c r="I15" s="563" t="s">
        <v>41</v>
      </c>
      <c r="J15" s="879"/>
      <c r="K15" s="879"/>
      <c r="L15" s="879"/>
      <c r="M15" s="1208"/>
      <c r="N15" s="1208"/>
      <c r="O15" s="1208"/>
      <c r="P15" s="1208"/>
      <c r="Q15" s="879"/>
      <c r="R15" s="879"/>
    </row>
    <row r="16" spans="1:19" s="8" customFormat="1" ht="80.45" customHeight="1" x14ac:dyDescent="0.25">
      <c r="A16" s="883"/>
      <c r="B16" s="883"/>
      <c r="C16" s="883"/>
      <c r="D16" s="883"/>
      <c r="E16" s="883"/>
      <c r="F16" s="883"/>
      <c r="G16" s="883"/>
      <c r="H16" s="551" t="s">
        <v>2626</v>
      </c>
      <c r="I16" s="563" t="s">
        <v>46</v>
      </c>
      <c r="J16" s="883"/>
      <c r="K16" s="883"/>
      <c r="L16" s="883"/>
      <c r="M16" s="1204"/>
      <c r="N16" s="1204"/>
      <c r="O16" s="1204"/>
      <c r="P16" s="1204"/>
      <c r="Q16" s="883"/>
      <c r="R16" s="883"/>
    </row>
    <row r="17" spans="1:18" ht="14.65" customHeight="1" x14ac:dyDescent="0.25">
      <c r="A17" s="878">
        <v>4</v>
      </c>
      <c r="B17" s="878">
        <v>1</v>
      </c>
      <c r="C17" s="878">
        <v>4</v>
      </c>
      <c r="D17" s="878">
        <v>2</v>
      </c>
      <c r="E17" s="1205" t="s">
        <v>2627</v>
      </c>
      <c r="F17" s="878" t="s">
        <v>2628</v>
      </c>
      <c r="G17" s="878" t="s">
        <v>44</v>
      </c>
      <c r="H17" s="878" t="s">
        <v>1162</v>
      </c>
      <c r="I17" s="1209" t="s">
        <v>41</v>
      </c>
      <c r="J17" s="878" t="s">
        <v>2629</v>
      </c>
      <c r="K17" s="878" t="s">
        <v>45</v>
      </c>
      <c r="L17" s="878" t="s">
        <v>554</v>
      </c>
      <c r="M17" s="1203">
        <v>3268.75</v>
      </c>
      <c r="N17" s="1203">
        <v>36200</v>
      </c>
      <c r="O17" s="1203">
        <v>3268.75</v>
      </c>
      <c r="P17" s="1203">
        <v>36200</v>
      </c>
      <c r="Q17" s="880" t="s">
        <v>2630</v>
      </c>
      <c r="R17" s="880" t="s">
        <v>2617</v>
      </c>
    </row>
    <row r="18" spans="1:18" ht="17.25" customHeight="1" x14ac:dyDescent="0.25">
      <c r="A18" s="879"/>
      <c r="B18" s="879"/>
      <c r="C18" s="879"/>
      <c r="D18" s="879"/>
      <c r="E18" s="1207"/>
      <c r="F18" s="879"/>
      <c r="G18" s="879"/>
      <c r="H18" s="879"/>
      <c r="I18" s="1210"/>
      <c r="J18" s="879"/>
      <c r="K18" s="879"/>
      <c r="L18" s="879"/>
      <c r="M18" s="1208"/>
      <c r="N18" s="1208"/>
      <c r="O18" s="1208"/>
      <c r="P18" s="1208"/>
      <c r="Q18" s="881"/>
      <c r="R18" s="881"/>
    </row>
    <row r="19" spans="1:18" x14ac:dyDescent="0.25">
      <c r="A19" s="879"/>
      <c r="B19" s="879"/>
      <c r="C19" s="879"/>
      <c r="D19" s="879"/>
      <c r="E19" s="1207"/>
      <c r="F19" s="879"/>
      <c r="G19" s="879"/>
      <c r="H19" s="883"/>
      <c r="I19" s="1211"/>
      <c r="J19" s="879"/>
      <c r="K19" s="879"/>
      <c r="L19" s="879"/>
      <c r="M19" s="1208"/>
      <c r="N19" s="1208"/>
      <c r="O19" s="1208"/>
      <c r="P19" s="1208"/>
      <c r="Q19" s="881"/>
      <c r="R19" s="881"/>
    </row>
    <row r="20" spans="1:18" ht="47.1" customHeight="1" x14ac:dyDescent="0.25">
      <c r="A20" s="879"/>
      <c r="B20" s="879"/>
      <c r="C20" s="879"/>
      <c r="D20" s="879"/>
      <c r="E20" s="1207"/>
      <c r="F20" s="879"/>
      <c r="G20" s="883"/>
      <c r="H20" s="551" t="s">
        <v>675</v>
      </c>
      <c r="I20" s="563" t="s">
        <v>1412</v>
      </c>
      <c r="J20" s="879"/>
      <c r="K20" s="879"/>
      <c r="L20" s="879"/>
      <c r="M20" s="1208"/>
      <c r="N20" s="1208"/>
      <c r="O20" s="1208"/>
      <c r="P20" s="1208"/>
      <c r="Q20" s="881"/>
      <c r="R20" s="881"/>
    </row>
    <row r="21" spans="1:18" ht="33" customHeight="1" x14ac:dyDescent="0.25">
      <c r="A21" s="879"/>
      <c r="B21" s="879"/>
      <c r="C21" s="879"/>
      <c r="D21" s="879"/>
      <c r="E21" s="1207"/>
      <c r="F21" s="879"/>
      <c r="G21" s="878" t="s">
        <v>55</v>
      </c>
      <c r="H21" s="878" t="s">
        <v>2625</v>
      </c>
      <c r="I21" s="878">
        <v>1</v>
      </c>
      <c r="J21" s="879"/>
      <c r="K21" s="879"/>
      <c r="L21" s="879"/>
      <c r="M21" s="1208"/>
      <c r="N21" s="1208"/>
      <c r="O21" s="1208"/>
      <c r="P21" s="1208"/>
      <c r="Q21" s="881"/>
      <c r="R21" s="881"/>
    </row>
    <row r="22" spans="1:18" ht="14.1" customHeight="1" x14ac:dyDescent="0.25">
      <c r="A22" s="879"/>
      <c r="B22" s="879"/>
      <c r="C22" s="879"/>
      <c r="D22" s="879"/>
      <c r="E22" s="1207"/>
      <c r="F22" s="879"/>
      <c r="G22" s="879"/>
      <c r="H22" s="879"/>
      <c r="I22" s="879"/>
      <c r="J22" s="879"/>
      <c r="K22" s="879"/>
      <c r="L22" s="879"/>
      <c r="M22" s="1208"/>
      <c r="N22" s="1208"/>
      <c r="O22" s="1208"/>
      <c r="P22" s="1208"/>
      <c r="Q22" s="881"/>
      <c r="R22" s="881"/>
    </row>
    <row r="23" spans="1:18" ht="9" customHeight="1" x14ac:dyDescent="0.25">
      <c r="A23" s="879"/>
      <c r="B23" s="879"/>
      <c r="C23" s="879"/>
      <c r="D23" s="879"/>
      <c r="E23" s="1207"/>
      <c r="F23" s="879"/>
      <c r="G23" s="879"/>
      <c r="H23" s="879"/>
      <c r="I23" s="879"/>
      <c r="J23" s="879"/>
      <c r="K23" s="879"/>
      <c r="L23" s="879"/>
      <c r="M23" s="1208"/>
      <c r="N23" s="1208"/>
      <c r="O23" s="1208"/>
      <c r="P23" s="1208"/>
      <c r="Q23" s="881"/>
      <c r="R23" s="881"/>
    </row>
    <row r="24" spans="1:18" ht="18" customHeight="1" x14ac:dyDescent="0.25">
      <c r="A24" s="879"/>
      <c r="B24" s="879"/>
      <c r="C24" s="879"/>
      <c r="D24" s="879"/>
      <c r="E24" s="1207"/>
      <c r="F24" s="879"/>
      <c r="G24" s="879"/>
      <c r="H24" s="879"/>
      <c r="I24" s="879"/>
      <c r="J24" s="879"/>
      <c r="K24" s="879"/>
      <c r="L24" s="879"/>
      <c r="M24" s="1208"/>
      <c r="N24" s="1208"/>
      <c r="O24" s="1208"/>
      <c r="P24" s="1208"/>
      <c r="Q24" s="881"/>
      <c r="R24" s="881"/>
    </row>
    <row r="25" spans="1:18" ht="18" customHeight="1" x14ac:dyDescent="0.25">
      <c r="A25" s="879"/>
      <c r="B25" s="879"/>
      <c r="C25" s="879"/>
      <c r="D25" s="879"/>
      <c r="E25" s="1207"/>
      <c r="F25" s="879"/>
      <c r="G25" s="879"/>
      <c r="H25" s="879"/>
      <c r="I25" s="879"/>
      <c r="J25" s="879"/>
      <c r="K25" s="879"/>
      <c r="L25" s="879"/>
      <c r="M25" s="1208"/>
      <c r="N25" s="1208"/>
      <c r="O25" s="1208"/>
      <c r="P25" s="1208"/>
      <c r="Q25" s="881"/>
      <c r="R25" s="881"/>
    </row>
    <row r="26" spans="1:18" ht="5.25" customHeight="1" x14ac:dyDescent="0.25">
      <c r="A26" s="883"/>
      <c r="B26" s="883"/>
      <c r="C26" s="883"/>
      <c r="D26" s="883"/>
      <c r="E26" s="1206"/>
      <c r="F26" s="883"/>
      <c r="G26" s="883"/>
      <c r="H26" s="883"/>
      <c r="I26" s="883"/>
      <c r="J26" s="883"/>
      <c r="K26" s="883"/>
      <c r="L26" s="883"/>
      <c r="M26" s="1204"/>
      <c r="N26" s="1204"/>
      <c r="O26" s="1204"/>
      <c r="P26" s="1204"/>
      <c r="Q26" s="882"/>
      <c r="R26" s="882"/>
    </row>
    <row r="27" spans="1:18" ht="37.15" customHeight="1" x14ac:dyDescent="0.25">
      <c r="A27" s="878">
        <v>5</v>
      </c>
      <c r="B27" s="878">
        <v>1</v>
      </c>
      <c r="C27" s="878">
        <v>4</v>
      </c>
      <c r="D27" s="878">
        <v>2</v>
      </c>
      <c r="E27" s="1205" t="s">
        <v>1726</v>
      </c>
      <c r="F27" s="878" t="s">
        <v>2631</v>
      </c>
      <c r="G27" s="947" t="s">
        <v>444</v>
      </c>
      <c r="H27" s="551" t="s">
        <v>1158</v>
      </c>
      <c r="I27" s="551">
        <v>3</v>
      </c>
      <c r="J27" s="1209" t="s">
        <v>2632</v>
      </c>
      <c r="K27" s="899" t="s">
        <v>38</v>
      </c>
      <c r="L27" s="899"/>
      <c r="M27" s="880">
        <v>22000</v>
      </c>
      <c r="N27" s="880"/>
      <c r="O27" s="880">
        <v>22000</v>
      </c>
      <c r="P27" s="880"/>
      <c r="Q27" s="878" t="s">
        <v>2630</v>
      </c>
      <c r="R27" s="878" t="s">
        <v>2617</v>
      </c>
    </row>
    <row r="28" spans="1:18" ht="38.65" customHeight="1" x14ac:dyDescent="0.25">
      <c r="A28" s="879"/>
      <c r="B28" s="879"/>
      <c r="C28" s="879"/>
      <c r="D28" s="879"/>
      <c r="E28" s="1207"/>
      <c r="F28" s="879"/>
      <c r="G28" s="949"/>
      <c r="H28" s="554" t="s">
        <v>2633</v>
      </c>
      <c r="I28" s="554">
        <v>25</v>
      </c>
      <c r="J28" s="1210"/>
      <c r="K28" s="900"/>
      <c r="L28" s="900"/>
      <c r="M28" s="881"/>
      <c r="N28" s="881"/>
      <c r="O28" s="881"/>
      <c r="P28" s="881"/>
      <c r="Q28" s="879"/>
      <c r="R28" s="879"/>
    </row>
    <row r="29" spans="1:18" ht="41.65" customHeight="1" x14ac:dyDescent="0.25">
      <c r="A29" s="879"/>
      <c r="B29" s="879"/>
      <c r="C29" s="879"/>
      <c r="D29" s="879"/>
      <c r="E29" s="1207"/>
      <c r="F29" s="879"/>
      <c r="G29" s="947" t="s">
        <v>2634</v>
      </c>
      <c r="H29" s="554" t="s">
        <v>1067</v>
      </c>
      <c r="I29" s="554">
        <v>2</v>
      </c>
      <c r="J29" s="1210"/>
      <c r="K29" s="900"/>
      <c r="L29" s="900"/>
      <c r="M29" s="881"/>
      <c r="N29" s="881"/>
      <c r="O29" s="881"/>
      <c r="P29" s="881"/>
      <c r="Q29" s="879"/>
      <c r="R29" s="879"/>
    </row>
    <row r="30" spans="1:18" ht="39.6" customHeight="1" x14ac:dyDescent="0.25">
      <c r="A30" s="879"/>
      <c r="B30" s="879"/>
      <c r="C30" s="879"/>
      <c r="D30" s="879"/>
      <c r="E30" s="1207"/>
      <c r="F30" s="879"/>
      <c r="G30" s="949"/>
      <c r="H30" s="554" t="s">
        <v>1069</v>
      </c>
      <c r="I30" s="554">
        <v>25</v>
      </c>
      <c r="J30" s="1210"/>
      <c r="K30" s="900"/>
      <c r="L30" s="900"/>
      <c r="M30" s="881"/>
      <c r="N30" s="881"/>
      <c r="O30" s="881"/>
      <c r="P30" s="881"/>
      <c r="Q30" s="879"/>
      <c r="R30" s="879"/>
    </row>
    <row r="31" spans="1:18" ht="126" customHeight="1" x14ac:dyDescent="0.25">
      <c r="A31" s="883"/>
      <c r="B31" s="883"/>
      <c r="C31" s="883"/>
      <c r="D31" s="883"/>
      <c r="E31" s="1206"/>
      <c r="F31" s="883"/>
      <c r="G31" s="569" t="s">
        <v>886</v>
      </c>
      <c r="H31" s="554" t="s">
        <v>1251</v>
      </c>
      <c r="I31" s="554">
        <v>1</v>
      </c>
      <c r="J31" s="1211"/>
      <c r="K31" s="901"/>
      <c r="L31" s="901"/>
      <c r="M31" s="882"/>
      <c r="N31" s="882"/>
      <c r="O31" s="882"/>
      <c r="P31" s="882"/>
      <c r="Q31" s="883"/>
      <c r="R31" s="883"/>
    </row>
    <row r="32" spans="1:18" ht="42.6" customHeight="1" x14ac:dyDescent="0.25">
      <c r="A32" s="878">
        <v>6</v>
      </c>
      <c r="B32" s="878">
        <v>1</v>
      </c>
      <c r="C32" s="878">
        <v>4</v>
      </c>
      <c r="D32" s="878">
        <v>2</v>
      </c>
      <c r="E32" s="1205" t="s">
        <v>2635</v>
      </c>
      <c r="F32" s="878" t="s">
        <v>2636</v>
      </c>
      <c r="G32" s="878" t="s">
        <v>2302</v>
      </c>
      <c r="H32" s="551" t="s">
        <v>2637</v>
      </c>
      <c r="I32" s="563" t="s">
        <v>41</v>
      </c>
      <c r="J32" s="878" t="s">
        <v>2638</v>
      </c>
      <c r="K32" s="878" t="s">
        <v>38</v>
      </c>
      <c r="L32" s="1201"/>
      <c r="M32" s="1203">
        <v>6000</v>
      </c>
      <c r="N32" s="1201"/>
      <c r="O32" s="1203">
        <v>6000</v>
      </c>
      <c r="P32" s="1201"/>
      <c r="Q32" s="878" t="s">
        <v>2616</v>
      </c>
      <c r="R32" s="878" t="s">
        <v>2617</v>
      </c>
    </row>
    <row r="33" spans="1:18" ht="245.25" customHeight="1" x14ac:dyDescent="0.25">
      <c r="A33" s="883"/>
      <c r="B33" s="883"/>
      <c r="C33" s="883"/>
      <c r="D33" s="883"/>
      <c r="E33" s="1206"/>
      <c r="F33" s="883"/>
      <c r="G33" s="883"/>
      <c r="H33" s="551" t="s">
        <v>675</v>
      </c>
      <c r="I33" s="563" t="s">
        <v>1507</v>
      </c>
      <c r="J33" s="883"/>
      <c r="K33" s="883"/>
      <c r="L33" s="1202"/>
      <c r="M33" s="1204"/>
      <c r="N33" s="1202"/>
      <c r="O33" s="1204"/>
      <c r="P33" s="1202"/>
      <c r="Q33" s="883"/>
      <c r="R33" s="883"/>
    </row>
    <row r="34" spans="1:18" s="8" customFormat="1" ht="35.25" customHeight="1" x14ac:dyDescent="0.25">
      <c r="A34" s="878">
        <v>7</v>
      </c>
      <c r="B34" s="878">
        <v>1</v>
      </c>
      <c r="C34" s="878">
        <v>4</v>
      </c>
      <c r="D34" s="878">
        <v>2</v>
      </c>
      <c r="E34" s="1205" t="s">
        <v>2642</v>
      </c>
      <c r="F34" s="878" t="s">
        <v>2639</v>
      </c>
      <c r="G34" s="878" t="s">
        <v>2640</v>
      </c>
      <c r="H34" s="551" t="s">
        <v>1943</v>
      </c>
      <c r="I34" s="551">
        <v>1</v>
      </c>
      <c r="J34" s="878" t="s">
        <v>2641</v>
      </c>
      <c r="K34" s="878" t="s">
        <v>38</v>
      </c>
      <c r="L34" s="878" t="s">
        <v>554</v>
      </c>
      <c r="M34" s="1203">
        <v>135000</v>
      </c>
      <c r="N34" s="1203">
        <v>0</v>
      </c>
      <c r="O34" s="1203">
        <v>135000</v>
      </c>
      <c r="P34" s="1203">
        <v>0</v>
      </c>
      <c r="Q34" s="878" t="s">
        <v>2616</v>
      </c>
      <c r="R34" s="878" t="s">
        <v>2617</v>
      </c>
    </row>
    <row r="35" spans="1:18" s="8" customFormat="1" ht="42.75" customHeight="1" x14ac:dyDescent="0.25">
      <c r="A35" s="879"/>
      <c r="B35" s="879"/>
      <c r="C35" s="879"/>
      <c r="D35" s="879"/>
      <c r="E35" s="1207"/>
      <c r="F35" s="879"/>
      <c r="G35" s="883"/>
      <c r="H35" s="551" t="s">
        <v>2645</v>
      </c>
      <c r="I35" s="551">
        <v>90</v>
      </c>
      <c r="J35" s="879"/>
      <c r="K35" s="879"/>
      <c r="L35" s="879"/>
      <c r="M35" s="1208"/>
      <c r="N35" s="1208"/>
      <c r="O35" s="1208"/>
      <c r="P35" s="1208"/>
      <c r="Q35" s="879"/>
      <c r="R35" s="879"/>
    </row>
    <row r="36" spans="1:18" s="8" customFormat="1" ht="33" customHeight="1" x14ac:dyDescent="0.25">
      <c r="A36" s="879"/>
      <c r="B36" s="879"/>
      <c r="C36" s="879"/>
      <c r="D36" s="879"/>
      <c r="E36" s="1207"/>
      <c r="F36" s="879"/>
      <c r="G36" s="551" t="s">
        <v>1860</v>
      </c>
      <c r="H36" s="551" t="s">
        <v>1987</v>
      </c>
      <c r="I36" s="551">
        <v>5</v>
      </c>
      <c r="J36" s="879"/>
      <c r="K36" s="879"/>
      <c r="L36" s="879"/>
      <c r="M36" s="1208"/>
      <c r="N36" s="1208"/>
      <c r="O36" s="1208"/>
      <c r="P36" s="1208"/>
      <c r="Q36" s="879"/>
      <c r="R36" s="879"/>
    </row>
    <row r="37" spans="1:18" s="8" customFormat="1" ht="33" customHeight="1" x14ac:dyDescent="0.25">
      <c r="A37" s="879"/>
      <c r="B37" s="879"/>
      <c r="C37" s="879"/>
      <c r="D37" s="879"/>
      <c r="E37" s="1207"/>
      <c r="F37" s="879"/>
      <c r="G37" s="878" t="s">
        <v>2644</v>
      </c>
      <c r="H37" s="551" t="s">
        <v>2643</v>
      </c>
      <c r="I37" s="563" t="s">
        <v>41</v>
      </c>
      <c r="J37" s="879"/>
      <c r="K37" s="879"/>
      <c r="L37" s="879"/>
      <c r="M37" s="1208"/>
      <c r="N37" s="1208"/>
      <c r="O37" s="1208"/>
      <c r="P37" s="1208"/>
      <c r="Q37" s="879"/>
      <c r="R37" s="879"/>
    </row>
    <row r="38" spans="1:18" s="8" customFormat="1" ht="30" customHeight="1" x14ac:dyDescent="0.25">
      <c r="A38" s="879"/>
      <c r="B38" s="879"/>
      <c r="C38" s="879"/>
      <c r="D38" s="879"/>
      <c r="E38" s="1207"/>
      <c r="F38" s="879"/>
      <c r="G38" s="883"/>
      <c r="H38" s="551" t="s">
        <v>675</v>
      </c>
      <c r="I38" s="563" t="s">
        <v>1426</v>
      </c>
      <c r="J38" s="879"/>
      <c r="K38" s="879"/>
      <c r="L38" s="879"/>
      <c r="M38" s="1208"/>
      <c r="N38" s="1208"/>
      <c r="O38" s="1208"/>
      <c r="P38" s="1208"/>
      <c r="Q38" s="879"/>
      <c r="R38" s="879"/>
    </row>
    <row r="39" spans="1:18" s="8" customFormat="1" ht="31.5" customHeight="1" x14ac:dyDescent="0.25">
      <c r="A39" s="879"/>
      <c r="B39" s="879"/>
      <c r="C39" s="879"/>
      <c r="D39" s="879"/>
      <c r="E39" s="1207"/>
      <c r="F39" s="879"/>
      <c r="G39" s="878" t="s">
        <v>2302</v>
      </c>
      <c r="H39" s="551" t="s">
        <v>2441</v>
      </c>
      <c r="I39" s="563" t="s">
        <v>41</v>
      </c>
      <c r="J39" s="879"/>
      <c r="K39" s="879"/>
      <c r="L39" s="879"/>
      <c r="M39" s="1208"/>
      <c r="N39" s="1208"/>
      <c r="O39" s="1208"/>
      <c r="P39" s="1208"/>
      <c r="Q39" s="879"/>
      <c r="R39" s="879"/>
    </row>
    <row r="40" spans="1:18" s="8" customFormat="1" ht="39" customHeight="1" x14ac:dyDescent="0.25">
      <c r="A40" s="879"/>
      <c r="B40" s="879"/>
      <c r="C40" s="879"/>
      <c r="D40" s="879"/>
      <c r="E40" s="1207"/>
      <c r="F40" s="879"/>
      <c r="G40" s="883"/>
      <c r="H40" s="551" t="s">
        <v>675</v>
      </c>
      <c r="I40" s="563" t="s">
        <v>1426</v>
      </c>
      <c r="J40" s="879"/>
      <c r="K40" s="879"/>
      <c r="L40" s="879"/>
      <c r="M40" s="1208"/>
      <c r="N40" s="1208"/>
      <c r="O40" s="1208"/>
      <c r="P40" s="1208"/>
      <c r="Q40" s="879"/>
      <c r="R40" s="879"/>
    </row>
    <row r="41" spans="1:18" s="8" customFormat="1" ht="36" customHeight="1" x14ac:dyDescent="0.25">
      <c r="A41" s="879"/>
      <c r="B41" s="879"/>
      <c r="C41" s="879"/>
      <c r="D41" s="879"/>
      <c r="E41" s="1207"/>
      <c r="F41" s="879"/>
      <c r="G41" s="554" t="s">
        <v>55</v>
      </c>
      <c r="H41" s="554" t="s">
        <v>2625</v>
      </c>
      <c r="I41" s="604" t="s">
        <v>41</v>
      </c>
      <c r="J41" s="879"/>
      <c r="K41" s="879"/>
      <c r="L41" s="879"/>
      <c r="M41" s="1208"/>
      <c r="N41" s="1208"/>
      <c r="O41" s="1208"/>
      <c r="P41" s="1208"/>
      <c r="Q41" s="879"/>
      <c r="R41" s="879"/>
    </row>
    <row r="42" spans="1:18" s="114" customFormat="1" ht="34.5" customHeight="1" x14ac:dyDescent="0.25">
      <c r="A42" s="878">
        <v>8</v>
      </c>
      <c r="B42" s="878">
        <v>1</v>
      </c>
      <c r="C42" s="878">
        <v>4</v>
      </c>
      <c r="D42" s="878">
        <v>2</v>
      </c>
      <c r="E42" s="878" t="s">
        <v>3037</v>
      </c>
      <c r="F42" s="878" t="s">
        <v>2646</v>
      </c>
      <c r="G42" s="878" t="s">
        <v>2647</v>
      </c>
      <c r="H42" s="551" t="s">
        <v>2648</v>
      </c>
      <c r="I42" s="551">
        <v>19</v>
      </c>
      <c r="J42" s="878" t="s">
        <v>2649</v>
      </c>
      <c r="K42" s="878"/>
      <c r="L42" s="878" t="s">
        <v>39</v>
      </c>
      <c r="M42" s="1203"/>
      <c r="N42" s="1203">
        <v>100000</v>
      </c>
      <c r="O42" s="1203"/>
      <c r="P42" s="1203">
        <v>100000</v>
      </c>
      <c r="Q42" s="878" t="s">
        <v>2616</v>
      </c>
      <c r="R42" s="878" t="s">
        <v>2617</v>
      </c>
    </row>
    <row r="43" spans="1:18" s="114" customFormat="1" ht="47.25" customHeight="1" x14ac:dyDescent="0.25">
      <c r="A43" s="879"/>
      <c r="B43" s="879"/>
      <c r="C43" s="879"/>
      <c r="D43" s="879"/>
      <c r="E43" s="879"/>
      <c r="F43" s="879"/>
      <c r="G43" s="883"/>
      <c r="H43" s="551" t="s">
        <v>56</v>
      </c>
      <c r="I43" s="551">
        <v>570</v>
      </c>
      <c r="J43" s="879"/>
      <c r="K43" s="879"/>
      <c r="L43" s="879"/>
      <c r="M43" s="1208"/>
      <c r="N43" s="1208"/>
      <c r="O43" s="1208"/>
      <c r="P43" s="1208"/>
      <c r="Q43" s="879"/>
      <c r="R43" s="879"/>
    </row>
    <row r="44" spans="1:18" s="114" customFormat="1" ht="33" customHeight="1" x14ac:dyDescent="0.25">
      <c r="A44" s="879"/>
      <c r="B44" s="879"/>
      <c r="C44" s="879"/>
      <c r="D44" s="879"/>
      <c r="E44" s="879"/>
      <c r="F44" s="879"/>
      <c r="G44" s="878" t="s">
        <v>2650</v>
      </c>
      <c r="H44" s="878" t="s">
        <v>2371</v>
      </c>
      <c r="I44" s="878">
        <v>1</v>
      </c>
      <c r="J44" s="879"/>
      <c r="K44" s="879"/>
      <c r="L44" s="879"/>
      <c r="M44" s="1208"/>
      <c r="N44" s="1208"/>
      <c r="O44" s="1208"/>
      <c r="P44" s="1208"/>
      <c r="Q44" s="879"/>
      <c r="R44" s="879"/>
    </row>
    <row r="45" spans="1:18" s="114" customFormat="1" ht="28.5" customHeight="1" x14ac:dyDescent="0.25">
      <c r="A45" s="879"/>
      <c r="B45" s="879"/>
      <c r="C45" s="879"/>
      <c r="D45" s="879"/>
      <c r="E45" s="879"/>
      <c r="F45" s="879"/>
      <c r="G45" s="879"/>
      <c r="H45" s="879"/>
      <c r="I45" s="879"/>
      <c r="J45" s="879"/>
      <c r="K45" s="879"/>
      <c r="L45" s="879"/>
      <c r="M45" s="1208"/>
      <c r="N45" s="1208"/>
      <c r="O45" s="1208"/>
      <c r="P45" s="1208"/>
      <c r="Q45" s="879"/>
      <c r="R45" s="879"/>
    </row>
    <row r="46" spans="1:18" s="114" customFormat="1" ht="24" customHeight="1" x14ac:dyDescent="0.25">
      <c r="A46" s="879"/>
      <c r="B46" s="879"/>
      <c r="C46" s="879"/>
      <c r="D46" s="879"/>
      <c r="E46" s="879"/>
      <c r="F46" s="879"/>
      <c r="G46" s="879"/>
      <c r="H46" s="879"/>
      <c r="I46" s="879"/>
      <c r="J46" s="879"/>
      <c r="K46" s="879"/>
      <c r="L46" s="879"/>
      <c r="M46" s="1208"/>
      <c r="N46" s="1208"/>
      <c r="O46" s="1208"/>
      <c r="P46" s="1208"/>
      <c r="Q46" s="879"/>
      <c r="R46" s="879"/>
    </row>
    <row r="47" spans="1:18" s="114" customFormat="1" ht="22.9" customHeight="1" x14ac:dyDescent="0.25">
      <c r="A47" s="879"/>
      <c r="B47" s="879"/>
      <c r="C47" s="879"/>
      <c r="D47" s="879"/>
      <c r="E47" s="879"/>
      <c r="F47" s="879"/>
      <c r="G47" s="879"/>
      <c r="H47" s="879"/>
      <c r="I47" s="879"/>
      <c r="J47" s="879"/>
      <c r="K47" s="879"/>
      <c r="L47" s="879"/>
      <c r="M47" s="1208"/>
      <c r="N47" s="1208"/>
      <c r="O47" s="1208"/>
      <c r="P47" s="1208"/>
      <c r="Q47" s="879"/>
      <c r="R47" s="879"/>
    </row>
    <row r="48" spans="1:18" s="114" customFormat="1" ht="9.4" customHeight="1" x14ac:dyDescent="0.25">
      <c r="A48" s="883"/>
      <c r="B48" s="883"/>
      <c r="C48" s="883"/>
      <c r="D48" s="883"/>
      <c r="E48" s="883"/>
      <c r="F48" s="883"/>
      <c r="G48" s="883"/>
      <c r="H48" s="883"/>
      <c r="I48" s="883"/>
      <c r="J48" s="883"/>
      <c r="K48" s="883"/>
      <c r="L48" s="883"/>
      <c r="M48" s="1204"/>
      <c r="N48" s="1204"/>
      <c r="O48" s="1204"/>
      <c r="P48" s="1204"/>
      <c r="Q48" s="883"/>
      <c r="R48" s="883"/>
    </row>
    <row r="49" spans="1:18" s="114" customFormat="1" ht="33.75" customHeight="1" x14ac:dyDescent="0.25">
      <c r="A49" s="878">
        <v>9</v>
      </c>
      <c r="B49" s="878">
        <v>1</v>
      </c>
      <c r="C49" s="878">
        <v>4</v>
      </c>
      <c r="D49" s="878">
        <v>2</v>
      </c>
      <c r="E49" s="878" t="s">
        <v>2651</v>
      </c>
      <c r="F49" s="878" t="s">
        <v>2652</v>
      </c>
      <c r="G49" s="878" t="s">
        <v>227</v>
      </c>
      <c r="H49" s="551" t="s">
        <v>2653</v>
      </c>
      <c r="I49" s="551">
        <v>3</v>
      </c>
      <c r="J49" s="878" t="s">
        <v>2654</v>
      </c>
      <c r="K49" s="878"/>
      <c r="L49" s="1213" t="s">
        <v>38</v>
      </c>
      <c r="M49" s="1203"/>
      <c r="N49" s="1203">
        <v>150000</v>
      </c>
      <c r="O49" s="1203"/>
      <c r="P49" s="1203">
        <v>150000</v>
      </c>
      <c r="Q49" s="878" t="s">
        <v>2616</v>
      </c>
      <c r="R49" s="878" t="s">
        <v>2617</v>
      </c>
    </row>
    <row r="50" spans="1:18" s="114" customFormat="1" ht="32.25" customHeight="1" x14ac:dyDescent="0.25">
      <c r="A50" s="879"/>
      <c r="B50" s="879"/>
      <c r="C50" s="879"/>
      <c r="D50" s="879"/>
      <c r="E50" s="879"/>
      <c r="F50" s="879"/>
      <c r="G50" s="883"/>
      <c r="H50" s="551" t="s">
        <v>2655</v>
      </c>
      <c r="I50" s="551">
        <v>45</v>
      </c>
      <c r="J50" s="879"/>
      <c r="K50" s="879"/>
      <c r="L50" s="1214"/>
      <c r="M50" s="1208"/>
      <c r="N50" s="1208"/>
      <c r="O50" s="1208"/>
      <c r="P50" s="1208"/>
      <c r="Q50" s="879"/>
      <c r="R50" s="879"/>
    </row>
    <row r="51" spans="1:18" s="114" customFormat="1" ht="36.75" customHeight="1" x14ac:dyDescent="0.25">
      <c r="A51" s="879"/>
      <c r="B51" s="879"/>
      <c r="C51" s="879"/>
      <c r="D51" s="879"/>
      <c r="E51" s="879"/>
      <c r="F51" s="879"/>
      <c r="G51" s="878" t="s">
        <v>196</v>
      </c>
      <c r="H51" s="551" t="s">
        <v>2656</v>
      </c>
      <c r="I51" s="551">
        <v>1</v>
      </c>
      <c r="J51" s="879"/>
      <c r="K51" s="879"/>
      <c r="L51" s="1214"/>
      <c r="M51" s="1208"/>
      <c r="N51" s="1208"/>
      <c r="O51" s="1208"/>
      <c r="P51" s="1208"/>
      <c r="Q51" s="879"/>
      <c r="R51" s="879"/>
    </row>
    <row r="52" spans="1:18" s="114" customFormat="1" ht="49.15" customHeight="1" x14ac:dyDescent="0.25">
      <c r="A52" s="879"/>
      <c r="B52" s="879"/>
      <c r="C52" s="879"/>
      <c r="D52" s="879"/>
      <c r="E52" s="879"/>
      <c r="F52" s="879"/>
      <c r="G52" s="883"/>
      <c r="H52" s="551" t="s">
        <v>675</v>
      </c>
      <c r="I52" s="551">
        <v>80</v>
      </c>
      <c r="J52" s="879"/>
      <c r="K52" s="879"/>
      <c r="L52" s="1214"/>
      <c r="M52" s="1208"/>
      <c r="N52" s="1208"/>
      <c r="O52" s="1208"/>
      <c r="P52" s="1208"/>
      <c r="Q52" s="879"/>
      <c r="R52" s="879"/>
    </row>
    <row r="53" spans="1:18" x14ac:dyDescent="0.25">
      <c r="A53" s="887">
        <v>10</v>
      </c>
      <c r="B53" s="872">
        <v>1</v>
      </c>
      <c r="C53" s="872">
        <v>4</v>
      </c>
      <c r="D53" s="871">
        <v>2</v>
      </c>
      <c r="E53" s="1212" t="s">
        <v>2657</v>
      </c>
      <c r="F53" s="871" t="s">
        <v>2658</v>
      </c>
      <c r="G53" s="878" t="s">
        <v>42</v>
      </c>
      <c r="H53" s="551" t="s">
        <v>1166</v>
      </c>
      <c r="I53" s="563" t="s">
        <v>41</v>
      </c>
      <c r="J53" s="878" t="s">
        <v>2659</v>
      </c>
      <c r="K53" s="899"/>
      <c r="L53" s="899" t="s">
        <v>38</v>
      </c>
      <c r="M53" s="892"/>
      <c r="N53" s="892">
        <v>100800</v>
      </c>
      <c r="O53" s="892"/>
      <c r="P53" s="892">
        <v>100800</v>
      </c>
      <c r="Q53" s="880" t="s">
        <v>2616</v>
      </c>
      <c r="R53" s="880" t="s">
        <v>2617</v>
      </c>
    </row>
    <row r="54" spans="1:18" x14ac:dyDescent="0.25">
      <c r="A54" s="888"/>
      <c r="B54" s="872"/>
      <c r="C54" s="872"/>
      <c r="D54" s="871"/>
      <c r="E54" s="1212"/>
      <c r="F54" s="871"/>
      <c r="G54" s="883"/>
      <c r="H54" s="551" t="s">
        <v>675</v>
      </c>
      <c r="I54" s="563" t="s">
        <v>1422</v>
      </c>
      <c r="J54" s="888"/>
      <c r="K54" s="888"/>
      <c r="L54" s="888"/>
      <c r="M54" s="888"/>
      <c r="N54" s="888"/>
      <c r="O54" s="888"/>
      <c r="P54" s="888"/>
      <c r="Q54" s="1215"/>
      <c r="R54" s="1215"/>
    </row>
    <row r="55" spans="1:18" x14ac:dyDescent="0.25">
      <c r="A55" s="888"/>
      <c r="B55" s="872"/>
      <c r="C55" s="872"/>
      <c r="D55" s="871"/>
      <c r="E55" s="1212"/>
      <c r="F55" s="871"/>
      <c r="G55" s="878" t="s">
        <v>55</v>
      </c>
      <c r="H55" s="878" t="s">
        <v>2625</v>
      </c>
      <c r="I55" s="878">
        <v>1</v>
      </c>
      <c r="J55" s="888"/>
      <c r="K55" s="888"/>
      <c r="L55" s="888"/>
      <c r="M55" s="888"/>
      <c r="N55" s="888"/>
      <c r="O55" s="888"/>
      <c r="P55" s="888"/>
      <c r="Q55" s="1215"/>
      <c r="R55" s="1215"/>
    </row>
    <row r="56" spans="1:18" x14ac:dyDescent="0.25">
      <c r="A56" s="888"/>
      <c r="B56" s="872"/>
      <c r="C56" s="872"/>
      <c r="D56" s="871"/>
      <c r="E56" s="1212"/>
      <c r="F56" s="871"/>
      <c r="G56" s="879"/>
      <c r="H56" s="879"/>
      <c r="I56" s="888"/>
      <c r="J56" s="888"/>
      <c r="K56" s="888"/>
      <c r="L56" s="888"/>
      <c r="M56" s="888"/>
      <c r="N56" s="888"/>
      <c r="O56" s="888"/>
      <c r="P56" s="888"/>
      <c r="Q56" s="1215"/>
      <c r="R56" s="1215"/>
    </row>
    <row r="57" spans="1:18" x14ac:dyDescent="0.25">
      <c r="A57" s="888"/>
      <c r="B57" s="872"/>
      <c r="C57" s="872"/>
      <c r="D57" s="871"/>
      <c r="E57" s="1212"/>
      <c r="F57" s="871"/>
      <c r="G57" s="879"/>
      <c r="H57" s="879"/>
      <c r="I57" s="888"/>
      <c r="J57" s="888"/>
      <c r="K57" s="888"/>
      <c r="L57" s="888"/>
      <c r="M57" s="888"/>
      <c r="N57" s="888"/>
      <c r="O57" s="888"/>
      <c r="P57" s="888"/>
      <c r="Q57" s="1215"/>
      <c r="R57" s="1215"/>
    </row>
    <row r="58" spans="1:18" x14ac:dyDescent="0.25">
      <c r="A58" s="888"/>
      <c r="B58" s="872"/>
      <c r="C58" s="872"/>
      <c r="D58" s="871"/>
      <c r="E58" s="1212"/>
      <c r="F58" s="871"/>
      <c r="G58" s="879"/>
      <c r="H58" s="879"/>
      <c r="I58" s="888"/>
      <c r="J58" s="888"/>
      <c r="K58" s="888"/>
      <c r="L58" s="888"/>
      <c r="M58" s="888"/>
      <c r="N58" s="888"/>
      <c r="O58" s="888"/>
      <c r="P58" s="888"/>
      <c r="Q58" s="1215"/>
      <c r="R58" s="1215"/>
    </row>
    <row r="59" spans="1:18" x14ac:dyDescent="0.25">
      <c r="A59" s="888"/>
      <c r="B59" s="872"/>
      <c r="C59" s="872"/>
      <c r="D59" s="871"/>
      <c r="E59" s="1212"/>
      <c r="F59" s="871"/>
      <c r="G59" s="879"/>
      <c r="H59" s="879"/>
      <c r="I59" s="888"/>
      <c r="J59" s="888"/>
      <c r="K59" s="888"/>
      <c r="L59" s="888"/>
      <c r="M59" s="888"/>
      <c r="N59" s="888"/>
      <c r="O59" s="888"/>
      <c r="P59" s="888"/>
      <c r="Q59" s="1215"/>
      <c r="R59" s="1215"/>
    </row>
    <row r="60" spans="1:18" ht="108.6" customHeight="1" x14ac:dyDescent="0.25">
      <c r="A60" s="889"/>
      <c r="B60" s="872"/>
      <c r="C60" s="872"/>
      <c r="D60" s="871"/>
      <c r="E60" s="1212"/>
      <c r="F60" s="871"/>
      <c r="G60" s="883"/>
      <c r="H60" s="883"/>
      <c r="I60" s="889"/>
      <c r="J60" s="889"/>
      <c r="K60" s="889"/>
      <c r="L60" s="889"/>
      <c r="M60" s="889"/>
      <c r="N60" s="889"/>
      <c r="O60" s="889"/>
      <c r="P60" s="889"/>
      <c r="Q60" s="1216"/>
      <c r="R60" s="1216"/>
    </row>
    <row r="61" spans="1:18" ht="37.15" customHeight="1" x14ac:dyDescent="0.25">
      <c r="A61" s="878">
        <v>11</v>
      </c>
      <c r="B61" s="878">
        <v>1</v>
      </c>
      <c r="C61" s="878">
        <v>4</v>
      </c>
      <c r="D61" s="878">
        <v>2</v>
      </c>
      <c r="E61" s="1205" t="s">
        <v>1726</v>
      </c>
      <c r="F61" s="878" t="s">
        <v>2660</v>
      </c>
      <c r="G61" s="947" t="s">
        <v>444</v>
      </c>
      <c r="H61" s="551" t="s">
        <v>1158</v>
      </c>
      <c r="I61" s="551">
        <v>9</v>
      </c>
      <c r="J61" s="1209" t="s">
        <v>2661</v>
      </c>
      <c r="K61" s="899"/>
      <c r="L61" s="899" t="s">
        <v>34</v>
      </c>
      <c r="M61" s="880"/>
      <c r="N61" s="880">
        <v>290700</v>
      </c>
      <c r="O61" s="880"/>
      <c r="P61" s="880">
        <v>290700</v>
      </c>
      <c r="Q61" s="878" t="s">
        <v>2630</v>
      </c>
      <c r="R61" s="878" t="s">
        <v>2617</v>
      </c>
    </row>
    <row r="62" spans="1:18" ht="38.65" customHeight="1" x14ac:dyDescent="0.25">
      <c r="A62" s="879"/>
      <c r="B62" s="879"/>
      <c r="C62" s="879"/>
      <c r="D62" s="879"/>
      <c r="E62" s="1207"/>
      <c r="F62" s="879"/>
      <c r="G62" s="949"/>
      <c r="H62" s="554" t="s">
        <v>1195</v>
      </c>
      <c r="I62" s="554">
        <v>180</v>
      </c>
      <c r="J62" s="1210"/>
      <c r="K62" s="900"/>
      <c r="L62" s="900"/>
      <c r="M62" s="881"/>
      <c r="N62" s="881"/>
      <c r="O62" s="881"/>
      <c r="P62" s="881"/>
      <c r="Q62" s="879"/>
      <c r="R62" s="879"/>
    </row>
    <row r="63" spans="1:18" ht="38.65" customHeight="1" x14ac:dyDescent="0.25">
      <c r="A63" s="879"/>
      <c r="B63" s="879"/>
      <c r="C63" s="879"/>
      <c r="D63" s="879"/>
      <c r="E63" s="1207"/>
      <c r="F63" s="879"/>
      <c r="G63" s="947" t="s">
        <v>2662</v>
      </c>
      <c r="H63" s="554" t="s">
        <v>1997</v>
      </c>
      <c r="I63" s="554">
        <v>2</v>
      </c>
      <c r="J63" s="1210"/>
      <c r="K63" s="900"/>
      <c r="L63" s="900"/>
      <c r="M63" s="881"/>
      <c r="N63" s="881"/>
      <c r="O63" s="881"/>
      <c r="P63" s="881"/>
      <c r="Q63" s="879"/>
      <c r="R63" s="879"/>
    </row>
    <row r="64" spans="1:18" ht="38.65" customHeight="1" x14ac:dyDescent="0.25">
      <c r="A64" s="879"/>
      <c r="B64" s="879"/>
      <c r="C64" s="879"/>
      <c r="D64" s="879"/>
      <c r="E64" s="1207"/>
      <c r="F64" s="879"/>
      <c r="G64" s="949"/>
      <c r="H64" s="554" t="s">
        <v>1143</v>
      </c>
      <c r="I64" s="554">
        <v>200</v>
      </c>
      <c r="J64" s="1210"/>
      <c r="K64" s="900"/>
      <c r="L64" s="900"/>
      <c r="M64" s="881"/>
      <c r="N64" s="881"/>
      <c r="O64" s="881"/>
      <c r="P64" s="881"/>
      <c r="Q64" s="879"/>
      <c r="R64" s="879"/>
    </row>
    <row r="65" spans="1:18" ht="41.65" customHeight="1" x14ac:dyDescent="0.25">
      <c r="A65" s="879"/>
      <c r="B65" s="879"/>
      <c r="C65" s="879"/>
      <c r="D65" s="879"/>
      <c r="E65" s="1207"/>
      <c r="F65" s="879"/>
      <c r="G65" s="947" t="s">
        <v>2634</v>
      </c>
      <c r="H65" s="554" t="s">
        <v>1067</v>
      </c>
      <c r="I65" s="554">
        <v>18</v>
      </c>
      <c r="J65" s="1210"/>
      <c r="K65" s="900"/>
      <c r="L65" s="900"/>
      <c r="M65" s="881"/>
      <c r="N65" s="881"/>
      <c r="O65" s="881"/>
      <c r="P65" s="881"/>
      <c r="Q65" s="879"/>
      <c r="R65" s="879"/>
    </row>
    <row r="66" spans="1:18" ht="39.6" customHeight="1" x14ac:dyDescent="0.25">
      <c r="A66" s="879"/>
      <c r="B66" s="879"/>
      <c r="C66" s="879"/>
      <c r="D66" s="879"/>
      <c r="E66" s="1207"/>
      <c r="F66" s="879"/>
      <c r="G66" s="949"/>
      <c r="H66" s="554" t="s">
        <v>1195</v>
      </c>
      <c r="I66" s="554">
        <v>360</v>
      </c>
      <c r="J66" s="1210"/>
      <c r="K66" s="900"/>
      <c r="L66" s="900"/>
      <c r="M66" s="881"/>
      <c r="N66" s="881"/>
      <c r="O66" s="881"/>
      <c r="P66" s="881"/>
      <c r="Q66" s="879"/>
      <c r="R66" s="879"/>
    </row>
    <row r="67" spans="1:18" ht="39.6" customHeight="1" x14ac:dyDescent="0.25">
      <c r="A67" s="879"/>
      <c r="B67" s="879"/>
      <c r="C67" s="879"/>
      <c r="D67" s="879"/>
      <c r="E67" s="1207"/>
      <c r="F67" s="879"/>
      <c r="G67" s="570" t="s">
        <v>1415</v>
      </c>
      <c r="H67" s="554" t="s">
        <v>1945</v>
      </c>
      <c r="I67" s="554">
        <v>9</v>
      </c>
      <c r="J67" s="1210"/>
      <c r="K67" s="900"/>
      <c r="L67" s="900"/>
      <c r="M67" s="881"/>
      <c r="N67" s="881"/>
      <c r="O67" s="881"/>
      <c r="P67" s="881"/>
      <c r="Q67" s="879"/>
      <c r="R67" s="879"/>
    </row>
    <row r="68" spans="1:18" ht="48" customHeight="1" x14ac:dyDescent="0.25">
      <c r="A68" s="883"/>
      <c r="B68" s="883"/>
      <c r="C68" s="883"/>
      <c r="D68" s="883"/>
      <c r="E68" s="1206"/>
      <c r="F68" s="883"/>
      <c r="G68" s="566" t="s">
        <v>886</v>
      </c>
      <c r="H68" s="551" t="s">
        <v>1251</v>
      </c>
      <c r="I68" s="551">
        <v>9</v>
      </c>
      <c r="J68" s="1211"/>
      <c r="K68" s="901"/>
      <c r="L68" s="901"/>
      <c r="M68" s="882"/>
      <c r="N68" s="882"/>
      <c r="O68" s="882"/>
      <c r="P68" s="882"/>
      <c r="Q68" s="883"/>
      <c r="R68" s="883"/>
    </row>
    <row r="69" spans="1:18" ht="58.5" customHeight="1" x14ac:dyDescent="0.25">
      <c r="A69" s="878">
        <v>12</v>
      </c>
      <c r="B69" s="878">
        <v>1</v>
      </c>
      <c r="C69" s="878">
        <v>4</v>
      </c>
      <c r="D69" s="878">
        <v>2</v>
      </c>
      <c r="E69" s="1205" t="s">
        <v>2663</v>
      </c>
      <c r="F69" s="878" t="s">
        <v>2664</v>
      </c>
      <c r="G69" s="878" t="s">
        <v>48</v>
      </c>
      <c r="H69" s="551" t="s">
        <v>2645</v>
      </c>
      <c r="I69" s="563" t="s">
        <v>167</v>
      </c>
      <c r="J69" s="878" t="s">
        <v>2665</v>
      </c>
      <c r="K69" s="878"/>
      <c r="L69" s="878" t="s">
        <v>2244</v>
      </c>
      <c r="M69" s="1203"/>
      <c r="N69" s="880">
        <v>60000</v>
      </c>
      <c r="O69" s="1203"/>
      <c r="P69" s="880">
        <v>60000</v>
      </c>
      <c r="Q69" s="878" t="s">
        <v>2616</v>
      </c>
      <c r="R69" s="878" t="s">
        <v>2617</v>
      </c>
    </row>
    <row r="70" spans="1:18" ht="175.15" customHeight="1" x14ac:dyDescent="0.25">
      <c r="A70" s="883"/>
      <c r="B70" s="883"/>
      <c r="C70" s="883"/>
      <c r="D70" s="883"/>
      <c r="E70" s="1206"/>
      <c r="F70" s="883"/>
      <c r="G70" s="883"/>
      <c r="H70" s="551" t="s">
        <v>1943</v>
      </c>
      <c r="I70" s="563" t="s">
        <v>161</v>
      </c>
      <c r="J70" s="883"/>
      <c r="K70" s="883"/>
      <c r="L70" s="883"/>
      <c r="M70" s="1204"/>
      <c r="N70" s="882"/>
      <c r="O70" s="1204"/>
      <c r="P70" s="882"/>
      <c r="Q70" s="883"/>
      <c r="R70" s="883"/>
    </row>
    <row r="72" spans="1:18" x14ac:dyDescent="0.25">
      <c r="N72" s="1217"/>
      <c r="O72" s="1218"/>
      <c r="P72" s="720" t="s">
        <v>35</v>
      </c>
      <c r="Q72" s="721"/>
      <c r="R72" s="722"/>
    </row>
    <row r="73" spans="1:18" x14ac:dyDescent="0.25">
      <c r="N73" s="1219"/>
      <c r="O73" s="1220"/>
      <c r="P73" s="1067" t="s">
        <v>36</v>
      </c>
      <c r="Q73" s="720" t="s">
        <v>37</v>
      </c>
      <c r="R73" s="722"/>
    </row>
    <row r="74" spans="1:18" x14ac:dyDescent="0.25">
      <c r="N74" s="1221"/>
      <c r="O74" s="1222"/>
      <c r="P74" s="1069"/>
      <c r="Q74" s="267">
        <v>2020</v>
      </c>
      <c r="R74" s="267">
        <v>2021</v>
      </c>
    </row>
    <row r="75" spans="1:18" x14ac:dyDescent="0.25">
      <c r="N75" s="720" t="s">
        <v>887</v>
      </c>
      <c r="O75" s="722"/>
      <c r="P75" s="240">
        <v>12</v>
      </c>
      <c r="Q75" s="241">
        <f>O7+O8+O10+O17+O27+O32+O34</f>
        <v>449488.75</v>
      </c>
      <c r="R75" s="241">
        <f>P69+P61+P53+P49+P42+P34+P17+P10+P7</f>
        <v>824700</v>
      </c>
    </row>
    <row r="77" spans="1:18" x14ac:dyDescent="0.25">
      <c r="Q77" s="233"/>
    </row>
  </sheetData>
  <mergeCells count="213">
    <mergeCell ref="N75:O75"/>
    <mergeCell ref="R69:R70"/>
    <mergeCell ref="N72:O74"/>
    <mergeCell ref="P72:R72"/>
    <mergeCell ref="P73:P74"/>
    <mergeCell ref="Q73:R73"/>
    <mergeCell ref="L69:L70"/>
    <mergeCell ref="M69:M70"/>
    <mergeCell ref="N69:N70"/>
    <mergeCell ref="O69:O70"/>
    <mergeCell ref="P69:P70"/>
    <mergeCell ref="Q69:Q70"/>
    <mergeCell ref="A69:A70"/>
    <mergeCell ref="B69:B70"/>
    <mergeCell ref="C69:C70"/>
    <mergeCell ref="D69:D70"/>
    <mergeCell ref="E69:E70"/>
    <mergeCell ref="F69:F70"/>
    <mergeCell ref="G69:G70"/>
    <mergeCell ref="J69:J70"/>
    <mergeCell ref="K69:K70"/>
    <mergeCell ref="O61:O68"/>
    <mergeCell ref="P61:P68"/>
    <mergeCell ref="Q61:Q68"/>
    <mergeCell ref="R61:R68"/>
    <mergeCell ref="G63:G64"/>
    <mergeCell ref="G65:G66"/>
    <mergeCell ref="G61:G62"/>
    <mergeCell ref="J61:J68"/>
    <mergeCell ref="K61:K68"/>
    <mergeCell ref="L61:L68"/>
    <mergeCell ref="M61:M68"/>
    <mergeCell ref="N61:N68"/>
    <mergeCell ref="L53:L60"/>
    <mergeCell ref="M53:M60"/>
    <mergeCell ref="N53:N60"/>
    <mergeCell ref="A61:A68"/>
    <mergeCell ref="B61:B68"/>
    <mergeCell ref="C61:C68"/>
    <mergeCell ref="D61:D68"/>
    <mergeCell ref="E61:E68"/>
    <mergeCell ref="F61:F68"/>
    <mergeCell ref="R49:R52"/>
    <mergeCell ref="G51:G52"/>
    <mergeCell ref="A53:A60"/>
    <mergeCell ref="B53:B60"/>
    <mergeCell ref="C53:C60"/>
    <mergeCell ref="D53:D60"/>
    <mergeCell ref="E53:E60"/>
    <mergeCell ref="F53:F60"/>
    <mergeCell ref="K49:K52"/>
    <mergeCell ref="L49:L52"/>
    <mergeCell ref="M49:M52"/>
    <mergeCell ref="N49:N52"/>
    <mergeCell ref="O49:O52"/>
    <mergeCell ref="P49:P52"/>
    <mergeCell ref="O53:O60"/>
    <mergeCell ref="P53:P60"/>
    <mergeCell ref="Q53:Q60"/>
    <mergeCell ref="R53:R60"/>
    <mergeCell ref="G55:G60"/>
    <mergeCell ref="H55:H60"/>
    <mergeCell ref="I55:I60"/>
    <mergeCell ref="G53:G54"/>
    <mergeCell ref="J53:J60"/>
    <mergeCell ref="K53:K60"/>
    <mergeCell ref="A49:A52"/>
    <mergeCell ref="B49:B52"/>
    <mergeCell ref="C49:C52"/>
    <mergeCell ref="D49:D52"/>
    <mergeCell ref="E49:E52"/>
    <mergeCell ref="F49:F52"/>
    <mergeCell ref="G49:G50"/>
    <mergeCell ref="J49:J52"/>
    <mergeCell ref="Q49:Q52"/>
    <mergeCell ref="R42:R48"/>
    <mergeCell ref="G44:G48"/>
    <mergeCell ref="H44:H48"/>
    <mergeCell ref="I44:I48"/>
    <mergeCell ref="G42:G43"/>
    <mergeCell ref="J42:J48"/>
    <mergeCell ref="K42:K48"/>
    <mergeCell ref="L42:L48"/>
    <mergeCell ref="M42:M48"/>
    <mergeCell ref="N42:N48"/>
    <mergeCell ref="A42:A48"/>
    <mergeCell ref="B42:B48"/>
    <mergeCell ref="C42:C48"/>
    <mergeCell ref="D42:D48"/>
    <mergeCell ref="E42:E48"/>
    <mergeCell ref="F42:F48"/>
    <mergeCell ref="O42:O48"/>
    <mergeCell ref="P42:P48"/>
    <mergeCell ref="Q42:Q48"/>
    <mergeCell ref="R34:R41"/>
    <mergeCell ref="G37:G38"/>
    <mergeCell ref="G39:G40"/>
    <mergeCell ref="G34:G35"/>
    <mergeCell ref="J34:J41"/>
    <mergeCell ref="K34:K41"/>
    <mergeCell ref="L34:L41"/>
    <mergeCell ref="M34:M41"/>
    <mergeCell ref="N34:N41"/>
    <mergeCell ref="A34:A41"/>
    <mergeCell ref="B34:B41"/>
    <mergeCell ref="C34:C41"/>
    <mergeCell ref="D34:D41"/>
    <mergeCell ref="E34:E41"/>
    <mergeCell ref="F34:F41"/>
    <mergeCell ref="O34:O41"/>
    <mergeCell ref="P34:P41"/>
    <mergeCell ref="Q34:Q41"/>
    <mergeCell ref="P32:P33"/>
    <mergeCell ref="Q32:Q33"/>
    <mergeCell ref="R32:R33"/>
    <mergeCell ref="F32:F33"/>
    <mergeCell ref="G32:G33"/>
    <mergeCell ref="J32:J33"/>
    <mergeCell ref="K32:K33"/>
    <mergeCell ref="L32:L33"/>
    <mergeCell ref="M32:M33"/>
    <mergeCell ref="O27:O31"/>
    <mergeCell ref="P27:P31"/>
    <mergeCell ref="Q27:Q31"/>
    <mergeCell ref="R27:R31"/>
    <mergeCell ref="G29:G30"/>
    <mergeCell ref="A32:A33"/>
    <mergeCell ref="B32:B33"/>
    <mergeCell ref="C32:C33"/>
    <mergeCell ref="D32:D33"/>
    <mergeCell ref="E32:E33"/>
    <mergeCell ref="G27:G28"/>
    <mergeCell ref="J27:J31"/>
    <mergeCell ref="K27:K31"/>
    <mergeCell ref="L27:L31"/>
    <mergeCell ref="M27:M31"/>
    <mergeCell ref="N27:N31"/>
    <mergeCell ref="A27:A31"/>
    <mergeCell ref="B27:B31"/>
    <mergeCell ref="C27:C31"/>
    <mergeCell ref="D27:D31"/>
    <mergeCell ref="E27:E31"/>
    <mergeCell ref="F27:F31"/>
    <mergeCell ref="N32:N33"/>
    <mergeCell ref="O32:O33"/>
    <mergeCell ref="R17:R26"/>
    <mergeCell ref="G17:G20"/>
    <mergeCell ref="H17:H19"/>
    <mergeCell ref="I17:I19"/>
    <mergeCell ref="J17:J26"/>
    <mergeCell ref="K17:K26"/>
    <mergeCell ref="L17:L26"/>
    <mergeCell ref="G21:G26"/>
    <mergeCell ref="H21:H26"/>
    <mergeCell ref="I21:I26"/>
    <mergeCell ref="R10:R16"/>
    <mergeCell ref="G12:G13"/>
    <mergeCell ref="G15:G16"/>
    <mergeCell ref="J10:J16"/>
    <mergeCell ref="K10:K16"/>
    <mergeCell ref="L10:L16"/>
    <mergeCell ref="M10:M16"/>
    <mergeCell ref="N10:N16"/>
    <mergeCell ref="O10:O16"/>
    <mergeCell ref="G10:G11"/>
    <mergeCell ref="P10:P16"/>
    <mergeCell ref="Q10:Q16"/>
    <mergeCell ref="M17:M26"/>
    <mergeCell ref="N17:N26"/>
    <mergeCell ref="O17:O26"/>
    <mergeCell ref="P17:P26"/>
    <mergeCell ref="Q17:Q26"/>
    <mergeCell ref="A10:A16"/>
    <mergeCell ref="B10:B16"/>
    <mergeCell ref="C10:C16"/>
    <mergeCell ref="D10:D16"/>
    <mergeCell ref="E10:E16"/>
    <mergeCell ref="F10:F16"/>
    <mergeCell ref="A8:A9"/>
    <mergeCell ref="B8:B9"/>
    <mergeCell ref="C8:C9"/>
    <mergeCell ref="D8:D9"/>
    <mergeCell ref="E8:E9"/>
    <mergeCell ref="F8:F9"/>
    <mergeCell ref="J8:J9"/>
    <mergeCell ref="K8:K9"/>
    <mergeCell ref="A17:A26"/>
    <mergeCell ref="B17:B26"/>
    <mergeCell ref="C17:C26"/>
    <mergeCell ref="D17:D26"/>
    <mergeCell ref="E17:E26"/>
    <mergeCell ref="F17:F26"/>
    <mergeCell ref="G4:G5"/>
    <mergeCell ref="H4:I4"/>
    <mergeCell ref="J4:J5"/>
    <mergeCell ref="K4:L4"/>
    <mergeCell ref="A4:A5"/>
    <mergeCell ref="B4:B5"/>
    <mergeCell ref="C4:C5"/>
    <mergeCell ref="D4:D5"/>
    <mergeCell ref="E4:E5"/>
    <mergeCell ref="F4:F5"/>
    <mergeCell ref="R8:R9"/>
    <mergeCell ref="L8:L9"/>
    <mergeCell ref="Q4:Q5"/>
    <mergeCell ref="R4:R5"/>
    <mergeCell ref="M4:N4"/>
    <mergeCell ref="O4:P4"/>
    <mergeCell ref="M8:M9"/>
    <mergeCell ref="N8:N9"/>
    <mergeCell ref="O8:O9"/>
    <mergeCell ref="P8:P9"/>
    <mergeCell ref="Q8:Q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S60"/>
  <sheetViews>
    <sheetView zoomScale="50" zoomScaleNormal="50" workbookViewId="0">
      <selection activeCell="F14" sqref="F14:F16"/>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37.85546875" style="232" customWidth="1"/>
    <col min="6" max="6" width="80.42578125" style="232" customWidth="1"/>
    <col min="7" max="7" width="35.71093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3.57031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7" t="s">
        <v>2996</v>
      </c>
    </row>
    <row r="3" spans="1:19" x14ac:dyDescent="0.25">
      <c r="M3" s="233"/>
      <c r="N3" s="233"/>
      <c r="O3" s="233"/>
      <c r="P3" s="233"/>
    </row>
    <row r="4" spans="1:19" s="207" customFormat="1" ht="48.7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19" s="207" customForma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19" s="8" customFormat="1" ht="108.75" customHeight="1" x14ac:dyDescent="0.25">
      <c r="A7" s="283">
        <v>1</v>
      </c>
      <c r="B7" s="283">
        <v>1</v>
      </c>
      <c r="C7" s="283">
        <v>4</v>
      </c>
      <c r="D7" s="283">
        <v>2</v>
      </c>
      <c r="E7" s="283" t="s">
        <v>2666</v>
      </c>
      <c r="F7" s="463" t="s">
        <v>2667</v>
      </c>
      <c r="G7" s="283" t="s">
        <v>44</v>
      </c>
      <c r="H7" s="283" t="s">
        <v>2286</v>
      </c>
      <c r="I7" s="291" t="s">
        <v>1399</v>
      </c>
      <c r="J7" s="283" t="s">
        <v>2668</v>
      </c>
      <c r="K7" s="286"/>
      <c r="L7" s="288" t="s">
        <v>45</v>
      </c>
      <c r="M7" s="287"/>
      <c r="N7" s="287">
        <v>27000</v>
      </c>
      <c r="O7" s="287"/>
      <c r="P7" s="464">
        <v>27000</v>
      </c>
      <c r="Q7" s="283" t="s">
        <v>2669</v>
      </c>
      <c r="R7" s="283" t="s">
        <v>2670</v>
      </c>
    </row>
    <row r="8" spans="1:19" s="8" customFormat="1" ht="46.5" customHeight="1" x14ac:dyDescent="0.25">
      <c r="A8" s="887">
        <v>2</v>
      </c>
      <c r="B8" s="887">
        <v>1</v>
      </c>
      <c r="C8" s="887">
        <v>4</v>
      </c>
      <c r="D8" s="887">
        <v>2</v>
      </c>
      <c r="E8" s="878" t="s">
        <v>2671</v>
      </c>
      <c r="F8" s="1201" t="s">
        <v>2672</v>
      </c>
      <c r="G8" s="878" t="s">
        <v>44</v>
      </c>
      <c r="H8" s="283" t="s">
        <v>802</v>
      </c>
      <c r="I8" s="286">
        <v>2</v>
      </c>
      <c r="J8" s="878" t="s">
        <v>2673</v>
      </c>
      <c r="K8" s="887"/>
      <c r="L8" s="887" t="s">
        <v>45</v>
      </c>
      <c r="M8" s="892"/>
      <c r="N8" s="892">
        <v>47000</v>
      </c>
      <c r="O8" s="892"/>
      <c r="P8" s="892">
        <v>47000</v>
      </c>
      <c r="Q8" s="878" t="s">
        <v>2669</v>
      </c>
      <c r="R8" s="878" t="s">
        <v>2670</v>
      </c>
    </row>
    <row r="9" spans="1:19" s="8" customFormat="1" ht="51" customHeight="1" x14ac:dyDescent="0.25">
      <c r="A9" s="888"/>
      <c r="B9" s="888"/>
      <c r="C9" s="888"/>
      <c r="D9" s="888"/>
      <c r="E9" s="879"/>
      <c r="F9" s="1223"/>
      <c r="G9" s="883"/>
      <c r="H9" s="283" t="s">
        <v>2674</v>
      </c>
      <c r="I9" s="286">
        <v>52</v>
      </c>
      <c r="J9" s="879"/>
      <c r="K9" s="888"/>
      <c r="L9" s="888"/>
      <c r="M9" s="893"/>
      <c r="N9" s="893"/>
      <c r="O9" s="893"/>
      <c r="P9" s="893"/>
      <c r="Q9" s="879"/>
      <c r="R9" s="879"/>
    </row>
    <row r="10" spans="1:19" s="8" customFormat="1" ht="51" customHeight="1" x14ac:dyDescent="0.25">
      <c r="A10" s="888"/>
      <c r="B10" s="888"/>
      <c r="C10" s="888"/>
      <c r="D10" s="888"/>
      <c r="E10" s="879"/>
      <c r="F10" s="1223"/>
      <c r="G10" s="887" t="s">
        <v>55</v>
      </c>
      <c r="H10" s="286" t="s">
        <v>193</v>
      </c>
      <c r="I10" s="286">
        <v>1</v>
      </c>
      <c r="J10" s="879"/>
      <c r="K10" s="888"/>
      <c r="L10" s="888"/>
      <c r="M10" s="893"/>
      <c r="N10" s="893"/>
      <c r="O10" s="893"/>
      <c r="P10" s="893"/>
      <c r="Q10" s="879"/>
      <c r="R10" s="879"/>
    </row>
    <row r="11" spans="1:19" s="8" customFormat="1" ht="51" customHeight="1" x14ac:dyDescent="0.25">
      <c r="A11" s="889"/>
      <c r="B11" s="889"/>
      <c r="C11" s="889"/>
      <c r="D11" s="889"/>
      <c r="E11" s="883"/>
      <c r="F11" s="1202"/>
      <c r="G11" s="889"/>
      <c r="H11" s="283" t="s">
        <v>2675</v>
      </c>
      <c r="I11" s="465">
        <v>1000</v>
      </c>
      <c r="J11" s="883"/>
      <c r="K11" s="889"/>
      <c r="L11" s="889"/>
      <c r="M11" s="894"/>
      <c r="N11" s="894"/>
      <c r="O11" s="894"/>
      <c r="P11" s="894"/>
      <c r="Q11" s="883"/>
      <c r="R11" s="883"/>
    </row>
    <row r="12" spans="1:19" ht="82.5" customHeight="1" x14ac:dyDescent="0.25">
      <c r="A12" s="947">
        <v>3</v>
      </c>
      <c r="B12" s="947">
        <v>1</v>
      </c>
      <c r="C12" s="947">
        <v>4</v>
      </c>
      <c r="D12" s="947">
        <v>2</v>
      </c>
      <c r="E12" s="947" t="s">
        <v>2676</v>
      </c>
      <c r="F12" s="1224" t="s">
        <v>2677</v>
      </c>
      <c r="G12" s="462" t="s">
        <v>2678</v>
      </c>
      <c r="H12" s="462" t="s">
        <v>2679</v>
      </c>
      <c r="I12" s="462">
        <v>3</v>
      </c>
      <c r="J12" s="947" t="s">
        <v>2680</v>
      </c>
      <c r="K12" s="947" t="s">
        <v>45</v>
      </c>
      <c r="L12" s="947"/>
      <c r="M12" s="944">
        <v>91000</v>
      </c>
      <c r="N12" s="1226"/>
      <c r="O12" s="944">
        <v>91000</v>
      </c>
      <c r="P12" s="1226"/>
      <c r="Q12" s="947" t="s">
        <v>2669</v>
      </c>
      <c r="R12" s="947" t="s">
        <v>2681</v>
      </c>
    </row>
    <row r="13" spans="1:19" ht="103.5" customHeight="1" x14ac:dyDescent="0.25">
      <c r="A13" s="948"/>
      <c r="B13" s="948"/>
      <c r="C13" s="948"/>
      <c r="D13" s="948"/>
      <c r="E13" s="948"/>
      <c r="F13" s="1225"/>
      <c r="G13" s="462" t="s">
        <v>2678</v>
      </c>
      <c r="H13" s="462" t="s">
        <v>2682</v>
      </c>
      <c r="I13" s="462">
        <v>360</v>
      </c>
      <c r="J13" s="948"/>
      <c r="K13" s="948"/>
      <c r="L13" s="948"/>
      <c r="M13" s="945"/>
      <c r="N13" s="1227"/>
      <c r="O13" s="945"/>
      <c r="P13" s="1227"/>
      <c r="Q13" s="948"/>
      <c r="R13" s="948"/>
    </row>
    <row r="14" spans="1:19" ht="71.25" customHeight="1" x14ac:dyDescent="0.25">
      <c r="A14" s="878">
        <v>4</v>
      </c>
      <c r="B14" s="878">
        <v>1</v>
      </c>
      <c r="C14" s="878">
        <v>4</v>
      </c>
      <c r="D14" s="878">
        <v>2</v>
      </c>
      <c r="E14" s="878" t="s">
        <v>1632</v>
      </c>
      <c r="F14" s="1201" t="s">
        <v>2683</v>
      </c>
      <c r="G14" s="923" t="s">
        <v>444</v>
      </c>
      <c r="H14" s="300" t="s">
        <v>1158</v>
      </c>
      <c r="I14" s="283">
        <v>60</v>
      </c>
      <c r="J14" s="878" t="s">
        <v>2684</v>
      </c>
      <c r="K14" s="878" t="s">
        <v>38</v>
      </c>
      <c r="L14" s="878" t="s">
        <v>45</v>
      </c>
      <c r="M14" s="880">
        <v>31000</v>
      </c>
      <c r="N14" s="880">
        <v>668400</v>
      </c>
      <c r="O14" s="880">
        <v>31000</v>
      </c>
      <c r="P14" s="880">
        <v>668400</v>
      </c>
      <c r="Q14" s="878" t="s">
        <v>2669</v>
      </c>
      <c r="R14" s="878" t="s">
        <v>2681</v>
      </c>
    </row>
    <row r="15" spans="1:19" ht="73.5" customHeight="1" x14ac:dyDescent="0.25">
      <c r="A15" s="879"/>
      <c r="B15" s="879"/>
      <c r="C15" s="879"/>
      <c r="D15" s="879"/>
      <c r="E15" s="879"/>
      <c r="F15" s="1223"/>
      <c r="G15" s="923"/>
      <c r="H15" s="286" t="s">
        <v>675</v>
      </c>
      <c r="I15" s="286">
        <v>1800</v>
      </c>
      <c r="J15" s="879"/>
      <c r="K15" s="879"/>
      <c r="L15" s="879"/>
      <c r="M15" s="881"/>
      <c r="N15" s="881"/>
      <c r="O15" s="881"/>
      <c r="P15" s="881"/>
      <c r="Q15" s="879"/>
      <c r="R15" s="879"/>
    </row>
    <row r="16" spans="1:19" ht="77.25" customHeight="1" x14ac:dyDescent="0.25">
      <c r="A16" s="883"/>
      <c r="B16" s="883"/>
      <c r="C16" s="883"/>
      <c r="D16" s="883"/>
      <c r="E16" s="883"/>
      <c r="F16" s="1202"/>
      <c r="G16" s="284" t="s">
        <v>886</v>
      </c>
      <c r="H16" s="286" t="s">
        <v>1011</v>
      </c>
      <c r="I16" s="461" t="s">
        <v>41</v>
      </c>
      <c r="J16" s="883"/>
      <c r="K16" s="883"/>
      <c r="L16" s="883"/>
      <c r="M16" s="882"/>
      <c r="N16" s="882"/>
      <c r="O16" s="882"/>
      <c r="P16" s="882"/>
      <c r="Q16" s="883"/>
      <c r="R16" s="883"/>
    </row>
    <row r="17" spans="1:18" ht="74.25" customHeight="1" x14ac:dyDescent="0.25">
      <c r="A17" s="878">
        <v>5</v>
      </c>
      <c r="B17" s="878">
        <v>1</v>
      </c>
      <c r="C17" s="878">
        <v>4</v>
      </c>
      <c r="D17" s="878">
        <v>2</v>
      </c>
      <c r="E17" s="878" t="s">
        <v>2685</v>
      </c>
      <c r="F17" s="1201" t="s">
        <v>2686</v>
      </c>
      <c r="G17" s="283" t="s">
        <v>2687</v>
      </c>
      <c r="H17" s="283" t="s">
        <v>2537</v>
      </c>
      <c r="I17" s="466">
        <v>50000</v>
      </c>
      <c r="J17" s="878" t="s">
        <v>2688</v>
      </c>
      <c r="K17" s="887" t="s">
        <v>45</v>
      </c>
      <c r="L17" s="878"/>
      <c r="M17" s="880">
        <v>27000</v>
      </c>
      <c r="N17" s="878"/>
      <c r="O17" s="880">
        <v>27000</v>
      </c>
      <c r="P17" s="878"/>
      <c r="Q17" s="878" t="s">
        <v>2669</v>
      </c>
      <c r="R17" s="878" t="s">
        <v>2681</v>
      </c>
    </row>
    <row r="18" spans="1:18" ht="63.75" customHeight="1" x14ac:dyDescent="0.25">
      <c r="A18" s="879"/>
      <c r="B18" s="879"/>
      <c r="C18" s="879"/>
      <c r="D18" s="879"/>
      <c r="E18" s="879"/>
      <c r="F18" s="1223"/>
      <c r="G18" s="283" t="s">
        <v>2689</v>
      </c>
      <c r="H18" s="286" t="s">
        <v>2690</v>
      </c>
      <c r="I18" s="465">
        <v>500</v>
      </c>
      <c r="J18" s="879"/>
      <c r="K18" s="888"/>
      <c r="L18" s="879"/>
      <c r="M18" s="881"/>
      <c r="N18" s="879"/>
      <c r="O18" s="881"/>
      <c r="P18" s="879"/>
      <c r="Q18" s="879"/>
      <c r="R18" s="879"/>
    </row>
    <row r="19" spans="1:18" ht="57" customHeight="1" x14ac:dyDescent="0.25">
      <c r="A19" s="879"/>
      <c r="B19" s="879"/>
      <c r="C19" s="879"/>
      <c r="D19" s="879"/>
      <c r="E19" s="879"/>
      <c r="F19" s="1223"/>
      <c r="G19" s="286" t="s">
        <v>2691</v>
      </c>
      <c r="H19" s="286" t="s">
        <v>2692</v>
      </c>
      <c r="I19" s="286">
        <v>51</v>
      </c>
      <c r="J19" s="879"/>
      <c r="K19" s="888"/>
      <c r="L19" s="879"/>
      <c r="M19" s="881"/>
      <c r="N19" s="879"/>
      <c r="O19" s="881"/>
      <c r="P19" s="879"/>
      <c r="Q19" s="879"/>
      <c r="R19" s="879"/>
    </row>
    <row r="20" spans="1:18" ht="77.25" customHeight="1" x14ac:dyDescent="0.25">
      <c r="A20" s="883"/>
      <c r="B20" s="883"/>
      <c r="C20" s="883"/>
      <c r="D20" s="883"/>
      <c r="E20" s="883"/>
      <c r="F20" s="1202"/>
      <c r="G20" s="286" t="s">
        <v>2693</v>
      </c>
      <c r="H20" s="286" t="s">
        <v>2537</v>
      </c>
      <c r="I20" s="465">
        <v>50000</v>
      </c>
      <c r="J20" s="883"/>
      <c r="K20" s="889"/>
      <c r="L20" s="883"/>
      <c r="M20" s="882"/>
      <c r="N20" s="883"/>
      <c r="O20" s="882"/>
      <c r="P20" s="883"/>
      <c r="Q20" s="883"/>
      <c r="R20" s="883"/>
    </row>
    <row r="21" spans="1:18" ht="52.5" customHeight="1" x14ac:dyDescent="0.25">
      <c r="A21" s="887">
        <v>6</v>
      </c>
      <c r="B21" s="887">
        <v>1</v>
      </c>
      <c r="C21" s="887">
        <v>4</v>
      </c>
      <c r="D21" s="887">
        <v>2</v>
      </c>
      <c r="E21" s="878" t="s">
        <v>2694</v>
      </c>
      <c r="F21" s="1231" t="s">
        <v>2695</v>
      </c>
      <c r="G21" s="286" t="s">
        <v>1415</v>
      </c>
      <c r="H21" s="286" t="s">
        <v>226</v>
      </c>
      <c r="I21" s="286">
        <v>1</v>
      </c>
      <c r="J21" s="878" t="s">
        <v>2680</v>
      </c>
      <c r="K21" s="887" t="s">
        <v>38</v>
      </c>
      <c r="L21" s="1228"/>
      <c r="M21" s="892">
        <v>45000</v>
      </c>
      <c r="N21" s="1228"/>
      <c r="O21" s="892">
        <v>45000</v>
      </c>
      <c r="P21" s="1228"/>
      <c r="Q21" s="878" t="s">
        <v>2669</v>
      </c>
      <c r="R21" s="878" t="s">
        <v>2681</v>
      </c>
    </row>
    <row r="22" spans="1:18" x14ac:dyDescent="0.25">
      <c r="A22" s="888"/>
      <c r="B22" s="888"/>
      <c r="C22" s="888"/>
      <c r="D22" s="888"/>
      <c r="E22" s="879"/>
      <c r="F22" s="1232"/>
      <c r="G22" s="286" t="s">
        <v>55</v>
      </c>
      <c r="H22" s="286" t="s">
        <v>193</v>
      </c>
      <c r="I22" s="286">
        <v>1</v>
      </c>
      <c r="J22" s="879"/>
      <c r="K22" s="888"/>
      <c r="L22" s="1229"/>
      <c r="M22" s="893"/>
      <c r="N22" s="1229"/>
      <c r="O22" s="893"/>
      <c r="P22" s="1229"/>
      <c r="Q22" s="879"/>
      <c r="R22" s="879"/>
    </row>
    <row r="23" spans="1:18" ht="45" x14ac:dyDescent="0.25">
      <c r="A23" s="888"/>
      <c r="B23" s="888"/>
      <c r="C23" s="888"/>
      <c r="D23" s="888"/>
      <c r="E23" s="879"/>
      <c r="F23" s="1232"/>
      <c r="G23" s="286" t="s">
        <v>55</v>
      </c>
      <c r="H23" s="283" t="s">
        <v>2696</v>
      </c>
      <c r="I23" s="465">
        <v>1000</v>
      </c>
      <c r="J23" s="879"/>
      <c r="K23" s="888"/>
      <c r="L23" s="1229"/>
      <c r="M23" s="893"/>
      <c r="N23" s="1229"/>
      <c r="O23" s="893"/>
      <c r="P23" s="1229"/>
      <c r="Q23" s="879"/>
      <c r="R23" s="879"/>
    </row>
    <row r="24" spans="1:18" x14ac:dyDescent="0.25">
      <c r="A24" s="888"/>
      <c r="B24" s="888"/>
      <c r="C24" s="888"/>
      <c r="D24" s="888"/>
      <c r="E24" s="879"/>
      <c r="F24" s="1232"/>
      <c r="G24" s="286" t="s">
        <v>44</v>
      </c>
      <c r="H24" s="286" t="s">
        <v>675</v>
      </c>
      <c r="I24" s="286">
        <v>20</v>
      </c>
      <c r="J24" s="879"/>
      <c r="K24" s="888"/>
      <c r="L24" s="1229"/>
      <c r="M24" s="893"/>
      <c r="N24" s="1229"/>
      <c r="O24" s="893"/>
      <c r="P24" s="1229"/>
      <c r="Q24" s="879"/>
      <c r="R24" s="879"/>
    </row>
    <row r="25" spans="1:18" x14ac:dyDescent="0.25">
      <c r="A25" s="888"/>
      <c r="B25" s="888"/>
      <c r="C25" s="888"/>
      <c r="D25" s="888"/>
      <c r="E25" s="879"/>
      <c r="F25" s="1232"/>
      <c r="G25" s="286" t="s">
        <v>44</v>
      </c>
      <c r="H25" s="286" t="s">
        <v>675</v>
      </c>
      <c r="I25" s="286">
        <v>13</v>
      </c>
      <c r="J25" s="879"/>
      <c r="K25" s="888"/>
      <c r="L25" s="1229"/>
      <c r="M25" s="893"/>
      <c r="N25" s="1229"/>
      <c r="O25" s="893"/>
      <c r="P25" s="1229"/>
      <c r="Q25" s="879"/>
      <c r="R25" s="879"/>
    </row>
    <row r="26" spans="1:18" x14ac:dyDescent="0.25">
      <c r="A26" s="889"/>
      <c r="B26" s="889"/>
      <c r="C26" s="889"/>
      <c r="D26" s="889"/>
      <c r="E26" s="883"/>
      <c r="F26" s="1233"/>
      <c r="G26" s="286" t="s">
        <v>44</v>
      </c>
      <c r="H26" s="286" t="s">
        <v>675</v>
      </c>
      <c r="I26" s="286">
        <v>20</v>
      </c>
      <c r="J26" s="883"/>
      <c r="K26" s="889"/>
      <c r="L26" s="1230"/>
      <c r="M26" s="894"/>
      <c r="N26" s="1230"/>
      <c r="O26" s="894"/>
      <c r="P26" s="1230"/>
      <c r="Q26" s="883"/>
      <c r="R26" s="883"/>
    </row>
    <row r="27" spans="1:18" ht="80.25" customHeight="1" x14ac:dyDescent="0.25">
      <c r="A27" s="887">
        <v>7</v>
      </c>
      <c r="B27" s="872">
        <v>1</v>
      </c>
      <c r="C27" s="872">
        <v>4</v>
      </c>
      <c r="D27" s="872">
        <v>2</v>
      </c>
      <c r="E27" s="871" t="s">
        <v>2697</v>
      </c>
      <c r="F27" s="1201" t="s">
        <v>2698</v>
      </c>
      <c r="G27" s="286" t="s">
        <v>55</v>
      </c>
      <c r="H27" s="286" t="s">
        <v>193</v>
      </c>
      <c r="I27" s="286">
        <v>4</v>
      </c>
      <c r="J27" s="878" t="s">
        <v>2680</v>
      </c>
      <c r="K27" s="887" t="s">
        <v>38</v>
      </c>
      <c r="L27" s="878" t="s">
        <v>34</v>
      </c>
      <c r="M27" s="892">
        <v>28000</v>
      </c>
      <c r="N27" s="880">
        <v>13000</v>
      </c>
      <c r="O27" s="892">
        <v>28000</v>
      </c>
      <c r="P27" s="880">
        <v>13000</v>
      </c>
      <c r="Q27" s="878" t="s">
        <v>2669</v>
      </c>
      <c r="R27" s="878" t="s">
        <v>2681</v>
      </c>
    </row>
    <row r="28" spans="1:18" ht="81" customHeight="1" x14ac:dyDescent="0.25">
      <c r="A28" s="889"/>
      <c r="B28" s="872"/>
      <c r="C28" s="872"/>
      <c r="D28" s="872"/>
      <c r="E28" s="871"/>
      <c r="F28" s="1202"/>
      <c r="G28" s="286" t="s">
        <v>55</v>
      </c>
      <c r="H28" s="283" t="s">
        <v>2675</v>
      </c>
      <c r="I28" s="465">
        <v>4000</v>
      </c>
      <c r="J28" s="883"/>
      <c r="K28" s="889"/>
      <c r="L28" s="883"/>
      <c r="M28" s="894"/>
      <c r="N28" s="882"/>
      <c r="O28" s="894"/>
      <c r="P28" s="882"/>
      <c r="Q28" s="883"/>
      <c r="R28" s="883"/>
    </row>
    <row r="29" spans="1:18" ht="225" x14ac:dyDescent="0.25">
      <c r="A29" s="286">
        <v>8</v>
      </c>
      <c r="B29" s="286">
        <v>1</v>
      </c>
      <c r="C29" s="286">
        <v>4</v>
      </c>
      <c r="D29" s="286">
        <v>5</v>
      </c>
      <c r="E29" s="283" t="s">
        <v>2699</v>
      </c>
      <c r="F29" s="463" t="s">
        <v>2700</v>
      </c>
      <c r="G29" s="283" t="s">
        <v>1415</v>
      </c>
      <c r="H29" s="283" t="s">
        <v>226</v>
      </c>
      <c r="I29" s="283">
        <v>5</v>
      </c>
      <c r="J29" s="283" t="s">
        <v>2680</v>
      </c>
      <c r="K29" s="286" t="s">
        <v>38</v>
      </c>
      <c r="L29" s="290"/>
      <c r="M29" s="289">
        <v>18000</v>
      </c>
      <c r="N29" s="290"/>
      <c r="O29" s="289">
        <v>18000</v>
      </c>
      <c r="P29" s="290"/>
      <c r="Q29" s="283" t="s">
        <v>2669</v>
      </c>
      <c r="R29" s="283" t="s">
        <v>2681</v>
      </c>
    </row>
    <row r="30" spans="1:18" ht="135" x14ac:dyDescent="0.25">
      <c r="A30" s="286">
        <v>9</v>
      </c>
      <c r="B30" s="286">
        <v>1</v>
      </c>
      <c r="C30" s="286">
        <v>4</v>
      </c>
      <c r="D30" s="286">
        <v>2</v>
      </c>
      <c r="E30" s="283" t="s">
        <v>2701</v>
      </c>
      <c r="F30" s="467" t="s">
        <v>2702</v>
      </c>
      <c r="G30" s="286" t="s">
        <v>48</v>
      </c>
      <c r="H30" s="283" t="s">
        <v>2703</v>
      </c>
      <c r="I30" s="286">
        <v>100</v>
      </c>
      <c r="J30" s="283" t="s">
        <v>2704</v>
      </c>
      <c r="K30" s="286" t="s">
        <v>38</v>
      </c>
      <c r="L30" s="290"/>
      <c r="M30" s="289">
        <v>12000</v>
      </c>
      <c r="N30" s="290"/>
      <c r="O30" s="289">
        <v>12000</v>
      </c>
      <c r="P30" s="290"/>
      <c r="Q30" s="283" t="s">
        <v>2669</v>
      </c>
      <c r="R30" s="283" t="s">
        <v>2681</v>
      </c>
    </row>
    <row r="31" spans="1:18" ht="63.75" customHeight="1" x14ac:dyDescent="0.25">
      <c r="A31" s="887">
        <v>10</v>
      </c>
      <c r="B31" s="878">
        <v>1</v>
      </c>
      <c r="C31" s="878">
        <v>4</v>
      </c>
      <c r="D31" s="878">
        <v>2</v>
      </c>
      <c r="E31" s="878" t="s">
        <v>2705</v>
      </c>
      <c r="F31" s="1201" t="s">
        <v>2706</v>
      </c>
      <c r="G31" s="283" t="s">
        <v>57</v>
      </c>
      <c r="H31" s="283" t="s">
        <v>58</v>
      </c>
      <c r="I31" s="283">
        <v>2</v>
      </c>
      <c r="J31" s="878" t="s">
        <v>2707</v>
      </c>
      <c r="K31" s="878" t="s">
        <v>38</v>
      </c>
      <c r="L31" s="878"/>
      <c r="M31" s="880">
        <v>100000</v>
      </c>
      <c r="N31" s="878"/>
      <c r="O31" s="880">
        <v>100000</v>
      </c>
      <c r="P31" s="878"/>
      <c r="Q31" s="878" t="s">
        <v>2669</v>
      </c>
      <c r="R31" s="878" t="s">
        <v>2681</v>
      </c>
    </row>
    <row r="32" spans="1:18" ht="67.5" customHeight="1" x14ac:dyDescent="0.25">
      <c r="A32" s="888"/>
      <c r="B32" s="879"/>
      <c r="C32" s="879"/>
      <c r="D32" s="879"/>
      <c r="E32" s="879"/>
      <c r="F32" s="1223"/>
      <c r="G32" s="283" t="s">
        <v>55</v>
      </c>
      <c r="H32" s="283" t="s">
        <v>193</v>
      </c>
      <c r="I32" s="283">
        <v>2</v>
      </c>
      <c r="J32" s="879"/>
      <c r="K32" s="879"/>
      <c r="L32" s="879"/>
      <c r="M32" s="881"/>
      <c r="N32" s="879"/>
      <c r="O32" s="881"/>
      <c r="P32" s="879"/>
      <c r="Q32" s="879"/>
      <c r="R32" s="879"/>
    </row>
    <row r="33" spans="1:18" ht="74.25" customHeight="1" x14ac:dyDescent="0.25">
      <c r="A33" s="889"/>
      <c r="B33" s="883"/>
      <c r="C33" s="883"/>
      <c r="D33" s="883"/>
      <c r="E33" s="883"/>
      <c r="F33" s="1202"/>
      <c r="G33" s="283" t="s">
        <v>2708</v>
      </c>
      <c r="H33" s="283" t="s">
        <v>2709</v>
      </c>
      <c r="I33" s="283">
        <v>2</v>
      </c>
      <c r="J33" s="883"/>
      <c r="K33" s="883"/>
      <c r="L33" s="883"/>
      <c r="M33" s="882"/>
      <c r="N33" s="883"/>
      <c r="O33" s="882"/>
      <c r="P33" s="883"/>
      <c r="Q33" s="883"/>
      <c r="R33" s="883"/>
    </row>
    <row r="34" spans="1:18" ht="62.25" customHeight="1" x14ac:dyDescent="0.25">
      <c r="A34" s="947">
        <v>11</v>
      </c>
      <c r="B34" s="947">
        <v>1</v>
      </c>
      <c r="C34" s="947">
        <v>4</v>
      </c>
      <c r="D34" s="947">
        <v>2</v>
      </c>
      <c r="E34" s="947" t="s">
        <v>2710</v>
      </c>
      <c r="F34" s="1234" t="s">
        <v>2711</v>
      </c>
      <c r="G34" s="462" t="s">
        <v>44</v>
      </c>
      <c r="H34" s="462" t="s">
        <v>203</v>
      </c>
      <c r="I34" s="462">
        <v>5</v>
      </c>
      <c r="J34" s="947" t="s">
        <v>2712</v>
      </c>
      <c r="K34" s="947" t="s">
        <v>53</v>
      </c>
      <c r="L34" s="947" t="s">
        <v>34</v>
      </c>
      <c r="M34" s="944">
        <v>48000</v>
      </c>
      <c r="N34" s="944">
        <v>90000</v>
      </c>
      <c r="O34" s="944">
        <v>48000</v>
      </c>
      <c r="P34" s="944">
        <v>90000</v>
      </c>
      <c r="Q34" s="947" t="s">
        <v>2669</v>
      </c>
      <c r="R34" s="947" t="s">
        <v>2681</v>
      </c>
    </row>
    <row r="35" spans="1:18" ht="72" customHeight="1" x14ac:dyDescent="0.25">
      <c r="A35" s="948"/>
      <c r="B35" s="948"/>
      <c r="C35" s="948"/>
      <c r="D35" s="948"/>
      <c r="E35" s="948"/>
      <c r="F35" s="1235"/>
      <c r="G35" s="462" t="s">
        <v>44</v>
      </c>
      <c r="H35" s="462" t="s">
        <v>1143</v>
      </c>
      <c r="I35" s="462">
        <v>125</v>
      </c>
      <c r="J35" s="948"/>
      <c r="K35" s="948"/>
      <c r="L35" s="948"/>
      <c r="M35" s="945"/>
      <c r="N35" s="945"/>
      <c r="O35" s="945"/>
      <c r="P35" s="945"/>
      <c r="Q35" s="948"/>
      <c r="R35" s="948"/>
    </row>
    <row r="36" spans="1:18" ht="60.75" customHeight="1" x14ac:dyDescent="0.25">
      <c r="A36" s="949"/>
      <c r="B36" s="949"/>
      <c r="C36" s="949"/>
      <c r="D36" s="949"/>
      <c r="E36" s="949"/>
      <c r="F36" s="1236"/>
      <c r="G36" s="300" t="s">
        <v>1415</v>
      </c>
      <c r="H36" s="300" t="s">
        <v>226</v>
      </c>
      <c r="I36" s="300">
        <v>16</v>
      </c>
      <c r="J36" s="949"/>
      <c r="K36" s="949"/>
      <c r="L36" s="949"/>
      <c r="M36" s="946"/>
      <c r="N36" s="946"/>
      <c r="O36" s="946"/>
      <c r="P36" s="946"/>
      <c r="Q36" s="949"/>
      <c r="R36" s="949"/>
    </row>
    <row r="37" spans="1:18" ht="113.25" customHeight="1" x14ac:dyDescent="0.25">
      <c r="A37" s="947">
        <v>12</v>
      </c>
      <c r="B37" s="947">
        <v>1</v>
      </c>
      <c r="C37" s="947">
        <v>4</v>
      </c>
      <c r="D37" s="947">
        <v>2</v>
      </c>
      <c r="E37" s="947" t="s">
        <v>2713</v>
      </c>
      <c r="F37" s="1224" t="s">
        <v>2714</v>
      </c>
      <c r="G37" s="947" t="s">
        <v>2678</v>
      </c>
      <c r="H37" s="462" t="s">
        <v>2679</v>
      </c>
      <c r="I37" s="462">
        <v>1</v>
      </c>
      <c r="J37" s="947" t="s">
        <v>2715</v>
      </c>
      <c r="K37" s="947"/>
      <c r="L37" s="947" t="s">
        <v>47</v>
      </c>
      <c r="M37" s="1226"/>
      <c r="N37" s="944">
        <v>42000</v>
      </c>
      <c r="O37" s="944"/>
      <c r="P37" s="944">
        <v>42000</v>
      </c>
      <c r="Q37" s="947" t="s">
        <v>2669</v>
      </c>
      <c r="R37" s="947" t="s">
        <v>2681</v>
      </c>
    </row>
    <row r="38" spans="1:18" ht="108" customHeight="1" x14ac:dyDescent="0.25">
      <c r="A38" s="948"/>
      <c r="B38" s="948"/>
      <c r="C38" s="948"/>
      <c r="D38" s="948"/>
      <c r="E38" s="948"/>
      <c r="F38" s="1225"/>
      <c r="G38" s="949"/>
      <c r="H38" s="462" t="s">
        <v>56</v>
      </c>
      <c r="I38" s="462">
        <v>200</v>
      </c>
      <c r="J38" s="948"/>
      <c r="K38" s="948"/>
      <c r="L38" s="948"/>
      <c r="M38" s="1227"/>
      <c r="N38" s="945"/>
      <c r="O38" s="945"/>
      <c r="P38" s="945"/>
      <c r="Q38" s="948"/>
      <c r="R38" s="948"/>
    </row>
    <row r="39" spans="1:18" ht="96.75" customHeight="1" x14ac:dyDescent="0.25">
      <c r="A39" s="948"/>
      <c r="B39" s="948"/>
      <c r="C39" s="948"/>
      <c r="D39" s="948"/>
      <c r="E39" s="948"/>
      <c r="F39" s="1225"/>
      <c r="G39" s="462" t="s">
        <v>57</v>
      </c>
      <c r="H39" s="462" t="s">
        <v>58</v>
      </c>
      <c r="I39" s="462">
        <v>1</v>
      </c>
      <c r="J39" s="948"/>
      <c r="K39" s="948"/>
      <c r="L39" s="948"/>
      <c r="M39" s="1227"/>
      <c r="N39" s="945"/>
      <c r="O39" s="945"/>
      <c r="P39" s="945"/>
      <c r="Q39" s="948"/>
      <c r="R39" s="948"/>
    </row>
    <row r="40" spans="1:18" ht="97.5" customHeight="1" x14ac:dyDescent="0.25">
      <c r="A40" s="949"/>
      <c r="B40" s="949"/>
      <c r="C40" s="949"/>
      <c r="D40" s="949"/>
      <c r="E40" s="949"/>
      <c r="F40" s="1237"/>
      <c r="G40" s="462" t="s">
        <v>1415</v>
      </c>
      <c r="H40" s="462" t="s">
        <v>226</v>
      </c>
      <c r="I40" s="462">
        <v>1</v>
      </c>
      <c r="J40" s="949"/>
      <c r="K40" s="949"/>
      <c r="L40" s="949"/>
      <c r="M40" s="1238"/>
      <c r="N40" s="946"/>
      <c r="O40" s="946"/>
      <c r="P40" s="946"/>
      <c r="Q40" s="949"/>
      <c r="R40" s="949"/>
    </row>
    <row r="41" spans="1:18" ht="112.5" customHeight="1" x14ac:dyDescent="0.25">
      <c r="A41" s="947">
        <v>13</v>
      </c>
      <c r="B41" s="947">
        <v>1</v>
      </c>
      <c r="C41" s="947">
        <v>4</v>
      </c>
      <c r="D41" s="947">
        <v>2</v>
      </c>
      <c r="E41" s="947" t="s">
        <v>2716</v>
      </c>
      <c r="F41" s="1224" t="s">
        <v>2717</v>
      </c>
      <c r="G41" s="462" t="s">
        <v>2678</v>
      </c>
      <c r="H41" s="462" t="s">
        <v>2679</v>
      </c>
      <c r="I41" s="462">
        <v>1</v>
      </c>
      <c r="J41" s="947" t="s">
        <v>2718</v>
      </c>
      <c r="K41" s="947"/>
      <c r="L41" s="947" t="s">
        <v>47</v>
      </c>
      <c r="M41" s="947"/>
      <c r="N41" s="944">
        <v>37000</v>
      </c>
      <c r="O41" s="944"/>
      <c r="P41" s="944">
        <v>37000</v>
      </c>
      <c r="Q41" s="947" t="s">
        <v>2669</v>
      </c>
      <c r="R41" s="947" t="s">
        <v>2681</v>
      </c>
    </row>
    <row r="42" spans="1:18" ht="141" customHeight="1" x14ac:dyDescent="0.25">
      <c r="A42" s="948"/>
      <c r="B42" s="948"/>
      <c r="C42" s="948"/>
      <c r="D42" s="948"/>
      <c r="E42" s="948"/>
      <c r="F42" s="1225"/>
      <c r="G42" s="947" t="s">
        <v>42</v>
      </c>
      <c r="H42" s="300" t="s">
        <v>2719</v>
      </c>
      <c r="I42" s="300">
        <v>1</v>
      </c>
      <c r="J42" s="948"/>
      <c r="K42" s="948"/>
      <c r="L42" s="948"/>
      <c r="M42" s="948"/>
      <c r="N42" s="945"/>
      <c r="O42" s="945"/>
      <c r="P42" s="945"/>
      <c r="Q42" s="948"/>
      <c r="R42" s="948"/>
    </row>
    <row r="43" spans="1:18" ht="123" customHeight="1" x14ac:dyDescent="0.25">
      <c r="A43" s="949"/>
      <c r="B43" s="949"/>
      <c r="C43" s="949"/>
      <c r="D43" s="949"/>
      <c r="E43" s="949"/>
      <c r="F43" s="1237"/>
      <c r="G43" s="949"/>
      <c r="H43" s="300" t="s">
        <v>56</v>
      </c>
      <c r="I43" s="300">
        <v>200</v>
      </c>
      <c r="J43" s="949"/>
      <c r="K43" s="949"/>
      <c r="L43" s="949"/>
      <c r="M43" s="949"/>
      <c r="N43" s="946"/>
      <c r="O43" s="946"/>
      <c r="P43" s="946"/>
      <c r="Q43" s="949"/>
      <c r="R43" s="949"/>
    </row>
    <row r="44" spans="1:18" ht="63.75" customHeight="1" x14ac:dyDescent="0.25">
      <c r="A44" s="878">
        <v>14</v>
      </c>
      <c r="B44" s="887">
        <v>1</v>
      </c>
      <c r="C44" s="887">
        <v>4</v>
      </c>
      <c r="D44" s="887">
        <v>2</v>
      </c>
      <c r="E44" s="878" t="s">
        <v>2720</v>
      </c>
      <c r="F44" s="1239" t="s">
        <v>2721</v>
      </c>
      <c r="G44" s="947" t="s">
        <v>44</v>
      </c>
      <c r="H44" s="462" t="s">
        <v>203</v>
      </c>
      <c r="I44" s="462">
        <v>1</v>
      </c>
      <c r="J44" s="878" t="s">
        <v>2673</v>
      </c>
      <c r="K44" s="878"/>
      <c r="L44" s="878" t="s">
        <v>43</v>
      </c>
      <c r="M44" s="878"/>
      <c r="N44" s="880">
        <v>23000</v>
      </c>
      <c r="O44" s="880"/>
      <c r="P44" s="880">
        <v>23000</v>
      </c>
      <c r="Q44" s="878" t="s">
        <v>2669</v>
      </c>
      <c r="R44" s="878" t="s">
        <v>2681</v>
      </c>
    </row>
    <row r="45" spans="1:18" ht="58.5" customHeight="1" x14ac:dyDescent="0.25">
      <c r="A45" s="883"/>
      <c r="B45" s="889"/>
      <c r="C45" s="889"/>
      <c r="D45" s="889"/>
      <c r="E45" s="883"/>
      <c r="F45" s="1240"/>
      <c r="G45" s="949"/>
      <c r="H45" s="462" t="s">
        <v>675</v>
      </c>
      <c r="I45" s="462">
        <v>30</v>
      </c>
      <c r="J45" s="883"/>
      <c r="K45" s="883"/>
      <c r="L45" s="883"/>
      <c r="M45" s="883"/>
      <c r="N45" s="882"/>
      <c r="O45" s="882"/>
      <c r="P45" s="882"/>
      <c r="Q45" s="883"/>
      <c r="R45" s="883"/>
    </row>
    <row r="46" spans="1:18" ht="89.25" customHeight="1" x14ac:dyDescent="0.25">
      <c r="A46" s="887">
        <v>15</v>
      </c>
      <c r="B46" s="887">
        <v>1</v>
      </c>
      <c r="C46" s="887">
        <v>4</v>
      </c>
      <c r="D46" s="887">
        <v>2</v>
      </c>
      <c r="E46" s="878" t="s">
        <v>2722</v>
      </c>
      <c r="F46" s="1201" t="s">
        <v>2723</v>
      </c>
      <c r="G46" s="462" t="s">
        <v>1415</v>
      </c>
      <c r="H46" s="462" t="s">
        <v>226</v>
      </c>
      <c r="I46" s="462">
        <v>1</v>
      </c>
      <c r="J46" s="878" t="s">
        <v>2673</v>
      </c>
      <c r="K46" s="887"/>
      <c r="L46" s="887" t="s">
        <v>45</v>
      </c>
      <c r="M46" s="887"/>
      <c r="N46" s="892">
        <v>30000</v>
      </c>
      <c r="O46" s="892"/>
      <c r="P46" s="892">
        <v>30000</v>
      </c>
      <c r="Q46" s="878" t="s">
        <v>2669</v>
      </c>
      <c r="R46" s="878" t="s">
        <v>2681</v>
      </c>
    </row>
    <row r="47" spans="1:18" ht="84.75" customHeight="1" x14ac:dyDescent="0.25">
      <c r="A47" s="888"/>
      <c r="B47" s="888"/>
      <c r="C47" s="888"/>
      <c r="D47" s="888"/>
      <c r="E47" s="879"/>
      <c r="F47" s="1241"/>
      <c r="G47" s="947" t="s">
        <v>44</v>
      </c>
      <c r="H47" s="462" t="s">
        <v>203</v>
      </c>
      <c r="I47" s="462">
        <v>3</v>
      </c>
      <c r="J47" s="879"/>
      <c r="K47" s="888"/>
      <c r="L47" s="888"/>
      <c r="M47" s="888"/>
      <c r="N47" s="893"/>
      <c r="O47" s="893"/>
      <c r="P47" s="893"/>
      <c r="Q47" s="879"/>
      <c r="R47" s="879"/>
    </row>
    <row r="48" spans="1:18" ht="99" customHeight="1" x14ac:dyDescent="0.25">
      <c r="A48" s="889"/>
      <c r="B48" s="889"/>
      <c r="C48" s="889"/>
      <c r="D48" s="889"/>
      <c r="E48" s="883"/>
      <c r="F48" s="1242"/>
      <c r="G48" s="949"/>
      <c r="H48" s="462" t="s">
        <v>1143</v>
      </c>
      <c r="I48" s="462">
        <v>88</v>
      </c>
      <c r="J48" s="883"/>
      <c r="K48" s="889"/>
      <c r="L48" s="889"/>
      <c r="M48" s="889"/>
      <c r="N48" s="894"/>
      <c r="O48" s="894"/>
      <c r="P48" s="894"/>
      <c r="Q48" s="883"/>
      <c r="R48" s="883"/>
    </row>
    <row r="49" spans="1:18" ht="72" customHeight="1" x14ac:dyDescent="0.25">
      <c r="A49" s="887">
        <v>16</v>
      </c>
      <c r="B49" s="887">
        <v>1</v>
      </c>
      <c r="C49" s="887">
        <v>4</v>
      </c>
      <c r="D49" s="887">
        <v>2</v>
      </c>
      <c r="E49" s="887" t="s">
        <v>2724</v>
      </c>
      <c r="F49" s="1201" t="s">
        <v>2725</v>
      </c>
      <c r="G49" s="286" t="s">
        <v>57</v>
      </c>
      <c r="H49" s="286" t="s">
        <v>58</v>
      </c>
      <c r="I49" s="286">
        <v>1</v>
      </c>
      <c r="J49" s="878" t="s">
        <v>2712</v>
      </c>
      <c r="K49" s="1228"/>
      <c r="L49" s="887" t="s">
        <v>45</v>
      </c>
      <c r="M49" s="887"/>
      <c r="N49" s="892">
        <v>58000</v>
      </c>
      <c r="O49" s="892"/>
      <c r="P49" s="892">
        <v>58000</v>
      </c>
      <c r="Q49" s="878" t="s">
        <v>2669</v>
      </c>
      <c r="R49" s="878" t="s">
        <v>2681</v>
      </c>
    </row>
    <row r="50" spans="1:18" ht="58.5" customHeight="1" x14ac:dyDescent="0.25">
      <c r="A50" s="888"/>
      <c r="B50" s="888"/>
      <c r="C50" s="888"/>
      <c r="D50" s="888"/>
      <c r="E50" s="888"/>
      <c r="F50" s="1241"/>
      <c r="G50" s="887" t="s">
        <v>55</v>
      </c>
      <c r="H50" s="286" t="s">
        <v>193</v>
      </c>
      <c r="I50" s="286">
        <v>1</v>
      </c>
      <c r="J50" s="879"/>
      <c r="K50" s="1229"/>
      <c r="L50" s="888"/>
      <c r="M50" s="888"/>
      <c r="N50" s="893"/>
      <c r="O50" s="893"/>
      <c r="P50" s="893"/>
      <c r="Q50" s="879"/>
      <c r="R50" s="879"/>
    </row>
    <row r="51" spans="1:18" ht="69" customHeight="1" x14ac:dyDescent="0.25">
      <c r="A51" s="888"/>
      <c r="B51" s="888"/>
      <c r="C51" s="888"/>
      <c r="D51" s="888"/>
      <c r="E51" s="888"/>
      <c r="F51" s="1241"/>
      <c r="G51" s="889"/>
      <c r="H51" s="283" t="s">
        <v>2675</v>
      </c>
      <c r="I51" s="465">
        <v>1000</v>
      </c>
      <c r="J51" s="879"/>
      <c r="K51" s="1229"/>
      <c r="L51" s="888"/>
      <c r="M51" s="888"/>
      <c r="N51" s="893"/>
      <c r="O51" s="893"/>
      <c r="P51" s="893"/>
      <c r="Q51" s="879"/>
      <c r="R51" s="879"/>
    </row>
    <row r="52" spans="1:18" ht="57" customHeight="1" x14ac:dyDescent="0.25">
      <c r="A52" s="889"/>
      <c r="B52" s="889"/>
      <c r="C52" s="889"/>
      <c r="D52" s="889"/>
      <c r="E52" s="889"/>
      <c r="F52" s="1242"/>
      <c r="G52" s="286" t="s">
        <v>1415</v>
      </c>
      <c r="H52" s="286" t="s">
        <v>226</v>
      </c>
      <c r="I52" s="286">
        <v>5</v>
      </c>
      <c r="J52" s="883"/>
      <c r="K52" s="1230"/>
      <c r="L52" s="889"/>
      <c r="M52" s="889"/>
      <c r="N52" s="894"/>
      <c r="O52" s="894"/>
      <c r="P52" s="894"/>
      <c r="Q52" s="883"/>
      <c r="R52" s="883"/>
    </row>
    <row r="53" spans="1:18" ht="60" customHeight="1" x14ac:dyDescent="0.25">
      <c r="A53" s="878">
        <v>17</v>
      </c>
      <c r="B53" s="887">
        <v>1</v>
      </c>
      <c r="C53" s="887">
        <v>4</v>
      </c>
      <c r="D53" s="887">
        <v>2</v>
      </c>
      <c r="E53" s="887" t="s">
        <v>2726</v>
      </c>
      <c r="F53" s="1201" t="s">
        <v>2727</v>
      </c>
      <c r="G53" s="947" t="s">
        <v>44</v>
      </c>
      <c r="H53" s="462" t="s">
        <v>203</v>
      </c>
      <c r="I53" s="286">
        <v>1</v>
      </c>
      <c r="J53" s="878" t="s">
        <v>2673</v>
      </c>
      <c r="K53" s="887"/>
      <c r="L53" s="878" t="s">
        <v>38</v>
      </c>
      <c r="M53" s="887"/>
      <c r="N53" s="880">
        <v>33000</v>
      </c>
      <c r="O53" s="887"/>
      <c r="P53" s="880">
        <v>33000</v>
      </c>
      <c r="Q53" s="878" t="s">
        <v>2669</v>
      </c>
      <c r="R53" s="878" t="s">
        <v>2681</v>
      </c>
    </row>
    <row r="54" spans="1:18" ht="54.75" customHeight="1" x14ac:dyDescent="0.25">
      <c r="A54" s="883"/>
      <c r="B54" s="889"/>
      <c r="C54" s="889"/>
      <c r="D54" s="889"/>
      <c r="E54" s="889"/>
      <c r="F54" s="1202"/>
      <c r="G54" s="949"/>
      <c r="H54" s="462" t="s">
        <v>675</v>
      </c>
      <c r="I54" s="286">
        <v>30</v>
      </c>
      <c r="J54" s="883"/>
      <c r="K54" s="889"/>
      <c r="L54" s="883"/>
      <c r="M54" s="889"/>
      <c r="N54" s="882"/>
      <c r="O54" s="889"/>
      <c r="P54" s="882"/>
      <c r="Q54" s="883"/>
      <c r="R54" s="883"/>
    </row>
    <row r="55" spans="1:18" x14ac:dyDescent="0.25">
      <c r="A55" s="468"/>
      <c r="B55" s="468"/>
      <c r="C55" s="468"/>
      <c r="D55" s="468"/>
      <c r="E55" s="468"/>
      <c r="F55" s="469"/>
      <c r="G55" s="468"/>
      <c r="H55" s="468"/>
      <c r="I55" s="468"/>
      <c r="J55" s="468"/>
      <c r="K55" s="468"/>
      <c r="L55" s="468"/>
      <c r="M55" s="470"/>
      <c r="N55" s="470"/>
      <c r="O55" s="470"/>
      <c r="P55" s="471"/>
      <c r="Q55" s="468"/>
      <c r="R55" s="468"/>
    </row>
    <row r="56" spans="1:18" ht="15.75" x14ac:dyDescent="0.25">
      <c r="M56" s="852"/>
      <c r="N56" s="966" t="s">
        <v>35</v>
      </c>
      <c r="O56" s="966"/>
      <c r="P56" s="966"/>
    </row>
    <row r="57" spans="1:18" x14ac:dyDescent="0.25">
      <c r="M57" s="852"/>
      <c r="N57" s="292" t="s">
        <v>36</v>
      </c>
      <c r="O57" s="852" t="s">
        <v>37</v>
      </c>
      <c r="P57" s="852"/>
    </row>
    <row r="58" spans="1:18" x14ac:dyDescent="0.25">
      <c r="M58" s="852"/>
      <c r="N58" s="292"/>
      <c r="O58" s="292">
        <v>2020</v>
      </c>
      <c r="P58" s="292">
        <v>2021</v>
      </c>
    </row>
    <row r="59" spans="1:18" x14ac:dyDescent="0.25">
      <c r="M59" s="292" t="s">
        <v>887</v>
      </c>
      <c r="N59" s="210">
        <v>17</v>
      </c>
      <c r="O59" s="208">
        <f>O12+O14+O17+O21+O27+O29+O30+O31+O34</f>
        <v>400000</v>
      </c>
      <c r="P59" s="208">
        <f>P7+P8+P14+P27+P34+P37+P41+P44+P46+P49+P53</f>
        <v>1068400</v>
      </c>
      <c r="Q59" s="233"/>
    </row>
    <row r="60" spans="1:18" x14ac:dyDescent="0.25">
      <c r="O60" s="233"/>
      <c r="P60" s="472"/>
    </row>
  </sheetData>
  <mergeCells count="236">
    <mergeCell ref="M56:M58"/>
    <mergeCell ref="N56:P56"/>
    <mergeCell ref="O57:P57"/>
    <mergeCell ref="J53:J54"/>
    <mergeCell ref="K53:K54"/>
    <mergeCell ref="L53:L54"/>
    <mergeCell ref="M53:M54"/>
    <mergeCell ref="N53:N54"/>
    <mergeCell ref="O53:O54"/>
    <mergeCell ref="Q49:Q52"/>
    <mergeCell ref="R49:R52"/>
    <mergeCell ref="G50:G51"/>
    <mergeCell ref="A53:A54"/>
    <mergeCell ref="B53:B54"/>
    <mergeCell ref="C53:C54"/>
    <mergeCell ref="D53:D54"/>
    <mergeCell ref="E53:E54"/>
    <mergeCell ref="F53:F54"/>
    <mergeCell ref="G53:G54"/>
    <mergeCell ref="K49:K52"/>
    <mergeCell ref="L49:L52"/>
    <mergeCell ref="M49:M52"/>
    <mergeCell ref="N49:N52"/>
    <mergeCell ref="O49:O52"/>
    <mergeCell ref="P49:P52"/>
    <mergeCell ref="P53:P54"/>
    <mergeCell ref="Q53:Q54"/>
    <mergeCell ref="R53:R54"/>
    <mergeCell ref="A49:A52"/>
    <mergeCell ref="B49:B52"/>
    <mergeCell ref="C49:C52"/>
    <mergeCell ref="D49:D52"/>
    <mergeCell ref="E49:E52"/>
    <mergeCell ref="F49:F52"/>
    <mergeCell ref="J49:J52"/>
    <mergeCell ref="K46:K48"/>
    <mergeCell ref="L46:L48"/>
    <mergeCell ref="Q44:Q45"/>
    <mergeCell ref="R44:R45"/>
    <mergeCell ref="A46:A48"/>
    <mergeCell ref="B46:B48"/>
    <mergeCell ref="C46:C48"/>
    <mergeCell ref="D46:D48"/>
    <mergeCell ref="E46:E48"/>
    <mergeCell ref="F46:F48"/>
    <mergeCell ref="J46:J48"/>
    <mergeCell ref="J44:J45"/>
    <mergeCell ref="K44:K45"/>
    <mergeCell ref="L44:L45"/>
    <mergeCell ref="M44:M45"/>
    <mergeCell ref="N44:N45"/>
    <mergeCell ref="O44:O45"/>
    <mergeCell ref="Q46:Q48"/>
    <mergeCell ref="R46:R48"/>
    <mergeCell ref="G47:G48"/>
    <mergeCell ref="M46:M48"/>
    <mergeCell ref="N46:N48"/>
    <mergeCell ref="O46:O48"/>
    <mergeCell ref="P46:P48"/>
    <mergeCell ref="A44:A45"/>
    <mergeCell ref="B44:B45"/>
    <mergeCell ref="C44:C45"/>
    <mergeCell ref="D44:D45"/>
    <mergeCell ref="E44:E45"/>
    <mergeCell ref="F44:F45"/>
    <mergeCell ref="G44:G45"/>
    <mergeCell ref="M41:M43"/>
    <mergeCell ref="P44:P45"/>
    <mergeCell ref="N41:N43"/>
    <mergeCell ref="O41:O43"/>
    <mergeCell ref="P41:P43"/>
    <mergeCell ref="Q41:Q43"/>
    <mergeCell ref="R41:R43"/>
    <mergeCell ref="R37:R40"/>
    <mergeCell ref="A41:A43"/>
    <mergeCell ref="B41:B43"/>
    <mergeCell ref="C41:C43"/>
    <mergeCell ref="D41:D43"/>
    <mergeCell ref="E41:E43"/>
    <mergeCell ref="F41:F43"/>
    <mergeCell ref="J41:J43"/>
    <mergeCell ref="K41:K43"/>
    <mergeCell ref="L41:L43"/>
    <mergeCell ref="L37:L40"/>
    <mergeCell ref="M37:M40"/>
    <mergeCell ref="N37:N40"/>
    <mergeCell ref="O37:O40"/>
    <mergeCell ref="P37:P40"/>
    <mergeCell ref="Q37:Q40"/>
    <mergeCell ref="G42:G43"/>
    <mergeCell ref="R34:R36"/>
    <mergeCell ref="A37:A40"/>
    <mergeCell ref="B37:B40"/>
    <mergeCell ref="C37:C40"/>
    <mergeCell ref="D37:D40"/>
    <mergeCell ref="E37:E40"/>
    <mergeCell ref="F37:F40"/>
    <mergeCell ref="G37:G38"/>
    <mergeCell ref="J37:J40"/>
    <mergeCell ref="K37:K40"/>
    <mergeCell ref="L34:L36"/>
    <mergeCell ref="M34:M36"/>
    <mergeCell ref="N34:N36"/>
    <mergeCell ref="O34:O36"/>
    <mergeCell ref="P34:P36"/>
    <mergeCell ref="Q34:Q36"/>
    <mergeCell ref="A34:A36"/>
    <mergeCell ref="B34:B36"/>
    <mergeCell ref="C34:C36"/>
    <mergeCell ref="P27:P28"/>
    <mergeCell ref="Q27:Q28"/>
    <mergeCell ref="R27:R28"/>
    <mergeCell ref="L27:L28"/>
    <mergeCell ref="M27:M28"/>
    <mergeCell ref="N27:N28"/>
    <mergeCell ref="O27:O28"/>
    <mergeCell ref="Q31:Q33"/>
    <mergeCell ref="R31:R33"/>
    <mergeCell ref="L31:L33"/>
    <mergeCell ref="M31:M33"/>
    <mergeCell ref="N31:N33"/>
    <mergeCell ref="O31:O33"/>
    <mergeCell ref="P31:P33"/>
    <mergeCell ref="K27:K28"/>
    <mergeCell ref="A27:A28"/>
    <mergeCell ref="B27:B28"/>
    <mergeCell ref="C27:C28"/>
    <mergeCell ref="D27:D28"/>
    <mergeCell ref="E27:E28"/>
    <mergeCell ref="F27:F28"/>
    <mergeCell ref="D34:D36"/>
    <mergeCell ref="E34:E36"/>
    <mergeCell ref="F34:F36"/>
    <mergeCell ref="J34:J36"/>
    <mergeCell ref="K34:K36"/>
    <mergeCell ref="K31:K33"/>
    <mergeCell ref="C17:C20"/>
    <mergeCell ref="D17:D20"/>
    <mergeCell ref="E17:E20"/>
    <mergeCell ref="F17:F20"/>
    <mergeCell ref="J17:J20"/>
    <mergeCell ref="A31:A33"/>
    <mergeCell ref="B31:B33"/>
    <mergeCell ref="C31:C33"/>
    <mergeCell ref="D31:D33"/>
    <mergeCell ref="E31:E33"/>
    <mergeCell ref="F31:F33"/>
    <mergeCell ref="J31:J33"/>
    <mergeCell ref="J27:J28"/>
    <mergeCell ref="M21:M26"/>
    <mergeCell ref="N21:N26"/>
    <mergeCell ref="O21:O26"/>
    <mergeCell ref="P21:P26"/>
    <mergeCell ref="Q21:Q26"/>
    <mergeCell ref="R21:R26"/>
    <mergeCell ref="R17:R20"/>
    <mergeCell ref="A21:A26"/>
    <mergeCell ref="B21:B26"/>
    <mergeCell ref="C21:C26"/>
    <mergeCell ref="D21:D26"/>
    <mergeCell ref="E21:E26"/>
    <mergeCell ref="F21:F26"/>
    <mergeCell ref="J21:J26"/>
    <mergeCell ref="K21:K26"/>
    <mergeCell ref="L21:L26"/>
    <mergeCell ref="L17:L20"/>
    <mergeCell ref="M17:M20"/>
    <mergeCell ref="N17:N20"/>
    <mergeCell ref="O17:O20"/>
    <mergeCell ref="P17:P20"/>
    <mergeCell ref="Q17:Q20"/>
    <mergeCell ref="A17:A20"/>
    <mergeCell ref="B17:B20"/>
    <mergeCell ref="K17:K20"/>
    <mergeCell ref="K14:K16"/>
    <mergeCell ref="L8:L11"/>
    <mergeCell ref="M8:M11"/>
    <mergeCell ref="N8:N11"/>
    <mergeCell ref="O8:O11"/>
    <mergeCell ref="P8:P11"/>
    <mergeCell ref="Q12:Q13"/>
    <mergeCell ref="R12:R13"/>
    <mergeCell ref="L12:L13"/>
    <mergeCell ref="M12:M13"/>
    <mergeCell ref="N12:N13"/>
    <mergeCell ref="O12:O13"/>
    <mergeCell ref="P12:P13"/>
    <mergeCell ref="Q14:Q16"/>
    <mergeCell ref="R14:R16"/>
    <mergeCell ref="L14:L16"/>
    <mergeCell ref="M14:M16"/>
    <mergeCell ref="N14:N16"/>
    <mergeCell ref="O14:O16"/>
    <mergeCell ref="P14:P16"/>
    <mergeCell ref="A14:A16"/>
    <mergeCell ref="B14:B16"/>
    <mergeCell ref="C14:C16"/>
    <mergeCell ref="D14:D16"/>
    <mergeCell ref="E14:E16"/>
    <mergeCell ref="F14:F16"/>
    <mergeCell ref="G14:G15"/>
    <mergeCell ref="J14:J16"/>
    <mergeCell ref="K12:K13"/>
    <mergeCell ref="G10:G11"/>
    <mergeCell ref="A12:A13"/>
    <mergeCell ref="B12:B13"/>
    <mergeCell ref="C12:C13"/>
    <mergeCell ref="D12:D13"/>
    <mergeCell ref="E12:E13"/>
    <mergeCell ref="F12:F13"/>
    <mergeCell ref="J12:J13"/>
    <mergeCell ref="K8:K11"/>
    <mergeCell ref="Q4:Q5"/>
    <mergeCell ref="R4:R5"/>
    <mergeCell ref="A8:A11"/>
    <mergeCell ref="B8:B11"/>
    <mergeCell ref="C8:C11"/>
    <mergeCell ref="D8:D11"/>
    <mergeCell ref="E8:E11"/>
    <mergeCell ref="F8:F11"/>
    <mergeCell ref="G8:G9"/>
    <mergeCell ref="J8:J11"/>
    <mergeCell ref="G4:G5"/>
    <mergeCell ref="H4:I4"/>
    <mergeCell ref="J4:J5"/>
    <mergeCell ref="K4:L4"/>
    <mergeCell ref="M4:N4"/>
    <mergeCell ref="O4:P4"/>
    <mergeCell ref="A4:A5"/>
    <mergeCell ref="B4:B5"/>
    <mergeCell ref="C4:C5"/>
    <mergeCell ref="D4:D5"/>
    <mergeCell ref="E4:E5"/>
    <mergeCell ref="F4:F5"/>
    <mergeCell ref="Q8:Q11"/>
    <mergeCell ref="R8:R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S43"/>
  <sheetViews>
    <sheetView zoomScale="70" zoomScaleNormal="70" workbookViewId="0">
      <selection activeCell="E10" sqref="E10:E12"/>
    </sheetView>
  </sheetViews>
  <sheetFormatPr defaultRowHeight="15" x14ac:dyDescent="0.25"/>
  <cols>
    <col min="1" max="1" width="4.7109375" style="232" customWidth="1"/>
    <col min="2" max="2" width="8.85546875" style="232" customWidth="1"/>
    <col min="3" max="3" width="11.42578125" style="232" customWidth="1"/>
    <col min="4" max="4" width="9.7109375" style="232" customWidth="1"/>
    <col min="5" max="5" width="45.7109375" style="232" customWidth="1"/>
    <col min="6" max="6" width="62.28515625" style="232" customWidth="1"/>
    <col min="7" max="7" width="35.7109375" style="232" customWidth="1"/>
    <col min="8" max="8" width="20.42578125" style="232" customWidth="1"/>
    <col min="9" max="9" width="12.140625" style="232" customWidth="1"/>
    <col min="10" max="10" width="32.140625" style="232" customWidth="1"/>
    <col min="11" max="11" width="12.140625" style="232" customWidth="1"/>
    <col min="12" max="12" width="12.7109375" style="232" customWidth="1"/>
    <col min="13" max="13" width="17.85546875" style="232" customWidth="1"/>
    <col min="14" max="14" width="17.28515625" style="232" customWidth="1"/>
    <col min="15" max="16" width="18" style="232" customWidth="1"/>
    <col min="17" max="17" width="21.28515625" style="232" customWidth="1"/>
    <col min="18" max="18" width="23.5703125" style="232" customWidth="1"/>
    <col min="19" max="19" width="19.5703125" style="232" customWidth="1"/>
    <col min="20" max="258" width="9.140625" style="232"/>
    <col min="259" max="259" width="4.7109375" style="232" bestFit="1" customWidth="1"/>
    <col min="260" max="260" width="9.7109375" style="232" bestFit="1" customWidth="1"/>
    <col min="261" max="261" width="10" style="232" bestFit="1" customWidth="1"/>
    <col min="262" max="262" width="8.85546875" style="232" bestFit="1" customWidth="1"/>
    <col min="263" max="263" width="22.85546875" style="232" customWidth="1"/>
    <col min="264" max="264" width="59.7109375" style="232" bestFit="1" customWidth="1"/>
    <col min="265" max="265" width="57.85546875" style="232" bestFit="1" customWidth="1"/>
    <col min="266" max="266" width="35.28515625" style="232" bestFit="1" customWidth="1"/>
    <col min="267" max="267" width="28.140625" style="232" bestFit="1" customWidth="1"/>
    <col min="268" max="268" width="33.140625" style="232" bestFit="1" customWidth="1"/>
    <col min="269" max="269" width="26" style="232" bestFit="1" customWidth="1"/>
    <col min="270" max="270" width="19.140625" style="232" bestFit="1" customWidth="1"/>
    <col min="271" max="271" width="10.42578125" style="232" customWidth="1"/>
    <col min="272" max="272" width="11.85546875" style="232" customWidth="1"/>
    <col min="273" max="273" width="14.7109375" style="232" customWidth="1"/>
    <col min="274" max="274" width="9" style="232" bestFit="1" customWidth="1"/>
    <col min="275" max="514" width="9.140625" style="232"/>
    <col min="515" max="515" width="4.7109375" style="232" bestFit="1" customWidth="1"/>
    <col min="516" max="516" width="9.7109375" style="232" bestFit="1" customWidth="1"/>
    <col min="517" max="517" width="10" style="232" bestFit="1" customWidth="1"/>
    <col min="518" max="518" width="8.85546875" style="232" bestFit="1" customWidth="1"/>
    <col min="519" max="519" width="22.85546875" style="232" customWidth="1"/>
    <col min="520" max="520" width="59.7109375" style="232" bestFit="1" customWidth="1"/>
    <col min="521" max="521" width="57.85546875" style="232" bestFit="1" customWidth="1"/>
    <col min="522" max="522" width="35.28515625" style="232" bestFit="1" customWidth="1"/>
    <col min="523" max="523" width="28.140625" style="232" bestFit="1" customWidth="1"/>
    <col min="524" max="524" width="33.140625" style="232" bestFit="1" customWidth="1"/>
    <col min="525" max="525" width="26" style="232" bestFit="1" customWidth="1"/>
    <col min="526" max="526" width="19.140625" style="232" bestFit="1" customWidth="1"/>
    <col min="527" max="527" width="10.42578125" style="232" customWidth="1"/>
    <col min="528" max="528" width="11.85546875" style="232" customWidth="1"/>
    <col min="529" max="529" width="14.7109375" style="232" customWidth="1"/>
    <col min="530" max="530" width="9" style="232" bestFit="1" customWidth="1"/>
    <col min="531" max="770" width="9.140625" style="232"/>
    <col min="771" max="771" width="4.7109375" style="232" bestFit="1" customWidth="1"/>
    <col min="772" max="772" width="9.7109375" style="232" bestFit="1" customWidth="1"/>
    <col min="773" max="773" width="10" style="232" bestFit="1" customWidth="1"/>
    <col min="774" max="774" width="8.85546875" style="232" bestFit="1" customWidth="1"/>
    <col min="775" max="775" width="22.85546875" style="232" customWidth="1"/>
    <col min="776" max="776" width="59.7109375" style="232" bestFit="1" customWidth="1"/>
    <col min="777" max="777" width="57.85546875" style="232" bestFit="1" customWidth="1"/>
    <col min="778" max="778" width="35.28515625" style="232" bestFit="1" customWidth="1"/>
    <col min="779" max="779" width="28.140625" style="232" bestFit="1" customWidth="1"/>
    <col min="780" max="780" width="33.140625" style="232" bestFit="1" customWidth="1"/>
    <col min="781" max="781" width="26" style="232" bestFit="1" customWidth="1"/>
    <col min="782" max="782" width="19.140625" style="232" bestFit="1" customWidth="1"/>
    <col min="783" max="783" width="10.42578125" style="232" customWidth="1"/>
    <col min="784" max="784" width="11.85546875" style="232" customWidth="1"/>
    <col min="785" max="785" width="14.7109375" style="232" customWidth="1"/>
    <col min="786" max="786" width="9" style="232" bestFit="1" customWidth="1"/>
    <col min="787" max="1026" width="9.140625" style="232"/>
    <col min="1027" max="1027" width="4.7109375" style="232" bestFit="1" customWidth="1"/>
    <col min="1028" max="1028" width="9.7109375" style="232" bestFit="1" customWidth="1"/>
    <col min="1029" max="1029" width="10" style="232" bestFit="1" customWidth="1"/>
    <col min="1030" max="1030" width="8.85546875" style="232" bestFit="1" customWidth="1"/>
    <col min="1031" max="1031" width="22.85546875" style="232" customWidth="1"/>
    <col min="1032" max="1032" width="59.7109375" style="232" bestFit="1" customWidth="1"/>
    <col min="1033" max="1033" width="57.85546875" style="232" bestFit="1" customWidth="1"/>
    <col min="1034" max="1034" width="35.28515625" style="232" bestFit="1" customWidth="1"/>
    <col min="1035" max="1035" width="28.140625" style="232" bestFit="1" customWidth="1"/>
    <col min="1036" max="1036" width="33.140625" style="232" bestFit="1" customWidth="1"/>
    <col min="1037" max="1037" width="26" style="232" bestFit="1" customWidth="1"/>
    <col min="1038" max="1038" width="19.140625" style="232" bestFit="1" customWidth="1"/>
    <col min="1039" max="1039" width="10.42578125" style="232" customWidth="1"/>
    <col min="1040" max="1040" width="11.85546875" style="232" customWidth="1"/>
    <col min="1041" max="1041" width="14.7109375" style="232" customWidth="1"/>
    <col min="1042" max="1042" width="9" style="232" bestFit="1" customWidth="1"/>
    <col min="1043" max="1282" width="9.140625" style="232"/>
    <col min="1283" max="1283" width="4.7109375" style="232" bestFit="1" customWidth="1"/>
    <col min="1284" max="1284" width="9.7109375" style="232" bestFit="1" customWidth="1"/>
    <col min="1285" max="1285" width="10" style="232" bestFit="1" customWidth="1"/>
    <col min="1286" max="1286" width="8.85546875" style="232" bestFit="1" customWidth="1"/>
    <col min="1287" max="1287" width="22.85546875" style="232" customWidth="1"/>
    <col min="1288" max="1288" width="59.7109375" style="232" bestFit="1" customWidth="1"/>
    <col min="1289" max="1289" width="57.85546875" style="232" bestFit="1" customWidth="1"/>
    <col min="1290" max="1290" width="35.28515625" style="232" bestFit="1" customWidth="1"/>
    <col min="1291" max="1291" width="28.140625" style="232" bestFit="1" customWidth="1"/>
    <col min="1292" max="1292" width="33.140625" style="232" bestFit="1" customWidth="1"/>
    <col min="1293" max="1293" width="26" style="232" bestFit="1" customWidth="1"/>
    <col min="1294" max="1294" width="19.140625" style="232" bestFit="1" customWidth="1"/>
    <col min="1295" max="1295" width="10.42578125" style="232" customWidth="1"/>
    <col min="1296" max="1296" width="11.85546875" style="232" customWidth="1"/>
    <col min="1297" max="1297" width="14.7109375" style="232" customWidth="1"/>
    <col min="1298" max="1298" width="9" style="232" bestFit="1" customWidth="1"/>
    <col min="1299" max="1538" width="9.140625" style="232"/>
    <col min="1539" max="1539" width="4.7109375" style="232" bestFit="1" customWidth="1"/>
    <col min="1540" max="1540" width="9.7109375" style="232" bestFit="1" customWidth="1"/>
    <col min="1541" max="1541" width="10" style="232" bestFit="1" customWidth="1"/>
    <col min="1542" max="1542" width="8.85546875" style="232" bestFit="1" customWidth="1"/>
    <col min="1543" max="1543" width="22.85546875" style="232" customWidth="1"/>
    <col min="1544" max="1544" width="59.7109375" style="232" bestFit="1" customWidth="1"/>
    <col min="1545" max="1545" width="57.85546875" style="232" bestFit="1" customWidth="1"/>
    <col min="1546" max="1546" width="35.28515625" style="232" bestFit="1" customWidth="1"/>
    <col min="1547" max="1547" width="28.140625" style="232" bestFit="1" customWidth="1"/>
    <col min="1548" max="1548" width="33.140625" style="232" bestFit="1" customWidth="1"/>
    <col min="1549" max="1549" width="26" style="232" bestFit="1" customWidth="1"/>
    <col min="1550" max="1550" width="19.140625" style="232" bestFit="1" customWidth="1"/>
    <col min="1551" max="1551" width="10.42578125" style="232" customWidth="1"/>
    <col min="1552" max="1552" width="11.85546875" style="232" customWidth="1"/>
    <col min="1553" max="1553" width="14.7109375" style="232" customWidth="1"/>
    <col min="1554" max="1554" width="9" style="232" bestFit="1" customWidth="1"/>
    <col min="1555" max="1794" width="9.140625" style="232"/>
    <col min="1795" max="1795" width="4.7109375" style="232" bestFit="1" customWidth="1"/>
    <col min="1796" max="1796" width="9.7109375" style="232" bestFit="1" customWidth="1"/>
    <col min="1797" max="1797" width="10" style="232" bestFit="1" customWidth="1"/>
    <col min="1798" max="1798" width="8.85546875" style="232" bestFit="1" customWidth="1"/>
    <col min="1799" max="1799" width="22.85546875" style="232" customWidth="1"/>
    <col min="1800" max="1800" width="59.7109375" style="232" bestFit="1" customWidth="1"/>
    <col min="1801" max="1801" width="57.85546875" style="232" bestFit="1" customWidth="1"/>
    <col min="1802" max="1802" width="35.28515625" style="232" bestFit="1" customWidth="1"/>
    <col min="1803" max="1803" width="28.140625" style="232" bestFit="1" customWidth="1"/>
    <col min="1804" max="1804" width="33.140625" style="232" bestFit="1" customWidth="1"/>
    <col min="1805" max="1805" width="26" style="232" bestFit="1" customWidth="1"/>
    <col min="1806" max="1806" width="19.140625" style="232" bestFit="1" customWidth="1"/>
    <col min="1807" max="1807" width="10.42578125" style="232" customWidth="1"/>
    <col min="1808" max="1808" width="11.85546875" style="232" customWidth="1"/>
    <col min="1809" max="1809" width="14.7109375" style="232" customWidth="1"/>
    <col min="1810" max="1810" width="9" style="232" bestFit="1" customWidth="1"/>
    <col min="1811" max="2050" width="9.140625" style="232"/>
    <col min="2051" max="2051" width="4.7109375" style="232" bestFit="1" customWidth="1"/>
    <col min="2052" max="2052" width="9.7109375" style="232" bestFit="1" customWidth="1"/>
    <col min="2053" max="2053" width="10" style="232" bestFit="1" customWidth="1"/>
    <col min="2054" max="2054" width="8.85546875" style="232" bestFit="1" customWidth="1"/>
    <col min="2055" max="2055" width="22.85546875" style="232" customWidth="1"/>
    <col min="2056" max="2056" width="59.7109375" style="232" bestFit="1" customWidth="1"/>
    <col min="2057" max="2057" width="57.85546875" style="232" bestFit="1" customWidth="1"/>
    <col min="2058" max="2058" width="35.28515625" style="232" bestFit="1" customWidth="1"/>
    <col min="2059" max="2059" width="28.140625" style="232" bestFit="1" customWidth="1"/>
    <col min="2060" max="2060" width="33.140625" style="232" bestFit="1" customWidth="1"/>
    <col min="2061" max="2061" width="26" style="232" bestFit="1" customWidth="1"/>
    <col min="2062" max="2062" width="19.140625" style="232" bestFit="1" customWidth="1"/>
    <col min="2063" max="2063" width="10.42578125" style="232" customWidth="1"/>
    <col min="2064" max="2064" width="11.85546875" style="232" customWidth="1"/>
    <col min="2065" max="2065" width="14.7109375" style="232" customWidth="1"/>
    <col min="2066" max="2066" width="9" style="232" bestFit="1" customWidth="1"/>
    <col min="2067" max="2306" width="9.140625" style="232"/>
    <col min="2307" max="2307" width="4.7109375" style="232" bestFit="1" customWidth="1"/>
    <col min="2308" max="2308" width="9.7109375" style="232" bestFit="1" customWidth="1"/>
    <col min="2309" max="2309" width="10" style="232" bestFit="1" customWidth="1"/>
    <col min="2310" max="2310" width="8.85546875" style="232" bestFit="1" customWidth="1"/>
    <col min="2311" max="2311" width="22.85546875" style="232" customWidth="1"/>
    <col min="2312" max="2312" width="59.7109375" style="232" bestFit="1" customWidth="1"/>
    <col min="2313" max="2313" width="57.85546875" style="232" bestFit="1" customWidth="1"/>
    <col min="2314" max="2314" width="35.28515625" style="232" bestFit="1" customWidth="1"/>
    <col min="2315" max="2315" width="28.140625" style="232" bestFit="1" customWidth="1"/>
    <col min="2316" max="2316" width="33.140625" style="232" bestFit="1" customWidth="1"/>
    <col min="2317" max="2317" width="26" style="232" bestFit="1" customWidth="1"/>
    <col min="2318" max="2318" width="19.140625" style="232" bestFit="1" customWidth="1"/>
    <col min="2319" max="2319" width="10.42578125" style="232" customWidth="1"/>
    <col min="2320" max="2320" width="11.85546875" style="232" customWidth="1"/>
    <col min="2321" max="2321" width="14.7109375" style="232" customWidth="1"/>
    <col min="2322" max="2322" width="9" style="232" bestFit="1" customWidth="1"/>
    <col min="2323" max="2562" width="9.140625" style="232"/>
    <col min="2563" max="2563" width="4.7109375" style="232" bestFit="1" customWidth="1"/>
    <col min="2564" max="2564" width="9.7109375" style="232" bestFit="1" customWidth="1"/>
    <col min="2565" max="2565" width="10" style="232" bestFit="1" customWidth="1"/>
    <col min="2566" max="2566" width="8.85546875" style="232" bestFit="1" customWidth="1"/>
    <col min="2567" max="2567" width="22.85546875" style="232" customWidth="1"/>
    <col min="2568" max="2568" width="59.7109375" style="232" bestFit="1" customWidth="1"/>
    <col min="2569" max="2569" width="57.85546875" style="232" bestFit="1" customWidth="1"/>
    <col min="2570" max="2570" width="35.28515625" style="232" bestFit="1" customWidth="1"/>
    <col min="2571" max="2571" width="28.140625" style="232" bestFit="1" customWidth="1"/>
    <col min="2572" max="2572" width="33.140625" style="232" bestFit="1" customWidth="1"/>
    <col min="2573" max="2573" width="26" style="232" bestFit="1" customWidth="1"/>
    <col min="2574" max="2574" width="19.140625" style="232" bestFit="1" customWidth="1"/>
    <col min="2575" max="2575" width="10.42578125" style="232" customWidth="1"/>
    <col min="2576" max="2576" width="11.85546875" style="232" customWidth="1"/>
    <col min="2577" max="2577" width="14.7109375" style="232" customWidth="1"/>
    <col min="2578" max="2578" width="9" style="232" bestFit="1" customWidth="1"/>
    <col min="2579" max="2818" width="9.140625" style="232"/>
    <col min="2819" max="2819" width="4.7109375" style="232" bestFit="1" customWidth="1"/>
    <col min="2820" max="2820" width="9.7109375" style="232" bestFit="1" customWidth="1"/>
    <col min="2821" max="2821" width="10" style="232" bestFit="1" customWidth="1"/>
    <col min="2822" max="2822" width="8.85546875" style="232" bestFit="1" customWidth="1"/>
    <col min="2823" max="2823" width="22.85546875" style="232" customWidth="1"/>
    <col min="2824" max="2824" width="59.7109375" style="232" bestFit="1" customWidth="1"/>
    <col min="2825" max="2825" width="57.85546875" style="232" bestFit="1" customWidth="1"/>
    <col min="2826" max="2826" width="35.28515625" style="232" bestFit="1" customWidth="1"/>
    <col min="2827" max="2827" width="28.140625" style="232" bestFit="1" customWidth="1"/>
    <col min="2828" max="2828" width="33.140625" style="232" bestFit="1" customWidth="1"/>
    <col min="2829" max="2829" width="26" style="232" bestFit="1" customWidth="1"/>
    <col min="2830" max="2830" width="19.140625" style="232" bestFit="1" customWidth="1"/>
    <col min="2831" max="2831" width="10.42578125" style="232" customWidth="1"/>
    <col min="2832" max="2832" width="11.85546875" style="232" customWidth="1"/>
    <col min="2833" max="2833" width="14.7109375" style="232" customWidth="1"/>
    <col min="2834" max="2834" width="9" style="232" bestFit="1" customWidth="1"/>
    <col min="2835" max="3074" width="9.140625" style="232"/>
    <col min="3075" max="3075" width="4.7109375" style="232" bestFit="1" customWidth="1"/>
    <col min="3076" max="3076" width="9.7109375" style="232" bestFit="1" customWidth="1"/>
    <col min="3077" max="3077" width="10" style="232" bestFit="1" customWidth="1"/>
    <col min="3078" max="3078" width="8.85546875" style="232" bestFit="1" customWidth="1"/>
    <col min="3079" max="3079" width="22.85546875" style="232" customWidth="1"/>
    <col min="3080" max="3080" width="59.7109375" style="232" bestFit="1" customWidth="1"/>
    <col min="3081" max="3081" width="57.85546875" style="232" bestFit="1" customWidth="1"/>
    <col min="3082" max="3082" width="35.28515625" style="232" bestFit="1" customWidth="1"/>
    <col min="3083" max="3083" width="28.140625" style="232" bestFit="1" customWidth="1"/>
    <col min="3084" max="3084" width="33.140625" style="232" bestFit="1" customWidth="1"/>
    <col min="3085" max="3085" width="26" style="232" bestFit="1" customWidth="1"/>
    <col min="3086" max="3086" width="19.140625" style="232" bestFit="1" customWidth="1"/>
    <col min="3087" max="3087" width="10.42578125" style="232" customWidth="1"/>
    <col min="3088" max="3088" width="11.85546875" style="232" customWidth="1"/>
    <col min="3089" max="3089" width="14.7109375" style="232" customWidth="1"/>
    <col min="3090" max="3090" width="9" style="232" bestFit="1" customWidth="1"/>
    <col min="3091" max="3330" width="9.140625" style="232"/>
    <col min="3331" max="3331" width="4.7109375" style="232" bestFit="1" customWidth="1"/>
    <col min="3332" max="3332" width="9.7109375" style="232" bestFit="1" customWidth="1"/>
    <col min="3333" max="3333" width="10" style="232" bestFit="1" customWidth="1"/>
    <col min="3334" max="3334" width="8.85546875" style="232" bestFit="1" customWidth="1"/>
    <col min="3335" max="3335" width="22.85546875" style="232" customWidth="1"/>
    <col min="3336" max="3336" width="59.7109375" style="232" bestFit="1" customWidth="1"/>
    <col min="3337" max="3337" width="57.85546875" style="232" bestFit="1" customWidth="1"/>
    <col min="3338" max="3338" width="35.28515625" style="232" bestFit="1" customWidth="1"/>
    <col min="3339" max="3339" width="28.140625" style="232" bestFit="1" customWidth="1"/>
    <col min="3340" max="3340" width="33.140625" style="232" bestFit="1" customWidth="1"/>
    <col min="3341" max="3341" width="26" style="232" bestFit="1" customWidth="1"/>
    <col min="3342" max="3342" width="19.140625" style="232" bestFit="1" customWidth="1"/>
    <col min="3343" max="3343" width="10.42578125" style="232" customWidth="1"/>
    <col min="3344" max="3344" width="11.85546875" style="232" customWidth="1"/>
    <col min="3345" max="3345" width="14.7109375" style="232" customWidth="1"/>
    <col min="3346" max="3346" width="9" style="232" bestFit="1" customWidth="1"/>
    <col min="3347" max="3586" width="9.140625" style="232"/>
    <col min="3587" max="3587" width="4.7109375" style="232" bestFit="1" customWidth="1"/>
    <col min="3588" max="3588" width="9.7109375" style="232" bestFit="1" customWidth="1"/>
    <col min="3589" max="3589" width="10" style="232" bestFit="1" customWidth="1"/>
    <col min="3590" max="3590" width="8.85546875" style="232" bestFit="1" customWidth="1"/>
    <col min="3591" max="3591" width="22.85546875" style="232" customWidth="1"/>
    <col min="3592" max="3592" width="59.7109375" style="232" bestFit="1" customWidth="1"/>
    <col min="3593" max="3593" width="57.85546875" style="232" bestFit="1" customWidth="1"/>
    <col min="3594" max="3594" width="35.28515625" style="232" bestFit="1" customWidth="1"/>
    <col min="3595" max="3595" width="28.140625" style="232" bestFit="1" customWidth="1"/>
    <col min="3596" max="3596" width="33.140625" style="232" bestFit="1" customWidth="1"/>
    <col min="3597" max="3597" width="26" style="232" bestFit="1" customWidth="1"/>
    <col min="3598" max="3598" width="19.140625" style="232" bestFit="1" customWidth="1"/>
    <col min="3599" max="3599" width="10.42578125" style="232" customWidth="1"/>
    <col min="3600" max="3600" width="11.85546875" style="232" customWidth="1"/>
    <col min="3601" max="3601" width="14.7109375" style="232" customWidth="1"/>
    <col min="3602" max="3602" width="9" style="232" bestFit="1" customWidth="1"/>
    <col min="3603" max="3842" width="9.140625" style="232"/>
    <col min="3843" max="3843" width="4.7109375" style="232" bestFit="1" customWidth="1"/>
    <col min="3844" max="3844" width="9.7109375" style="232" bestFit="1" customWidth="1"/>
    <col min="3845" max="3845" width="10" style="232" bestFit="1" customWidth="1"/>
    <col min="3846" max="3846" width="8.85546875" style="232" bestFit="1" customWidth="1"/>
    <col min="3847" max="3847" width="22.85546875" style="232" customWidth="1"/>
    <col min="3848" max="3848" width="59.7109375" style="232" bestFit="1" customWidth="1"/>
    <col min="3849" max="3849" width="57.85546875" style="232" bestFit="1" customWidth="1"/>
    <col min="3850" max="3850" width="35.28515625" style="232" bestFit="1" customWidth="1"/>
    <col min="3851" max="3851" width="28.140625" style="232" bestFit="1" customWidth="1"/>
    <col min="3852" max="3852" width="33.140625" style="232" bestFit="1" customWidth="1"/>
    <col min="3853" max="3853" width="26" style="232" bestFit="1" customWidth="1"/>
    <col min="3854" max="3854" width="19.140625" style="232" bestFit="1" customWidth="1"/>
    <col min="3855" max="3855" width="10.42578125" style="232" customWidth="1"/>
    <col min="3856" max="3856" width="11.85546875" style="232" customWidth="1"/>
    <col min="3857" max="3857" width="14.7109375" style="232" customWidth="1"/>
    <col min="3858" max="3858" width="9" style="232" bestFit="1" customWidth="1"/>
    <col min="3859" max="4098" width="9.140625" style="232"/>
    <col min="4099" max="4099" width="4.7109375" style="232" bestFit="1" customWidth="1"/>
    <col min="4100" max="4100" width="9.7109375" style="232" bestFit="1" customWidth="1"/>
    <col min="4101" max="4101" width="10" style="232" bestFit="1" customWidth="1"/>
    <col min="4102" max="4102" width="8.85546875" style="232" bestFit="1" customWidth="1"/>
    <col min="4103" max="4103" width="22.85546875" style="232" customWidth="1"/>
    <col min="4104" max="4104" width="59.7109375" style="232" bestFit="1" customWidth="1"/>
    <col min="4105" max="4105" width="57.85546875" style="232" bestFit="1" customWidth="1"/>
    <col min="4106" max="4106" width="35.28515625" style="232" bestFit="1" customWidth="1"/>
    <col min="4107" max="4107" width="28.140625" style="232" bestFit="1" customWidth="1"/>
    <col min="4108" max="4108" width="33.140625" style="232" bestFit="1" customWidth="1"/>
    <col min="4109" max="4109" width="26" style="232" bestFit="1" customWidth="1"/>
    <col min="4110" max="4110" width="19.140625" style="232" bestFit="1" customWidth="1"/>
    <col min="4111" max="4111" width="10.42578125" style="232" customWidth="1"/>
    <col min="4112" max="4112" width="11.85546875" style="232" customWidth="1"/>
    <col min="4113" max="4113" width="14.7109375" style="232" customWidth="1"/>
    <col min="4114" max="4114" width="9" style="232" bestFit="1" customWidth="1"/>
    <col min="4115" max="4354" width="9.140625" style="232"/>
    <col min="4355" max="4355" width="4.7109375" style="232" bestFit="1" customWidth="1"/>
    <col min="4356" max="4356" width="9.7109375" style="232" bestFit="1" customWidth="1"/>
    <col min="4357" max="4357" width="10" style="232" bestFit="1" customWidth="1"/>
    <col min="4358" max="4358" width="8.85546875" style="232" bestFit="1" customWidth="1"/>
    <col min="4359" max="4359" width="22.85546875" style="232" customWidth="1"/>
    <col min="4360" max="4360" width="59.7109375" style="232" bestFit="1" customWidth="1"/>
    <col min="4361" max="4361" width="57.85546875" style="232" bestFit="1" customWidth="1"/>
    <col min="4362" max="4362" width="35.28515625" style="232" bestFit="1" customWidth="1"/>
    <col min="4363" max="4363" width="28.140625" style="232" bestFit="1" customWidth="1"/>
    <col min="4364" max="4364" width="33.140625" style="232" bestFit="1" customWidth="1"/>
    <col min="4365" max="4365" width="26" style="232" bestFit="1" customWidth="1"/>
    <col min="4366" max="4366" width="19.140625" style="232" bestFit="1" customWidth="1"/>
    <col min="4367" max="4367" width="10.42578125" style="232" customWidth="1"/>
    <col min="4368" max="4368" width="11.85546875" style="232" customWidth="1"/>
    <col min="4369" max="4369" width="14.7109375" style="232" customWidth="1"/>
    <col min="4370" max="4370" width="9" style="232" bestFit="1" customWidth="1"/>
    <col min="4371" max="4610" width="9.140625" style="232"/>
    <col min="4611" max="4611" width="4.7109375" style="232" bestFit="1" customWidth="1"/>
    <col min="4612" max="4612" width="9.7109375" style="232" bestFit="1" customWidth="1"/>
    <col min="4613" max="4613" width="10" style="232" bestFit="1" customWidth="1"/>
    <col min="4614" max="4614" width="8.85546875" style="232" bestFit="1" customWidth="1"/>
    <col min="4615" max="4615" width="22.85546875" style="232" customWidth="1"/>
    <col min="4616" max="4616" width="59.7109375" style="232" bestFit="1" customWidth="1"/>
    <col min="4617" max="4617" width="57.85546875" style="232" bestFit="1" customWidth="1"/>
    <col min="4618" max="4618" width="35.28515625" style="232" bestFit="1" customWidth="1"/>
    <col min="4619" max="4619" width="28.140625" style="232" bestFit="1" customWidth="1"/>
    <col min="4620" max="4620" width="33.140625" style="232" bestFit="1" customWidth="1"/>
    <col min="4621" max="4621" width="26" style="232" bestFit="1" customWidth="1"/>
    <col min="4622" max="4622" width="19.140625" style="232" bestFit="1" customWidth="1"/>
    <col min="4623" max="4623" width="10.42578125" style="232" customWidth="1"/>
    <col min="4624" max="4624" width="11.85546875" style="232" customWidth="1"/>
    <col min="4625" max="4625" width="14.7109375" style="232" customWidth="1"/>
    <col min="4626" max="4626" width="9" style="232" bestFit="1" customWidth="1"/>
    <col min="4627" max="4866" width="9.140625" style="232"/>
    <col min="4867" max="4867" width="4.7109375" style="232" bestFit="1" customWidth="1"/>
    <col min="4868" max="4868" width="9.7109375" style="232" bestFit="1" customWidth="1"/>
    <col min="4869" max="4869" width="10" style="232" bestFit="1" customWidth="1"/>
    <col min="4870" max="4870" width="8.85546875" style="232" bestFit="1" customWidth="1"/>
    <col min="4871" max="4871" width="22.85546875" style="232" customWidth="1"/>
    <col min="4872" max="4872" width="59.7109375" style="232" bestFit="1" customWidth="1"/>
    <col min="4873" max="4873" width="57.85546875" style="232" bestFit="1" customWidth="1"/>
    <col min="4874" max="4874" width="35.28515625" style="232" bestFit="1" customWidth="1"/>
    <col min="4875" max="4875" width="28.140625" style="232" bestFit="1" customWidth="1"/>
    <col min="4876" max="4876" width="33.140625" style="232" bestFit="1" customWidth="1"/>
    <col min="4877" max="4877" width="26" style="232" bestFit="1" customWidth="1"/>
    <col min="4878" max="4878" width="19.140625" style="232" bestFit="1" customWidth="1"/>
    <col min="4879" max="4879" width="10.42578125" style="232" customWidth="1"/>
    <col min="4880" max="4880" width="11.85546875" style="232" customWidth="1"/>
    <col min="4881" max="4881" width="14.7109375" style="232" customWidth="1"/>
    <col min="4882" max="4882" width="9" style="232" bestFit="1" customWidth="1"/>
    <col min="4883" max="5122" width="9.140625" style="232"/>
    <col min="5123" max="5123" width="4.7109375" style="232" bestFit="1" customWidth="1"/>
    <col min="5124" max="5124" width="9.7109375" style="232" bestFit="1" customWidth="1"/>
    <col min="5125" max="5125" width="10" style="232" bestFit="1" customWidth="1"/>
    <col min="5126" max="5126" width="8.85546875" style="232" bestFit="1" customWidth="1"/>
    <col min="5127" max="5127" width="22.85546875" style="232" customWidth="1"/>
    <col min="5128" max="5128" width="59.7109375" style="232" bestFit="1" customWidth="1"/>
    <col min="5129" max="5129" width="57.85546875" style="232" bestFit="1" customWidth="1"/>
    <col min="5130" max="5130" width="35.28515625" style="232" bestFit="1" customWidth="1"/>
    <col min="5131" max="5131" width="28.140625" style="232" bestFit="1" customWidth="1"/>
    <col min="5132" max="5132" width="33.140625" style="232" bestFit="1" customWidth="1"/>
    <col min="5133" max="5133" width="26" style="232" bestFit="1" customWidth="1"/>
    <col min="5134" max="5134" width="19.140625" style="232" bestFit="1" customWidth="1"/>
    <col min="5135" max="5135" width="10.42578125" style="232" customWidth="1"/>
    <col min="5136" max="5136" width="11.85546875" style="232" customWidth="1"/>
    <col min="5137" max="5137" width="14.7109375" style="232" customWidth="1"/>
    <col min="5138" max="5138" width="9" style="232" bestFit="1" customWidth="1"/>
    <col min="5139" max="5378" width="9.140625" style="232"/>
    <col min="5379" max="5379" width="4.7109375" style="232" bestFit="1" customWidth="1"/>
    <col min="5380" max="5380" width="9.7109375" style="232" bestFit="1" customWidth="1"/>
    <col min="5381" max="5381" width="10" style="232" bestFit="1" customWidth="1"/>
    <col min="5382" max="5382" width="8.85546875" style="232" bestFit="1" customWidth="1"/>
    <col min="5383" max="5383" width="22.85546875" style="232" customWidth="1"/>
    <col min="5384" max="5384" width="59.7109375" style="232" bestFit="1" customWidth="1"/>
    <col min="5385" max="5385" width="57.85546875" style="232" bestFit="1" customWidth="1"/>
    <col min="5386" max="5386" width="35.28515625" style="232" bestFit="1" customWidth="1"/>
    <col min="5387" max="5387" width="28.140625" style="232" bestFit="1" customWidth="1"/>
    <col min="5388" max="5388" width="33.140625" style="232" bestFit="1" customWidth="1"/>
    <col min="5389" max="5389" width="26" style="232" bestFit="1" customWidth="1"/>
    <col min="5390" max="5390" width="19.140625" style="232" bestFit="1" customWidth="1"/>
    <col min="5391" max="5391" width="10.42578125" style="232" customWidth="1"/>
    <col min="5392" max="5392" width="11.85546875" style="232" customWidth="1"/>
    <col min="5393" max="5393" width="14.7109375" style="232" customWidth="1"/>
    <col min="5394" max="5394" width="9" style="232" bestFit="1" customWidth="1"/>
    <col min="5395" max="5634" width="9.140625" style="232"/>
    <col min="5635" max="5635" width="4.7109375" style="232" bestFit="1" customWidth="1"/>
    <col min="5636" max="5636" width="9.7109375" style="232" bestFit="1" customWidth="1"/>
    <col min="5637" max="5637" width="10" style="232" bestFit="1" customWidth="1"/>
    <col min="5638" max="5638" width="8.85546875" style="232" bestFit="1" customWidth="1"/>
    <col min="5639" max="5639" width="22.85546875" style="232" customWidth="1"/>
    <col min="5640" max="5640" width="59.7109375" style="232" bestFit="1" customWidth="1"/>
    <col min="5641" max="5641" width="57.85546875" style="232" bestFit="1" customWidth="1"/>
    <col min="5642" max="5642" width="35.28515625" style="232" bestFit="1" customWidth="1"/>
    <col min="5643" max="5643" width="28.140625" style="232" bestFit="1" customWidth="1"/>
    <col min="5644" max="5644" width="33.140625" style="232" bestFit="1" customWidth="1"/>
    <col min="5645" max="5645" width="26" style="232" bestFit="1" customWidth="1"/>
    <col min="5646" max="5646" width="19.140625" style="232" bestFit="1" customWidth="1"/>
    <col min="5647" max="5647" width="10.42578125" style="232" customWidth="1"/>
    <col min="5648" max="5648" width="11.85546875" style="232" customWidth="1"/>
    <col min="5649" max="5649" width="14.7109375" style="232" customWidth="1"/>
    <col min="5650" max="5650" width="9" style="232" bestFit="1" customWidth="1"/>
    <col min="5651" max="5890" width="9.140625" style="232"/>
    <col min="5891" max="5891" width="4.7109375" style="232" bestFit="1" customWidth="1"/>
    <col min="5892" max="5892" width="9.7109375" style="232" bestFit="1" customWidth="1"/>
    <col min="5893" max="5893" width="10" style="232" bestFit="1" customWidth="1"/>
    <col min="5894" max="5894" width="8.85546875" style="232" bestFit="1" customWidth="1"/>
    <col min="5895" max="5895" width="22.85546875" style="232" customWidth="1"/>
    <col min="5896" max="5896" width="59.7109375" style="232" bestFit="1" customWidth="1"/>
    <col min="5897" max="5897" width="57.85546875" style="232" bestFit="1" customWidth="1"/>
    <col min="5898" max="5898" width="35.28515625" style="232" bestFit="1" customWidth="1"/>
    <col min="5899" max="5899" width="28.140625" style="232" bestFit="1" customWidth="1"/>
    <col min="5900" max="5900" width="33.140625" style="232" bestFit="1" customWidth="1"/>
    <col min="5901" max="5901" width="26" style="232" bestFit="1" customWidth="1"/>
    <col min="5902" max="5902" width="19.140625" style="232" bestFit="1" customWidth="1"/>
    <col min="5903" max="5903" width="10.42578125" style="232" customWidth="1"/>
    <col min="5904" max="5904" width="11.85546875" style="232" customWidth="1"/>
    <col min="5905" max="5905" width="14.7109375" style="232" customWidth="1"/>
    <col min="5906" max="5906" width="9" style="232" bestFit="1" customWidth="1"/>
    <col min="5907" max="6146" width="9.140625" style="232"/>
    <col min="6147" max="6147" width="4.7109375" style="232" bestFit="1" customWidth="1"/>
    <col min="6148" max="6148" width="9.7109375" style="232" bestFit="1" customWidth="1"/>
    <col min="6149" max="6149" width="10" style="232" bestFit="1" customWidth="1"/>
    <col min="6150" max="6150" width="8.85546875" style="232" bestFit="1" customWidth="1"/>
    <col min="6151" max="6151" width="22.85546875" style="232" customWidth="1"/>
    <col min="6152" max="6152" width="59.7109375" style="232" bestFit="1" customWidth="1"/>
    <col min="6153" max="6153" width="57.85546875" style="232" bestFit="1" customWidth="1"/>
    <col min="6154" max="6154" width="35.28515625" style="232" bestFit="1" customWidth="1"/>
    <col min="6155" max="6155" width="28.140625" style="232" bestFit="1" customWidth="1"/>
    <col min="6156" max="6156" width="33.140625" style="232" bestFit="1" customWidth="1"/>
    <col min="6157" max="6157" width="26" style="232" bestFit="1" customWidth="1"/>
    <col min="6158" max="6158" width="19.140625" style="232" bestFit="1" customWidth="1"/>
    <col min="6159" max="6159" width="10.42578125" style="232" customWidth="1"/>
    <col min="6160" max="6160" width="11.85546875" style="232" customWidth="1"/>
    <col min="6161" max="6161" width="14.7109375" style="232" customWidth="1"/>
    <col min="6162" max="6162" width="9" style="232" bestFit="1" customWidth="1"/>
    <col min="6163" max="6402" width="9.140625" style="232"/>
    <col min="6403" max="6403" width="4.7109375" style="232" bestFit="1" customWidth="1"/>
    <col min="6404" max="6404" width="9.7109375" style="232" bestFit="1" customWidth="1"/>
    <col min="6405" max="6405" width="10" style="232" bestFit="1" customWidth="1"/>
    <col min="6406" max="6406" width="8.85546875" style="232" bestFit="1" customWidth="1"/>
    <col min="6407" max="6407" width="22.85546875" style="232" customWidth="1"/>
    <col min="6408" max="6408" width="59.7109375" style="232" bestFit="1" customWidth="1"/>
    <col min="6409" max="6409" width="57.85546875" style="232" bestFit="1" customWidth="1"/>
    <col min="6410" max="6410" width="35.28515625" style="232" bestFit="1" customWidth="1"/>
    <col min="6411" max="6411" width="28.140625" style="232" bestFit="1" customWidth="1"/>
    <col min="6412" max="6412" width="33.140625" style="232" bestFit="1" customWidth="1"/>
    <col min="6413" max="6413" width="26" style="232" bestFit="1" customWidth="1"/>
    <col min="6414" max="6414" width="19.140625" style="232" bestFit="1" customWidth="1"/>
    <col min="6415" max="6415" width="10.42578125" style="232" customWidth="1"/>
    <col min="6416" max="6416" width="11.85546875" style="232" customWidth="1"/>
    <col min="6417" max="6417" width="14.7109375" style="232" customWidth="1"/>
    <col min="6418" max="6418" width="9" style="232" bestFit="1" customWidth="1"/>
    <col min="6419" max="6658" width="9.140625" style="232"/>
    <col min="6659" max="6659" width="4.7109375" style="232" bestFit="1" customWidth="1"/>
    <col min="6660" max="6660" width="9.7109375" style="232" bestFit="1" customWidth="1"/>
    <col min="6661" max="6661" width="10" style="232" bestFit="1" customWidth="1"/>
    <col min="6662" max="6662" width="8.85546875" style="232" bestFit="1" customWidth="1"/>
    <col min="6663" max="6663" width="22.85546875" style="232" customWidth="1"/>
    <col min="6664" max="6664" width="59.7109375" style="232" bestFit="1" customWidth="1"/>
    <col min="6665" max="6665" width="57.85546875" style="232" bestFit="1" customWidth="1"/>
    <col min="6666" max="6666" width="35.28515625" style="232" bestFit="1" customWidth="1"/>
    <col min="6667" max="6667" width="28.140625" style="232" bestFit="1" customWidth="1"/>
    <col min="6668" max="6668" width="33.140625" style="232" bestFit="1" customWidth="1"/>
    <col min="6669" max="6669" width="26" style="232" bestFit="1" customWidth="1"/>
    <col min="6670" max="6670" width="19.140625" style="232" bestFit="1" customWidth="1"/>
    <col min="6671" max="6671" width="10.42578125" style="232" customWidth="1"/>
    <col min="6672" max="6672" width="11.85546875" style="232" customWidth="1"/>
    <col min="6673" max="6673" width="14.7109375" style="232" customWidth="1"/>
    <col min="6674" max="6674" width="9" style="232" bestFit="1" customWidth="1"/>
    <col min="6675" max="6914" width="9.140625" style="232"/>
    <col min="6915" max="6915" width="4.7109375" style="232" bestFit="1" customWidth="1"/>
    <col min="6916" max="6916" width="9.7109375" style="232" bestFit="1" customWidth="1"/>
    <col min="6917" max="6917" width="10" style="232" bestFit="1" customWidth="1"/>
    <col min="6918" max="6918" width="8.85546875" style="232" bestFit="1" customWidth="1"/>
    <col min="6919" max="6919" width="22.85546875" style="232" customWidth="1"/>
    <col min="6920" max="6920" width="59.7109375" style="232" bestFit="1" customWidth="1"/>
    <col min="6921" max="6921" width="57.85546875" style="232" bestFit="1" customWidth="1"/>
    <col min="6922" max="6922" width="35.28515625" style="232" bestFit="1" customWidth="1"/>
    <col min="6923" max="6923" width="28.140625" style="232" bestFit="1" customWidth="1"/>
    <col min="6924" max="6924" width="33.140625" style="232" bestFit="1" customWidth="1"/>
    <col min="6925" max="6925" width="26" style="232" bestFit="1" customWidth="1"/>
    <col min="6926" max="6926" width="19.140625" style="232" bestFit="1" customWidth="1"/>
    <col min="6927" max="6927" width="10.42578125" style="232" customWidth="1"/>
    <col min="6928" max="6928" width="11.85546875" style="232" customWidth="1"/>
    <col min="6929" max="6929" width="14.7109375" style="232" customWidth="1"/>
    <col min="6930" max="6930" width="9" style="232" bestFit="1" customWidth="1"/>
    <col min="6931" max="7170" width="9.140625" style="232"/>
    <col min="7171" max="7171" width="4.7109375" style="232" bestFit="1" customWidth="1"/>
    <col min="7172" max="7172" width="9.7109375" style="232" bestFit="1" customWidth="1"/>
    <col min="7173" max="7173" width="10" style="232" bestFit="1" customWidth="1"/>
    <col min="7174" max="7174" width="8.85546875" style="232" bestFit="1" customWidth="1"/>
    <col min="7175" max="7175" width="22.85546875" style="232" customWidth="1"/>
    <col min="7176" max="7176" width="59.7109375" style="232" bestFit="1" customWidth="1"/>
    <col min="7177" max="7177" width="57.85546875" style="232" bestFit="1" customWidth="1"/>
    <col min="7178" max="7178" width="35.28515625" style="232" bestFit="1" customWidth="1"/>
    <col min="7179" max="7179" width="28.140625" style="232" bestFit="1" customWidth="1"/>
    <col min="7180" max="7180" width="33.140625" style="232" bestFit="1" customWidth="1"/>
    <col min="7181" max="7181" width="26" style="232" bestFit="1" customWidth="1"/>
    <col min="7182" max="7182" width="19.140625" style="232" bestFit="1" customWidth="1"/>
    <col min="7183" max="7183" width="10.42578125" style="232" customWidth="1"/>
    <col min="7184" max="7184" width="11.85546875" style="232" customWidth="1"/>
    <col min="7185" max="7185" width="14.7109375" style="232" customWidth="1"/>
    <col min="7186" max="7186" width="9" style="232" bestFit="1" customWidth="1"/>
    <col min="7187" max="7426" width="9.140625" style="232"/>
    <col min="7427" max="7427" width="4.7109375" style="232" bestFit="1" customWidth="1"/>
    <col min="7428" max="7428" width="9.7109375" style="232" bestFit="1" customWidth="1"/>
    <col min="7429" max="7429" width="10" style="232" bestFit="1" customWidth="1"/>
    <col min="7430" max="7430" width="8.85546875" style="232" bestFit="1" customWidth="1"/>
    <col min="7431" max="7431" width="22.85546875" style="232" customWidth="1"/>
    <col min="7432" max="7432" width="59.7109375" style="232" bestFit="1" customWidth="1"/>
    <col min="7433" max="7433" width="57.85546875" style="232" bestFit="1" customWidth="1"/>
    <col min="7434" max="7434" width="35.28515625" style="232" bestFit="1" customWidth="1"/>
    <col min="7435" max="7435" width="28.140625" style="232" bestFit="1" customWidth="1"/>
    <col min="7436" max="7436" width="33.140625" style="232" bestFit="1" customWidth="1"/>
    <col min="7437" max="7437" width="26" style="232" bestFit="1" customWidth="1"/>
    <col min="7438" max="7438" width="19.140625" style="232" bestFit="1" customWidth="1"/>
    <col min="7439" max="7439" width="10.42578125" style="232" customWidth="1"/>
    <col min="7440" max="7440" width="11.85546875" style="232" customWidth="1"/>
    <col min="7441" max="7441" width="14.7109375" style="232" customWidth="1"/>
    <col min="7442" max="7442" width="9" style="232" bestFit="1" customWidth="1"/>
    <col min="7443" max="7682" width="9.140625" style="232"/>
    <col min="7683" max="7683" width="4.7109375" style="232" bestFit="1" customWidth="1"/>
    <col min="7684" max="7684" width="9.7109375" style="232" bestFit="1" customWidth="1"/>
    <col min="7685" max="7685" width="10" style="232" bestFit="1" customWidth="1"/>
    <col min="7686" max="7686" width="8.85546875" style="232" bestFit="1" customWidth="1"/>
    <col min="7687" max="7687" width="22.85546875" style="232" customWidth="1"/>
    <col min="7688" max="7688" width="59.7109375" style="232" bestFit="1" customWidth="1"/>
    <col min="7689" max="7689" width="57.85546875" style="232" bestFit="1" customWidth="1"/>
    <col min="7690" max="7690" width="35.28515625" style="232" bestFit="1" customWidth="1"/>
    <col min="7691" max="7691" width="28.140625" style="232" bestFit="1" customWidth="1"/>
    <col min="7692" max="7692" width="33.140625" style="232" bestFit="1" customWidth="1"/>
    <col min="7693" max="7693" width="26" style="232" bestFit="1" customWidth="1"/>
    <col min="7694" max="7694" width="19.140625" style="232" bestFit="1" customWidth="1"/>
    <col min="7695" max="7695" width="10.42578125" style="232" customWidth="1"/>
    <col min="7696" max="7696" width="11.85546875" style="232" customWidth="1"/>
    <col min="7697" max="7697" width="14.7109375" style="232" customWidth="1"/>
    <col min="7698" max="7698" width="9" style="232" bestFit="1" customWidth="1"/>
    <col min="7699" max="7938" width="9.140625" style="232"/>
    <col min="7939" max="7939" width="4.7109375" style="232" bestFit="1" customWidth="1"/>
    <col min="7940" max="7940" width="9.7109375" style="232" bestFit="1" customWidth="1"/>
    <col min="7941" max="7941" width="10" style="232" bestFit="1" customWidth="1"/>
    <col min="7942" max="7942" width="8.85546875" style="232" bestFit="1" customWidth="1"/>
    <col min="7943" max="7943" width="22.85546875" style="232" customWidth="1"/>
    <col min="7944" max="7944" width="59.7109375" style="232" bestFit="1" customWidth="1"/>
    <col min="7945" max="7945" width="57.85546875" style="232" bestFit="1" customWidth="1"/>
    <col min="7946" max="7946" width="35.28515625" style="232" bestFit="1" customWidth="1"/>
    <col min="7947" max="7947" width="28.140625" style="232" bestFit="1" customWidth="1"/>
    <col min="7948" max="7948" width="33.140625" style="232" bestFit="1" customWidth="1"/>
    <col min="7949" max="7949" width="26" style="232" bestFit="1" customWidth="1"/>
    <col min="7950" max="7950" width="19.140625" style="232" bestFit="1" customWidth="1"/>
    <col min="7951" max="7951" width="10.42578125" style="232" customWidth="1"/>
    <col min="7952" max="7952" width="11.85546875" style="232" customWidth="1"/>
    <col min="7953" max="7953" width="14.7109375" style="232" customWidth="1"/>
    <col min="7954" max="7954" width="9" style="232" bestFit="1" customWidth="1"/>
    <col min="7955" max="8194" width="9.140625" style="232"/>
    <col min="8195" max="8195" width="4.7109375" style="232" bestFit="1" customWidth="1"/>
    <col min="8196" max="8196" width="9.7109375" style="232" bestFit="1" customWidth="1"/>
    <col min="8197" max="8197" width="10" style="232" bestFit="1" customWidth="1"/>
    <col min="8198" max="8198" width="8.85546875" style="232" bestFit="1" customWidth="1"/>
    <col min="8199" max="8199" width="22.85546875" style="232" customWidth="1"/>
    <col min="8200" max="8200" width="59.7109375" style="232" bestFit="1" customWidth="1"/>
    <col min="8201" max="8201" width="57.85546875" style="232" bestFit="1" customWidth="1"/>
    <col min="8202" max="8202" width="35.28515625" style="232" bestFit="1" customWidth="1"/>
    <col min="8203" max="8203" width="28.140625" style="232" bestFit="1" customWidth="1"/>
    <col min="8204" max="8204" width="33.140625" style="232" bestFit="1" customWidth="1"/>
    <col min="8205" max="8205" width="26" style="232" bestFit="1" customWidth="1"/>
    <col min="8206" max="8206" width="19.140625" style="232" bestFit="1" customWidth="1"/>
    <col min="8207" max="8207" width="10.42578125" style="232" customWidth="1"/>
    <col min="8208" max="8208" width="11.85546875" style="232" customWidth="1"/>
    <col min="8209" max="8209" width="14.7109375" style="232" customWidth="1"/>
    <col min="8210" max="8210" width="9" style="232" bestFit="1" customWidth="1"/>
    <col min="8211" max="8450" width="9.140625" style="232"/>
    <col min="8451" max="8451" width="4.7109375" style="232" bestFit="1" customWidth="1"/>
    <col min="8452" max="8452" width="9.7109375" style="232" bestFit="1" customWidth="1"/>
    <col min="8453" max="8453" width="10" style="232" bestFit="1" customWidth="1"/>
    <col min="8454" max="8454" width="8.85546875" style="232" bestFit="1" customWidth="1"/>
    <col min="8455" max="8455" width="22.85546875" style="232" customWidth="1"/>
    <col min="8456" max="8456" width="59.7109375" style="232" bestFit="1" customWidth="1"/>
    <col min="8457" max="8457" width="57.85546875" style="232" bestFit="1" customWidth="1"/>
    <col min="8458" max="8458" width="35.28515625" style="232" bestFit="1" customWidth="1"/>
    <col min="8459" max="8459" width="28.140625" style="232" bestFit="1" customWidth="1"/>
    <col min="8460" max="8460" width="33.140625" style="232" bestFit="1" customWidth="1"/>
    <col min="8461" max="8461" width="26" style="232" bestFit="1" customWidth="1"/>
    <col min="8462" max="8462" width="19.140625" style="232" bestFit="1" customWidth="1"/>
    <col min="8463" max="8463" width="10.42578125" style="232" customWidth="1"/>
    <col min="8464" max="8464" width="11.85546875" style="232" customWidth="1"/>
    <col min="8465" max="8465" width="14.7109375" style="232" customWidth="1"/>
    <col min="8466" max="8466" width="9" style="232" bestFit="1" customWidth="1"/>
    <col min="8467" max="8706" width="9.140625" style="232"/>
    <col min="8707" max="8707" width="4.7109375" style="232" bestFit="1" customWidth="1"/>
    <col min="8708" max="8708" width="9.7109375" style="232" bestFit="1" customWidth="1"/>
    <col min="8709" max="8709" width="10" style="232" bestFit="1" customWidth="1"/>
    <col min="8710" max="8710" width="8.85546875" style="232" bestFit="1" customWidth="1"/>
    <col min="8711" max="8711" width="22.85546875" style="232" customWidth="1"/>
    <col min="8712" max="8712" width="59.7109375" style="232" bestFit="1" customWidth="1"/>
    <col min="8713" max="8713" width="57.85546875" style="232" bestFit="1" customWidth="1"/>
    <col min="8714" max="8714" width="35.28515625" style="232" bestFit="1" customWidth="1"/>
    <col min="8715" max="8715" width="28.140625" style="232" bestFit="1" customWidth="1"/>
    <col min="8716" max="8716" width="33.140625" style="232" bestFit="1" customWidth="1"/>
    <col min="8717" max="8717" width="26" style="232" bestFit="1" customWidth="1"/>
    <col min="8718" max="8718" width="19.140625" style="232" bestFit="1" customWidth="1"/>
    <col min="8719" max="8719" width="10.42578125" style="232" customWidth="1"/>
    <col min="8720" max="8720" width="11.85546875" style="232" customWidth="1"/>
    <col min="8721" max="8721" width="14.7109375" style="232" customWidth="1"/>
    <col min="8722" max="8722" width="9" style="232" bestFit="1" customWidth="1"/>
    <col min="8723" max="8962" width="9.140625" style="232"/>
    <col min="8963" max="8963" width="4.7109375" style="232" bestFit="1" customWidth="1"/>
    <col min="8964" max="8964" width="9.7109375" style="232" bestFit="1" customWidth="1"/>
    <col min="8965" max="8965" width="10" style="232" bestFit="1" customWidth="1"/>
    <col min="8966" max="8966" width="8.85546875" style="232" bestFit="1" customWidth="1"/>
    <col min="8967" max="8967" width="22.85546875" style="232" customWidth="1"/>
    <col min="8968" max="8968" width="59.7109375" style="232" bestFit="1" customWidth="1"/>
    <col min="8969" max="8969" width="57.85546875" style="232" bestFit="1" customWidth="1"/>
    <col min="8970" max="8970" width="35.28515625" style="232" bestFit="1" customWidth="1"/>
    <col min="8971" max="8971" width="28.140625" style="232" bestFit="1" customWidth="1"/>
    <col min="8972" max="8972" width="33.140625" style="232" bestFit="1" customWidth="1"/>
    <col min="8973" max="8973" width="26" style="232" bestFit="1" customWidth="1"/>
    <col min="8974" max="8974" width="19.140625" style="232" bestFit="1" customWidth="1"/>
    <col min="8975" max="8975" width="10.42578125" style="232" customWidth="1"/>
    <col min="8976" max="8976" width="11.85546875" style="232" customWidth="1"/>
    <col min="8977" max="8977" width="14.7109375" style="232" customWidth="1"/>
    <col min="8978" max="8978" width="9" style="232" bestFit="1" customWidth="1"/>
    <col min="8979" max="9218" width="9.140625" style="232"/>
    <col min="9219" max="9219" width="4.7109375" style="232" bestFit="1" customWidth="1"/>
    <col min="9220" max="9220" width="9.7109375" style="232" bestFit="1" customWidth="1"/>
    <col min="9221" max="9221" width="10" style="232" bestFit="1" customWidth="1"/>
    <col min="9222" max="9222" width="8.85546875" style="232" bestFit="1" customWidth="1"/>
    <col min="9223" max="9223" width="22.85546875" style="232" customWidth="1"/>
    <col min="9224" max="9224" width="59.7109375" style="232" bestFit="1" customWidth="1"/>
    <col min="9225" max="9225" width="57.85546875" style="232" bestFit="1" customWidth="1"/>
    <col min="9226" max="9226" width="35.28515625" style="232" bestFit="1" customWidth="1"/>
    <col min="9227" max="9227" width="28.140625" style="232" bestFit="1" customWidth="1"/>
    <col min="9228" max="9228" width="33.140625" style="232" bestFit="1" customWidth="1"/>
    <col min="9229" max="9229" width="26" style="232" bestFit="1" customWidth="1"/>
    <col min="9230" max="9230" width="19.140625" style="232" bestFit="1" customWidth="1"/>
    <col min="9231" max="9231" width="10.42578125" style="232" customWidth="1"/>
    <col min="9232" max="9232" width="11.85546875" style="232" customWidth="1"/>
    <col min="9233" max="9233" width="14.7109375" style="232" customWidth="1"/>
    <col min="9234" max="9234" width="9" style="232" bestFit="1" customWidth="1"/>
    <col min="9235" max="9474" width="9.140625" style="232"/>
    <col min="9475" max="9475" width="4.7109375" style="232" bestFit="1" customWidth="1"/>
    <col min="9476" max="9476" width="9.7109375" style="232" bestFit="1" customWidth="1"/>
    <col min="9477" max="9477" width="10" style="232" bestFit="1" customWidth="1"/>
    <col min="9478" max="9478" width="8.85546875" style="232" bestFit="1" customWidth="1"/>
    <col min="9479" max="9479" width="22.85546875" style="232" customWidth="1"/>
    <col min="9480" max="9480" width="59.7109375" style="232" bestFit="1" customWidth="1"/>
    <col min="9481" max="9481" width="57.85546875" style="232" bestFit="1" customWidth="1"/>
    <col min="9482" max="9482" width="35.28515625" style="232" bestFit="1" customWidth="1"/>
    <col min="9483" max="9483" width="28.140625" style="232" bestFit="1" customWidth="1"/>
    <col min="9484" max="9484" width="33.140625" style="232" bestFit="1" customWidth="1"/>
    <col min="9485" max="9485" width="26" style="232" bestFit="1" customWidth="1"/>
    <col min="9486" max="9486" width="19.140625" style="232" bestFit="1" customWidth="1"/>
    <col min="9487" max="9487" width="10.42578125" style="232" customWidth="1"/>
    <col min="9488" max="9488" width="11.85546875" style="232" customWidth="1"/>
    <col min="9489" max="9489" width="14.7109375" style="232" customWidth="1"/>
    <col min="9490" max="9490" width="9" style="232" bestFit="1" customWidth="1"/>
    <col min="9491" max="9730" width="9.140625" style="232"/>
    <col min="9731" max="9731" width="4.7109375" style="232" bestFit="1" customWidth="1"/>
    <col min="9732" max="9732" width="9.7109375" style="232" bestFit="1" customWidth="1"/>
    <col min="9733" max="9733" width="10" style="232" bestFit="1" customWidth="1"/>
    <col min="9734" max="9734" width="8.85546875" style="232" bestFit="1" customWidth="1"/>
    <col min="9735" max="9735" width="22.85546875" style="232" customWidth="1"/>
    <col min="9736" max="9736" width="59.7109375" style="232" bestFit="1" customWidth="1"/>
    <col min="9737" max="9737" width="57.85546875" style="232" bestFit="1" customWidth="1"/>
    <col min="9738" max="9738" width="35.28515625" style="232" bestFit="1" customWidth="1"/>
    <col min="9739" max="9739" width="28.140625" style="232" bestFit="1" customWidth="1"/>
    <col min="9740" max="9740" width="33.140625" style="232" bestFit="1" customWidth="1"/>
    <col min="9741" max="9741" width="26" style="232" bestFit="1" customWidth="1"/>
    <col min="9742" max="9742" width="19.140625" style="232" bestFit="1" customWidth="1"/>
    <col min="9743" max="9743" width="10.42578125" style="232" customWidth="1"/>
    <col min="9744" max="9744" width="11.85546875" style="232" customWidth="1"/>
    <col min="9745" max="9745" width="14.7109375" style="232" customWidth="1"/>
    <col min="9746" max="9746" width="9" style="232" bestFit="1" customWidth="1"/>
    <col min="9747" max="9986" width="9.140625" style="232"/>
    <col min="9987" max="9987" width="4.7109375" style="232" bestFit="1" customWidth="1"/>
    <col min="9988" max="9988" width="9.7109375" style="232" bestFit="1" customWidth="1"/>
    <col min="9989" max="9989" width="10" style="232" bestFit="1" customWidth="1"/>
    <col min="9990" max="9990" width="8.85546875" style="232" bestFit="1" customWidth="1"/>
    <col min="9991" max="9991" width="22.85546875" style="232" customWidth="1"/>
    <col min="9992" max="9992" width="59.7109375" style="232" bestFit="1" customWidth="1"/>
    <col min="9993" max="9993" width="57.85546875" style="232" bestFit="1" customWidth="1"/>
    <col min="9994" max="9994" width="35.28515625" style="232" bestFit="1" customWidth="1"/>
    <col min="9995" max="9995" width="28.140625" style="232" bestFit="1" customWidth="1"/>
    <col min="9996" max="9996" width="33.140625" style="232" bestFit="1" customWidth="1"/>
    <col min="9997" max="9997" width="26" style="232" bestFit="1" customWidth="1"/>
    <col min="9998" max="9998" width="19.140625" style="232" bestFit="1" customWidth="1"/>
    <col min="9999" max="9999" width="10.42578125" style="232" customWidth="1"/>
    <col min="10000" max="10000" width="11.85546875" style="232" customWidth="1"/>
    <col min="10001" max="10001" width="14.7109375" style="232" customWidth="1"/>
    <col min="10002" max="10002" width="9" style="232" bestFit="1" customWidth="1"/>
    <col min="10003" max="10242" width="9.140625" style="232"/>
    <col min="10243" max="10243" width="4.7109375" style="232" bestFit="1" customWidth="1"/>
    <col min="10244" max="10244" width="9.7109375" style="232" bestFit="1" customWidth="1"/>
    <col min="10245" max="10245" width="10" style="232" bestFit="1" customWidth="1"/>
    <col min="10246" max="10246" width="8.85546875" style="232" bestFit="1" customWidth="1"/>
    <col min="10247" max="10247" width="22.85546875" style="232" customWidth="1"/>
    <col min="10248" max="10248" width="59.7109375" style="232" bestFit="1" customWidth="1"/>
    <col min="10249" max="10249" width="57.85546875" style="232" bestFit="1" customWidth="1"/>
    <col min="10250" max="10250" width="35.28515625" style="232" bestFit="1" customWidth="1"/>
    <col min="10251" max="10251" width="28.140625" style="232" bestFit="1" customWidth="1"/>
    <col min="10252" max="10252" width="33.140625" style="232" bestFit="1" customWidth="1"/>
    <col min="10253" max="10253" width="26" style="232" bestFit="1" customWidth="1"/>
    <col min="10254" max="10254" width="19.140625" style="232" bestFit="1" customWidth="1"/>
    <col min="10255" max="10255" width="10.42578125" style="232" customWidth="1"/>
    <col min="10256" max="10256" width="11.85546875" style="232" customWidth="1"/>
    <col min="10257" max="10257" width="14.7109375" style="232" customWidth="1"/>
    <col min="10258" max="10258" width="9" style="232" bestFit="1" customWidth="1"/>
    <col min="10259" max="10498" width="9.140625" style="232"/>
    <col min="10499" max="10499" width="4.7109375" style="232" bestFit="1" customWidth="1"/>
    <col min="10500" max="10500" width="9.7109375" style="232" bestFit="1" customWidth="1"/>
    <col min="10501" max="10501" width="10" style="232" bestFit="1" customWidth="1"/>
    <col min="10502" max="10502" width="8.85546875" style="232" bestFit="1" customWidth="1"/>
    <col min="10503" max="10503" width="22.85546875" style="232" customWidth="1"/>
    <col min="10504" max="10504" width="59.7109375" style="232" bestFit="1" customWidth="1"/>
    <col min="10505" max="10505" width="57.85546875" style="232" bestFit="1" customWidth="1"/>
    <col min="10506" max="10506" width="35.28515625" style="232" bestFit="1" customWidth="1"/>
    <col min="10507" max="10507" width="28.140625" style="232" bestFit="1" customWidth="1"/>
    <col min="10508" max="10508" width="33.140625" style="232" bestFit="1" customWidth="1"/>
    <col min="10509" max="10509" width="26" style="232" bestFit="1" customWidth="1"/>
    <col min="10510" max="10510" width="19.140625" style="232" bestFit="1" customWidth="1"/>
    <col min="10511" max="10511" width="10.42578125" style="232" customWidth="1"/>
    <col min="10512" max="10512" width="11.85546875" style="232" customWidth="1"/>
    <col min="10513" max="10513" width="14.7109375" style="232" customWidth="1"/>
    <col min="10514" max="10514" width="9" style="232" bestFit="1" customWidth="1"/>
    <col min="10515" max="10754" width="9.140625" style="232"/>
    <col min="10755" max="10755" width="4.7109375" style="232" bestFit="1" customWidth="1"/>
    <col min="10756" max="10756" width="9.7109375" style="232" bestFit="1" customWidth="1"/>
    <col min="10757" max="10757" width="10" style="232" bestFit="1" customWidth="1"/>
    <col min="10758" max="10758" width="8.85546875" style="232" bestFit="1" customWidth="1"/>
    <col min="10759" max="10759" width="22.85546875" style="232" customWidth="1"/>
    <col min="10760" max="10760" width="59.7109375" style="232" bestFit="1" customWidth="1"/>
    <col min="10761" max="10761" width="57.85546875" style="232" bestFit="1" customWidth="1"/>
    <col min="10762" max="10762" width="35.28515625" style="232" bestFit="1" customWidth="1"/>
    <col min="10763" max="10763" width="28.140625" style="232" bestFit="1" customWidth="1"/>
    <col min="10764" max="10764" width="33.140625" style="232" bestFit="1" customWidth="1"/>
    <col min="10765" max="10765" width="26" style="232" bestFit="1" customWidth="1"/>
    <col min="10766" max="10766" width="19.140625" style="232" bestFit="1" customWidth="1"/>
    <col min="10767" max="10767" width="10.42578125" style="232" customWidth="1"/>
    <col min="10768" max="10768" width="11.85546875" style="232" customWidth="1"/>
    <col min="10769" max="10769" width="14.7109375" style="232" customWidth="1"/>
    <col min="10770" max="10770" width="9" style="232" bestFit="1" customWidth="1"/>
    <col min="10771" max="11010" width="9.140625" style="232"/>
    <col min="11011" max="11011" width="4.7109375" style="232" bestFit="1" customWidth="1"/>
    <col min="11012" max="11012" width="9.7109375" style="232" bestFit="1" customWidth="1"/>
    <col min="11013" max="11013" width="10" style="232" bestFit="1" customWidth="1"/>
    <col min="11014" max="11014" width="8.85546875" style="232" bestFit="1" customWidth="1"/>
    <col min="11015" max="11015" width="22.85546875" style="232" customWidth="1"/>
    <col min="11016" max="11016" width="59.7109375" style="232" bestFit="1" customWidth="1"/>
    <col min="11017" max="11017" width="57.85546875" style="232" bestFit="1" customWidth="1"/>
    <col min="11018" max="11018" width="35.28515625" style="232" bestFit="1" customWidth="1"/>
    <col min="11019" max="11019" width="28.140625" style="232" bestFit="1" customWidth="1"/>
    <col min="11020" max="11020" width="33.140625" style="232" bestFit="1" customWidth="1"/>
    <col min="11021" max="11021" width="26" style="232" bestFit="1" customWidth="1"/>
    <col min="11022" max="11022" width="19.140625" style="232" bestFit="1" customWidth="1"/>
    <col min="11023" max="11023" width="10.42578125" style="232" customWidth="1"/>
    <col min="11024" max="11024" width="11.85546875" style="232" customWidth="1"/>
    <col min="11025" max="11025" width="14.7109375" style="232" customWidth="1"/>
    <col min="11026" max="11026" width="9" style="232" bestFit="1" customWidth="1"/>
    <col min="11027" max="11266" width="9.140625" style="232"/>
    <col min="11267" max="11267" width="4.7109375" style="232" bestFit="1" customWidth="1"/>
    <col min="11268" max="11268" width="9.7109375" style="232" bestFit="1" customWidth="1"/>
    <col min="11269" max="11269" width="10" style="232" bestFit="1" customWidth="1"/>
    <col min="11270" max="11270" width="8.85546875" style="232" bestFit="1" customWidth="1"/>
    <col min="11271" max="11271" width="22.85546875" style="232" customWidth="1"/>
    <col min="11272" max="11272" width="59.7109375" style="232" bestFit="1" customWidth="1"/>
    <col min="11273" max="11273" width="57.85546875" style="232" bestFit="1" customWidth="1"/>
    <col min="11274" max="11274" width="35.28515625" style="232" bestFit="1" customWidth="1"/>
    <col min="11275" max="11275" width="28.140625" style="232" bestFit="1" customWidth="1"/>
    <col min="11276" max="11276" width="33.140625" style="232" bestFit="1" customWidth="1"/>
    <col min="11277" max="11277" width="26" style="232" bestFit="1" customWidth="1"/>
    <col min="11278" max="11278" width="19.140625" style="232" bestFit="1" customWidth="1"/>
    <col min="11279" max="11279" width="10.42578125" style="232" customWidth="1"/>
    <col min="11280" max="11280" width="11.85546875" style="232" customWidth="1"/>
    <col min="11281" max="11281" width="14.7109375" style="232" customWidth="1"/>
    <col min="11282" max="11282" width="9" style="232" bestFit="1" customWidth="1"/>
    <col min="11283" max="11522" width="9.140625" style="232"/>
    <col min="11523" max="11523" width="4.7109375" style="232" bestFit="1" customWidth="1"/>
    <col min="11524" max="11524" width="9.7109375" style="232" bestFit="1" customWidth="1"/>
    <col min="11525" max="11525" width="10" style="232" bestFit="1" customWidth="1"/>
    <col min="11526" max="11526" width="8.85546875" style="232" bestFit="1" customWidth="1"/>
    <col min="11527" max="11527" width="22.85546875" style="232" customWidth="1"/>
    <col min="11528" max="11528" width="59.7109375" style="232" bestFit="1" customWidth="1"/>
    <col min="11529" max="11529" width="57.85546875" style="232" bestFit="1" customWidth="1"/>
    <col min="11530" max="11530" width="35.28515625" style="232" bestFit="1" customWidth="1"/>
    <col min="11531" max="11531" width="28.140625" style="232" bestFit="1" customWidth="1"/>
    <col min="11532" max="11532" width="33.140625" style="232" bestFit="1" customWidth="1"/>
    <col min="11533" max="11533" width="26" style="232" bestFit="1" customWidth="1"/>
    <col min="11534" max="11534" width="19.140625" style="232" bestFit="1" customWidth="1"/>
    <col min="11535" max="11535" width="10.42578125" style="232" customWidth="1"/>
    <col min="11536" max="11536" width="11.85546875" style="232" customWidth="1"/>
    <col min="11537" max="11537" width="14.7109375" style="232" customWidth="1"/>
    <col min="11538" max="11538" width="9" style="232" bestFit="1" customWidth="1"/>
    <col min="11539" max="11778" width="9.140625" style="232"/>
    <col min="11779" max="11779" width="4.7109375" style="232" bestFit="1" customWidth="1"/>
    <col min="11780" max="11780" width="9.7109375" style="232" bestFit="1" customWidth="1"/>
    <col min="11781" max="11781" width="10" style="232" bestFit="1" customWidth="1"/>
    <col min="11782" max="11782" width="8.85546875" style="232" bestFit="1" customWidth="1"/>
    <col min="11783" max="11783" width="22.85546875" style="232" customWidth="1"/>
    <col min="11784" max="11784" width="59.7109375" style="232" bestFit="1" customWidth="1"/>
    <col min="11785" max="11785" width="57.85546875" style="232" bestFit="1" customWidth="1"/>
    <col min="11786" max="11786" width="35.28515625" style="232" bestFit="1" customWidth="1"/>
    <col min="11787" max="11787" width="28.140625" style="232" bestFit="1" customWidth="1"/>
    <col min="11788" max="11788" width="33.140625" style="232" bestFit="1" customWidth="1"/>
    <col min="11789" max="11789" width="26" style="232" bestFit="1" customWidth="1"/>
    <col min="11790" max="11790" width="19.140625" style="232" bestFit="1" customWidth="1"/>
    <col min="11791" max="11791" width="10.42578125" style="232" customWidth="1"/>
    <col min="11792" max="11792" width="11.85546875" style="232" customWidth="1"/>
    <col min="11793" max="11793" width="14.7109375" style="232" customWidth="1"/>
    <col min="11794" max="11794" width="9" style="232" bestFit="1" customWidth="1"/>
    <col min="11795" max="12034" width="9.140625" style="232"/>
    <col min="12035" max="12035" width="4.7109375" style="232" bestFit="1" customWidth="1"/>
    <col min="12036" max="12036" width="9.7109375" style="232" bestFit="1" customWidth="1"/>
    <col min="12037" max="12037" width="10" style="232" bestFit="1" customWidth="1"/>
    <col min="12038" max="12038" width="8.85546875" style="232" bestFit="1" customWidth="1"/>
    <col min="12039" max="12039" width="22.85546875" style="232" customWidth="1"/>
    <col min="12040" max="12040" width="59.7109375" style="232" bestFit="1" customWidth="1"/>
    <col min="12041" max="12041" width="57.85546875" style="232" bestFit="1" customWidth="1"/>
    <col min="12042" max="12042" width="35.28515625" style="232" bestFit="1" customWidth="1"/>
    <col min="12043" max="12043" width="28.140625" style="232" bestFit="1" customWidth="1"/>
    <col min="12044" max="12044" width="33.140625" style="232" bestFit="1" customWidth="1"/>
    <col min="12045" max="12045" width="26" style="232" bestFit="1" customWidth="1"/>
    <col min="12046" max="12046" width="19.140625" style="232" bestFit="1" customWidth="1"/>
    <col min="12047" max="12047" width="10.42578125" style="232" customWidth="1"/>
    <col min="12048" max="12048" width="11.85546875" style="232" customWidth="1"/>
    <col min="12049" max="12049" width="14.7109375" style="232" customWidth="1"/>
    <col min="12050" max="12050" width="9" style="232" bestFit="1" customWidth="1"/>
    <col min="12051" max="12290" width="9.140625" style="232"/>
    <col min="12291" max="12291" width="4.7109375" style="232" bestFit="1" customWidth="1"/>
    <col min="12292" max="12292" width="9.7109375" style="232" bestFit="1" customWidth="1"/>
    <col min="12293" max="12293" width="10" style="232" bestFit="1" customWidth="1"/>
    <col min="12294" max="12294" width="8.85546875" style="232" bestFit="1" customWidth="1"/>
    <col min="12295" max="12295" width="22.85546875" style="232" customWidth="1"/>
    <col min="12296" max="12296" width="59.7109375" style="232" bestFit="1" customWidth="1"/>
    <col min="12297" max="12297" width="57.85546875" style="232" bestFit="1" customWidth="1"/>
    <col min="12298" max="12298" width="35.28515625" style="232" bestFit="1" customWidth="1"/>
    <col min="12299" max="12299" width="28.140625" style="232" bestFit="1" customWidth="1"/>
    <col min="12300" max="12300" width="33.140625" style="232" bestFit="1" customWidth="1"/>
    <col min="12301" max="12301" width="26" style="232" bestFit="1" customWidth="1"/>
    <col min="12302" max="12302" width="19.140625" style="232" bestFit="1" customWidth="1"/>
    <col min="12303" max="12303" width="10.42578125" style="232" customWidth="1"/>
    <col min="12304" max="12304" width="11.85546875" style="232" customWidth="1"/>
    <col min="12305" max="12305" width="14.7109375" style="232" customWidth="1"/>
    <col min="12306" max="12306" width="9" style="232" bestFit="1" customWidth="1"/>
    <col min="12307" max="12546" width="9.140625" style="232"/>
    <col min="12547" max="12547" width="4.7109375" style="232" bestFit="1" customWidth="1"/>
    <col min="12548" max="12548" width="9.7109375" style="232" bestFit="1" customWidth="1"/>
    <col min="12549" max="12549" width="10" style="232" bestFit="1" customWidth="1"/>
    <col min="12550" max="12550" width="8.85546875" style="232" bestFit="1" customWidth="1"/>
    <col min="12551" max="12551" width="22.85546875" style="232" customWidth="1"/>
    <col min="12552" max="12552" width="59.7109375" style="232" bestFit="1" customWidth="1"/>
    <col min="12553" max="12553" width="57.85546875" style="232" bestFit="1" customWidth="1"/>
    <col min="12554" max="12554" width="35.28515625" style="232" bestFit="1" customWidth="1"/>
    <col min="12555" max="12555" width="28.140625" style="232" bestFit="1" customWidth="1"/>
    <col min="12556" max="12556" width="33.140625" style="232" bestFit="1" customWidth="1"/>
    <col min="12557" max="12557" width="26" style="232" bestFit="1" customWidth="1"/>
    <col min="12558" max="12558" width="19.140625" style="232" bestFit="1" customWidth="1"/>
    <col min="12559" max="12559" width="10.42578125" style="232" customWidth="1"/>
    <col min="12560" max="12560" width="11.85546875" style="232" customWidth="1"/>
    <col min="12561" max="12561" width="14.7109375" style="232" customWidth="1"/>
    <col min="12562" max="12562" width="9" style="232" bestFit="1" customWidth="1"/>
    <col min="12563" max="12802" width="9.140625" style="232"/>
    <col min="12803" max="12803" width="4.7109375" style="232" bestFit="1" customWidth="1"/>
    <col min="12804" max="12804" width="9.7109375" style="232" bestFit="1" customWidth="1"/>
    <col min="12805" max="12805" width="10" style="232" bestFit="1" customWidth="1"/>
    <col min="12806" max="12806" width="8.85546875" style="232" bestFit="1" customWidth="1"/>
    <col min="12807" max="12807" width="22.85546875" style="232" customWidth="1"/>
    <col min="12808" max="12808" width="59.7109375" style="232" bestFit="1" customWidth="1"/>
    <col min="12809" max="12809" width="57.85546875" style="232" bestFit="1" customWidth="1"/>
    <col min="12810" max="12810" width="35.28515625" style="232" bestFit="1" customWidth="1"/>
    <col min="12811" max="12811" width="28.140625" style="232" bestFit="1" customWidth="1"/>
    <col min="12812" max="12812" width="33.140625" style="232" bestFit="1" customWidth="1"/>
    <col min="12813" max="12813" width="26" style="232" bestFit="1" customWidth="1"/>
    <col min="12814" max="12814" width="19.140625" style="232" bestFit="1" customWidth="1"/>
    <col min="12815" max="12815" width="10.42578125" style="232" customWidth="1"/>
    <col min="12816" max="12816" width="11.85546875" style="232" customWidth="1"/>
    <col min="12817" max="12817" width="14.7109375" style="232" customWidth="1"/>
    <col min="12818" max="12818" width="9" style="232" bestFit="1" customWidth="1"/>
    <col min="12819" max="13058" width="9.140625" style="232"/>
    <col min="13059" max="13059" width="4.7109375" style="232" bestFit="1" customWidth="1"/>
    <col min="13060" max="13060" width="9.7109375" style="232" bestFit="1" customWidth="1"/>
    <col min="13061" max="13061" width="10" style="232" bestFit="1" customWidth="1"/>
    <col min="13062" max="13062" width="8.85546875" style="232" bestFit="1" customWidth="1"/>
    <col min="13063" max="13063" width="22.85546875" style="232" customWidth="1"/>
    <col min="13064" max="13064" width="59.7109375" style="232" bestFit="1" customWidth="1"/>
    <col min="13065" max="13065" width="57.85546875" style="232" bestFit="1" customWidth="1"/>
    <col min="13066" max="13066" width="35.28515625" style="232" bestFit="1" customWidth="1"/>
    <col min="13067" max="13067" width="28.140625" style="232" bestFit="1" customWidth="1"/>
    <col min="13068" max="13068" width="33.140625" style="232" bestFit="1" customWidth="1"/>
    <col min="13069" max="13069" width="26" style="232" bestFit="1" customWidth="1"/>
    <col min="13070" max="13070" width="19.140625" style="232" bestFit="1" customWidth="1"/>
    <col min="13071" max="13071" width="10.42578125" style="232" customWidth="1"/>
    <col min="13072" max="13072" width="11.85546875" style="232" customWidth="1"/>
    <col min="13073" max="13073" width="14.7109375" style="232" customWidth="1"/>
    <col min="13074" max="13074" width="9" style="232" bestFit="1" customWidth="1"/>
    <col min="13075" max="13314" width="9.140625" style="232"/>
    <col min="13315" max="13315" width="4.7109375" style="232" bestFit="1" customWidth="1"/>
    <col min="13316" max="13316" width="9.7109375" style="232" bestFit="1" customWidth="1"/>
    <col min="13317" max="13317" width="10" style="232" bestFit="1" customWidth="1"/>
    <col min="13318" max="13318" width="8.85546875" style="232" bestFit="1" customWidth="1"/>
    <col min="13319" max="13319" width="22.85546875" style="232" customWidth="1"/>
    <col min="13320" max="13320" width="59.7109375" style="232" bestFit="1" customWidth="1"/>
    <col min="13321" max="13321" width="57.85546875" style="232" bestFit="1" customWidth="1"/>
    <col min="13322" max="13322" width="35.28515625" style="232" bestFit="1" customWidth="1"/>
    <col min="13323" max="13323" width="28.140625" style="232" bestFit="1" customWidth="1"/>
    <col min="13324" max="13324" width="33.140625" style="232" bestFit="1" customWidth="1"/>
    <col min="13325" max="13325" width="26" style="232" bestFit="1" customWidth="1"/>
    <col min="13326" max="13326" width="19.140625" style="232" bestFit="1" customWidth="1"/>
    <col min="13327" max="13327" width="10.42578125" style="232" customWidth="1"/>
    <col min="13328" max="13328" width="11.85546875" style="232" customWidth="1"/>
    <col min="13329" max="13329" width="14.7109375" style="232" customWidth="1"/>
    <col min="13330" max="13330" width="9" style="232" bestFit="1" customWidth="1"/>
    <col min="13331" max="13570" width="9.140625" style="232"/>
    <col min="13571" max="13571" width="4.7109375" style="232" bestFit="1" customWidth="1"/>
    <col min="13572" max="13572" width="9.7109375" style="232" bestFit="1" customWidth="1"/>
    <col min="13573" max="13573" width="10" style="232" bestFit="1" customWidth="1"/>
    <col min="13574" max="13574" width="8.85546875" style="232" bestFit="1" customWidth="1"/>
    <col min="13575" max="13575" width="22.85546875" style="232" customWidth="1"/>
    <col min="13576" max="13576" width="59.7109375" style="232" bestFit="1" customWidth="1"/>
    <col min="13577" max="13577" width="57.85546875" style="232" bestFit="1" customWidth="1"/>
    <col min="13578" max="13578" width="35.28515625" style="232" bestFit="1" customWidth="1"/>
    <col min="13579" max="13579" width="28.140625" style="232" bestFit="1" customWidth="1"/>
    <col min="13580" max="13580" width="33.140625" style="232" bestFit="1" customWidth="1"/>
    <col min="13581" max="13581" width="26" style="232" bestFit="1" customWidth="1"/>
    <col min="13582" max="13582" width="19.140625" style="232" bestFit="1" customWidth="1"/>
    <col min="13583" max="13583" width="10.42578125" style="232" customWidth="1"/>
    <col min="13584" max="13584" width="11.85546875" style="232" customWidth="1"/>
    <col min="13585" max="13585" width="14.7109375" style="232" customWidth="1"/>
    <col min="13586" max="13586" width="9" style="232" bestFit="1" customWidth="1"/>
    <col min="13587" max="13826" width="9.140625" style="232"/>
    <col min="13827" max="13827" width="4.7109375" style="232" bestFit="1" customWidth="1"/>
    <col min="13828" max="13828" width="9.7109375" style="232" bestFit="1" customWidth="1"/>
    <col min="13829" max="13829" width="10" style="232" bestFit="1" customWidth="1"/>
    <col min="13830" max="13830" width="8.85546875" style="232" bestFit="1" customWidth="1"/>
    <col min="13831" max="13831" width="22.85546875" style="232" customWidth="1"/>
    <col min="13832" max="13832" width="59.7109375" style="232" bestFit="1" customWidth="1"/>
    <col min="13833" max="13833" width="57.85546875" style="232" bestFit="1" customWidth="1"/>
    <col min="13834" max="13834" width="35.28515625" style="232" bestFit="1" customWidth="1"/>
    <col min="13835" max="13835" width="28.140625" style="232" bestFit="1" customWidth="1"/>
    <col min="13836" max="13836" width="33.140625" style="232" bestFit="1" customWidth="1"/>
    <col min="13837" max="13837" width="26" style="232" bestFit="1" customWidth="1"/>
    <col min="13838" max="13838" width="19.140625" style="232" bestFit="1" customWidth="1"/>
    <col min="13839" max="13839" width="10.42578125" style="232" customWidth="1"/>
    <col min="13840" max="13840" width="11.85546875" style="232" customWidth="1"/>
    <col min="13841" max="13841" width="14.7109375" style="232" customWidth="1"/>
    <col min="13842" max="13842" width="9" style="232" bestFit="1" customWidth="1"/>
    <col min="13843" max="14082" width="9.140625" style="232"/>
    <col min="14083" max="14083" width="4.7109375" style="232" bestFit="1" customWidth="1"/>
    <col min="14084" max="14084" width="9.7109375" style="232" bestFit="1" customWidth="1"/>
    <col min="14085" max="14085" width="10" style="232" bestFit="1" customWidth="1"/>
    <col min="14086" max="14086" width="8.85546875" style="232" bestFit="1" customWidth="1"/>
    <col min="14087" max="14087" width="22.85546875" style="232" customWidth="1"/>
    <col min="14088" max="14088" width="59.7109375" style="232" bestFit="1" customWidth="1"/>
    <col min="14089" max="14089" width="57.85546875" style="232" bestFit="1" customWidth="1"/>
    <col min="14090" max="14090" width="35.28515625" style="232" bestFit="1" customWidth="1"/>
    <col min="14091" max="14091" width="28.140625" style="232" bestFit="1" customWidth="1"/>
    <col min="14092" max="14092" width="33.140625" style="232" bestFit="1" customWidth="1"/>
    <col min="14093" max="14093" width="26" style="232" bestFit="1" customWidth="1"/>
    <col min="14094" max="14094" width="19.140625" style="232" bestFit="1" customWidth="1"/>
    <col min="14095" max="14095" width="10.42578125" style="232" customWidth="1"/>
    <col min="14096" max="14096" width="11.85546875" style="232" customWidth="1"/>
    <col min="14097" max="14097" width="14.7109375" style="232" customWidth="1"/>
    <col min="14098" max="14098" width="9" style="232" bestFit="1" customWidth="1"/>
    <col min="14099" max="14338" width="9.140625" style="232"/>
    <col min="14339" max="14339" width="4.7109375" style="232" bestFit="1" customWidth="1"/>
    <col min="14340" max="14340" width="9.7109375" style="232" bestFit="1" customWidth="1"/>
    <col min="14341" max="14341" width="10" style="232" bestFit="1" customWidth="1"/>
    <col min="14342" max="14342" width="8.85546875" style="232" bestFit="1" customWidth="1"/>
    <col min="14343" max="14343" width="22.85546875" style="232" customWidth="1"/>
    <col min="14344" max="14344" width="59.7109375" style="232" bestFit="1" customWidth="1"/>
    <col min="14345" max="14345" width="57.85546875" style="232" bestFit="1" customWidth="1"/>
    <col min="14346" max="14346" width="35.28515625" style="232" bestFit="1" customWidth="1"/>
    <col min="14347" max="14347" width="28.140625" style="232" bestFit="1" customWidth="1"/>
    <col min="14348" max="14348" width="33.140625" style="232" bestFit="1" customWidth="1"/>
    <col min="14349" max="14349" width="26" style="232" bestFit="1" customWidth="1"/>
    <col min="14350" max="14350" width="19.140625" style="232" bestFit="1" customWidth="1"/>
    <col min="14351" max="14351" width="10.42578125" style="232" customWidth="1"/>
    <col min="14352" max="14352" width="11.85546875" style="232" customWidth="1"/>
    <col min="14353" max="14353" width="14.7109375" style="232" customWidth="1"/>
    <col min="14354" max="14354" width="9" style="232" bestFit="1" customWidth="1"/>
    <col min="14355" max="14594" width="9.140625" style="232"/>
    <col min="14595" max="14595" width="4.7109375" style="232" bestFit="1" customWidth="1"/>
    <col min="14596" max="14596" width="9.7109375" style="232" bestFit="1" customWidth="1"/>
    <col min="14597" max="14597" width="10" style="232" bestFit="1" customWidth="1"/>
    <col min="14598" max="14598" width="8.85546875" style="232" bestFit="1" customWidth="1"/>
    <col min="14599" max="14599" width="22.85546875" style="232" customWidth="1"/>
    <col min="14600" max="14600" width="59.7109375" style="232" bestFit="1" customWidth="1"/>
    <col min="14601" max="14601" width="57.85546875" style="232" bestFit="1" customWidth="1"/>
    <col min="14602" max="14602" width="35.28515625" style="232" bestFit="1" customWidth="1"/>
    <col min="14603" max="14603" width="28.140625" style="232" bestFit="1" customWidth="1"/>
    <col min="14604" max="14604" width="33.140625" style="232" bestFit="1" customWidth="1"/>
    <col min="14605" max="14605" width="26" style="232" bestFit="1" customWidth="1"/>
    <col min="14606" max="14606" width="19.140625" style="232" bestFit="1" customWidth="1"/>
    <col min="14607" max="14607" width="10.42578125" style="232" customWidth="1"/>
    <col min="14608" max="14608" width="11.85546875" style="232" customWidth="1"/>
    <col min="14609" max="14609" width="14.7109375" style="232" customWidth="1"/>
    <col min="14610" max="14610" width="9" style="232" bestFit="1" customWidth="1"/>
    <col min="14611" max="14850" width="9.140625" style="232"/>
    <col min="14851" max="14851" width="4.7109375" style="232" bestFit="1" customWidth="1"/>
    <col min="14852" max="14852" width="9.7109375" style="232" bestFit="1" customWidth="1"/>
    <col min="14853" max="14853" width="10" style="232" bestFit="1" customWidth="1"/>
    <col min="14854" max="14854" width="8.85546875" style="232" bestFit="1" customWidth="1"/>
    <col min="14855" max="14855" width="22.85546875" style="232" customWidth="1"/>
    <col min="14856" max="14856" width="59.7109375" style="232" bestFit="1" customWidth="1"/>
    <col min="14857" max="14857" width="57.85546875" style="232" bestFit="1" customWidth="1"/>
    <col min="14858" max="14858" width="35.28515625" style="232" bestFit="1" customWidth="1"/>
    <col min="14859" max="14859" width="28.140625" style="232" bestFit="1" customWidth="1"/>
    <col min="14860" max="14860" width="33.140625" style="232" bestFit="1" customWidth="1"/>
    <col min="14861" max="14861" width="26" style="232" bestFit="1" customWidth="1"/>
    <col min="14862" max="14862" width="19.140625" style="232" bestFit="1" customWidth="1"/>
    <col min="14863" max="14863" width="10.42578125" style="232" customWidth="1"/>
    <col min="14864" max="14864" width="11.85546875" style="232" customWidth="1"/>
    <col min="14865" max="14865" width="14.7109375" style="232" customWidth="1"/>
    <col min="14866" max="14866" width="9" style="232" bestFit="1" customWidth="1"/>
    <col min="14867" max="15106" width="9.140625" style="232"/>
    <col min="15107" max="15107" width="4.7109375" style="232" bestFit="1" customWidth="1"/>
    <col min="15108" max="15108" width="9.7109375" style="232" bestFit="1" customWidth="1"/>
    <col min="15109" max="15109" width="10" style="232" bestFit="1" customWidth="1"/>
    <col min="15110" max="15110" width="8.85546875" style="232" bestFit="1" customWidth="1"/>
    <col min="15111" max="15111" width="22.85546875" style="232" customWidth="1"/>
    <col min="15112" max="15112" width="59.7109375" style="232" bestFit="1" customWidth="1"/>
    <col min="15113" max="15113" width="57.85546875" style="232" bestFit="1" customWidth="1"/>
    <col min="15114" max="15114" width="35.28515625" style="232" bestFit="1" customWidth="1"/>
    <col min="15115" max="15115" width="28.140625" style="232" bestFit="1" customWidth="1"/>
    <col min="15116" max="15116" width="33.140625" style="232" bestFit="1" customWidth="1"/>
    <col min="15117" max="15117" width="26" style="232" bestFit="1" customWidth="1"/>
    <col min="15118" max="15118" width="19.140625" style="232" bestFit="1" customWidth="1"/>
    <col min="15119" max="15119" width="10.42578125" style="232" customWidth="1"/>
    <col min="15120" max="15120" width="11.85546875" style="232" customWidth="1"/>
    <col min="15121" max="15121" width="14.7109375" style="232" customWidth="1"/>
    <col min="15122" max="15122" width="9" style="232" bestFit="1" customWidth="1"/>
    <col min="15123" max="15362" width="9.140625" style="232"/>
    <col min="15363" max="15363" width="4.7109375" style="232" bestFit="1" customWidth="1"/>
    <col min="15364" max="15364" width="9.7109375" style="232" bestFit="1" customWidth="1"/>
    <col min="15365" max="15365" width="10" style="232" bestFit="1" customWidth="1"/>
    <col min="15366" max="15366" width="8.85546875" style="232" bestFit="1" customWidth="1"/>
    <col min="15367" max="15367" width="22.85546875" style="232" customWidth="1"/>
    <col min="15368" max="15368" width="59.7109375" style="232" bestFit="1" customWidth="1"/>
    <col min="15369" max="15369" width="57.85546875" style="232" bestFit="1" customWidth="1"/>
    <col min="15370" max="15370" width="35.28515625" style="232" bestFit="1" customWidth="1"/>
    <col min="15371" max="15371" width="28.140625" style="232" bestFit="1" customWidth="1"/>
    <col min="15372" max="15372" width="33.140625" style="232" bestFit="1" customWidth="1"/>
    <col min="15373" max="15373" width="26" style="232" bestFit="1" customWidth="1"/>
    <col min="15374" max="15374" width="19.140625" style="232" bestFit="1" customWidth="1"/>
    <col min="15375" max="15375" width="10.42578125" style="232" customWidth="1"/>
    <col min="15376" max="15376" width="11.85546875" style="232" customWidth="1"/>
    <col min="15377" max="15377" width="14.7109375" style="232" customWidth="1"/>
    <col min="15378" max="15378" width="9" style="232" bestFit="1" customWidth="1"/>
    <col min="15379" max="15618" width="9.140625" style="232"/>
    <col min="15619" max="15619" width="4.7109375" style="232" bestFit="1" customWidth="1"/>
    <col min="15620" max="15620" width="9.7109375" style="232" bestFit="1" customWidth="1"/>
    <col min="15621" max="15621" width="10" style="232" bestFit="1" customWidth="1"/>
    <col min="15622" max="15622" width="8.85546875" style="232" bestFit="1" customWidth="1"/>
    <col min="15623" max="15623" width="22.85546875" style="232" customWidth="1"/>
    <col min="15624" max="15624" width="59.7109375" style="232" bestFit="1" customWidth="1"/>
    <col min="15625" max="15625" width="57.85546875" style="232" bestFit="1" customWidth="1"/>
    <col min="15626" max="15626" width="35.28515625" style="232" bestFit="1" customWidth="1"/>
    <col min="15627" max="15627" width="28.140625" style="232" bestFit="1" customWidth="1"/>
    <col min="15628" max="15628" width="33.140625" style="232" bestFit="1" customWidth="1"/>
    <col min="15629" max="15629" width="26" style="232" bestFit="1" customWidth="1"/>
    <col min="15630" max="15630" width="19.140625" style="232" bestFit="1" customWidth="1"/>
    <col min="15631" max="15631" width="10.42578125" style="232" customWidth="1"/>
    <col min="15632" max="15632" width="11.85546875" style="232" customWidth="1"/>
    <col min="15633" max="15633" width="14.7109375" style="232" customWidth="1"/>
    <col min="15634" max="15634" width="9" style="232" bestFit="1" customWidth="1"/>
    <col min="15635" max="15874" width="9.140625" style="232"/>
    <col min="15875" max="15875" width="4.7109375" style="232" bestFit="1" customWidth="1"/>
    <col min="15876" max="15876" width="9.7109375" style="232" bestFit="1" customWidth="1"/>
    <col min="15877" max="15877" width="10" style="232" bestFit="1" customWidth="1"/>
    <col min="15878" max="15878" width="8.85546875" style="232" bestFit="1" customWidth="1"/>
    <col min="15879" max="15879" width="22.85546875" style="232" customWidth="1"/>
    <col min="15880" max="15880" width="59.7109375" style="232" bestFit="1" customWidth="1"/>
    <col min="15881" max="15881" width="57.85546875" style="232" bestFit="1" customWidth="1"/>
    <col min="15882" max="15882" width="35.28515625" style="232" bestFit="1" customWidth="1"/>
    <col min="15883" max="15883" width="28.140625" style="232" bestFit="1" customWidth="1"/>
    <col min="15884" max="15884" width="33.140625" style="232" bestFit="1" customWidth="1"/>
    <col min="15885" max="15885" width="26" style="232" bestFit="1" customWidth="1"/>
    <col min="15886" max="15886" width="19.140625" style="232" bestFit="1" customWidth="1"/>
    <col min="15887" max="15887" width="10.42578125" style="232" customWidth="1"/>
    <col min="15888" max="15888" width="11.85546875" style="232" customWidth="1"/>
    <col min="15889" max="15889" width="14.7109375" style="232" customWidth="1"/>
    <col min="15890" max="15890" width="9" style="232" bestFit="1" customWidth="1"/>
    <col min="15891" max="16130" width="9.140625" style="232"/>
    <col min="16131" max="16131" width="4.7109375" style="232" bestFit="1" customWidth="1"/>
    <col min="16132" max="16132" width="9.7109375" style="232" bestFit="1" customWidth="1"/>
    <col min="16133" max="16133" width="10" style="232" bestFit="1" customWidth="1"/>
    <col min="16134" max="16134" width="8.85546875" style="232" bestFit="1" customWidth="1"/>
    <col min="16135" max="16135" width="22.85546875" style="232" customWidth="1"/>
    <col min="16136" max="16136" width="59.7109375" style="232" bestFit="1" customWidth="1"/>
    <col min="16137" max="16137" width="57.85546875" style="232" bestFit="1" customWidth="1"/>
    <col min="16138" max="16138" width="35.28515625" style="232" bestFit="1" customWidth="1"/>
    <col min="16139" max="16139" width="28.140625" style="232" bestFit="1" customWidth="1"/>
    <col min="16140" max="16140" width="33.140625" style="232" bestFit="1" customWidth="1"/>
    <col min="16141" max="16141" width="26" style="232" bestFit="1" customWidth="1"/>
    <col min="16142" max="16142" width="19.140625" style="232" bestFit="1" customWidth="1"/>
    <col min="16143" max="16143" width="10.42578125" style="232" customWidth="1"/>
    <col min="16144" max="16144" width="11.85546875" style="232" customWidth="1"/>
    <col min="16145" max="16145" width="14.7109375" style="232" customWidth="1"/>
    <col min="16146" max="16146" width="9" style="232" bestFit="1" customWidth="1"/>
    <col min="16147" max="16384" width="9.140625" style="232"/>
  </cols>
  <sheetData>
    <row r="2" spans="1:19" x14ac:dyDescent="0.25">
      <c r="A2" s="37" t="s">
        <v>2997</v>
      </c>
    </row>
    <row r="3" spans="1:19" x14ac:dyDescent="0.25">
      <c r="M3" s="233"/>
      <c r="N3" s="233"/>
      <c r="O3" s="233"/>
      <c r="P3" s="233"/>
    </row>
    <row r="4" spans="1:19" s="207" customFormat="1" ht="42.7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206"/>
    </row>
    <row r="5" spans="1:19" s="207" customFormat="1" x14ac:dyDescent="0.2">
      <c r="A5" s="644"/>
      <c r="B5" s="646"/>
      <c r="C5" s="646"/>
      <c r="D5" s="646"/>
      <c r="E5" s="644"/>
      <c r="F5" s="644"/>
      <c r="G5" s="644"/>
      <c r="H5" s="271" t="s">
        <v>14</v>
      </c>
      <c r="I5" s="271" t="s">
        <v>15</v>
      </c>
      <c r="J5" s="644"/>
      <c r="K5" s="273">
        <v>2020</v>
      </c>
      <c r="L5" s="273">
        <v>2021</v>
      </c>
      <c r="M5" s="5">
        <v>2020</v>
      </c>
      <c r="N5" s="5">
        <v>2021</v>
      </c>
      <c r="O5" s="5">
        <v>2020</v>
      </c>
      <c r="P5" s="5">
        <v>2021</v>
      </c>
      <c r="Q5" s="644"/>
      <c r="R5" s="646"/>
      <c r="S5" s="206"/>
    </row>
    <row r="6" spans="1:19" s="207" customFormat="1" ht="15" customHeight="1" x14ac:dyDescent="0.2">
      <c r="A6" s="272" t="s">
        <v>16</v>
      </c>
      <c r="B6" s="271" t="s">
        <v>17</v>
      </c>
      <c r="C6" s="271" t="s">
        <v>18</v>
      </c>
      <c r="D6" s="271" t="s">
        <v>19</v>
      </c>
      <c r="E6" s="272" t="s">
        <v>20</v>
      </c>
      <c r="F6" s="272" t="s">
        <v>21</v>
      </c>
      <c r="G6" s="272" t="s">
        <v>22</v>
      </c>
      <c r="H6" s="271" t="s">
        <v>23</v>
      </c>
      <c r="I6" s="271" t="s">
        <v>24</v>
      </c>
      <c r="J6" s="272" t="s">
        <v>25</v>
      </c>
      <c r="K6" s="273" t="s">
        <v>26</v>
      </c>
      <c r="L6" s="273" t="s">
        <v>27</v>
      </c>
      <c r="M6" s="274" t="s">
        <v>28</v>
      </c>
      <c r="N6" s="274" t="s">
        <v>29</v>
      </c>
      <c r="O6" s="274" t="s">
        <v>30</v>
      </c>
      <c r="P6" s="274" t="s">
        <v>31</v>
      </c>
      <c r="Q6" s="272" t="s">
        <v>32</v>
      </c>
      <c r="R6" s="271" t="s">
        <v>33</v>
      </c>
      <c r="S6" s="206"/>
    </row>
    <row r="7" spans="1:19" s="110" customFormat="1" ht="57" customHeight="1" x14ac:dyDescent="0.25">
      <c r="A7" s="887">
        <v>1</v>
      </c>
      <c r="B7" s="887">
        <v>1</v>
      </c>
      <c r="C7" s="887">
        <v>4</v>
      </c>
      <c r="D7" s="878">
        <v>2</v>
      </c>
      <c r="E7" s="878" t="s">
        <v>2728</v>
      </c>
      <c r="F7" s="878" t="s">
        <v>2729</v>
      </c>
      <c r="G7" s="1243" t="s">
        <v>2730</v>
      </c>
      <c r="H7" s="283" t="s">
        <v>2731</v>
      </c>
      <c r="I7" s="283">
        <v>1</v>
      </c>
      <c r="J7" s="1243" t="s">
        <v>2732</v>
      </c>
      <c r="K7" s="899" t="s">
        <v>38</v>
      </c>
      <c r="L7" s="878"/>
      <c r="M7" s="880">
        <v>65246.71</v>
      </c>
      <c r="N7" s="878"/>
      <c r="O7" s="880">
        <v>65246.71</v>
      </c>
      <c r="P7" s="878"/>
      <c r="Q7" s="878" t="s">
        <v>2733</v>
      </c>
      <c r="R7" s="878" t="s">
        <v>2734</v>
      </c>
    </row>
    <row r="8" spans="1:19" s="8" customFormat="1" ht="141.75" customHeight="1" x14ac:dyDescent="0.25">
      <c r="A8" s="889"/>
      <c r="B8" s="889"/>
      <c r="C8" s="889"/>
      <c r="D8" s="883"/>
      <c r="E8" s="883"/>
      <c r="F8" s="883"/>
      <c r="G8" s="1244"/>
      <c r="H8" s="283" t="s">
        <v>2735</v>
      </c>
      <c r="I8" s="291" t="s">
        <v>2620</v>
      </c>
      <c r="J8" s="1244"/>
      <c r="K8" s="901"/>
      <c r="L8" s="883"/>
      <c r="M8" s="883"/>
      <c r="N8" s="883"/>
      <c r="O8" s="883"/>
      <c r="P8" s="883"/>
      <c r="Q8" s="883"/>
      <c r="R8" s="883"/>
    </row>
    <row r="9" spans="1:19" ht="183.75" customHeight="1" x14ac:dyDescent="0.25">
      <c r="A9" s="286">
        <v>2</v>
      </c>
      <c r="B9" s="286">
        <v>1</v>
      </c>
      <c r="C9" s="286">
        <v>4</v>
      </c>
      <c r="D9" s="286">
        <v>2</v>
      </c>
      <c r="E9" s="463" t="s">
        <v>2736</v>
      </c>
      <c r="F9" s="473" t="s">
        <v>2737</v>
      </c>
      <c r="G9" s="283" t="s">
        <v>1161</v>
      </c>
      <c r="H9" s="463" t="s">
        <v>56</v>
      </c>
      <c r="I9" s="283">
        <v>30</v>
      </c>
      <c r="J9" s="463" t="s">
        <v>2738</v>
      </c>
      <c r="K9" s="286"/>
      <c r="L9" s="286" t="s">
        <v>38</v>
      </c>
      <c r="M9" s="289"/>
      <c r="N9" s="289">
        <v>30000</v>
      </c>
      <c r="O9" s="289"/>
      <c r="P9" s="289">
        <v>30000</v>
      </c>
      <c r="Q9" s="283" t="s">
        <v>2733</v>
      </c>
      <c r="R9" s="283" t="s">
        <v>2739</v>
      </c>
    </row>
    <row r="10" spans="1:19" ht="63" customHeight="1" x14ac:dyDescent="0.25">
      <c r="A10" s="878">
        <v>3</v>
      </c>
      <c r="B10" s="878">
        <v>1</v>
      </c>
      <c r="C10" s="878">
        <v>4</v>
      </c>
      <c r="D10" s="878">
        <v>5</v>
      </c>
      <c r="E10" s="878" t="s">
        <v>2740</v>
      </c>
      <c r="F10" s="1201" t="s">
        <v>2741</v>
      </c>
      <c r="G10" s="878" t="s">
        <v>2742</v>
      </c>
      <c r="H10" s="463" t="s">
        <v>1021</v>
      </c>
      <c r="I10" s="286">
        <v>1</v>
      </c>
      <c r="J10" s="878" t="s">
        <v>2743</v>
      </c>
      <c r="K10" s="878" t="s">
        <v>2744</v>
      </c>
      <c r="L10" s="878"/>
      <c r="M10" s="880">
        <v>61270.77</v>
      </c>
      <c r="N10" s="878"/>
      <c r="O10" s="880">
        <v>61270.77</v>
      </c>
      <c r="P10" s="878"/>
      <c r="Q10" s="878" t="s">
        <v>2733</v>
      </c>
      <c r="R10" s="878" t="s">
        <v>2745</v>
      </c>
    </row>
    <row r="11" spans="1:19" ht="62.25" customHeight="1" x14ac:dyDescent="0.25">
      <c r="A11" s="879"/>
      <c r="B11" s="879"/>
      <c r="C11" s="879"/>
      <c r="D11" s="879"/>
      <c r="E11" s="879"/>
      <c r="F11" s="1223"/>
      <c r="G11" s="879"/>
      <c r="H11" s="474" t="s">
        <v>56</v>
      </c>
      <c r="I11" s="283">
        <v>50</v>
      </c>
      <c r="J11" s="879"/>
      <c r="K11" s="879"/>
      <c r="L11" s="879"/>
      <c r="M11" s="879"/>
      <c r="N11" s="879"/>
      <c r="O11" s="879"/>
      <c r="P11" s="879"/>
      <c r="Q11" s="879"/>
      <c r="R11" s="879"/>
    </row>
    <row r="12" spans="1:19" ht="365.25" customHeight="1" x14ac:dyDescent="0.25">
      <c r="A12" s="883"/>
      <c r="B12" s="883"/>
      <c r="C12" s="883"/>
      <c r="D12" s="883"/>
      <c r="E12" s="883"/>
      <c r="F12" s="1202"/>
      <c r="G12" s="883"/>
      <c r="H12" s="463" t="s">
        <v>1282</v>
      </c>
      <c r="I12" s="286">
        <v>5</v>
      </c>
      <c r="J12" s="883"/>
      <c r="K12" s="883"/>
      <c r="L12" s="883"/>
      <c r="M12" s="883"/>
      <c r="N12" s="883"/>
      <c r="O12" s="883"/>
      <c r="P12" s="883"/>
      <c r="Q12" s="883"/>
      <c r="R12" s="883"/>
    </row>
    <row r="13" spans="1:19" ht="187.5" customHeight="1" x14ac:dyDescent="0.25">
      <c r="A13" s="283">
        <v>4</v>
      </c>
      <c r="B13" s="283">
        <v>1</v>
      </c>
      <c r="C13" s="283">
        <v>4</v>
      </c>
      <c r="D13" s="283">
        <v>2</v>
      </c>
      <c r="E13" s="463" t="s">
        <v>2746</v>
      </c>
      <c r="F13" s="463" t="s">
        <v>2747</v>
      </c>
      <c r="G13" s="283" t="s">
        <v>1161</v>
      </c>
      <c r="H13" s="283" t="s">
        <v>56</v>
      </c>
      <c r="I13" s="283">
        <v>35</v>
      </c>
      <c r="J13" s="283" t="s">
        <v>2748</v>
      </c>
      <c r="K13" s="283" t="s">
        <v>38</v>
      </c>
      <c r="L13" s="467"/>
      <c r="M13" s="287">
        <v>43000</v>
      </c>
      <c r="N13" s="467"/>
      <c r="O13" s="287">
        <v>43000</v>
      </c>
      <c r="P13" s="475"/>
      <c r="Q13" s="283" t="s">
        <v>2733</v>
      </c>
      <c r="R13" s="283" t="s">
        <v>2749</v>
      </c>
    </row>
    <row r="14" spans="1:19" ht="214.5" customHeight="1" x14ac:dyDescent="0.25">
      <c r="A14" s="283">
        <v>5</v>
      </c>
      <c r="B14" s="283">
        <v>1</v>
      </c>
      <c r="C14" s="283">
        <v>4</v>
      </c>
      <c r="D14" s="283">
        <v>2</v>
      </c>
      <c r="E14" s="283" t="s">
        <v>2750</v>
      </c>
      <c r="F14" s="463" t="s">
        <v>2751</v>
      </c>
      <c r="G14" s="283" t="s">
        <v>2752</v>
      </c>
      <c r="H14" s="283" t="s">
        <v>998</v>
      </c>
      <c r="I14" s="286">
        <v>1</v>
      </c>
      <c r="J14" s="283" t="s">
        <v>2753</v>
      </c>
      <c r="K14" s="283"/>
      <c r="L14" s="288" t="s">
        <v>38</v>
      </c>
      <c r="M14" s="287"/>
      <c r="N14" s="287">
        <v>20000</v>
      </c>
      <c r="O14" s="287"/>
      <c r="P14" s="287">
        <v>20000</v>
      </c>
      <c r="Q14" s="283" t="s">
        <v>2733</v>
      </c>
      <c r="R14" s="283" t="s">
        <v>2749</v>
      </c>
    </row>
    <row r="15" spans="1:19" ht="312.75" customHeight="1" x14ac:dyDescent="0.25">
      <c r="A15" s="283">
        <v>6</v>
      </c>
      <c r="B15" s="283">
        <v>1</v>
      </c>
      <c r="C15" s="283">
        <v>4</v>
      </c>
      <c r="D15" s="283">
        <v>2</v>
      </c>
      <c r="E15" s="283" t="s">
        <v>2754</v>
      </c>
      <c r="F15" s="463" t="s">
        <v>2755</v>
      </c>
      <c r="G15" s="283" t="s">
        <v>2756</v>
      </c>
      <c r="H15" s="283" t="s">
        <v>1282</v>
      </c>
      <c r="I15" s="286">
        <v>1</v>
      </c>
      <c r="J15" s="283" t="s">
        <v>2757</v>
      </c>
      <c r="K15" s="283"/>
      <c r="L15" s="288" t="s">
        <v>34</v>
      </c>
      <c r="M15" s="287"/>
      <c r="N15" s="287">
        <v>20000</v>
      </c>
      <c r="O15" s="287"/>
      <c r="P15" s="287">
        <v>20000</v>
      </c>
      <c r="Q15" s="283" t="s">
        <v>2733</v>
      </c>
      <c r="R15" s="283" t="s">
        <v>2758</v>
      </c>
    </row>
    <row r="16" spans="1:19" ht="279" customHeight="1" x14ac:dyDescent="0.25">
      <c r="A16" s="283">
        <v>7</v>
      </c>
      <c r="B16" s="283">
        <v>1</v>
      </c>
      <c r="C16" s="283">
        <v>4</v>
      </c>
      <c r="D16" s="283">
        <v>2</v>
      </c>
      <c r="E16" s="283" t="s">
        <v>2759</v>
      </c>
      <c r="F16" s="463" t="s">
        <v>2760</v>
      </c>
      <c r="G16" s="283" t="s">
        <v>2756</v>
      </c>
      <c r="H16" s="283" t="s">
        <v>1282</v>
      </c>
      <c r="I16" s="286">
        <v>1</v>
      </c>
      <c r="J16" s="283" t="s">
        <v>2761</v>
      </c>
      <c r="K16" s="286" t="s">
        <v>34</v>
      </c>
      <c r="L16" s="288"/>
      <c r="M16" s="287"/>
      <c r="N16" s="287">
        <v>20000</v>
      </c>
      <c r="O16" s="287"/>
      <c r="P16" s="287">
        <v>20000</v>
      </c>
      <c r="Q16" s="283" t="s">
        <v>2733</v>
      </c>
      <c r="R16" s="283" t="s">
        <v>2762</v>
      </c>
    </row>
    <row r="17" spans="1:18" ht="78.75" customHeight="1" x14ac:dyDescent="0.25">
      <c r="A17" s="878">
        <v>8</v>
      </c>
      <c r="B17" s="878">
        <v>1</v>
      </c>
      <c r="C17" s="878">
        <v>4</v>
      </c>
      <c r="D17" s="878">
        <v>2</v>
      </c>
      <c r="E17" s="878" t="s">
        <v>2763</v>
      </c>
      <c r="F17" s="1231" t="s">
        <v>2764</v>
      </c>
      <c r="G17" s="878" t="s">
        <v>2765</v>
      </c>
      <c r="H17" s="283" t="s">
        <v>56</v>
      </c>
      <c r="I17" s="286">
        <v>15</v>
      </c>
      <c r="J17" s="878" t="s">
        <v>2766</v>
      </c>
      <c r="K17" s="878" t="s">
        <v>38</v>
      </c>
      <c r="L17" s="899"/>
      <c r="M17" s="880">
        <v>61183.81</v>
      </c>
      <c r="N17" s="1246"/>
      <c r="O17" s="880">
        <v>61183.81</v>
      </c>
      <c r="P17" s="1246"/>
      <c r="Q17" s="878" t="s">
        <v>2733</v>
      </c>
      <c r="R17" s="878" t="s">
        <v>2767</v>
      </c>
    </row>
    <row r="18" spans="1:18" ht="240.75" customHeight="1" x14ac:dyDescent="0.25">
      <c r="A18" s="883"/>
      <c r="B18" s="883"/>
      <c r="C18" s="883"/>
      <c r="D18" s="883"/>
      <c r="E18" s="883"/>
      <c r="F18" s="1245"/>
      <c r="G18" s="883"/>
      <c r="H18" s="286" t="s">
        <v>1282</v>
      </c>
      <c r="I18" s="286">
        <v>1</v>
      </c>
      <c r="J18" s="883"/>
      <c r="K18" s="883"/>
      <c r="L18" s="883"/>
      <c r="M18" s="883"/>
      <c r="N18" s="883"/>
      <c r="O18" s="883"/>
      <c r="P18" s="883"/>
      <c r="Q18" s="883"/>
      <c r="R18" s="883"/>
    </row>
    <row r="19" spans="1:18" ht="51.75" customHeight="1" x14ac:dyDescent="0.25">
      <c r="A19" s="878">
        <v>9</v>
      </c>
      <c r="B19" s="878">
        <v>1</v>
      </c>
      <c r="C19" s="887">
        <v>4</v>
      </c>
      <c r="D19" s="878">
        <v>2</v>
      </c>
      <c r="E19" s="878" t="s">
        <v>1632</v>
      </c>
      <c r="F19" s="878" t="s">
        <v>2768</v>
      </c>
      <c r="G19" s="878" t="s">
        <v>444</v>
      </c>
      <c r="H19" s="300" t="s">
        <v>1158</v>
      </c>
      <c r="I19" s="300">
        <v>2</v>
      </c>
      <c r="J19" s="947" t="s">
        <v>2769</v>
      </c>
      <c r="K19" s="947" t="s">
        <v>38</v>
      </c>
      <c r="L19" s="947"/>
      <c r="M19" s="944">
        <v>25300</v>
      </c>
      <c r="N19" s="944"/>
      <c r="O19" s="944">
        <v>25300</v>
      </c>
      <c r="P19" s="944"/>
      <c r="Q19" s="947" t="s">
        <v>2733</v>
      </c>
      <c r="R19" s="947" t="s">
        <v>2762</v>
      </c>
    </row>
    <row r="20" spans="1:18" ht="38.25" customHeight="1" x14ac:dyDescent="0.25">
      <c r="A20" s="879"/>
      <c r="B20" s="879"/>
      <c r="C20" s="888"/>
      <c r="D20" s="879"/>
      <c r="E20" s="879"/>
      <c r="F20" s="879"/>
      <c r="G20" s="883"/>
      <c r="H20" s="300" t="s">
        <v>675</v>
      </c>
      <c r="I20" s="300">
        <v>80</v>
      </c>
      <c r="J20" s="948"/>
      <c r="K20" s="948"/>
      <c r="L20" s="948"/>
      <c r="M20" s="945"/>
      <c r="N20" s="945"/>
      <c r="O20" s="945"/>
      <c r="P20" s="945"/>
      <c r="Q20" s="948"/>
      <c r="R20" s="948"/>
    </row>
    <row r="21" spans="1:18" ht="180.75" customHeight="1" x14ac:dyDescent="0.25">
      <c r="A21" s="883"/>
      <c r="B21" s="883"/>
      <c r="C21" s="889"/>
      <c r="D21" s="883"/>
      <c r="E21" s="883"/>
      <c r="F21" s="883"/>
      <c r="G21" s="286" t="s">
        <v>886</v>
      </c>
      <c r="H21" s="286" t="s">
        <v>1011</v>
      </c>
      <c r="I21" s="286">
        <v>1</v>
      </c>
      <c r="J21" s="949"/>
      <c r="K21" s="949"/>
      <c r="L21" s="949"/>
      <c r="M21" s="946"/>
      <c r="N21" s="946"/>
      <c r="O21" s="946"/>
      <c r="P21" s="946"/>
      <c r="Q21" s="949"/>
      <c r="R21" s="949"/>
    </row>
    <row r="22" spans="1:18" x14ac:dyDescent="0.25">
      <c r="A22" s="878">
        <v>10</v>
      </c>
      <c r="B22" s="878">
        <v>1</v>
      </c>
      <c r="C22" s="887">
        <v>4</v>
      </c>
      <c r="D22" s="878">
        <v>2</v>
      </c>
      <c r="E22" s="878" t="s">
        <v>2770</v>
      </c>
      <c r="F22" s="878" t="s">
        <v>2771</v>
      </c>
      <c r="G22" s="878" t="s">
        <v>2772</v>
      </c>
      <c r="H22" s="300" t="s">
        <v>2773</v>
      </c>
      <c r="I22" s="300">
        <v>1</v>
      </c>
      <c r="J22" s="947" t="s">
        <v>2774</v>
      </c>
      <c r="K22" s="947" t="s">
        <v>2775</v>
      </c>
      <c r="L22" s="947"/>
      <c r="M22" s="944">
        <v>6000</v>
      </c>
      <c r="N22" s="944"/>
      <c r="O22" s="944">
        <v>6000</v>
      </c>
      <c r="P22" s="944"/>
      <c r="Q22" s="947" t="s">
        <v>2733</v>
      </c>
      <c r="R22" s="947" t="s">
        <v>2762</v>
      </c>
    </row>
    <row r="23" spans="1:18" ht="91.5" customHeight="1" x14ac:dyDescent="0.25">
      <c r="A23" s="879"/>
      <c r="B23" s="879"/>
      <c r="C23" s="888"/>
      <c r="D23" s="879"/>
      <c r="E23" s="879"/>
      <c r="F23" s="879"/>
      <c r="G23" s="883"/>
      <c r="H23" s="300" t="s">
        <v>675</v>
      </c>
      <c r="I23" s="300">
        <v>50</v>
      </c>
      <c r="J23" s="948"/>
      <c r="K23" s="948"/>
      <c r="L23" s="948"/>
      <c r="M23" s="945"/>
      <c r="N23" s="945"/>
      <c r="O23" s="945"/>
      <c r="P23" s="945"/>
      <c r="Q23" s="948"/>
      <c r="R23" s="948"/>
    </row>
    <row r="24" spans="1:18" ht="54.75" customHeight="1" x14ac:dyDescent="0.25">
      <c r="A24" s="883"/>
      <c r="B24" s="883"/>
      <c r="C24" s="889"/>
      <c r="D24" s="883"/>
      <c r="E24" s="883"/>
      <c r="F24" s="883"/>
      <c r="G24" s="286" t="s">
        <v>1809</v>
      </c>
      <c r="H24" s="286" t="s">
        <v>58</v>
      </c>
      <c r="I24" s="286">
        <v>1</v>
      </c>
      <c r="J24" s="949"/>
      <c r="K24" s="949"/>
      <c r="L24" s="949"/>
      <c r="M24" s="946"/>
      <c r="N24" s="946"/>
      <c r="O24" s="946"/>
      <c r="P24" s="946"/>
      <c r="Q24" s="949"/>
      <c r="R24" s="949"/>
    </row>
    <row r="25" spans="1:18" ht="31.5" customHeight="1" x14ac:dyDescent="0.25">
      <c r="A25" s="887">
        <v>11</v>
      </c>
      <c r="B25" s="887">
        <v>1</v>
      </c>
      <c r="C25" s="887">
        <v>4</v>
      </c>
      <c r="D25" s="887">
        <v>2</v>
      </c>
      <c r="E25" s="878" t="s">
        <v>2776</v>
      </c>
      <c r="F25" s="1201" t="s">
        <v>2777</v>
      </c>
      <c r="G25" s="878" t="s">
        <v>2772</v>
      </c>
      <c r="H25" s="283" t="s">
        <v>998</v>
      </c>
      <c r="I25" s="283">
        <v>2</v>
      </c>
      <c r="J25" s="878" t="s">
        <v>1983</v>
      </c>
      <c r="K25" s="878" t="s">
        <v>2775</v>
      </c>
      <c r="L25" s="878"/>
      <c r="M25" s="892">
        <v>2000</v>
      </c>
      <c r="N25" s="878"/>
      <c r="O25" s="892">
        <v>2000</v>
      </c>
      <c r="P25" s="878"/>
      <c r="Q25" s="878" t="s">
        <v>2733</v>
      </c>
      <c r="R25" s="878" t="s">
        <v>2745</v>
      </c>
    </row>
    <row r="26" spans="1:18" ht="134.25" customHeight="1" x14ac:dyDescent="0.25">
      <c r="A26" s="889"/>
      <c r="B26" s="889"/>
      <c r="C26" s="889"/>
      <c r="D26" s="889"/>
      <c r="E26" s="883"/>
      <c r="F26" s="1202"/>
      <c r="G26" s="883"/>
      <c r="H26" s="283" t="s">
        <v>56</v>
      </c>
      <c r="I26" s="286">
        <v>100</v>
      </c>
      <c r="J26" s="883"/>
      <c r="K26" s="883"/>
      <c r="L26" s="883"/>
      <c r="M26" s="894"/>
      <c r="N26" s="883"/>
      <c r="O26" s="894"/>
      <c r="P26" s="883"/>
      <c r="Q26" s="883"/>
      <c r="R26" s="883"/>
    </row>
    <row r="27" spans="1:18" ht="148.5" customHeight="1" x14ac:dyDescent="0.25">
      <c r="A27" s="283">
        <v>12</v>
      </c>
      <c r="B27" s="283">
        <v>1</v>
      </c>
      <c r="C27" s="283">
        <v>4</v>
      </c>
      <c r="D27" s="283">
        <v>2</v>
      </c>
      <c r="E27" s="463" t="s">
        <v>2778</v>
      </c>
      <c r="F27" s="476" t="s">
        <v>2779</v>
      </c>
      <c r="G27" s="283" t="s">
        <v>1161</v>
      </c>
      <c r="H27" s="283" t="s">
        <v>56</v>
      </c>
      <c r="I27" s="283">
        <v>13</v>
      </c>
      <c r="J27" s="283" t="s">
        <v>2748</v>
      </c>
      <c r="K27" s="283" t="s">
        <v>38</v>
      </c>
      <c r="L27" s="467"/>
      <c r="M27" s="287">
        <v>44160</v>
      </c>
      <c r="N27" s="467"/>
      <c r="O27" s="287">
        <v>44160</v>
      </c>
      <c r="P27" s="475"/>
      <c r="Q27" s="283" t="s">
        <v>2733</v>
      </c>
      <c r="R27" s="283" t="s">
        <v>2749</v>
      </c>
    </row>
    <row r="28" spans="1:18" ht="222" customHeight="1" x14ac:dyDescent="0.25">
      <c r="A28" s="283">
        <v>13</v>
      </c>
      <c r="B28" s="283">
        <v>1</v>
      </c>
      <c r="C28" s="283">
        <v>4</v>
      </c>
      <c r="D28" s="283">
        <v>2</v>
      </c>
      <c r="E28" s="473" t="s">
        <v>2780</v>
      </c>
      <c r="F28" s="477" t="s">
        <v>2781</v>
      </c>
      <c r="G28" s="478" t="s">
        <v>2782</v>
      </c>
      <c r="H28" s="283" t="s">
        <v>2783</v>
      </c>
      <c r="I28" s="283">
        <v>4</v>
      </c>
      <c r="J28" s="283" t="s">
        <v>2784</v>
      </c>
      <c r="K28" s="283"/>
      <c r="L28" s="283" t="s">
        <v>34</v>
      </c>
      <c r="M28" s="287"/>
      <c r="N28" s="287">
        <v>60000</v>
      </c>
      <c r="O28" s="287"/>
      <c r="P28" s="479">
        <v>60000</v>
      </c>
      <c r="Q28" s="283" t="s">
        <v>2733</v>
      </c>
      <c r="R28" s="283" t="s">
        <v>2749</v>
      </c>
    </row>
    <row r="29" spans="1:18" ht="221.25" customHeight="1" x14ac:dyDescent="0.25">
      <c r="A29" s="283">
        <v>14</v>
      </c>
      <c r="B29" s="283">
        <v>1</v>
      </c>
      <c r="C29" s="283">
        <v>4</v>
      </c>
      <c r="D29" s="283">
        <v>2</v>
      </c>
      <c r="E29" s="463" t="s">
        <v>2785</v>
      </c>
      <c r="F29" s="463" t="s">
        <v>2786</v>
      </c>
      <c r="G29" s="283" t="s">
        <v>1161</v>
      </c>
      <c r="H29" s="283" t="s">
        <v>56</v>
      </c>
      <c r="I29" s="283">
        <v>20</v>
      </c>
      <c r="J29" s="283" t="s">
        <v>2787</v>
      </c>
      <c r="K29" s="283"/>
      <c r="L29" s="283" t="s">
        <v>34</v>
      </c>
      <c r="M29" s="287"/>
      <c r="N29" s="287">
        <v>80000</v>
      </c>
      <c r="O29" s="287"/>
      <c r="P29" s="479">
        <v>80000</v>
      </c>
      <c r="Q29" s="283" t="s">
        <v>2733</v>
      </c>
      <c r="R29" s="283" t="s">
        <v>2749</v>
      </c>
    </row>
    <row r="30" spans="1:18" ht="195" x14ac:dyDescent="0.25">
      <c r="A30" s="283">
        <v>15</v>
      </c>
      <c r="B30" s="283">
        <v>1</v>
      </c>
      <c r="C30" s="283">
        <v>4</v>
      </c>
      <c r="D30" s="283">
        <v>2</v>
      </c>
      <c r="E30" s="463" t="s">
        <v>2788</v>
      </c>
      <c r="F30" s="463" t="s">
        <v>2789</v>
      </c>
      <c r="G30" s="283" t="s">
        <v>2730</v>
      </c>
      <c r="H30" s="283" t="s">
        <v>2731</v>
      </c>
      <c r="I30" s="283">
        <v>1</v>
      </c>
      <c r="J30" s="283" t="s">
        <v>2732</v>
      </c>
      <c r="K30" s="283"/>
      <c r="L30" s="283" t="s">
        <v>38</v>
      </c>
      <c r="M30" s="287"/>
      <c r="N30" s="287">
        <v>55000</v>
      </c>
      <c r="O30" s="287"/>
      <c r="P30" s="479">
        <v>55000</v>
      </c>
      <c r="Q30" s="283" t="s">
        <v>2733</v>
      </c>
      <c r="R30" s="283" t="s">
        <v>2749</v>
      </c>
    </row>
    <row r="31" spans="1:18" ht="243" customHeight="1" x14ac:dyDescent="0.25">
      <c r="A31" s="283">
        <v>16</v>
      </c>
      <c r="B31" s="283">
        <v>1</v>
      </c>
      <c r="C31" s="283">
        <v>4</v>
      </c>
      <c r="D31" s="283">
        <v>5</v>
      </c>
      <c r="E31" s="463" t="s">
        <v>2790</v>
      </c>
      <c r="F31" s="480" t="s">
        <v>2791</v>
      </c>
      <c r="G31" s="283" t="s">
        <v>44</v>
      </c>
      <c r="H31" s="283" t="s">
        <v>56</v>
      </c>
      <c r="I31" s="283">
        <v>20</v>
      </c>
      <c r="J31" s="283" t="s">
        <v>2792</v>
      </c>
      <c r="K31" s="283"/>
      <c r="L31" s="283" t="s">
        <v>34</v>
      </c>
      <c r="M31" s="287"/>
      <c r="N31" s="287">
        <v>80000</v>
      </c>
      <c r="O31" s="287"/>
      <c r="P31" s="479">
        <v>80000</v>
      </c>
      <c r="Q31" s="283" t="s">
        <v>2733</v>
      </c>
      <c r="R31" s="283" t="s">
        <v>2749</v>
      </c>
    </row>
    <row r="32" spans="1:18" ht="51.75" customHeight="1" x14ac:dyDescent="0.25">
      <c r="A32" s="878">
        <v>17</v>
      </c>
      <c r="B32" s="878">
        <v>1</v>
      </c>
      <c r="C32" s="887">
        <v>4</v>
      </c>
      <c r="D32" s="878">
        <v>2</v>
      </c>
      <c r="E32" s="878" t="s">
        <v>2793</v>
      </c>
      <c r="F32" s="878" t="s">
        <v>2947</v>
      </c>
      <c r="G32" s="878" t="s">
        <v>444</v>
      </c>
      <c r="H32" s="300" t="s">
        <v>1158</v>
      </c>
      <c r="I32" s="300">
        <v>12</v>
      </c>
      <c r="J32" s="947" t="s">
        <v>2769</v>
      </c>
      <c r="K32" s="947"/>
      <c r="L32" s="947" t="s">
        <v>34</v>
      </c>
      <c r="M32" s="944"/>
      <c r="N32" s="944">
        <v>200000</v>
      </c>
      <c r="O32" s="944"/>
      <c r="P32" s="944">
        <v>200000</v>
      </c>
      <c r="Q32" s="947" t="s">
        <v>2733</v>
      </c>
      <c r="R32" s="947" t="s">
        <v>2762</v>
      </c>
    </row>
    <row r="33" spans="1:18" ht="49.5" customHeight="1" x14ac:dyDescent="0.25">
      <c r="A33" s="879"/>
      <c r="B33" s="879"/>
      <c r="C33" s="888"/>
      <c r="D33" s="879"/>
      <c r="E33" s="879"/>
      <c r="F33" s="879"/>
      <c r="G33" s="883"/>
      <c r="H33" s="300" t="s">
        <v>675</v>
      </c>
      <c r="I33" s="300">
        <v>240</v>
      </c>
      <c r="J33" s="948"/>
      <c r="K33" s="948"/>
      <c r="L33" s="948"/>
      <c r="M33" s="945"/>
      <c r="N33" s="945"/>
      <c r="O33" s="945"/>
      <c r="P33" s="945"/>
      <c r="Q33" s="948"/>
      <c r="R33" s="948"/>
    </row>
    <row r="34" spans="1:18" ht="162.75" customHeight="1" x14ac:dyDescent="0.25">
      <c r="A34" s="883"/>
      <c r="B34" s="883"/>
      <c r="C34" s="889"/>
      <c r="D34" s="883"/>
      <c r="E34" s="883"/>
      <c r="F34" s="883"/>
      <c r="G34" s="286" t="s">
        <v>886</v>
      </c>
      <c r="H34" s="286" t="s">
        <v>1011</v>
      </c>
      <c r="I34" s="286">
        <v>6</v>
      </c>
      <c r="J34" s="949"/>
      <c r="K34" s="949"/>
      <c r="L34" s="949"/>
      <c r="M34" s="946"/>
      <c r="N34" s="946"/>
      <c r="O34" s="946"/>
      <c r="P34" s="946"/>
      <c r="Q34" s="949"/>
      <c r="R34" s="949"/>
    </row>
    <row r="35" spans="1:18" ht="84.75" customHeight="1" x14ac:dyDescent="0.25">
      <c r="A35" s="1247">
        <v>18</v>
      </c>
      <c r="B35" s="1247">
        <v>1</v>
      </c>
      <c r="C35" s="1247">
        <v>4</v>
      </c>
      <c r="D35" s="1247">
        <v>2</v>
      </c>
      <c r="E35" s="1251" t="s">
        <v>2794</v>
      </c>
      <c r="F35" s="1251" t="s">
        <v>2795</v>
      </c>
      <c r="G35" s="640" t="s">
        <v>2796</v>
      </c>
      <c r="H35" s="641" t="s">
        <v>56</v>
      </c>
      <c r="I35" s="641">
        <v>100</v>
      </c>
      <c r="J35" s="1251" t="s">
        <v>2797</v>
      </c>
      <c r="K35" s="1247"/>
      <c r="L35" s="1247" t="s">
        <v>38</v>
      </c>
      <c r="M35" s="1249"/>
      <c r="N35" s="1249">
        <v>26000</v>
      </c>
      <c r="O35" s="1249"/>
      <c r="P35" s="1249">
        <v>26000</v>
      </c>
      <c r="Q35" s="1247" t="s">
        <v>2733</v>
      </c>
      <c r="R35" s="1247" t="s">
        <v>2749</v>
      </c>
    </row>
    <row r="36" spans="1:18" ht="69.75" customHeight="1" x14ac:dyDescent="0.25">
      <c r="A36" s="1248"/>
      <c r="B36" s="1248"/>
      <c r="C36" s="1248"/>
      <c r="D36" s="1248"/>
      <c r="E36" s="1252"/>
      <c r="F36" s="1252"/>
      <c r="G36" s="641" t="s">
        <v>2756</v>
      </c>
      <c r="H36" s="641" t="s">
        <v>1282</v>
      </c>
      <c r="I36" s="641">
        <v>1</v>
      </c>
      <c r="J36" s="1252"/>
      <c r="K36" s="1248"/>
      <c r="L36" s="1248"/>
      <c r="M36" s="1250"/>
      <c r="N36" s="1250"/>
      <c r="O36" s="1250"/>
      <c r="P36" s="1250"/>
      <c r="Q36" s="1248"/>
      <c r="R36" s="1248"/>
    </row>
    <row r="37" spans="1:18" x14ac:dyDescent="0.25">
      <c r="Q37" s="233"/>
    </row>
    <row r="38" spans="1:18" ht="15.75" x14ac:dyDescent="0.25">
      <c r="N38" s="852"/>
      <c r="O38" s="966" t="s">
        <v>35</v>
      </c>
      <c r="P38" s="966"/>
      <c r="Q38" s="966"/>
    </row>
    <row r="39" spans="1:18" x14ac:dyDescent="0.25">
      <c r="N39" s="852"/>
      <c r="O39" s="292" t="s">
        <v>36</v>
      </c>
      <c r="P39" s="852" t="s">
        <v>37</v>
      </c>
      <c r="Q39" s="852"/>
    </row>
    <row r="40" spans="1:18" x14ac:dyDescent="0.25">
      <c r="N40" s="852"/>
      <c r="O40" s="292"/>
      <c r="P40" s="292">
        <v>2020</v>
      </c>
      <c r="Q40" s="292">
        <v>2021</v>
      </c>
    </row>
    <row r="41" spans="1:18" x14ac:dyDescent="0.25">
      <c r="N41" s="292" t="s">
        <v>887</v>
      </c>
      <c r="O41" s="270">
        <v>18</v>
      </c>
      <c r="P41" s="199">
        <v>308161.28999999998</v>
      </c>
      <c r="Q41" s="199">
        <f>P9+P14+P15+P16+P28+P29+P30+P31+P32+P35</f>
        <v>591000</v>
      </c>
    </row>
    <row r="42" spans="1:18" x14ac:dyDescent="0.25">
      <c r="N42" s="233"/>
    </row>
    <row r="43" spans="1:18" x14ac:dyDescent="0.25">
      <c r="Q43" s="233"/>
    </row>
  </sheetData>
  <mergeCells count="144">
    <mergeCell ref="A35:A36"/>
    <mergeCell ref="B35:B36"/>
    <mergeCell ref="C35:C36"/>
    <mergeCell ref="D35:D36"/>
    <mergeCell ref="E35:E36"/>
    <mergeCell ref="F35:F36"/>
    <mergeCell ref="J35:J36"/>
    <mergeCell ref="K35:K36"/>
    <mergeCell ref="K32:K34"/>
    <mergeCell ref="O32:O34"/>
    <mergeCell ref="P32:P34"/>
    <mergeCell ref="R35:R36"/>
    <mergeCell ref="N38:N40"/>
    <mergeCell ref="O38:Q38"/>
    <mergeCell ref="P39:Q39"/>
    <mergeCell ref="L35:L36"/>
    <mergeCell ref="M35:M36"/>
    <mergeCell ref="N35:N36"/>
    <mergeCell ref="O35:O36"/>
    <mergeCell ref="P35:P36"/>
    <mergeCell ref="Q35:Q36"/>
    <mergeCell ref="N22:N24"/>
    <mergeCell ref="O22:O24"/>
    <mergeCell ref="P22:P24"/>
    <mergeCell ref="Q25:Q26"/>
    <mergeCell ref="R25:R26"/>
    <mergeCell ref="A32:A34"/>
    <mergeCell ref="B32:B34"/>
    <mergeCell ref="C32:C34"/>
    <mergeCell ref="D32:D34"/>
    <mergeCell ref="E32:E34"/>
    <mergeCell ref="F32:F34"/>
    <mergeCell ref="G32:G33"/>
    <mergeCell ref="J32:J34"/>
    <mergeCell ref="K25:K26"/>
    <mergeCell ref="L25:L26"/>
    <mergeCell ref="M25:M26"/>
    <mergeCell ref="N25:N26"/>
    <mergeCell ref="O25:O26"/>
    <mergeCell ref="P25:P26"/>
    <mergeCell ref="Q32:Q34"/>
    <mergeCell ref="R32:R34"/>
    <mergeCell ref="L32:L34"/>
    <mergeCell ref="M32:M34"/>
    <mergeCell ref="N32:N34"/>
    <mergeCell ref="A25:A26"/>
    <mergeCell ref="B25:B26"/>
    <mergeCell ref="C25:C26"/>
    <mergeCell ref="D25:D26"/>
    <mergeCell ref="E25:E26"/>
    <mergeCell ref="F25:F26"/>
    <mergeCell ref="G25:G26"/>
    <mergeCell ref="J25:J26"/>
    <mergeCell ref="K22:K24"/>
    <mergeCell ref="M17:M18"/>
    <mergeCell ref="N17:N18"/>
    <mergeCell ref="O17:O18"/>
    <mergeCell ref="P17:P18"/>
    <mergeCell ref="Q19:Q21"/>
    <mergeCell ref="R19:R21"/>
    <mergeCell ref="A22:A24"/>
    <mergeCell ref="B22:B24"/>
    <mergeCell ref="C22:C24"/>
    <mergeCell ref="D22:D24"/>
    <mergeCell ref="E22:E24"/>
    <mergeCell ref="F22:F24"/>
    <mergeCell ref="G22:G23"/>
    <mergeCell ref="J22:J24"/>
    <mergeCell ref="K19:K21"/>
    <mergeCell ref="L19:L21"/>
    <mergeCell ref="M19:M21"/>
    <mergeCell ref="N19:N21"/>
    <mergeCell ref="O19:O21"/>
    <mergeCell ref="P19:P21"/>
    <mergeCell ref="Q22:Q24"/>
    <mergeCell ref="R22:R24"/>
    <mergeCell ref="L22:L24"/>
    <mergeCell ref="M22:M24"/>
    <mergeCell ref="A19:A21"/>
    <mergeCell ref="B19:B21"/>
    <mergeCell ref="C19:C21"/>
    <mergeCell ref="D19:D21"/>
    <mergeCell ref="E19:E21"/>
    <mergeCell ref="F19:F21"/>
    <mergeCell ref="G19:G20"/>
    <mergeCell ref="J19:J21"/>
    <mergeCell ref="K17:K18"/>
    <mergeCell ref="L7:L8"/>
    <mergeCell ref="M7:M8"/>
    <mergeCell ref="N7:N8"/>
    <mergeCell ref="O7:O8"/>
    <mergeCell ref="P7:P8"/>
    <mergeCell ref="Q10:Q12"/>
    <mergeCell ref="R10:R12"/>
    <mergeCell ref="A17:A18"/>
    <mergeCell ref="B17:B18"/>
    <mergeCell ref="C17:C18"/>
    <mergeCell ref="D17:D18"/>
    <mergeCell ref="E17:E18"/>
    <mergeCell ref="F17:F18"/>
    <mergeCell ref="G17:G18"/>
    <mergeCell ref="J17:J18"/>
    <mergeCell ref="K10:K12"/>
    <mergeCell ref="L10:L12"/>
    <mergeCell ref="M10:M12"/>
    <mergeCell ref="N10:N12"/>
    <mergeCell ref="O10:O12"/>
    <mergeCell ref="P10:P12"/>
    <mergeCell ref="Q17:Q18"/>
    <mergeCell ref="R17:R18"/>
    <mergeCell ref="L17:L18"/>
    <mergeCell ref="A10:A12"/>
    <mergeCell ref="B10:B12"/>
    <mergeCell ref="C10:C12"/>
    <mergeCell ref="D10:D12"/>
    <mergeCell ref="E10:E12"/>
    <mergeCell ref="F10:F12"/>
    <mergeCell ref="G10:G12"/>
    <mergeCell ref="J10:J12"/>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6"/>
  <sheetViews>
    <sheetView zoomScale="55" zoomScaleNormal="55" workbookViewId="0">
      <selection activeCell="F11" sqref="F11"/>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14"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20.570312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x14ac:dyDescent="0.25">
      <c r="A2" s="37" t="s">
        <v>2966</v>
      </c>
    </row>
    <row r="3" spans="1:19" x14ac:dyDescent="0.25">
      <c r="M3" s="2"/>
      <c r="N3" s="2"/>
      <c r="O3" s="2"/>
      <c r="P3" s="2"/>
    </row>
    <row r="4" spans="1:19" s="4" customFormat="1" ht="31.5" customHeight="1" x14ac:dyDescent="0.2">
      <c r="A4" s="643" t="s">
        <v>0</v>
      </c>
      <c r="B4" s="645" t="s">
        <v>1</v>
      </c>
      <c r="C4" s="645" t="s">
        <v>2</v>
      </c>
      <c r="D4" s="645" t="s">
        <v>3</v>
      </c>
      <c r="E4" s="643" t="s">
        <v>4</v>
      </c>
      <c r="F4" s="643" t="s">
        <v>5</v>
      </c>
      <c r="G4" s="643" t="s">
        <v>6</v>
      </c>
      <c r="H4" s="661" t="s">
        <v>7</v>
      </c>
      <c r="I4" s="661"/>
      <c r="J4" s="643" t="s">
        <v>8</v>
      </c>
      <c r="K4" s="666" t="s">
        <v>9</v>
      </c>
      <c r="L4" s="732"/>
      <c r="M4" s="733" t="s">
        <v>10</v>
      </c>
      <c r="N4" s="734"/>
      <c r="O4" s="733" t="s">
        <v>11</v>
      </c>
      <c r="P4" s="734"/>
      <c r="Q4" s="643" t="s">
        <v>12</v>
      </c>
      <c r="R4" s="645" t="s">
        <v>13</v>
      </c>
      <c r="S4" s="3"/>
    </row>
    <row r="5" spans="1:19" s="4" customFormat="1" x14ac:dyDescent="0.2">
      <c r="A5" s="644"/>
      <c r="B5" s="646"/>
      <c r="C5" s="646"/>
      <c r="D5" s="646"/>
      <c r="E5" s="644"/>
      <c r="F5" s="644"/>
      <c r="G5" s="644"/>
      <c r="H5" s="33" t="s">
        <v>14</v>
      </c>
      <c r="I5" s="33" t="s">
        <v>15</v>
      </c>
      <c r="J5" s="644"/>
      <c r="K5" s="34">
        <v>2020</v>
      </c>
      <c r="L5" s="34">
        <v>2021</v>
      </c>
      <c r="M5" s="5">
        <v>2020</v>
      </c>
      <c r="N5" s="5">
        <v>2021</v>
      </c>
      <c r="O5" s="5">
        <v>2020</v>
      </c>
      <c r="P5" s="5">
        <v>2021</v>
      </c>
      <c r="Q5" s="644"/>
      <c r="R5" s="646"/>
      <c r="S5" s="3"/>
    </row>
    <row r="6" spans="1:19" s="4" customFormat="1" x14ac:dyDescent="0.2">
      <c r="A6" s="31" t="s">
        <v>16</v>
      </c>
      <c r="B6" s="33" t="s">
        <v>17</v>
      </c>
      <c r="C6" s="33" t="s">
        <v>18</v>
      </c>
      <c r="D6" s="33" t="s">
        <v>19</v>
      </c>
      <c r="E6" s="31" t="s">
        <v>20</v>
      </c>
      <c r="F6" s="31" t="s">
        <v>21</v>
      </c>
      <c r="G6" s="31" t="s">
        <v>22</v>
      </c>
      <c r="H6" s="33" t="s">
        <v>23</v>
      </c>
      <c r="I6" s="33" t="s">
        <v>24</v>
      </c>
      <c r="J6" s="31" t="s">
        <v>25</v>
      </c>
      <c r="K6" s="34" t="s">
        <v>26</v>
      </c>
      <c r="L6" s="34" t="s">
        <v>27</v>
      </c>
      <c r="M6" s="35" t="s">
        <v>28</v>
      </c>
      <c r="N6" s="35" t="s">
        <v>29</v>
      </c>
      <c r="O6" s="35" t="s">
        <v>30</v>
      </c>
      <c r="P6" s="35" t="s">
        <v>31</v>
      </c>
      <c r="Q6" s="31" t="s">
        <v>32</v>
      </c>
      <c r="R6" s="33" t="s">
        <v>33</v>
      </c>
      <c r="S6" s="3"/>
    </row>
    <row r="7" spans="1:19" s="8" customFormat="1" ht="45" x14ac:dyDescent="0.25">
      <c r="A7" s="120">
        <v>1</v>
      </c>
      <c r="B7" s="119">
        <v>2.2999999999999998</v>
      </c>
      <c r="C7" s="119">
        <v>1</v>
      </c>
      <c r="D7" s="119">
        <v>3</v>
      </c>
      <c r="E7" s="116" t="s">
        <v>291</v>
      </c>
      <c r="F7" s="116" t="s">
        <v>206</v>
      </c>
      <c r="G7" s="118" t="s">
        <v>292</v>
      </c>
      <c r="H7" s="116" t="s">
        <v>124</v>
      </c>
      <c r="I7" s="116">
        <v>3000</v>
      </c>
      <c r="J7" s="118" t="s">
        <v>125</v>
      </c>
      <c r="K7" s="119" t="s">
        <v>40</v>
      </c>
      <c r="L7" s="119"/>
      <c r="M7" s="135">
        <v>19152</v>
      </c>
      <c r="N7" s="135"/>
      <c r="O7" s="135">
        <v>19152</v>
      </c>
      <c r="P7" s="135"/>
      <c r="Q7" s="136" t="s">
        <v>122</v>
      </c>
      <c r="R7" s="119" t="s">
        <v>123</v>
      </c>
      <c r="S7" s="12"/>
    </row>
    <row r="8" spans="1:19" s="8" customFormat="1" ht="135" x14ac:dyDescent="0.25">
      <c r="A8" s="120">
        <v>2</v>
      </c>
      <c r="B8" s="119">
        <v>6</v>
      </c>
      <c r="C8" s="119">
        <v>1</v>
      </c>
      <c r="D8" s="119">
        <v>9</v>
      </c>
      <c r="E8" s="116" t="s">
        <v>126</v>
      </c>
      <c r="F8" s="119" t="s">
        <v>127</v>
      </c>
      <c r="G8" s="120" t="s">
        <v>54</v>
      </c>
      <c r="H8" s="119" t="s">
        <v>128</v>
      </c>
      <c r="I8" s="119">
        <v>335</v>
      </c>
      <c r="J8" s="119" t="s">
        <v>129</v>
      </c>
      <c r="K8" s="119" t="s">
        <v>162</v>
      </c>
      <c r="L8" s="119"/>
      <c r="M8" s="135">
        <v>172846</v>
      </c>
      <c r="N8" s="135"/>
      <c r="O8" s="135">
        <v>172846</v>
      </c>
      <c r="P8" s="135"/>
      <c r="Q8" s="136" t="s">
        <v>122</v>
      </c>
      <c r="R8" s="119" t="s">
        <v>123</v>
      </c>
      <c r="S8" s="12"/>
    </row>
    <row r="9" spans="1:19" s="8" customFormat="1" ht="135" x14ac:dyDescent="0.25">
      <c r="A9" s="119">
        <v>3</v>
      </c>
      <c r="B9" s="116">
        <v>3</v>
      </c>
      <c r="C9" s="116">
        <v>1</v>
      </c>
      <c r="D9" s="116">
        <v>9</v>
      </c>
      <c r="E9" s="116" t="s">
        <v>175</v>
      </c>
      <c r="F9" s="119" t="s">
        <v>130</v>
      </c>
      <c r="G9" s="118" t="s">
        <v>121</v>
      </c>
      <c r="H9" s="116" t="s">
        <v>58</v>
      </c>
      <c r="I9" s="116">
        <v>2</v>
      </c>
      <c r="J9" s="116" t="s">
        <v>131</v>
      </c>
      <c r="K9" s="119" t="s">
        <v>47</v>
      </c>
      <c r="L9" s="119"/>
      <c r="M9" s="135">
        <v>30000</v>
      </c>
      <c r="N9" s="135"/>
      <c r="O9" s="135">
        <v>30000</v>
      </c>
      <c r="P9" s="135"/>
      <c r="Q9" s="136" t="s">
        <v>122</v>
      </c>
      <c r="R9" s="119" t="s">
        <v>123</v>
      </c>
      <c r="S9" s="12"/>
    </row>
    <row r="10" spans="1:19" s="8" customFormat="1" ht="147.75" customHeight="1" x14ac:dyDescent="0.25">
      <c r="A10" s="120">
        <v>4</v>
      </c>
      <c r="B10" s="119">
        <v>6</v>
      </c>
      <c r="C10" s="119">
        <v>1</v>
      </c>
      <c r="D10" s="119">
        <v>13</v>
      </c>
      <c r="E10" s="119" t="s">
        <v>132</v>
      </c>
      <c r="F10" s="119" t="s">
        <v>293</v>
      </c>
      <c r="G10" s="119" t="s">
        <v>176</v>
      </c>
      <c r="H10" s="119" t="s">
        <v>177</v>
      </c>
      <c r="I10" s="119" t="s">
        <v>178</v>
      </c>
      <c r="J10" s="119" t="s">
        <v>133</v>
      </c>
      <c r="K10" s="119" t="s">
        <v>40</v>
      </c>
      <c r="L10" s="119"/>
      <c r="M10" s="135">
        <v>53000</v>
      </c>
      <c r="N10" s="135"/>
      <c r="O10" s="135">
        <v>53000</v>
      </c>
      <c r="P10" s="135"/>
      <c r="Q10" s="136" t="s">
        <v>122</v>
      </c>
      <c r="R10" s="119" t="s">
        <v>123</v>
      </c>
      <c r="S10" s="12"/>
    </row>
    <row r="11" spans="1:19" s="8" customFormat="1" ht="121.5" customHeight="1" x14ac:dyDescent="0.25">
      <c r="A11" s="120">
        <v>5</v>
      </c>
      <c r="B11" s="120">
        <v>1</v>
      </c>
      <c r="C11" s="120">
        <v>1</v>
      </c>
      <c r="D11" s="120">
        <v>6</v>
      </c>
      <c r="E11" s="119" t="s">
        <v>294</v>
      </c>
      <c r="F11" s="119" t="s">
        <v>134</v>
      </c>
      <c r="G11" s="120" t="s">
        <v>55</v>
      </c>
      <c r="H11" s="134" t="s">
        <v>135</v>
      </c>
      <c r="I11" s="120">
        <v>3000</v>
      </c>
      <c r="J11" s="116" t="s">
        <v>131</v>
      </c>
      <c r="K11" s="120" t="s">
        <v>40</v>
      </c>
      <c r="L11" s="134"/>
      <c r="M11" s="62">
        <v>20000</v>
      </c>
      <c r="N11" s="134"/>
      <c r="O11" s="62">
        <v>20000</v>
      </c>
      <c r="P11" s="134"/>
      <c r="Q11" s="136" t="s">
        <v>122</v>
      </c>
      <c r="R11" s="119" t="s">
        <v>123</v>
      </c>
      <c r="S11" s="12"/>
    </row>
    <row r="12" spans="1:19" ht="145.5" customHeight="1" x14ac:dyDescent="0.25">
      <c r="A12" s="120">
        <v>6</v>
      </c>
      <c r="B12" s="120">
        <v>6</v>
      </c>
      <c r="C12" s="120">
        <v>1</v>
      </c>
      <c r="D12" s="120">
        <v>6</v>
      </c>
      <c r="E12" s="120" t="s">
        <v>1134</v>
      </c>
      <c r="F12" s="119" t="s">
        <v>295</v>
      </c>
      <c r="G12" s="120" t="s">
        <v>163</v>
      </c>
      <c r="H12" s="120" t="s">
        <v>56</v>
      </c>
      <c r="I12" s="120">
        <v>25</v>
      </c>
      <c r="J12" s="119" t="s">
        <v>164</v>
      </c>
      <c r="K12" s="120" t="s">
        <v>162</v>
      </c>
      <c r="L12" s="120"/>
      <c r="M12" s="62">
        <v>31449</v>
      </c>
      <c r="N12" s="120"/>
      <c r="O12" s="62">
        <v>31449</v>
      </c>
      <c r="P12" s="120"/>
      <c r="Q12" s="119" t="s">
        <v>122</v>
      </c>
      <c r="R12" s="119" t="s">
        <v>123</v>
      </c>
    </row>
    <row r="13" spans="1:19" ht="90" customHeight="1" x14ac:dyDescent="0.25">
      <c r="A13" s="120">
        <v>7</v>
      </c>
      <c r="B13" s="120">
        <v>3</v>
      </c>
      <c r="C13" s="120">
        <v>1</v>
      </c>
      <c r="D13" s="120">
        <v>9</v>
      </c>
      <c r="E13" s="120" t="s">
        <v>165</v>
      </c>
      <c r="F13" s="119" t="s">
        <v>166</v>
      </c>
      <c r="G13" s="120" t="s">
        <v>163</v>
      </c>
      <c r="H13" s="120" t="s">
        <v>56</v>
      </c>
      <c r="I13" s="120">
        <v>150</v>
      </c>
      <c r="J13" s="120" t="s">
        <v>296</v>
      </c>
      <c r="K13" s="120" t="s">
        <v>162</v>
      </c>
      <c r="L13" s="120"/>
      <c r="M13" s="62">
        <v>47848</v>
      </c>
      <c r="N13" s="120"/>
      <c r="O13" s="62">
        <v>47848</v>
      </c>
      <c r="P13" s="120"/>
      <c r="Q13" s="119" t="s">
        <v>122</v>
      </c>
      <c r="R13" s="119" t="s">
        <v>123</v>
      </c>
    </row>
    <row r="14" spans="1:19" ht="69.75" customHeight="1" x14ac:dyDescent="0.25">
      <c r="A14" s="653">
        <v>8</v>
      </c>
      <c r="B14" s="653">
        <v>6</v>
      </c>
      <c r="C14" s="653">
        <v>5</v>
      </c>
      <c r="D14" s="653">
        <v>11</v>
      </c>
      <c r="E14" s="647" t="s">
        <v>297</v>
      </c>
      <c r="F14" s="647" t="s">
        <v>127</v>
      </c>
      <c r="G14" s="653" t="s">
        <v>298</v>
      </c>
      <c r="H14" s="120" t="s">
        <v>58</v>
      </c>
      <c r="I14" s="120">
        <v>1</v>
      </c>
      <c r="J14" s="647" t="s">
        <v>129</v>
      </c>
      <c r="K14" s="653" t="s">
        <v>299</v>
      </c>
      <c r="L14" s="653"/>
      <c r="M14" s="710">
        <v>34237.199999999997</v>
      </c>
      <c r="N14" s="653"/>
      <c r="O14" s="710">
        <v>34237.199999999997</v>
      </c>
      <c r="P14" s="653"/>
      <c r="Q14" s="647" t="s">
        <v>122</v>
      </c>
      <c r="R14" s="647" t="s">
        <v>123</v>
      </c>
    </row>
    <row r="15" spans="1:19" ht="76.5" customHeight="1" x14ac:dyDescent="0.25">
      <c r="A15" s="654"/>
      <c r="B15" s="654"/>
      <c r="C15" s="654"/>
      <c r="D15" s="654"/>
      <c r="E15" s="648"/>
      <c r="F15" s="648"/>
      <c r="G15" s="654"/>
      <c r="H15" s="120" t="s">
        <v>300</v>
      </c>
      <c r="I15" s="120">
        <v>85</v>
      </c>
      <c r="J15" s="648"/>
      <c r="K15" s="654"/>
      <c r="L15" s="654"/>
      <c r="M15" s="712"/>
      <c r="N15" s="654"/>
      <c r="O15" s="712"/>
      <c r="P15" s="654"/>
      <c r="Q15" s="648"/>
      <c r="R15" s="648"/>
    </row>
    <row r="16" spans="1:19" ht="131.25" customHeight="1" x14ac:dyDescent="0.25">
      <c r="A16" s="120">
        <v>9</v>
      </c>
      <c r="B16" s="120">
        <v>2.2999999999999998</v>
      </c>
      <c r="C16" s="120">
        <v>1</v>
      </c>
      <c r="D16" s="120">
        <v>3</v>
      </c>
      <c r="E16" s="137" t="s">
        <v>301</v>
      </c>
      <c r="F16" s="116" t="s">
        <v>206</v>
      </c>
      <c r="G16" s="120" t="s">
        <v>179</v>
      </c>
      <c r="H16" s="120" t="s">
        <v>124</v>
      </c>
      <c r="I16" s="120">
        <v>2000</v>
      </c>
      <c r="J16" s="116" t="s">
        <v>302</v>
      </c>
      <c r="K16" s="120" t="s">
        <v>53</v>
      </c>
      <c r="L16" s="133"/>
      <c r="M16" s="62">
        <v>90000</v>
      </c>
      <c r="N16" s="133"/>
      <c r="O16" s="62">
        <v>90000</v>
      </c>
      <c r="P16" s="133"/>
      <c r="Q16" s="119" t="s">
        <v>122</v>
      </c>
      <c r="R16" s="119" t="s">
        <v>123</v>
      </c>
    </row>
    <row r="17" spans="1:18" ht="75" customHeight="1" x14ac:dyDescent="0.25">
      <c r="A17" s="653">
        <v>10</v>
      </c>
      <c r="B17" s="653">
        <v>6</v>
      </c>
      <c r="C17" s="647">
        <v>5</v>
      </c>
      <c r="D17" s="647">
        <v>11</v>
      </c>
      <c r="E17" s="647" t="s">
        <v>303</v>
      </c>
      <c r="F17" s="647" t="s">
        <v>304</v>
      </c>
      <c r="G17" s="653" t="s">
        <v>195</v>
      </c>
      <c r="H17" s="119" t="s">
        <v>58</v>
      </c>
      <c r="I17" s="119">
        <v>1</v>
      </c>
      <c r="J17" s="647" t="s">
        <v>129</v>
      </c>
      <c r="K17" s="735"/>
      <c r="L17" s="647" t="s">
        <v>305</v>
      </c>
      <c r="M17" s="735"/>
      <c r="N17" s="737">
        <v>190000</v>
      </c>
      <c r="O17" s="735"/>
      <c r="P17" s="737">
        <v>190000</v>
      </c>
      <c r="Q17" s="647" t="s">
        <v>122</v>
      </c>
      <c r="R17" s="647" t="s">
        <v>123</v>
      </c>
    </row>
    <row r="18" spans="1:18" ht="198.6" customHeight="1" x14ac:dyDescent="0.25">
      <c r="A18" s="654"/>
      <c r="B18" s="654"/>
      <c r="C18" s="648"/>
      <c r="D18" s="648"/>
      <c r="E18" s="648"/>
      <c r="F18" s="648"/>
      <c r="G18" s="654"/>
      <c r="H18" s="119" t="s">
        <v>306</v>
      </c>
      <c r="I18" s="119" t="s">
        <v>307</v>
      </c>
      <c r="J18" s="648"/>
      <c r="K18" s="736"/>
      <c r="L18" s="648"/>
      <c r="M18" s="736"/>
      <c r="N18" s="738"/>
      <c r="O18" s="736"/>
      <c r="P18" s="738"/>
      <c r="Q18" s="648"/>
      <c r="R18" s="648"/>
    </row>
    <row r="19" spans="1:18" ht="32.450000000000003" customHeight="1" x14ac:dyDescent="0.25">
      <c r="A19" s="653">
        <v>11</v>
      </c>
      <c r="B19" s="647">
        <v>6</v>
      </c>
      <c r="C19" s="647">
        <v>5</v>
      </c>
      <c r="D19" s="647">
        <v>11</v>
      </c>
      <c r="E19" s="647" t="s">
        <v>308</v>
      </c>
      <c r="F19" s="647" t="s">
        <v>127</v>
      </c>
      <c r="G19" s="653" t="s">
        <v>309</v>
      </c>
      <c r="H19" s="119" t="s">
        <v>58</v>
      </c>
      <c r="I19" s="119">
        <v>1</v>
      </c>
      <c r="J19" s="647" t="s">
        <v>310</v>
      </c>
      <c r="K19" s="735"/>
      <c r="L19" s="647" t="s">
        <v>162</v>
      </c>
      <c r="M19" s="735"/>
      <c r="N19" s="737">
        <v>250000</v>
      </c>
      <c r="O19" s="735"/>
      <c r="P19" s="737">
        <v>250000</v>
      </c>
      <c r="Q19" s="647" t="s">
        <v>122</v>
      </c>
      <c r="R19" s="647" t="s">
        <v>123</v>
      </c>
    </row>
    <row r="20" spans="1:18" ht="90" customHeight="1" x14ac:dyDescent="0.25">
      <c r="A20" s="654"/>
      <c r="B20" s="648"/>
      <c r="C20" s="648"/>
      <c r="D20" s="648"/>
      <c r="E20" s="648"/>
      <c r="F20" s="648"/>
      <c r="G20" s="654"/>
      <c r="H20" s="119" t="s">
        <v>56</v>
      </c>
      <c r="I20" s="119" t="s">
        <v>311</v>
      </c>
      <c r="J20" s="648"/>
      <c r="K20" s="736"/>
      <c r="L20" s="648"/>
      <c r="M20" s="736"/>
      <c r="N20" s="738"/>
      <c r="O20" s="736"/>
      <c r="P20" s="738"/>
      <c r="Q20" s="648"/>
      <c r="R20" s="648"/>
    </row>
    <row r="21" spans="1:18" ht="63.75" customHeight="1" x14ac:dyDescent="0.25">
      <c r="A21" s="647">
        <v>12</v>
      </c>
      <c r="B21" s="647">
        <v>3</v>
      </c>
      <c r="C21" s="647">
        <v>1</v>
      </c>
      <c r="D21" s="647">
        <v>13</v>
      </c>
      <c r="E21" s="647" t="s">
        <v>175</v>
      </c>
      <c r="F21" s="647" t="s">
        <v>130</v>
      </c>
      <c r="G21" s="653" t="s">
        <v>312</v>
      </c>
      <c r="H21" s="119" t="s">
        <v>58</v>
      </c>
      <c r="I21" s="119">
        <v>2</v>
      </c>
      <c r="J21" s="647" t="s">
        <v>131</v>
      </c>
      <c r="K21" s="735"/>
      <c r="L21" s="647" t="s">
        <v>43</v>
      </c>
      <c r="M21" s="735"/>
      <c r="N21" s="737">
        <v>30000</v>
      </c>
      <c r="O21" s="735"/>
      <c r="P21" s="737">
        <v>30000</v>
      </c>
      <c r="Q21" s="647" t="s">
        <v>122</v>
      </c>
      <c r="R21" s="647" t="s">
        <v>123</v>
      </c>
    </row>
    <row r="22" spans="1:18" ht="82.5" customHeight="1" x14ac:dyDescent="0.25">
      <c r="A22" s="648"/>
      <c r="B22" s="648"/>
      <c r="C22" s="648"/>
      <c r="D22" s="648"/>
      <c r="E22" s="648"/>
      <c r="F22" s="648"/>
      <c r="G22" s="654"/>
      <c r="H22" s="119" t="s">
        <v>160</v>
      </c>
      <c r="I22" s="119" t="s">
        <v>313</v>
      </c>
      <c r="J22" s="648"/>
      <c r="K22" s="736"/>
      <c r="L22" s="648"/>
      <c r="M22" s="736"/>
      <c r="N22" s="738"/>
      <c r="O22" s="736"/>
      <c r="P22" s="738"/>
      <c r="Q22" s="648"/>
      <c r="R22" s="648"/>
    </row>
    <row r="23" spans="1:18" ht="126" customHeight="1" x14ac:dyDescent="0.25">
      <c r="A23" s="117">
        <v>13</v>
      </c>
      <c r="B23" s="115">
        <v>6</v>
      </c>
      <c r="C23" s="115">
        <v>1</v>
      </c>
      <c r="D23" s="115">
        <v>13</v>
      </c>
      <c r="E23" s="115" t="s">
        <v>314</v>
      </c>
      <c r="F23" s="115" t="s">
        <v>315</v>
      </c>
      <c r="G23" s="115" t="s">
        <v>195</v>
      </c>
      <c r="H23" s="119" t="s">
        <v>58</v>
      </c>
      <c r="I23" s="119">
        <v>1</v>
      </c>
      <c r="J23" s="115" t="s">
        <v>316</v>
      </c>
      <c r="K23" s="117"/>
      <c r="L23" s="115" t="s">
        <v>53</v>
      </c>
      <c r="M23" s="117"/>
      <c r="N23" s="138">
        <v>50000</v>
      </c>
      <c r="O23" s="117"/>
      <c r="P23" s="138">
        <v>50000</v>
      </c>
      <c r="Q23" s="115" t="s">
        <v>122</v>
      </c>
      <c r="R23" s="115" t="s">
        <v>123</v>
      </c>
    </row>
    <row r="24" spans="1:18" ht="168" customHeight="1" x14ac:dyDescent="0.25">
      <c r="A24" s="120">
        <v>14</v>
      </c>
      <c r="B24" s="119">
        <v>1</v>
      </c>
      <c r="C24" s="119">
        <v>1</v>
      </c>
      <c r="D24" s="119">
        <v>6</v>
      </c>
      <c r="E24" s="119" t="s">
        <v>317</v>
      </c>
      <c r="F24" s="119" t="s">
        <v>318</v>
      </c>
      <c r="G24" s="119" t="s">
        <v>319</v>
      </c>
      <c r="H24" s="119" t="s">
        <v>320</v>
      </c>
      <c r="I24" s="119">
        <v>100</v>
      </c>
      <c r="J24" s="119" t="s">
        <v>321</v>
      </c>
      <c r="K24" s="133"/>
      <c r="L24" s="119" t="s">
        <v>47</v>
      </c>
      <c r="M24" s="133"/>
      <c r="N24" s="135">
        <v>40000</v>
      </c>
      <c r="O24" s="133"/>
      <c r="P24" s="135">
        <v>40000</v>
      </c>
      <c r="Q24" s="119" t="s">
        <v>122</v>
      </c>
      <c r="R24" s="119" t="s">
        <v>123</v>
      </c>
    </row>
    <row r="25" spans="1:18" ht="141" customHeight="1" x14ac:dyDescent="0.25">
      <c r="A25" s="120">
        <v>15</v>
      </c>
      <c r="B25" s="119">
        <v>6</v>
      </c>
      <c r="C25" s="119">
        <v>3</v>
      </c>
      <c r="D25" s="119">
        <v>13</v>
      </c>
      <c r="E25" s="119" t="s">
        <v>322</v>
      </c>
      <c r="F25" s="119" t="s">
        <v>323</v>
      </c>
      <c r="G25" s="119" t="s">
        <v>324</v>
      </c>
      <c r="H25" s="119" t="s">
        <v>198</v>
      </c>
      <c r="I25" s="119">
        <v>1</v>
      </c>
      <c r="J25" s="119" t="s">
        <v>310</v>
      </c>
      <c r="K25" s="133"/>
      <c r="L25" s="119" t="s">
        <v>43</v>
      </c>
      <c r="M25" s="133"/>
      <c r="N25" s="135">
        <v>30000</v>
      </c>
      <c r="O25" s="133"/>
      <c r="P25" s="135">
        <v>30000</v>
      </c>
      <c r="Q25" s="119" t="s">
        <v>122</v>
      </c>
      <c r="R25" s="119" t="s">
        <v>123</v>
      </c>
    </row>
    <row r="26" spans="1:18" ht="289.5" customHeight="1" x14ac:dyDescent="0.25">
      <c r="A26" s="120">
        <v>16</v>
      </c>
      <c r="B26" s="120">
        <v>1</v>
      </c>
      <c r="C26" s="120">
        <v>1</v>
      </c>
      <c r="D26" s="120">
        <v>6</v>
      </c>
      <c r="E26" s="119" t="s">
        <v>325</v>
      </c>
      <c r="F26" s="119" t="s">
        <v>326</v>
      </c>
      <c r="G26" s="120" t="s">
        <v>327</v>
      </c>
      <c r="H26" s="120" t="s">
        <v>226</v>
      </c>
      <c r="I26" s="120">
        <v>2</v>
      </c>
      <c r="J26" s="119" t="s">
        <v>328</v>
      </c>
      <c r="K26" s="133"/>
      <c r="L26" s="120" t="s">
        <v>225</v>
      </c>
      <c r="M26" s="133"/>
      <c r="N26" s="62">
        <v>40000</v>
      </c>
      <c r="O26" s="133"/>
      <c r="P26" s="62">
        <v>40000</v>
      </c>
      <c r="Q26" s="119" t="s">
        <v>122</v>
      </c>
      <c r="R26" s="119" t="s">
        <v>123</v>
      </c>
    </row>
    <row r="27" spans="1:18" ht="156" customHeight="1" x14ac:dyDescent="0.25">
      <c r="A27" s="120">
        <v>17</v>
      </c>
      <c r="B27" s="120">
        <v>1.5</v>
      </c>
      <c r="C27" s="120">
        <v>1</v>
      </c>
      <c r="D27" s="120">
        <v>6</v>
      </c>
      <c r="E27" s="119" t="s">
        <v>329</v>
      </c>
      <c r="F27" s="119" t="s">
        <v>330</v>
      </c>
      <c r="G27" s="120" t="s">
        <v>327</v>
      </c>
      <c r="H27" s="120" t="s">
        <v>226</v>
      </c>
      <c r="I27" s="120">
        <v>1</v>
      </c>
      <c r="J27" s="119" t="s">
        <v>328</v>
      </c>
      <c r="K27" s="133"/>
      <c r="L27" s="120" t="s">
        <v>225</v>
      </c>
      <c r="M27" s="133"/>
      <c r="N27" s="62">
        <v>30000</v>
      </c>
      <c r="O27" s="133"/>
      <c r="P27" s="62">
        <v>30000</v>
      </c>
      <c r="Q27" s="119" t="s">
        <v>122</v>
      </c>
      <c r="R27" s="119" t="s">
        <v>123</v>
      </c>
    </row>
    <row r="28" spans="1:18" ht="31.5" customHeight="1" x14ac:dyDescent="0.25">
      <c r="A28" s="740">
        <v>18</v>
      </c>
      <c r="B28" s="740">
        <v>6</v>
      </c>
      <c r="C28" s="740">
        <v>1</v>
      </c>
      <c r="D28" s="740">
        <v>13</v>
      </c>
      <c r="E28" s="740" t="s">
        <v>165</v>
      </c>
      <c r="F28" s="739" t="s">
        <v>166</v>
      </c>
      <c r="G28" s="740" t="s">
        <v>163</v>
      </c>
      <c r="H28" s="120" t="s">
        <v>331</v>
      </c>
      <c r="I28" s="119">
        <v>1</v>
      </c>
      <c r="J28" s="653" t="s">
        <v>296</v>
      </c>
      <c r="K28" s="735"/>
      <c r="L28" s="653" t="s">
        <v>43</v>
      </c>
      <c r="M28" s="735"/>
      <c r="N28" s="710">
        <v>25000</v>
      </c>
      <c r="O28" s="735"/>
      <c r="P28" s="710">
        <v>25000</v>
      </c>
      <c r="Q28" s="647" t="s">
        <v>122</v>
      </c>
      <c r="R28" s="647" t="s">
        <v>123</v>
      </c>
    </row>
    <row r="29" spans="1:18" ht="30" x14ac:dyDescent="0.25">
      <c r="A29" s="740"/>
      <c r="B29" s="740"/>
      <c r="C29" s="740"/>
      <c r="D29" s="740"/>
      <c r="E29" s="740"/>
      <c r="F29" s="739"/>
      <c r="G29" s="740"/>
      <c r="H29" s="119" t="s">
        <v>56</v>
      </c>
      <c r="I29" s="119" t="s">
        <v>332</v>
      </c>
      <c r="J29" s="654"/>
      <c r="K29" s="736"/>
      <c r="L29" s="654"/>
      <c r="M29" s="736"/>
      <c r="N29" s="712"/>
      <c r="O29" s="736"/>
      <c r="P29" s="712"/>
      <c r="Q29" s="648"/>
      <c r="R29" s="648"/>
    </row>
    <row r="30" spans="1:18" ht="99" customHeight="1" x14ac:dyDescent="0.25">
      <c r="A30" s="120">
        <v>19</v>
      </c>
      <c r="B30" s="120">
        <v>6</v>
      </c>
      <c r="C30" s="120">
        <v>3</v>
      </c>
      <c r="D30" s="120">
        <v>13</v>
      </c>
      <c r="E30" s="120" t="s">
        <v>301</v>
      </c>
      <c r="F30" s="119" t="s">
        <v>206</v>
      </c>
      <c r="G30" s="120" t="s">
        <v>179</v>
      </c>
      <c r="H30" s="120" t="s">
        <v>204</v>
      </c>
      <c r="I30" s="120">
        <v>2000</v>
      </c>
      <c r="J30" s="119" t="s">
        <v>302</v>
      </c>
      <c r="K30" s="133"/>
      <c r="L30" s="120" t="s">
        <v>333</v>
      </c>
      <c r="M30" s="133"/>
      <c r="N30" s="62">
        <v>90000</v>
      </c>
      <c r="O30" s="133"/>
      <c r="P30" s="62">
        <v>90000</v>
      </c>
      <c r="Q30" s="119" t="s">
        <v>122</v>
      </c>
      <c r="R30" s="119" t="s">
        <v>123</v>
      </c>
    </row>
    <row r="31" spans="1:18" ht="99.75" customHeight="1" x14ac:dyDescent="0.25">
      <c r="A31" s="137">
        <v>20</v>
      </c>
      <c r="B31" s="120">
        <v>1</v>
      </c>
      <c r="C31" s="120">
        <v>1</v>
      </c>
      <c r="D31" s="120">
        <v>13</v>
      </c>
      <c r="E31" s="120" t="s">
        <v>334</v>
      </c>
      <c r="F31" s="119" t="s">
        <v>335</v>
      </c>
      <c r="G31" s="120" t="s">
        <v>195</v>
      </c>
      <c r="H31" s="120" t="s">
        <v>58</v>
      </c>
      <c r="I31" s="120">
        <v>4</v>
      </c>
      <c r="J31" s="120" t="s">
        <v>296</v>
      </c>
      <c r="K31" s="120"/>
      <c r="L31" s="120" t="s">
        <v>225</v>
      </c>
      <c r="M31" s="120"/>
      <c r="N31" s="62">
        <v>25000</v>
      </c>
      <c r="O31" s="120"/>
      <c r="P31" s="62">
        <v>25000</v>
      </c>
      <c r="Q31" s="119" t="s">
        <v>336</v>
      </c>
      <c r="R31" s="119" t="s">
        <v>123</v>
      </c>
    </row>
    <row r="32" spans="1:18" x14ac:dyDescent="0.25">
      <c r="P32" s="2"/>
    </row>
    <row r="33" spans="5:16" x14ac:dyDescent="0.25">
      <c r="M33" s="716"/>
      <c r="N33" s="719" t="s">
        <v>35</v>
      </c>
      <c r="O33" s="719"/>
      <c r="P33" s="719"/>
    </row>
    <row r="34" spans="5:16" x14ac:dyDescent="0.25">
      <c r="M34" s="717"/>
      <c r="N34" s="716" t="s">
        <v>36</v>
      </c>
      <c r="O34" s="719" t="s">
        <v>37</v>
      </c>
      <c r="P34" s="719"/>
    </row>
    <row r="35" spans="5:16" s="232" customFormat="1" x14ac:dyDescent="0.25">
      <c r="E35" s="14"/>
      <c r="M35" s="718"/>
      <c r="N35" s="718"/>
      <c r="O35" s="244">
        <v>2020</v>
      </c>
      <c r="P35" s="244">
        <v>2021</v>
      </c>
    </row>
    <row r="36" spans="5:16" x14ac:dyDescent="0.25">
      <c r="M36" s="36" t="s">
        <v>887</v>
      </c>
      <c r="N36" s="42">
        <v>20</v>
      </c>
      <c r="O36" s="92">
        <f>O7+O8+O9+O10+O11+O12+O13+O14+O16</f>
        <v>498532.2</v>
      </c>
      <c r="P36" s="22">
        <f>P31+P30+P28+P27+P26+P25+P24+P21+P23+P19+P17</f>
        <v>800000</v>
      </c>
    </row>
  </sheetData>
  <mergeCells count="98">
    <mergeCell ref="N33:P33"/>
    <mergeCell ref="O34:P34"/>
    <mergeCell ref="Q28:Q29"/>
    <mergeCell ref="R28:R29"/>
    <mergeCell ref="M28:M29"/>
    <mergeCell ref="N28:N29"/>
    <mergeCell ref="O28:O29"/>
    <mergeCell ref="P28:P29"/>
    <mergeCell ref="N34:N35"/>
    <mergeCell ref="M33:M35"/>
    <mergeCell ref="A28:A29"/>
    <mergeCell ref="B28:B29"/>
    <mergeCell ref="C28:C29"/>
    <mergeCell ref="D28:D29"/>
    <mergeCell ref="E28:E29"/>
    <mergeCell ref="F28:F29"/>
    <mergeCell ref="G28:G29"/>
    <mergeCell ref="J28:J29"/>
    <mergeCell ref="K28:K29"/>
    <mergeCell ref="L28:L29"/>
    <mergeCell ref="A14:A15"/>
    <mergeCell ref="P14:P15"/>
    <mergeCell ref="R21:R22"/>
    <mergeCell ref="M21:M22"/>
    <mergeCell ref="N21:N22"/>
    <mergeCell ref="O21:O22"/>
    <mergeCell ref="P21:P22"/>
    <mergeCell ref="Q21:Q22"/>
    <mergeCell ref="F21:F22"/>
    <mergeCell ref="G21:G22"/>
    <mergeCell ref="J21:J22"/>
    <mergeCell ref="K21:K22"/>
    <mergeCell ref="L21:L22"/>
    <mergeCell ref="A21:A22"/>
    <mergeCell ref="B21:B22"/>
    <mergeCell ref="C21:C22"/>
    <mergeCell ref="D21:D22"/>
    <mergeCell ref="E21:E22"/>
    <mergeCell ref="O19:O20"/>
    <mergeCell ref="P19:P20"/>
    <mergeCell ref="P17:P18"/>
    <mergeCell ref="G17:G18"/>
    <mergeCell ref="J17:J18"/>
    <mergeCell ref="K17:K18"/>
    <mergeCell ref="L17:L18"/>
    <mergeCell ref="M17:M18"/>
    <mergeCell ref="N17:N18"/>
    <mergeCell ref="O17:O18"/>
    <mergeCell ref="M19:M20"/>
    <mergeCell ref="N19:N20"/>
    <mergeCell ref="E17:E18"/>
    <mergeCell ref="F17:F18"/>
    <mergeCell ref="R19:R20"/>
    <mergeCell ref="Q19:Q20"/>
    <mergeCell ref="A17:A18"/>
    <mergeCell ref="F19:F20"/>
    <mergeCell ref="G19:G20"/>
    <mergeCell ref="J19:J20"/>
    <mergeCell ref="K19:K20"/>
    <mergeCell ref="L19:L20"/>
    <mergeCell ref="A19:A20"/>
    <mergeCell ref="B19:B20"/>
    <mergeCell ref="C19:C20"/>
    <mergeCell ref="D19:D20"/>
    <mergeCell ref="E19:E20"/>
    <mergeCell ref="B17:B18"/>
    <mergeCell ref="C17:C18"/>
    <mergeCell ref="D17:D18"/>
    <mergeCell ref="Q17:Q18"/>
    <mergeCell ref="O14:O15"/>
    <mergeCell ref="K4:L4"/>
    <mergeCell ref="Q4:Q5"/>
    <mergeCell ref="R4:R5"/>
    <mergeCell ref="O4:P4"/>
    <mergeCell ref="M4:N4"/>
    <mergeCell ref="Q14:Q15"/>
    <mergeCell ref="R14:R15"/>
    <mergeCell ref="M14:M15"/>
    <mergeCell ref="N14:N15"/>
    <mergeCell ref="K14:K15"/>
    <mergeCell ref="L14:L15"/>
    <mergeCell ref="R17:R18"/>
    <mergeCell ref="A4:A5"/>
    <mergeCell ref="B4:B5"/>
    <mergeCell ref="C4:C5"/>
    <mergeCell ref="D4:D5"/>
    <mergeCell ref="E4:E5"/>
    <mergeCell ref="F4:F5"/>
    <mergeCell ref="G4:G5"/>
    <mergeCell ref="H4:I4"/>
    <mergeCell ref="J4:J5"/>
    <mergeCell ref="B14:B15"/>
    <mergeCell ref="E14:E15"/>
    <mergeCell ref="F14:F15"/>
    <mergeCell ref="G14:G15"/>
    <mergeCell ref="J14:J15"/>
    <mergeCell ref="C14:C15"/>
    <mergeCell ref="D14: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27"/>
  <sheetViews>
    <sheetView zoomScale="70" zoomScaleNormal="70" workbookViewId="0">
      <selection activeCell="G26" sqref="G26"/>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8.5703125" style="30" customWidth="1"/>
    <col min="13" max="13" width="17.8554687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24" x14ac:dyDescent="0.25">
      <c r="A2" s="37" t="s">
        <v>2967</v>
      </c>
    </row>
    <row r="3" spans="1:24" x14ac:dyDescent="0.25">
      <c r="M3" s="2"/>
      <c r="N3" s="2"/>
      <c r="O3" s="2"/>
      <c r="P3" s="2"/>
    </row>
    <row r="4" spans="1:24" s="4" customFormat="1" ht="39"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24" s="4" customFormat="1" x14ac:dyDescent="0.2">
      <c r="A5" s="644"/>
      <c r="B5" s="646"/>
      <c r="C5" s="646"/>
      <c r="D5" s="646"/>
      <c r="E5" s="644"/>
      <c r="F5" s="644"/>
      <c r="G5" s="644"/>
      <c r="H5" s="33" t="s">
        <v>14</v>
      </c>
      <c r="I5" s="33" t="s">
        <v>15</v>
      </c>
      <c r="J5" s="644"/>
      <c r="K5" s="34">
        <v>2020</v>
      </c>
      <c r="L5" s="34">
        <v>2021</v>
      </c>
      <c r="M5" s="5">
        <v>2020</v>
      </c>
      <c r="N5" s="5">
        <v>2021</v>
      </c>
      <c r="O5" s="5">
        <v>2020</v>
      </c>
      <c r="P5" s="5">
        <v>2021</v>
      </c>
      <c r="Q5" s="644"/>
      <c r="R5" s="646"/>
      <c r="S5" s="3"/>
    </row>
    <row r="6" spans="1:24" s="4" customFormat="1" x14ac:dyDescent="0.2">
      <c r="A6" s="31" t="s">
        <v>16</v>
      </c>
      <c r="B6" s="33" t="s">
        <v>17</v>
      </c>
      <c r="C6" s="33" t="s">
        <v>18</v>
      </c>
      <c r="D6" s="33" t="s">
        <v>19</v>
      </c>
      <c r="E6" s="31" t="s">
        <v>20</v>
      </c>
      <c r="F6" s="31" t="s">
        <v>21</v>
      </c>
      <c r="G6" s="31" t="s">
        <v>22</v>
      </c>
      <c r="H6" s="33" t="s">
        <v>23</v>
      </c>
      <c r="I6" s="33" t="s">
        <v>24</v>
      </c>
      <c r="J6" s="31" t="s">
        <v>25</v>
      </c>
      <c r="K6" s="34" t="s">
        <v>26</v>
      </c>
      <c r="L6" s="34" t="s">
        <v>27</v>
      </c>
      <c r="M6" s="35" t="s">
        <v>28</v>
      </c>
      <c r="N6" s="35" t="s">
        <v>29</v>
      </c>
      <c r="O6" s="35" t="s">
        <v>30</v>
      </c>
      <c r="P6" s="35" t="s">
        <v>31</v>
      </c>
      <c r="Q6" s="31" t="s">
        <v>32</v>
      </c>
      <c r="R6" s="33" t="s">
        <v>33</v>
      </c>
      <c r="S6" s="3"/>
    </row>
    <row r="7" spans="1:24" s="8" customFormat="1" ht="94.5" customHeight="1" x14ac:dyDescent="0.25">
      <c r="A7" s="533">
        <v>1</v>
      </c>
      <c r="B7" s="532">
        <v>1</v>
      </c>
      <c r="C7" s="533">
        <v>1</v>
      </c>
      <c r="D7" s="532">
        <v>3</v>
      </c>
      <c r="E7" s="532" t="s">
        <v>136</v>
      </c>
      <c r="F7" s="532" t="s">
        <v>137</v>
      </c>
      <c r="G7" s="532" t="s">
        <v>55</v>
      </c>
      <c r="H7" s="532" t="s">
        <v>138</v>
      </c>
      <c r="I7" s="596" t="s">
        <v>41</v>
      </c>
      <c r="J7" s="532" t="s">
        <v>139</v>
      </c>
      <c r="K7" s="550" t="s">
        <v>228</v>
      </c>
      <c r="L7" s="550"/>
      <c r="M7" s="535">
        <v>16688.7</v>
      </c>
      <c r="N7" s="533"/>
      <c r="O7" s="535">
        <v>16688.7</v>
      </c>
      <c r="P7" s="535"/>
      <c r="Q7" s="532" t="s">
        <v>141</v>
      </c>
      <c r="R7" s="532" t="s">
        <v>142</v>
      </c>
      <c r="S7" s="12"/>
    </row>
    <row r="8" spans="1:24" s="8" customFormat="1" ht="45" x14ac:dyDescent="0.25">
      <c r="A8" s="533">
        <v>2</v>
      </c>
      <c r="B8" s="532">
        <v>2</v>
      </c>
      <c r="C8" s="533">
        <v>1</v>
      </c>
      <c r="D8" s="532">
        <v>3</v>
      </c>
      <c r="E8" s="532" t="s">
        <v>337</v>
      </c>
      <c r="F8" s="532" t="s">
        <v>143</v>
      </c>
      <c r="G8" s="532" t="s">
        <v>55</v>
      </c>
      <c r="H8" s="532" t="s">
        <v>138</v>
      </c>
      <c r="I8" s="596" t="s">
        <v>41</v>
      </c>
      <c r="J8" s="532" t="s">
        <v>144</v>
      </c>
      <c r="K8" s="550" t="s">
        <v>140</v>
      </c>
      <c r="L8" s="550"/>
      <c r="M8" s="535">
        <v>3500</v>
      </c>
      <c r="N8" s="533"/>
      <c r="O8" s="535">
        <v>3500</v>
      </c>
      <c r="P8" s="535"/>
      <c r="Q8" s="532" t="s">
        <v>141</v>
      </c>
      <c r="R8" s="532" t="s">
        <v>142</v>
      </c>
      <c r="S8" s="12"/>
    </row>
    <row r="9" spans="1:24" ht="45" x14ac:dyDescent="0.25">
      <c r="A9" s="533">
        <v>3</v>
      </c>
      <c r="B9" s="532">
        <v>1</v>
      </c>
      <c r="C9" s="532">
        <v>1</v>
      </c>
      <c r="D9" s="532">
        <v>9</v>
      </c>
      <c r="E9" s="532" t="s">
        <v>145</v>
      </c>
      <c r="F9" s="532" t="s">
        <v>146</v>
      </c>
      <c r="G9" s="532" t="s">
        <v>147</v>
      </c>
      <c r="H9" s="532" t="s">
        <v>148</v>
      </c>
      <c r="I9" s="533">
        <v>120</v>
      </c>
      <c r="J9" s="532" t="s">
        <v>149</v>
      </c>
      <c r="K9" s="594" t="s">
        <v>43</v>
      </c>
      <c r="L9" s="550"/>
      <c r="M9" s="536">
        <v>10600</v>
      </c>
      <c r="N9" s="140"/>
      <c r="O9" s="536">
        <v>10600</v>
      </c>
      <c r="P9" s="140"/>
      <c r="Q9" s="532" t="s">
        <v>141</v>
      </c>
      <c r="R9" s="532" t="s">
        <v>142</v>
      </c>
      <c r="S9" s="13"/>
    </row>
    <row r="10" spans="1:24" ht="47.25" customHeight="1" x14ac:dyDescent="0.25">
      <c r="A10" s="532">
        <v>4</v>
      </c>
      <c r="B10" s="532">
        <v>3</v>
      </c>
      <c r="C10" s="532">
        <v>2</v>
      </c>
      <c r="D10" s="532">
        <v>10</v>
      </c>
      <c r="E10" s="532" t="s">
        <v>151</v>
      </c>
      <c r="F10" s="532" t="s">
        <v>152</v>
      </c>
      <c r="G10" s="532" t="s">
        <v>153</v>
      </c>
      <c r="H10" s="532" t="s">
        <v>154</v>
      </c>
      <c r="I10" s="594">
        <v>13</v>
      </c>
      <c r="J10" s="532" t="s">
        <v>139</v>
      </c>
      <c r="K10" s="533" t="s">
        <v>34</v>
      </c>
      <c r="L10" s="550"/>
      <c r="M10" s="139">
        <v>13300</v>
      </c>
      <c r="N10" s="140"/>
      <c r="O10" s="139">
        <v>13300</v>
      </c>
      <c r="P10" s="140"/>
      <c r="Q10" s="532" t="s">
        <v>141</v>
      </c>
      <c r="R10" s="532" t="s">
        <v>142</v>
      </c>
    </row>
    <row r="11" spans="1:24" ht="75" x14ac:dyDescent="0.25">
      <c r="A11" s="532">
        <v>5</v>
      </c>
      <c r="B11" s="532">
        <v>3</v>
      </c>
      <c r="C11" s="532">
        <v>2</v>
      </c>
      <c r="D11" s="532">
        <v>10</v>
      </c>
      <c r="E11" s="532" t="s">
        <v>155</v>
      </c>
      <c r="F11" s="532" t="s">
        <v>156</v>
      </c>
      <c r="G11" s="532" t="s">
        <v>157</v>
      </c>
      <c r="H11" s="532" t="s">
        <v>158</v>
      </c>
      <c r="I11" s="141" t="s">
        <v>888</v>
      </c>
      <c r="J11" s="532" t="s">
        <v>150</v>
      </c>
      <c r="K11" s="533" t="s">
        <v>34</v>
      </c>
      <c r="L11" s="550"/>
      <c r="M11" s="139">
        <v>20510.55</v>
      </c>
      <c r="N11" s="140"/>
      <c r="O11" s="139">
        <v>20510.55</v>
      </c>
      <c r="P11" s="140"/>
      <c r="Q11" s="532" t="s">
        <v>141</v>
      </c>
      <c r="R11" s="532" t="s">
        <v>142</v>
      </c>
    </row>
    <row r="12" spans="1:24" ht="82.5" customHeight="1" x14ac:dyDescent="0.25">
      <c r="A12" s="532">
        <v>6</v>
      </c>
      <c r="B12" s="532">
        <v>1</v>
      </c>
      <c r="C12" s="532">
        <v>3</v>
      </c>
      <c r="D12" s="532">
        <v>13</v>
      </c>
      <c r="E12" s="532" t="s">
        <v>159</v>
      </c>
      <c r="F12" s="532" t="s">
        <v>2936</v>
      </c>
      <c r="G12" s="532" t="s">
        <v>55</v>
      </c>
      <c r="H12" s="532" t="s">
        <v>138</v>
      </c>
      <c r="I12" s="533">
        <v>1</v>
      </c>
      <c r="J12" s="532" t="s">
        <v>139</v>
      </c>
      <c r="K12" s="533" t="s">
        <v>180</v>
      </c>
      <c r="L12" s="550"/>
      <c r="M12" s="536">
        <v>15727.95</v>
      </c>
      <c r="N12" s="140"/>
      <c r="O12" s="536">
        <v>15727.95</v>
      </c>
      <c r="P12" s="140"/>
      <c r="Q12" s="532" t="s">
        <v>141</v>
      </c>
      <c r="R12" s="532" t="s">
        <v>142</v>
      </c>
      <c r="V12" s="4"/>
      <c r="W12" s="4"/>
      <c r="X12" s="4"/>
    </row>
    <row r="13" spans="1:24" x14ac:dyDescent="0.25">
      <c r="A13" s="749">
        <v>7</v>
      </c>
      <c r="B13" s="743">
        <v>3</v>
      </c>
      <c r="C13" s="743">
        <v>2</v>
      </c>
      <c r="D13" s="745">
        <v>10</v>
      </c>
      <c r="E13" s="745" t="s">
        <v>181</v>
      </c>
      <c r="F13" s="745" t="s">
        <v>182</v>
      </c>
      <c r="G13" s="745" t="s">
        <v>338</v>
      </c>
      <c r="H13" s="745" t="s">
        <v>183</v>
      </c>
      <c r="I13" s="747" t="s">
        <v>184</v>
      </c>
      <c r="J13" s="745" t="s">
        <v>139</v>
      </c>
      <c r="K13" s="741" t="s">
        <v>39</v>
      </c>
      <c r="L13" s="741" t="s">
        <v>339</v>
      </c>
      <c r="M13" s="741">
        <v>75461</v>
      </c>
      <c r="N13" s="743" t="s">
        <v>339</v>
      </c>
      <c r="O13" s="741">
        <v>75461</v>
      </c>
      <c r="P13" s="741" t="s">
        <v>339</v>
      </c>
      <c r="Q13" s="745" t="s">
        <v>185</v>
      </c>
      <c r="R13" s="745" t="s">
        <v>142</v>
      </c>
    </row>
    <row r="14" spans="1:24" ht="23.25" customHeight="1" x14ac:dyDescent="0.25">
      <c r="A14" s="749"/>
      <c r="B14" s="744"/>
      <c r="C14" s="744"/>
      <c r="D14" s="746"/>
      <c r="E14" s="746" t="s">
        <v>186</v>
      </c>
      <c r="F14" s="746" t="s">
        <v>187</v>
      </c>
      <c r="G14" s="746" t="s">
        <v>188</v>
      </c>
      <c r="H14" s="746" t="s">
        <v>168</v>
      </c>
      <c r="I14" s="748">
        <v>2000</v>
      </c>
      <c r="J14" s="746" t="s">
        <v>150</v>
      </c>
      <c r="K14" s="742"/>
      <c r="L14" s="742"/>
      <c r="M14" s="742"/>
      <c r="N14" s="744"/>
      <c r="O14" s="742"/>
      <c r="P14" s="742"/>
      <c r="Q14" s="746" t="s">
        <v>185</v>
      </c>
      <c r="R14" s="746" t="s">
        <v>142</v>
      </c>
    </row>
    <row r="15" spans="1:24" x14ac:dyDescent="0.25">
      <c r="A15" s="749">
        <v>8</v>
      </c>
      <c r="B15" s="743">
        <v>3</v>
      </c>
      <c r="C15" s="743">
        <v>2</v>
      </c>
      <c r="D15" s="745">
        <v>10</v>
      </c>
      <c r="E15" s="745" t="s">
        <v>189</v>
      </c>
      <c r="F15" s="745" t="s">
        <v>340</v>
      </c>
      <c r="G15" s="745" t="s">
        <v>44</v>
      </c>
      <c r="H15" s="745" t="s">
        <v>190</v>
      </c>
      <c r="I15" s="747" t="s">
        <v>41</v>
      </c>
      <c r="J15" s="745" t="s">
        <v>191</v>
      </c>
      <c r="K15" s="741" t="s">
        <v>43</v>
      </c>
      <c r="L15" s="741" t="s">
        <v>339</v>
      </c>
      <c r="M15" s="741">
        <v>15446</v>
      </c>
      <c r="N15" s="743" t="s">
        <v>339</v>
      </c>
      <c r="O15" s="741">
        <v>15446</v>
      </c>
      <c r="P15" s="741" t="s">
        <v>339</v>
      </c>
      <c r="Q15" s="745" t="s">
        <v>185</v>
      </c>
      <c r="R15" s="745" t="s">
        <v>142</v>
      </c>
    </row>
    <row r="16" spans="1:24" ht="42.75" customHeight="1" x14ac:dyDescent="0.25">
      <c r="A16" s="749"/>
      <c r="B16" s="744"/>
      <c r="C16" s="744"/>
      <c r="D16" s="746"/>
      <c r="E16" s="746" t="s">
        <v>186</v>
      </c>
      <c r="F16" s="746" t="s">
        <v>187</v>
      </c>
      <c r="G16" s="746" t="s">
        <v>188</v>
      </c>
      <c r="H16" s="746" t="s">
        <v>168</v>
      </c>
      <c r="I16" s="748">
        <v>2000</v>
      </c>
      <c r="J16" s="746" t="s">
        <v>150</v>
      </c>
      <c r="K16" s="742"/>
      <c r="L16" s="742"/>
      <c r="M16" s="742"/>
      <c r="N16" s="744"/>
      <c r="O16" s="742"/>
      <c r="P16" s="742"/>
      <c r="Q16" s="746" t="s">
        <v>185</v>
      </c>
      <c r="R16" s="746" t="s">
        <v>142</v>
      </c>
    </row>
    <row r="17" spans="1:18" ht="60" x14ac:dyDescent="0.25">
      <c r="A17" s="533">
        <v>9</v>
      </c>
      <c r="B17" s="532">
        <v>1</v>
      </c>
      <c r="C17" s="533">
        <v>1</v>
      </c>
      <c r="D17" s="532">
        <v>6</v>
      </c>
      <c r="E17" s="532" t="s">
        <v>894</v>
      </c>
      <c r="F17" s="532" t="s">
        <v>895</v>
      </c>
      <c r="G17" s="532" t="s">
        <v>886</v>
      </c>
      <c r="H17" s="532" t="s">
        <v>138</v>
      </c>
      <c r="I17" s="596" t="s">
        <v>41</v>
      </c>
      <c r="J17" s="532" t="s">
        <v>139</v>
      </c>
      <c r="K17" s="550" t="s">
        <v>896</v>
      </c>
      <c r="L17" s="550" t="s">
        <v>897</v>
      </c>
      <c r="M17" s="535" t="s">
        <v>896</v>
      </c>
      <c r="N17" s="140">
        <v>30000</v>
      </c>
      <c r="O17" s="535" t="s">
        <v>896</v>
      </c>
      <c r="P17" s="535">
        <v>30000</v>
      </c>
      <c r="Q17" s="532" t="s">
        <v>141</v>
      </c>
      <c r="R17" s="532" t="s">
        <v>142</v>
      </c>
    </row>
    <row r="18" spans="1:18" ht="75" x14ac:dyDescent="0.25">
      <c r="A18" s="533">
        <v>10</v>
      </c>
      <c r="B18" s="532">
        <v>1</v>
      </c>
      <c r="C18" s="533">
        <v>1</v>
      </c>
      <c r="D18" s="532">
        <v>6</v>
      </c>
      <c r="E18" s="532" t="s">
        <v>898</v>
      </c>
      <c r="F18" s="532" t="s">
        <v>899</v>
      </c>
      <c r="G18" s="532" t="s">
        <v>44</v>
      </c>
      <c r="H18" s="532" t="s">
        <v>190</v>
      </c>
      <c r="I18" s="596" t="s">
        <v>41</v>
      </c>
      <c r="J18" s="532" t="s">
        <v>900</v>
      </c>
      <c r="K18" s="550" t="s">
        <v>896</v>
      </c>
      <c r="L18" s="550" t="s">
        <v>901</v>
      </c>
      <c r="M18" s="535" t="s">
        <v>896</v>
      </c>
      <c r="N18" s="140">
        <v>15000</v>
      </c>
      <c r="O18" s="535" t="s">
        <v>896</v>
      </c>
      <c r="P18" s="535">
        <v>15000</v>
      </c>
      <c r="Q18" s="532" t="s">
        <v>141</v>
      </c>
      <c r="R18" s="532" t="s">
        <v>142</v>
      </c>
    </row>
    <row r="19" spans="1:18" ht="45" x14ac:dyDescent="0.25">
      <c r="A19" s="527">
        <v>11</v>
      </c>
      <c r="B19" s="527">
        <v>1</v>
      </c>
      <c r="C19" s="527">
        <v>1</v>
      </c>
      <c r="D19" s="526">
        <v>9</v>
      </c>
      <c r="E19" s="526" t="s">
        <v>145</v>
      </c>
      <c r="F19" s="526" t="s">
        <v>146</v>
      </c>
      <c r="G19" s="526" t="s">
        <v>147</v>
      </c>
      <c r="H19" s="526" t="s">
        <v>148</v>
      </c>
      <c r="I19" s="527">
        <v>150</v>
      </c>
      <c r="J19" s="526" t="s">
        <v>149</v>
      </c>
      <c r="K19" s="142" t="s">
        <v>896</v>
      </c>
      <c r="L19" s="525" t="s">
        <v>901</v>
      </c>
      <c r="M19" s="571" t="s">
        <v>896</v>
      </c>
      <c r="N19" s="170">
        <v>30000</v>
      </c>
      <c r="O19" s="571" t="s">
        <v>896</v>
      </c>
      <c r="P19" s="611">
        <v>30000</v>
      </c>
      <c r="Q19" s="526" t="s">
        <v>141</v>
      </c>
      <c r="R19" s="526" t="s">
        <v>142</v>
      </c>
    </row>
    <row r="20" spans="1:18" ht="75" x14ac:dyDescent="0.25">
      <c r="A20" s="526">
        <v>12</v>
      </c>
      <c r="B20" s="526">
        <v>3</v>
      </c>
      <c r="C20" s="526">
        <v>3</v>
      </c>
      <c r="D20" s="526">
        <v>10</v>
      </c>
      <c r="E20" s="526" t="s">
        <v>902</v>
      </c>
      <c r="F20" s="526" t="s">
        <v>2937</v>
      </c>
      <c r="G20" s="526" t="s">
        <v>903</v>
      </c>
      <c r="H20" s="526" t="s">
        <v>904</v>
      </c>
      <c r="I20" s="527">
        <v>3</v>
      </c>
      <c r="J20" s="526" t="s">
        <v>905</v>
      </c>
      <c r="K20" s="527" t="s">
        <v>896</v>
      </c>
      <c r="L20" s="142" t="s">
        <v>906</v>
      </c>
      <c r="M20" s="172" t="s">
        <v>896</v>
      </c>
      <c r="N20" s="170">
        <v>120000</v>
      </c>
      <c r="O20" s="172" t="s">
        <v>896</v>
      </c>
      <c r="P20" s="170">
        <v>120000</v>
      </c>
      <c r="Q20" s="526" t="s">
        <v>141</v>
      </c>
      <c r="R20" s="526" t="s">
        <v>142</v>
      </c>
    </row>
    <row r="21" spans="1:18" ht="60" x14ac:dyDescent="0.25">
      <c r="A21" s="526">
        <v>13</v>
      </c>
      <c r="B21" s="526">
        <v>6</v>
      </c>
      <c r="C21" s="526">
        <v>5</v>
      </c>
      <c r="D21" s="526">
        <v>11</v>
      </c>
      <c r="E21" s="526" t="s">
        <v>907</v>
      </c>
      <c r="F21" s="526" t="s">
        <v>908</v>
      </c>
      <c r="G21" s="526" t="s">
        <v>55</v>
      </c>
      <c r="H21" s="526" t="s">
        <v>909</v>
      </c>
      <c r="I21" s="527">
        <v>1</v>
      </c>
      <c r="J21" s="526" t="s">
        <v>910</v>
      </c>
      <c r="K21" s="527" t="s">
        <v>896</v>
      </c>
      <c r="L21" s="142" t="s">
        <v>897</v>
      </c>
      <c r="M21" s="172" t="s">
        <v>896</v>
      </c>
      <c r="N21" s="170">
        <v>20000</v>
      </c>
      <c r="O21" s="172" t="s">
        <v>896</v>
      </c>
      <c r="P21" s="170">
        <v>20000</v>
      </c>
      <c r="Q21" s="526" t="s">
        <v>141</v>
      </c>
      <c r="R21" s="526" t="s">
        <v>142</v>
      </c>
    </row>
    <row r="22" spans="1:18" ht="75" x14ac:dyDescent="0.25">
      <c r="A22" s="526">
        <v>14</v>
      </c>
      <c r="B22" s="526">
        <v>6</v>
      </c>
      <c r="C22" s="526">
        <v>5</v>
      </c>
      <c r="D22" s="526">
        <v>11</v>
      </c>
      <c r="E22" s="526" t="s">
        <v>911</v>
      </c>
      <c r="F22" s="526" t="s">
        <v>912</v>
      </c>
      <c r="G22" s="526" t="s">
        <v>57</v>
      </c>
      <c r="H22" s="526" t="s">
        <v>913</v>
      </c>
      <c r="I22" s="527">
        <v>4</v>
      </c>
      <c r="J22" s="526" t="s">
        <v>905</v>
      </c>
      <c r="K22" s="527" t="s">
        <v>896</v>
      </c>
      <c r="L22" s="142" t="s">
        <v>906</v>
      </c>
      <c r="M22" s="172" t="s">
        <v>896</v>
      </c>
      <c r="N22" s="170">
        <v>69000</v>
      </c>
      <c r="O22" s="172" t="s">
        <v>896</v>
      </c>
      <c r="P22" s="170">
        <v>69000</v>
      </c>
      <c r="Q22" s="526" t="s">
        <v>141</v>
      </c>
      <c r="R22" s="526" t="s">
        <v>142</v>
      </c>
    </row>
    <row r="24" spans="1:18" x14ac:dyDescent="0.25">
      <c r="M24" s="716"/>
      <c r="N24" s="719" t="s">
        <v>35</v>
      </c>
      <c r="O24" s="719"/>
      <c r="P24" s="719"/>
    </row>
    <row r="25" spans="1:18" x14ac:dyDescent="0.25">
      <c r="M25" s="717"/>
      <c r="N25" s="719" t="s">
        <v>36</v>
      </c>
      <c r="O25" s="719" t="s">
        <v>37</v>
      </c>
      <c r="P25" s="719"/>
    </row>
    <row r="26" spans="1:18" x14ac:dyDescent="0.25">
      <c r="M26" s="718"/>
      <c r="N26" s="719"/>
      <c r="O26" s="229">
        <v>2020</v>
      </c>
      <c r="P26" s="229">
        <v>2021</v>
      </c>
    </row>
    <row r="27" spans="1:18" x14ac:dyDescent="0.25">
      <c r="M27" s="229" t="s">
        <v>887</v>
      </c>
      <c r="N27" s="200">
        <v>14</v>
      </c>
      <c r="O27" s="198">
        <f>O7+O8+O9+O10+O11+O12+O13+O15</f>
        <v>171234.2</v>
      </c>
      <c r="P27" s="113">
        <f>P17+P18+P19+P20+P21+P22</f>
        <v>284000</v>
      </c>
    </row>
  </sheetData>
  <mergeCells count="54">
    <mergeCell ref="M24:M26"/>
    <mergeCell ref="N24:P24"/>
    <mergeCell ref="N25:N26"/>
    <mergeCell ref="O25:P25"/>
    <mergeCell ref="M15:M16"/>
    <mergeCell ref="N15:N16"/>
    <mergeCell ref="O15:O16"/>
    <mergeCell ref="P15:P16"/>
    <mergeCell ref="Q13:Q14"/>
    <mergeCell ref="R13:R14"/>
    <mergeCell ref="A15:A16"/>
    <mergeCell ref="B15:B16"/>
    <mergeCell ref="C15:C16"/>
    <mergeCell ref="D15:D16"/>
    <mergeCell ref="E15:E16"/>
    <mergeCell ref="F15:F16"/>
    <mergeCell ref="G15:G16"/>
    <mergeCell ref="H15:H16"/>
    <mergeCell ref="I15:I16"/>
    <mergeCell ref="J15:J16"/>
    <mergeCell ref="K15:K16"/>
    <mergeCell ref="L15:L16"/>
    <mergeCell ref="R15:R16"/>
    <mergeCell ref="Q15:Q16"/>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4:P4"/>
    <mergeCell ref="O13:O14"/>
    <mergeCell ref="P13:P14"/>
    <mergeCell ref="Q4:Q5"/>
    <mergeCell ref="R4:R5"/>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zoomScale="60" zoomScaleNormal="60" workbookViewId="0">
      <selection activeCell="H20" sqref="H20"/>
    </sheetView>
  </sheetViews>
  <sheetFormatPr defaultRowHeight="15" x14ac:dyDescent="0.25"/>
  <cols>
    <col min="1" max="1" width="4.7109375" style="30" customWidth="1"/>
    <col min="2" max="2" width="10.28515625" style="30" customWidth="1"/>
    <col min="3" max="3" width="7.5703125" style="30" customWidth="1"/>
    <col min="4" max="4" width="9.42578125" style="30" customWidth="1"/>
    <col min="5" max="5" width="39.7109375" style="30" customWidth="1"/>
    <col min="6" max="6" width="58.7109375" style="30" customWidth="1"/>
    <col min="7" max="7" width="22.140625" style="30" customWidth="1"/>
    <col min="8" max="8" width="20.42578125" style="30" customWidth="1"/>
    <col min="9" max="9" width="12.140625" style="30" customWidth="1"/>
    <col min="10" max="10" width="32.140625" style="30" customWidth="1"/>
    <col min="11" max="11" width="12.140625" style="30" customWidth="1"/>
    <col min="12" max="12" width="10.5703125" style="30" customWidth="1"/>
    <col min="13" max="13" width="13.85546875" style="30" customWidth="1"/>
    <col min="14" max="14" width="14" style="30" customWidth="1"/>
    <col min="15" max="15" width="12.140625" style="30" customWidth="1"/>
    <col min="16" max="16" width="16" style="30" customWidth="1"/>
    <col min="17" max="18" width="18.42578125" style="30" customWidth="1"/>
    <col min="19" max="19" width="19.5703125" style="30" customWidth="1"/>
    <col min="20" max="20" width="9.140625" style="30"/>
    <col min="21" max="21" width="22" style="30" customWidth="1"/>
    <col min="22"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1" spans="1:19" ht="15" customHeight="1" x14ac:dyDescent="0.25">
      <c r="Q1" s="750"/>
      <c r="R1" s="750"/>
      <c r="S1" s="750"/>
    </row>
    <row r="2" spans="1:19" ht="15" customHeight="1" x14ac:dyDescent="0.25">
      <c r="A2" s="37" t="s">
        <v>2968</v>
      </c>
      <c r="Q2" s="750"/>
      <c r="R2" s="750"/>
      <c r="S2" s="750"/>
    </row>
    <row r="3" spans="1:19" x14ac:dyDescent="0.25">
      <c r="M3" s="2"/>
      <c r="N3" s="2"/>
      <c r="O3" s="2"/>
      <c r="P3" s="2"/>
    </row>
    <row r="4" spans="1:19" s="4" customFormat="1" ht="51.7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19" s="4" customFormat="1" x14ac:dyDescent="0.2">
      <c r="A5" s="644"/>
      <c r="B5" s="646"/>
      <c r="C5" s="646"/>
      <c r="D5" s="646"/>
      <c r="E5" s="644"/>
      <c r="F5" s="644"/>
      <c r="G5" s="644"/>
      <c r="H5" s="33" t="s">
        <v>14</v>
      </c>
      <c r="I5" s="33" t="s">
        <v>15</v>
      </c>
      <c r="J5" s="644"/>
      <c r="K5" s="34">
        <v>2020</v>
      </c>
      <c r="L5" s="34">
        <v>2021</v>
      </c>
      <c r="M5" s="5">
        <v>2020</v>
      </c>
      <c r="N5" s="5">
        <v>2021</v>
      </c>
      <c r="O5" s="5">
        <v>2020</v>
      </c>
      <c r="P5" s="5">
        <v>2021</v>
      </c>
      <c r="Q5" s="644"/>
      <c r="R5" s="646"/>
      <c r="S5" s="3"/>
    </row>
    <row r="6" spans="1:19" s="4" customFormat="1" x14ac:dyDescent="0.2">
      <c r="A6" s="31" t="s">
        <v>16</v>
      </c>
      <c r="B6" s="33" t="s">
        <v>17</v>
      </c>
      <c r="C6" s="33" t="s">
        <v>18</v>
      </c>
      <c r="D6" s="33" t="s">
        <v>19</v>
      </c>
      <c r="E6" s="31" t="s">
        <v>20</v>
      </c>
      <c r="F6" s="31" t="s">
        <v>21</v>
      </c>
      <c r="G6" s="31" t="s">
        <v>22</v>
      </c>
      <c r="H6" s="33" t="s">
        <v>23</v>
      </c>
      <c r="I6" s="33" t="s">
        <v>24</v>
      </c>
      <c r="J6" s="31" t="s">
        <v>25</v>
      </c>
      <c r="K6" s="34" t="s">
        <v>26</v>
      </c>
      <c r="L6" s="34" t="s">
        <v>27</v>
      </c>
      <c r="M6" s="35" t="s">
        <v>28</v>
      </c>
      <c r="N6" s="35" t="s">
        <v>29</v>
      </c>
      <c r="O6" s="35" t="s">
        <v>30</v>
      </c>
      <c r="P6" s="35" t="s">
        <v>31</v>
      </c>
      <c r="Q6" s="31" t="s">
        <v>32</v>
      </c>
      <c r="R6" s="33" t="s">
        <v>33</v>
      </c>
      <c r="S6" s="3"/>
    </row>
    <row r="7" spans="1:19" s="8" customFormat="1" ht="106.5" customHeight="1" x14ac:dyDescent="0.25">
      <c r="A7" s="120">
        <v>1</v>
      </c>
      <c r="B7" s="119">
        <v>1</v>
      </c>
      <c r="C7" s="120">
        <v>1</v>
      </c>
      <c r="D7" s="119">
        <v>3</v>
      </c>
      <c r="E7" s="119" t="s">
        <v>207</v>
      </c>
      <c r="F7" s="119" t="s">
        <v>341</v>
      </c>
      <c r="G7" s="119" t="s">
        <v>208</v>
      </c>
      <c r="H7" s="119" t="s">
        <v>209</v>
      </c>
      <c r="I7" s="63" t="s">
        <v>41</v>
      </c>
      <c r="J7" s="119" t="s">
        <v>210</v>
      </c>
      <c r="K7" s="64"/>
      <c r="L7" s="64" t="s">
        <v>89</v>
      </c>
      <c r="M7" s="62">
        <v>0</v>
      </c>
      <c r="N7" s="62">
        <v>94900</v>
      </c>
      <c r="O7" s="62">
        <v>0</v>
      </c>
      <c r="P7" s="62">
        <v>94900</v>
      </c>
      <c r="Q7" s="119" t="s">
        <v>211</v>
      </c>
      <c r="R7" s="119" t="s">
        <v>212</v>
      </c>
      <c r="S7" s="12"/>
    </row>
    <row r="8" spans="1:19" s="27" customFormat="1" ht="189.75" customHeight="1" x14ac:dyDescent="0.25">
      <c r="A8" s="120">
        <v>2</v>
      </c>
      <c r="B8" s="120">
        <v>1.5</v>
      </c>
      <c r="C8" s="120">
        <v>5</v>
      </c>
      <c r="D8" s="119">
        <v>4</v>
      </c>
      <c r="E8" s="119" t="s">
        <v>342</v>
      </c>
      <c r="F8" s="119" t="s">
        <v>343</v>
      </c>
      <c r="G8" s="119" t="s">
        <v>44</v>
      </c>
      <c r="H8" s="119" t="s">
        <v>213</v>
      </c>
      <c r="I8" s="63" t="s">
        <v>214</v>
      </c>
      <c r="J8" s="119" t="s">
        <v>215</v>
      </c>
      <c r="K8" s="64"/>
      <c r="L8" s="64" t="s">
        <v>45</v>
      </c>
      <c r="M8" s="62">
        <v>0</v>
      </c>
      <c r="N8" s="62">
        <v>25000</v>
      </c>
      <c r="O8" s="62">
        <v>0</v>
      </c>
      <c r="P8" s="62">
        <v>25000</v>
      </c>
      <c r="Q8" s="119" t="s">
        <v>211</v>
      </c>
      <c r="R8" s="119" t="s">
        <v>212</v>
      </c>
      <c r="S8" s="65"/>
    </row>
    <row r="9" spans="1:19" ht="30" x14ac:dyDescent="0.25">
      <c r="A9" s="647">
        <v>3</v>
      </c>
      <c r="B9" s="647">
        <v>3</v>
      </c>
      <c r="C9" s="647">
        <v>1</v>
      </c>
      <c r="D9" s="647">
        <v>13</v>
      </c>
      <c r="E9" s="647" t="s">
        <v>216</v>
      </c>
      <c r="F9" s="647" t="s">
        <v>217</v>
      </c>
      <c r="G9" s="119" t="s">
        <v>197</v>
      </c>
      <c r="H9" s="119" t="s">
        <v>198</v>
      </c>
      <c r="I9" s="120">
        <v>1</v>
      </c>
      <c r="J9" s="647" t="s">
        <v>218</v>
      </c>
      <c r="K9" s="653" t="s">
        <v>34</v>
      </c>
      <c r="L9" s="751"/>
      <c r="M9" s="737">
        <v>155000</v>
      </c>
      <c r="N9" s="754"/>
      <c r="O9" s="737">
        <v>70438.289999999994</v>
      </c>
      <c r="P9" s="754"/>
      <c r="Q9" s="647" t="s">
        <v>211</v>
      </c>
      <c r="R9" s="647" t="s">
        <v>212</v>
      </c>
      <c r="S9" s="13"/>
    </row>
    <row r="10" spans="1:19" ht="30" x14ac:dyDescent="0.25">
      <c r="A10" s="673"/>
      <c r="B10" s="673"/>
      <c r="C10" s="673"/>
      <c r="D10" s="673"/>
      <c r="E10" s="673"/>
      <c r="F10" s="673"/>
      <c r="G10" s="119" t="s">
        <v>114</v>
      </c>
      <c r="H10" s="119" t="s">
        <v>205</v>
      </c>
      <c r="I10" s="120">
        <v>1</v>
      </c>
      <c r="J10" s="673"/>
      <c r="K10" s="687"/>
      <c r="L10" s="752"/>
      <c r="M10" s="753"/>
      <c r="N10" s="755"/>
      <c r="O10" s="753"/>
      <c r="P10" s="755"/>
      <c r="Q10" s="673"/>
      <c r="R10" s="673"/>
      <c r="S10" s="13"/>
    </row>
    <row r="11" spans="1:19" ht="131.44999999999999" customHeight="1" x14ac:dyDescent="0.25">
      <c r="A11" s="673"/>
      <c r="B11" s="673"/>
      <c r="C11" s="673"/>
      <c r="D11" s="673"/>
      <c r="E11" s="673"/>
      <c r="F11" s="673"/>
      <c r="G11" s="119" t="s">
        <v>57</v>
      </c>
      <c r="H11" s="119" t="s">
        <v>58</v>
      </c>
      <c r="I11" s="120">
        <v>3</v>
      </c>
      <c r="J11" s="673"/>
      <c r="K11" s="687"/>
      <c r="L11" s="752"/>
      <c r="M11" s="753"/>
      <c r="N11" s="755"/>
      <c r="O11" s="753"/>
      <c r="P11" s="755"/>
      <c r="Q11" s="673"/>
      <c r="R11" s="673"/>
      <c r="S11" s="13"/>
    </row>
    <row r="12" spans="1:19" ht="96.75" customHeight="1" x14ac:dyDescent="0.25">
      <c r="A12" s="120">
        <v>4</v>
      </c>
      <c r="B12" s="120">
        <v>3.6</v>
      </c>
      <c r="C12" s="120">
        <v>1</v>
      </c>
      <c r="D12" s="119">
        <v>13</v>
      </c>
      <c r="E12" s="119" t="s">
        <v>344</v>
      </c>
      <c r="F12" s="119" t="s">
        <v>345</v>
      </c>
      <c r="G12" s="119" t="s">
        <v>197</v>
      </c>
      <c r="H12" s="119" t="s">
        <v>198</v>
      </c>
      <c r="I12" s="63">
        <v>1</v>
      </c>
      <c r="J12" s="119" t="s">
        <v>346</v>
      </c>
      <c r="K12" s="114"/>
      <c r="L12" s="64" t="s">
        <v>45</v>
      </c>
      <c r="M12" s="62"/>
      <c r="N12" s="62">
        <v>123000</v>
      </c>
      <c r="O12" s="62"/>
      <c r="P12" s="62">
        <v>123000</v>
      </c>
      <c r="Q12" s="119" t="s">
        <v>211</v>
      </c>
      <c r="R12" s="119" t="s">
        <v>212</v>
      </c>
    </row>
    <row r="13" spans="1:19" ht="135" x14ac:dyDescent="0.25">
      <c r="A13" s="120">
        <v>5</v>
      </c>
      <c r="B13" s="120">
        <v>3</v>
      </c>
      <c r="C13" s="120">
        <v>1</v>
      </c>
      <c r="D13" s="119">
        <v>13</v>
      </c>
      <c r="E13" s="119" t="s">
        <v>192</v>
      </c>
      <c r="F13" s="119" t="s">
        <v>347</v>
      </c>
      <c r="G13" s="119" t="s">
        <v>55</v>
      </c>
      <c r="H13" s="119" t="s">
        <v>193</v>
      </c>
      <c r="I13" s="63" t="s">
        <v>161</v>
      </c>
      <c r="J13" s="119" t="s">
        <v>210</v>
      </c>
      <c r="K13" s="64"/>
      <c r="L13" s="64" t="s">
        <v>89</v>
      </c>
      <c r="M13" s="143"/>
      <c r="N13" s="143">
        <v>36100</v>
      </c>
      <c r="O13" s="62"/>
      <c r="P13" s="143">
        <v>36100</v>
      </c>
      <c r="Q13" s="119" t="s">
        <v>211</v>
      </c>
      <c r="R13" s="119" t="s">
        <v>212</v>
      </c>
    </row>
    <row r="14" spans="1:19" ht="150" x14ac:dyDescent="0.25">
      <c r="A14" s="120">
        <v>6</v>
      </c>
      <c r="B14" s="120">
        <v>3</v>
      </c>
      <c r="C14" s="120">
        <v>1</v>
      </c>
      <c r="D14" s="119">
        <v>13</v>
      </c>
      <c r="E14" s="144" t="s">
        <v>348</v>
      </c>
      <c r="F14" s="119" t="s">
        <v>349</v>
      </c>
      <c r="G14" s="119" t="s">
        <v>227</v>
      </c>
      <c r="H14" s="119" t="s">
        <v>350</v>
      </c>
      <c r="I14" s="63" t="s">
        <v>351</v>
      </c>
      <c r="J14" s="119" t="s">
        <v>210</v>
      </c>
      <c r="K14" s="114"/>
      <c r="L14" s="64" t="s">
        <v>39</v>
      </c>
      <c r="M14" s="62"/>
      <c r="N14" s="62">
        <v>180000</v>
      </c>
      <c r="O14" s="62"/>
      <c r="P14" s="62">
        <v>180000</v>
      </c>
      <c r="Q14" s="119" t="s">
        <v>211</v>
      </c>
      <c r="R14" s="119" t="s">
        <v>212</v>
      </c>
    </row>
    <row r="15" spans="1:19" ht="45" x14ac:dyDescent="0.25">
      <c r="A15" s="740">
        <v>7</v>
      </c>
      <c r="B15" s="740">
        <v>6</v>
      </c>
      <c r="C15" s="740">
        <v>1</v>
      </c>
      <c r="D15" s="739">
        <v>13</v>
      </c>
      <c r="E15" s="739" t="s">
        <v>352</v>
      </c>
      <c r="F15" s="647" t="s">
        <v>353</v>
      </c>
      <c r="G15" s="119" t="s">
        <v>57</v>
      </c>
      <c r="H15" s="119" t="s">
        <v>58</v>
      </c>
      <c r="I15" s="63" t="s">
        <v>41</v>
      </c>
      <c r="J15" s="119" t="s">
        <v>354</v>
      </c>
      <c r="K15" s="735"/>
      <c r="L15" s="757" t="s">
        <v>39</v>
      </c>
      <c r="M15" s="710"/>
      <c r="N15" s="758">
        <v>70000</v>
      </c>
      <c r="O15" s="710"/>
      <c r="P15" s="758">
        <v>70000</v>
      </c>
      <c r="Q15" s="739" t="s">
        <v>211</v>
      </c>
      <c r="R15" s="739" t="s">
        <v>212</v>
      </c>
    </row>
    <row r="16" spans="1:19" ht="30" x14ac:dyDescent="0.25">
      <c r="A16" s="740"/>
      <c r="B16" s="740"/>
      <c r="C16" s="740"/>
      <c r="D16" s="739"/>
      <c r="E16" s="739"/>
      <c r="F16" s="673"/>
      <c r="G16" s="119" t="s">
        <v>55</v>
      </c>
      <c r="H16" s="119" t="s">
        <v>193</v>
      </c>
      <c r="I16" s="63" t="s">
        <v>41</v>
      </c>
      <c r="J16" s="119" t="s">
        <v>210</v>
      </c>
      <c r="K16" s="756"/>
      <c r="L16" s="757"/>
      <c r="M16" s="711"/>
      <c r="N16" s="758"/>
      <c r="O16" s="711"/>
      <c r="P16" s="758"/>
      <c r="Q16" s="739"/>
      <c r="R16" s="739"/>
    </row>
    <row r="17" spans="1:18" ht="105" customHeight="1" x14ac:dyDescent="0.25">
      <c r="A17" s="740"/>
      <c r="B17" s="740"/>
      <c r="C17" s="740"/>
      <c r="D17" s="739"/>
      <c r="E17" s="739"/>
      <c r="F17" s="648"/>
      <c r="G17" s="119" t="s">
        <v>48</v>
      </c>
      <c r="H17" s="119" t="s">
        <v>194</v>
      </c>
      <c r="I17" s="63" t="s">
        <v>41</v>
      </c>
      <c r="J17" s="119" t="s">
        <v>355</v>
      </c>
      <c r="K17" s="736"/>
      <c r="L17" s="757"/>
      <c r="M17" s="712"/>
      <c r="N17" s="758"/>
      <c r="O17" s="712"/>
      <c r="P17" s="758"/>
      <c r="Q17" s="739"/>
      <c r="R17" s="739"/>
    </row>
    <row r="18" spans="1:18" ht="105" x14ac:dyDescent="0.25">
      <c r="A18" s="120">
        <v>8</v>
      </c>
      <c r="B18" s="119" t="s">
        <v>40</v>
      </c>
      <c r="C18" s="119">
        <v>1</v>
      </c>
      <c r="D18" s="119">
        <v>13</v>
      </c>
      <c r="E18" s="119" t="s">
        <v>356</v>
      </c>
      <c r="F18" s="119" t="s">
        <v>357</v>
      </c>
      <c r="G18" s="119" t="s">
        <v>44</v>
      </c>
      <c r="H18" s="119" t="s">
        <v>203</v>
      </c>
      <c r="I18" s="119">
        <v>1</v>
      </c>
      <c r="J18" s="119" t="s">
        <v>358</v>
      </c>
      <c r="K18" s="145"/>
      <c r="L18" s="119" t="s">
        <v>45</v>
      </c>
      <c r="M18" s="119"/>
      <c r="N18" s="146">
        <v>50000</v>
      </c>
      <c r="O18" s="147"/>
      <c r="P18" s="146">
        <v>50000</v>
      </c>
      <c r="Q18" s="119" t="s">
        <v>211</v>
      </c>
      <c r="R18" s="119" t="s">
        <v>359</v>
      </c>
    </row>
    <row r="20" spans="1:18" x14ac:dyDescent="0.25">
      <c r="M20" s="716"/>
      <c r="N20" s="719" t="s">
        <v>35</v>
      </c>
      <c r="O20" s="719"/>
      <c r="P20" s="719"/>
    </row>
    <row r="21" spans="1:18" x14ac:dyDescent="0.25">
      <c r="M21" s="717"/>
      <c r="N21" s="719" t="s">
        <v>36</v>
      </c>
      <c r="O21" s="719" t="s">
        <v>37</v>
      </c>
      <c r="P21" s="719"/>
    </row>
    <row r="22" spans="1:18" x14ac:dyDescent="0.25">
      <c r="M22" s="718"/>
      <c r="N22" s="719"/>
      <c r="O22" s="36">
        <v>2020</v>
      </c>
      <c r="P22" s="36">
        <v>2021</v>
      </c>
      <c r="R22" s="2"/>
    </row>
    <row r="23" spans="1:18" x14ac:dyDescent="0.25">
      <c r="M23" s="36" t="s">
        <v>887</v>
      </c>
      <c r="N23" s="42">
        <v>8</v>
      </c>
      <c r="O23" s="109">
        <f>O7+O8+O9</f>
        <v>70438.289999999994</v>
      </c>
      <c r="P23" s="22">
        <f>P18+P15+P14+P13+P12+P8+P7</f>
        <v>579000</v>
      </c>
      <c r="Q23" s="106"/>
      <c r="R23" s="106"/>
    </row>
    <row r="24" spans="1:18" x14ac:dyDescent="0.25">
      <c r="R24" s="2"/>
    </row>
    <row r="33" spans="6:6" ht="15.75" x14ac:dyDescent="0.25">
      <c r="F33" s="66"/>
    </row>
  </sheetData>
  <mergeCells count="48">
    <mergeCell ref="B15:B17"/>
    <mergeCell ref="C15:C17"/>
    <mergeCell ref="D15:D17"/>
    <mergeCell ref="E15:E17"/>
    <mergeCell ref="F15:F17"/>
    <mergeCell ref="M20:M22"/>
    <mergeCell ref="N20:P20"/>
    <mergeCell ref="N21:N22"/>
    <mergeCell ref="O21:P21"/>
    <mergeCell ref="P15:P17"/>
    <mergeCell ref="Q15:Q17"/>
    <mergeCell ref="R15:R17"/>
    <mergeCell ref="Q9:Q11"/>
    <mergeCell ref="R9:R11"/>
    <mergeCell ref="K15:K17"/>
    <mergeCell ref="L15:L17"/>
    <mergeCell ref="M15:M17"/>
    <mergeCell ref="N15:N17"/>
    <mergeCell ref="O15:O17"/>
    <mergeCell ref="A15:A17"/>
    <mergeCell ref="Q1:S2"/>
    <mergeCell ref="A9:A11"/>
    <mergeCell ref="B9:B11"/>
    <mergeCell ref="C9:C11"/>
    <mergeCell ref="D9:D11"/>
    <mergeCell ref="E9:E11"/>
    <mergeCell ref="F9:F11"/>
    <mergeCell ref="J9:J11"/>
    <mergeCell ref="K9:K11"/>
    <mergeCell ref="L9:L11"/>
    <mergeCell ref="M9:M11"/>
    <mergeCell ref="N9:N11"/>
    <mergeCell ref="O9:O11"/>
    <mergeCell ref="P9:P11"/>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68"/>
  <sheetViews>
    <sheetView zoomScale="70" zoomScaleNormal="70" workbookViewId="0">
      <selection activeCell="P13" sqref="O7:P14"/>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30" customWidth="1"/>
    <col min="6" max="6" width="57.7109375" style="30" customWidth="1"/>
    <col min="7" max="7" width="35.7109375" style="30" customWidth="1"/>
    <col min="8" max="8" width="19.28515625" style="30" customWidth="1"/>
    <col min="9" max="9" width="10.42578125" style="30" customWidth="1"/>
    <col min="10" max="10" width="29.7109375" style="30" customWidth="1"/>
    <col min="11" max="11" width="10.7109375" style="30" customWidth="1"/>
    <col min="12" max="12" width="12.7109375" style="30" customWidth="1"/>
    <col min="13" max="16" width="14.7109375" style="30" customWidth="1"/>
    <col min="17" max="17" width="16.7109375" style="30" customWidth="1"/>
    <col min="18" max="18" width="15.710937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x14ac:dyDescent="0.25">
      <c r="A2" s="37" t="s">
        <v>2969</v>
      </c>
    </row>
    <row r="4" spans="1:19" s="4" customFormat="1" ht="47.25" customHeight="1" x14ac:dyDescent="0.25">
      <c r="A4" s="724" t="s">
        <v>0</v>
      </c>
      <c r="B4" s="726" t="s">
        <v>1</v>
      </c>
      <c r="C4" s="726" t="s">
        <v>2</v>
      </c>
      <c r="D4" s="726" t="s">
        <v>3</v>
      </c>
      <c r="E4" s="724" t="s">
        <v>4</v>
      </c>
      <c r="F4" s="724" t="s">
        <v>5</v>
      </c>
      <c r="G4" s="724" t="s">
        <v>6</v>
      </c>
      <c r="H4" s="729" t="s">
        <v>7</v>
      </c>
      <c r="I4" s="729"/>
      <c r="J4" s="724" t="s">
        <v>8</v>
      </c>
      <c r="K4" s="730" t="s">
        <v>9</v>
      </c>
      <c r="L4" s="722"/>
      <c r="M4" s="728" t="s">
        <v>10</v>
      </c>
      <c r="N4" s="728"/>
      <c r="O4" s="728" t="s">
        <v>11</v>
      </c>
      <c r="P4" s="728"/>
      <c r="Q4" s="724" t="s">
        <v>12</v>
      </c>
      <c r="R4" s="726" t="s">
        <v>13</v>
      </c>
      <c r="S4" s="3"/>
    </row>
    <row r="5" spans="1:19" s="4" customFormat="1" ht="35.25" customHeight="1" x14ac:dyDescent="0.2">
      <c r="A5" s="725"/>
      <c r="B5" s="727"/>
      <c r="C5" s="727"/>
      <c r="D5" s="727"/>
      <c r="E5" s="725"/>
      <c r="F5" s="725"/>
      <c r="G5" s="725"/>
      <c r="H5" s="39" t="s">
        <v>14</v>
      </c>
      <c r="I5" s="39" t="s">
        <v>15</v>
      </c>
      <c r="J5" s="725"/>
      <c r="K5" s="40">
        <v>2020</v>
      </c>
      <c r="L5" s="40">
        <v>2021</v>
      </c>
      <c r="M5" s="40">
        <v>2020</v>
      </c>
      <c r="N5" s="40">
        <v>2021</v>
      </c>
      <c r="O5" s="40">
        <v>2020</v>
      </c>
      <c r="P5" s="40">
        <v>2021</v>
      </c>
      <c r="Q5" s="725"/>
      <c r="R5" s="727"/>
      <c r="S5" s="3"/>
    </row>
    <row r="6" spans="1:19" s="4" customFormat="1" ht="15.75" customHeight="1" x14ac:dyDescent="0.2">
      <c r="A6" s="38" t="s">
        <v>16</v>
      </c>
      <c r="B6" s="39" t="s">
        <v>17</v>
      </c>
      <c r="C6" s="39" t="s">
        <v>18</v>
      </c>
      <c r="D6" s="39" t="s">
        <v>19</v>
      </c>
      <c r="E6" s="38" t="s">
        <v>20</v>
      </c>
      <c r="F6" s="38" t="s">
        <v>21</v>
      </c>
      <c r="G6" s="38" t="s">
        <v>22</v>
      </c>
      <c r="H6" s="39" t="s">
        <v>23</v>
      </c>
      <c r="I6" s="39" t="s">
        <v>24</v>
      </c>
      <c r="J6" s="38" t="s">
        <v>25</v>
      </c>
      <c r="K6" s="40" t="s">
        <v>26</v>
      </c>
      <c r="L6" s="40" t="s">
        <v>27</v>
      </c>
      <c r="M6" s="41" t="s">
        <v>28</v>
      </c>
      <c r="N6" s="41" t="s">
        <v>29</v>
      </c>
      <c r="O6" s="41" t="s">
        <v>30</v>
      </c>
      <c r="P6" s="41" t="s">
        <v>31</v>
      </c>
      <c r="Q6" s="38" t="s">
        <v>32</v>
      </c>
      <c r="R6" s="39" t="s">
        <v>33</v>
      </c>
      <c r="S6" s="3"/>
    </row>
    <row r="7" spans="1:19" ht="59.25" customHeight="1" x14ac:dyDescent="0.25">
      <c r="A7" s="767">
        <v>1</v>
      </c>
      <c r="B7" s="761" t="s">
        <v>91</v>
      </c>
      <c r="C7" s="761">
        <v>5</v>
      </c>
      <c r="D7" s="761">
        <v>4</v>
      </c>
      <c r="E7" s="761" t="s">
        <v>219</v>
      </c>
      <c r="F7" s="761" t="s">
        <v>220</v>
      </c>
      <c r="G7" s="761" t="s">
        <v>202</v>
      </c>
      <c r="H7" s="23" t="s">
        <v>221</v>
      </c>
      <c r="I7" s="23">
        <v>300</v>
      </c>
      <c r="J7" s="761" t="s">
        <v>222</v>
      </c>
      <c r="K7" s="761" t="s">
        <v>34</v>
      </c>
      <c r="L7" s="761"/>
      <c r="M7" s="763">
        <v>40000</v>
      </c>
      <c r="N7" s="763"/>
      <c r="O7" s="763">
        <v>40000</v>
      </c>
      <c r="P7" s="765"/>
      <c r="Q7" s="761" t="s">
        <v>223</v>
      </c>
      <c r="R7" s="761" t="s">
        <v>224</v>
      </c>
      <c r="S7" s="26"/>
    </row>
    <row r="8" spans="1:19" ht="59.25" customHeight="1" x14ac:dyDescent="0.25">
      <c r="A8" s="767"/>
      <c r="B8" s="762"/>
      <c r="C8" s="762"/>
      <c r="D8" s="762"/>
      <c r="E8" s="762"/>
      <c r="F8" s="762"/>
      <c r="G8" s="762"/>
      <c r="H8" s="23" t="s">
        <v>194</v>
      </c>
      <c r="I8" s="23">
        <v>5</v>
      </c>
      <c r="J8" s="762"/>
      <c r="K8" s="762"/>
      <c r="L8" s="762"/>
      <c r="M8" s="764"/>
      <c r="N8" s="764"/>
      <c r="O8" s="764"/>
      <c r="P8" s="766"/>
      <c r="Q8" s="762"/>
      <c r="R8" s="762"/>
      <c r="S8" s="26"/>
    </row>
    <row r="9" spans="1:19" ht="45" customHeight="1" x14ac:dyDescent="0.25">
      <c r="A9" s="740">
        <v>2</v>
      </c>
      <c r="B9" s="690" t="s">
        <v>91</v>
      </c>
      <c r="C9" s="690">
        <v>5</v>
      </c>
      <c r="D9" s="690">
        <v>4</v>
      </c>
      <c r="E9" s="690" t="s">
        <v>219</v>
      </c>
      <c r="F9" s="690" t="s">
        <v>220</v>
      </c>
      <c r="G9" s="690" t="s">
        <v>202</v>
      </c>
      <c r="H9" s="122" t="s">
        <v>221</v>
      </c>
      <c r="I9" s="122">
        <v>300</v>
      </c>
      <c r="J9" s="690" t="s">
        <v>222</v>
      </c>
      <c r="K9" s="690"/>
      <c r="L9" s="690" t="s">
        <v>34</v>
      </c>
      <c r="M9" s="759"/>
      <c r="N9" s="759">
        <v>40000</v>
      </c>
      <c r="O9" s="759"/>
      <c r="P9" s="707">
        <v>40000</v>
      </c>
      <c r="Q9" s="690" t="s">
        <v>223</v>
      </c>
      <c r="R9" s="690" t="s">
        <v>224</v>
      </c>
      <c r="S9" s="26"/>
    </row>
    <row r="10" spans="1:19" ht="61.5" customHeight="1" x14ac:dyDescent="0.25">
      <c r="A10" s="740"/>
      <c r="B10" s="692"/>
      <c r="C10" s="692"/>
      <c r="D10" s="692"/>
      <c r="E10" s="692"/>
      <c r="F10" s="692"/>
      <c r="G10" s="692"/>
      <c r="H10" s="122" t="s">
        <v>194</v>
      </c>
      <c r="I10" s="122">
        <v>5</v>
      </c>
      <c r="J10" s="692"/>
      <c r="K10" s="692"/>
      <c r="L10" s="692"/>
      <c r="M10" s="760"/>
      <c r="N10" s="760"/>
      <c r="O10" s="760"/>
      <c r="P10" s="708"/>
      <c r="Q10" s="692"/>
      <c r="R10" s="692"/>
      <c r="S10" s="26"/>
    </row>
    <row r="11" spans="1:19" ht="42" customHeight="1" x14ac:dyDescent="0.25">
      <c r="A11" s="740">
        <v>3</v>
      </c>
      <c r="B11" s="690" t="s">
        <v>91</v>
      </c>
      <c r="C11" s="690">
        <v>1</v>
      </c>
      <c r="D11" s="690">
        <v>6</v>
      </c>
      <c r="E11" s="690" t="s">
        <v>360</v>
      </c>
      <c r="F11" s="690" t="s">
        <v>2938</v>
      </c>
      <c r="G11" s="690" t="s">
        <v>44</v>
      </c>
      <c r="H11" s="122" t="s">
        <v>49</v>
      </c>
      <c r="I11" s="122">
        <v>50</v>
      </c>
      <c r="J11" s="690" t="s">
        <v>361</v>
      </c>
      <c r="K11" s="690"/>
      <c r="L11" s="690" t="s">
        <v>39</v>
      </c>
      <c r="M11" s="759"/>
      <c r="N11" s="759">
        <v>170000</v>
      </c>
      <c r="O11" s="759"/>
      <c r="P11" s="707">
        <v>170000</v>
      </c>
      <c r="Q11" s="690" t="s">
        <v>223</v>
      </c>
      <c r="R11" s="690" t="s">
        <v>224</v>
      </c>
      <c r="S11" s="26"/>
    </row>
    <row r="12" spans="1:19" ht="303" customHeight="1" x14ac:dyDescent="0.25">
      <c r="A12" s="740"/>
      <c r="B12" s="692"/>
      <c r="C12" s="692"/>
      <c r="D12" s="692"/>
      <c r="E12" s="692"/>
      <c r="F12" s="692"/>
      <c r="G12" s="692"/>
      <c r="H12" s="122" t="s">
        <v>203</v>
      </c>
      <c r="I12" s="122">
        <v>1</v>
      </c>
      <c r="J12" s="692"/>
      <c r="K12" s="692"/>
      <c r="L12" s="692"/>
      <c r="M12" s="760"/>
      <c r="N12" s="760"/>
      <c r="O12" s="760"/>
      <c r="P12" s="708"/>
      <c r="Q12" s="692"/>
      <c r="R12" s="692"/>
    </row>
    <row r="13" spans="1:19" ht="51" customHeight="1" x14ac:dyDescent="0.25">
      <c r="A13" s="740">
        <v>4</v>
      </c>
      <c r="B13" s="690" t="s">
        <v>91</v>
      </c>
      <c r="C13" s="690">
        <v>1</v>
      </c>
      <c r="D13" s="690">
        <v>6</v>
      </c>
      <c r="E13" s="690" t="s">
        <v>362</v>
      </c>
      <c r="F13" s="690" t="s">
        <v>885</v>
      </c>
      <c r="G13" s="690" t="s">
        <v>44</v>
      </c>
      <c r="H13" s="122" t="s">
        <v>49</v>
      </c>
      <c r="I13" s="122">
        <v>50</v>
      </c>
      <c r="J13" s="690" t="s">
        <v>363</v>
      </c>
      <c r="K13" s="690"/>
      <c r="L13" s="690" t="s">
        <v>39</v>
      </c>
      <c r="M13" s="759"/>
      <c r="N13" s="759">
        <v>120000</v>
      </c>
      <c r="O13" s="759"/>
      <c r="P13" s="707">
        <v>120000</v>
      </c>
      <c r="Q13" s="690" t="s">
        <v>223</v>
      </c>
      <c r="R13" s="690" t="s">
        <v>224</v>
      </c>
    </row>
    <row r="14" spans="1:19" ht="211.5" customHeight="1" x14ac:dyDescent="0.25">
      <c r="A14" s="740"/>
      <c r="B14" s="692"/>
      <c r="C14" s="692"/>
      <c r="D14" s="692"/>
      <c r="E14" s="692"/>
      <c r="F14" s="692"/>
      <c r="G14" s="692"/>
      <c r="H14" s="122" t="s">
        <v>203</v>
      </c>
      <c r="I14" s="122">
        <v>1</v>
      </c>
      <c r="J14" s="692"/>
      <c r="K14" s="692"/>
      <c r="L14" s="692"/>
      <c r="M14" s="760"/>
      <c r="N14" s="760"/>
      <c r="O14" s="760"/>
      <c r="P14" s="708"/>
      <c r="Q14" s="692"/>
      <c r="R14" s="692"/>
    </row>
    <row r="15" spans="1:19" x14ac:dyDescent="0.25">
      <c r="P15" s="2"/>
    </row>
    <row r="16" spans="1:19" x14ac:dyDescent="0.25">
      <c r="M16" s="716"/>
      <c r="N16" s="719" t="s">
        <v>35</v>
      </c>
      <c r="O16" s="719"/>
      <c r="P16" s="719"/>
    </row>
    <row r="17" spans="13:16" x14ac:dyDescent="0.25">
      <c r="M17" s="717"/>
      <c r="N17" s="719" t="s">
        <v>36</v>
      </c>
      <c r="O17" s="719" t="s">
        <v>37</v>
      </c>
      <c r="P17" s="719"/>
    </row>
    <row r="18" spans="13:16" x14ac:dyDescent="0.25">
      <c r="M18" s="718"/>
      <c r="N18" s="719"/>
      <c r="O18" s="36">
        <v>2020</v>
      </c>
      <c r="P18" s="36">
        <v>2021</v>
      </c>
    </row>
    <row r="19" spans="13:16" x14ac:dyDescent="0.25">
      <c r="M19" s="36" t="s">
        <v>887</v>
      </c>
      <c r="N19" s="42">
        <v>4</v>
      </c>
      <c r="O19" s="19">
        <f>O7</f>
        <v>40000</v>
      </c>
      <c r="P19" s="22">
        <f>P13+P11+P9</f>
        <v>330000</v>
      </c>
    </row>
    <row r="20" spans="13:16" x14ac:dyDescent="0.25">
      <c r="M20" s="2"/>
      <c r="N20" s="2"/>
      <c r="O20" s="2"/>
      <c r="P20" s="2"/>
    </row>
    <row r="21" spans="13:16" x14ac:dyDescent="0.25">
      <c r="M21" s="2"/>
      <c r="N21" s="2"/>
      <c r="O21" s="2"/>
      <c r="P21" s="2"/>
    </row>
    <row r="22" spans="13:16" x14ac:dyDescent="0.25">
      <c r="M22" s="2"/>
      <c r="N22" s="2"/>
      <c r="O22" s="2"/>
      <c r="P22" s="2"/>
    </row>
    <row r="23" spans="13:16" x14ac:dyDescent="0.25">
      <c r="M23" s="2"/>
      <c r="N23" s="2"/>
      <c r="O23" s="2"/>
      <c r="P23" s="2"/>
    </row>
    <row r="24" spans="13:16" x14ac:dyDescent="0.25">
      <c r="M24" s="2"/>
      <c r="N24" s="2"/>
      <c r="O24" s="2"/>
      <c r="P24" s="2"/>
    </row>
    <row r="25" spans="13:16" x14ac:dyDescent="0.25">
      <c r="M25" s="2"/>
      <c r="N25" s="2"/>
      <c r="O25" s="2"/>
      <c r="P25" s="2"/>
    </row>
    <row r="26" spans="13:16" x14ac:dyDescent="0.25">
      <c r="M26" s="2"/>
      <c r="N26" s="2"/>
      <c r="O26" s="2"/>
      <c r="P26" s="2"/>
    </row>
    <row r="27" spans="13:16" x14ac:dyDescent="0.25">
      <c r="M27" s="2"/>
      <c r="N27" s="2"/>
      <c r="O27" s="2"/>
      <c r="P27" s="2"/>
    </row>
    <row r="28" spans="13:16" x14ac:dyDescent="0.25">
      <c r="M28" s="2"/>
      <c r="N28" s="2"/>
      <c r="O28" s="2"/>
      <c r="P28" s="2"/>
    </row>
    <row r="29" spans="13:16" x14ac:dyDescent="0.25">
      <c r="M29" s="2"/>
      <c r="N29" s="2"/>
      <c r="O29" s="2"/>
      <c r="P29" s="2"/>
    </row>
    <row r="30" spans="13:16" x14ac:dyDescent="0.25">
      <c r="M30" s="2"/>
      <c r="N30" s="2"/>
      <c r="O30" s="2"/>
      <c r="P30" s="2"/>
    </row>
    <row r="31" spans="13:16" x14ac:dyDescent="0.25">
      <c r="M31" s="2"/>
      <c r="N31" s="2"/>
      <c r="O31" s="2"/>
      <c r="P31" s="2"/>
    </row>
    <row r="32" spans="13:16" x14ac:dyDescent="0.25">
      <c r="M32" s="2"/>
      <c r="N32" s="2"/>
      <c r="O32" s="2"/>
      <c r="P32" s="2"/>
    </row>
    <row r="33" spans="13:16" x14ac:dyDescent="0.25">
      <c r="M33" s="2"/>
      <c r="N33" s="2"/>
      <c r="O33" s="2"/>
      <c r="P33" s="2"/>
    </row>
    <row r="34" spans="13:16" x14ac:dyDescent="0.25">
      <c r="M34" s="2"/>
      <c r="N34" s="2"/>
      <c r="O34" s="2"/>
      <c r="P34" s="2"/>
    </row>
    <row r="35" spans="13:16" x14ac:dyDescent="0.25">
      <c r="M35" s="2"/>
      <c r="N35" s="2"/>
      <c r="O35" s="2"/>
      <c r="P35" s="2"/>
    </row>
    <row r="36" spans="13:16" x14ac:dyDescent="0.25">
      <c r="M36" s="2"/>
      <c r="N36" s="2"/>
      <c r="O36" s="2"/>
      <c r="P36" s="2"/>
    </row>
    <row r="37" spans="13:16" x14ac:dyDescent="0.25">
      <c r="M37" s="2"/>
      <c r="N37" s="2"/>
      <c r="O37" s="2"/>
      <c r="P37" s="2"/>
    </row>
    <row r="38" spans="13:16" x14ac:dyDescent="0.25">
      <c r="M38" s="2"/>
      <c r="N38" s="2"/>
      <c r="O38" s="2"/>
      <c r="P38" s="2"/>
    </row>
    <row r="39" spans="13:16" x14ac:dyDescent="0.25">
      <c r="M39" s="2"/>
      <c r="N39" s="2"/>
      <c r="O39" s="2"/>
      <c r="P39" s="2"/>
    </row>
    <row r="40" spans="13:16" x14ac:dyDescent="0.25">
      <c r="M40" s="2"/>
      <c r="N40" s="2"/>
      <c r="O40" s="2"/>
      <c r="P40" s="2"/>
    </row>
    <row r="41" spans="13:16" x14ac:dyDescent="0.25">
      <c r="M41" s="2"/>
      <c r="N41" s="2"/>
      <c r="O41" s="2"/>
      <c r="P41" s="2"/>
    </row>
    <row r="42" spans="13:16" x14ac:dyDescent="0.25">
      <c r="M42" s="2"/>
      <c r="N42" s="2"/>
      <c r="O42" s="2"/>
      <c r="P42" s="2"/>
    </row>
    <row r="43" spans="13:16" x14ac:dyDescent="0.25">
      <c r="M43" s="2"/>
      <c r="N43" s="2"/>
      <c r="O43" s="2"/>
      <c r="P43" s="2"/>
    </row>
    <row r="44" spans="13:16" x14ac:dyDescent="0.25">
      <c r="M44" s="2"/>
      <c r="N44" s="2"/>
      <c r="O44" s="2"/>
      <c r="P44" s="2"/>
    </row>
    <row r="45" spans="13:16" x14ac:dyDescent="0.25">
      <c r="M45" s="2"/>
      <c r="N45" s="2"/>
      <c r="O45" s="2"/>
      <c r="P45" s="2"/>
    </row>
    <row r="46" spans="13:16" x14ac:dyDescent="0.25">
      <c r="M46" s="2"/>
      <c r="N46" s="2"/>
      <c r="O46" s="2"/>
      <c r="P46" s="2"/>
    </row>
    <row r="47" spans="13:16" x14ac:dyDescent="0.25">
      <c r="M47" s="2"/>
      <c r="N47" s="2"/>
      <c r="O47" s="2"/>
      <c r="P47" s="2"/>
    </row>
    <row r="48" spans="13:16" x14ac:dyDescent="0.25">
      <c r="M48" s="2"/>
      <c r="N48" s="2"/>
      <c r="O48" s="2"/>
      <c r="P48" s="2"/>
    </row>
    <row r="49" spans="13:16" x14ac:dyDescent="0.25">
      <c r="M49" s="2"/>
      <c r="N49" s="2"/>
      <c r="O49" s="2"/>
      <c r="P49" s="2"/>
    </row>
    <row r="50" spans="13:16" x14ac:dyDescent="0.25">
      <c r="M50" s="2"/>
      <c r="N50" s="2"/>
      <c r="O50" s="2"/>
      <c r="P50" s="2"/>
    </row>
    <row r="51" spans="13:16" x14ac:dyDescent="0.25">
      <c r="M51" s="2"/>
      <c r="N51" s="2"/>
      <c r="O51" s="2"/>
      <c r="P51" s="2"/>
    </row>
    <row r="52" spans="13:16" x14ac:dyDescent="0.25">
      <c r="M52" s="2"/>
      <c r="N52" s="2"/>
      <c r="O52" s="2"/>
      <c r="P52" s="2"/>
    </row>
    <row r="53" spans="13:16" x14ac:dyDescent="0.25">
      <c r="M53" s="2"/>
      <c r="N53" s="2"/>
      <c r="O53" s="2"/>
      <c r="P53" s="2"/>
    </row>
    <row r="54" spans="13:16" x14ac:dyDescent="0.25">
      <c r="M54" s="2"/>
      <c r="N54" s="2"/>
      <c r="O54" s="2"/>
      <c r="P54" s="2"/>
    </row>
    <row r="55" spans="13:16" x14ac:dyDescent="0.25">
      <c r="M55" s="2"/>
      <c r="N55" s="2"/>
      <c r="O55" s="2"/>
      <c r="P55" s="2"/>
    </row>
    <row r="56" spans="13:16" x14ac:dyDescent="0.25">
      <c r="M56" s="2"/>
      <c r="N56" s="2"/>
      <c r="O56" s="2"/>
      <c r="P56" s="2"/>
    </row>
    <row r="57" spans="13:16" x14ac:dyDescent="0.25">
      <c r="M57" s="2"/>
      <c r="N57" s="2"/>
      <c r="O57" s="2"/>
      <c r="P57" s="2"/>
    </row>
    <row r="58" spans="13:16" x14ac:dyDescent="0.25">
      <c r="M58" s="2"/>
      <c r="N58" s="2"/>
      <c r="O58" s="2"/>
      <c r="P58" s="2"/>
    </row>
    <row r="59" spans="13:16" x14ac:dyDescent="0.25">
      <c r="M59" s="2"/>
      <c r="N59" s="2"/>
      <c r="O59" s="2"/>
      <c r="P59" s="2"/>
    </row>
    <row r="60" spans="13:16" x14ac:dyDescent="0.25">
      <c r="M60" s="2"/>
      <c r="N60" s="2"/>
      <c r="O60" s="2"/>
      <c r="P60" s="2"/>
    </row>
    <row r="61" spans="13:16" x14ac:dyDescent="0.25">
      <c r="M61" s="2"/>
      <c r="N61" s="2"/>
      <c r="O61" s="2"/>
      <c r="P61" s="2"/>
    </row>
    <row r="62" spans="13:16" x14ac:dyDescent="0.25">
      <c r="M62" s="2"/>
      <c r="N62" s="2"/>
      <c r="O62" s="2"/>
      <c r="P62" s="2"/>
    </row>
    <row r="63" spans="13:16" x14ac:dyDescent="0.25">
      <c r="M63" s="2"/>
      <c r="N63" s="2"/>
      <c r="O63" s="2"/>
      <c r="P63" s="2"/>
    </row>
    <row r="64" spans="13:16" x14ac:dyDescent="0.25">
      <c r="M64" s="2"/>
      <c r="N64" s="2"/>
    </row>
    <row r="65" spans="13:14" x14ac:dyDescent="0.25">
      <c r="M65" s="2"/>
      <c r="N65" s="2"/>
    </row>
    <row r="66" spans="13:14" x14ac:dyDescent="0.25">
      <c r="M66" s="2"/>
      <c r="N66" s="2"/>
    </row>
    <row r="67" spans="13:14" x14ac:dyDescent="0.25">
      <c r="M67" s="2"/>
      <c r="N67" s="2"/>
    </row>
    <row r="68" spans="13:14" x14ac:dyDescent="0.25">
      <c r="M68" s="2"/>
      <c r="N68" s="2"/>
    </row>
  </sheetData>
  <mergeCells count="82">
    <mergeCell ref="M16:M18"/>
    <mergeCell ref="N16:P16"/>
    <mergeCell ref="N17:N18"/>
    <mergeCell ref="O17:P17"/>
    <mergeCell ref="O13:O14"/>
    <mergeCell ref="P13:P14"/>
    <mergeCell ref="M13:M14"/>
    <mergeCell ref="N13:N14"/>
    <mergeCell ref="Q13:Q14"/>
    <mergeCell ref="R13:R14"/>
    <mergeCell ref="P11:P12"/>
    <mergeCell ref="Q11:Q12"/>
    <mergeCell ref="R11:R12"/>
    <mergeCell ref="A13:A14"/>
    <mergeCell ref="B13:B14"/>
    <mergeCell ref="C13:C14"/>
    <mergeCell ref="D13:D14"/>
    <mergeCell ref="E13:E14"/>
    <mergeCell ref="F13:F14"/>
    <mergeCell ref="G13:G14"/>
    <mergeCell ref="J13:J14"/>
    <mergeCell ref="K13:K14"/>
    <mergeCell ref="L13:L14"/>
    <mergeCell ref="K9:K10"/>
    <mergeCell ref="L9:L10"/>
    <mergeCell ref="A11:A12"/>
    <mergeCell ref="B11:B12"/>
    <mergeCell ref="C11:C12"/>
    <mergeCell ref="D11:D12"/>
    <mergeCell ref="E11:E12"/>
    <mergeCell ref="F11:F12"/>
    <mergeCell ref="G11:G12"/>
    <mergeCell ref="J11:J12"/>
    <mergeCell ref="K11:K12"/>
    <mergeCell ref="L11:L12"/>
    <mergeCell ref="J9:J10"/>
    <mergeCell ref="M11:M12"/>
    <mergeCell ref="N11:N12"/>
    <mergeCell ref="O11:O12"/>
    <mergeCell ref="F4:F5"/>
    <mergeCell ref="A4:A5"/>
    <mergeCell ref="B4:B5"/>
    <mergeCell ref="C4:C5"/>
    <mergeCell ref="D4:D5"/>
    <mergeCell ref="E4:E5"/>
    <mergeCell ref="A9:A10"/>
    <mergeCell ref="B9:B10"/>
    <mergeCell ref="C9:C10"/>
    <mergeCell ref="D9:D10"/>
    <mergeCell ref="E9:E10"/>
    <mergeCell ref="F9:F10"/>
    <mergeCell ref="G9:G10"/>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K7:K8"/>
    <mergeCell ref="L7:L8"/>
    <mergeCell ref="M7:M8"/>
    <mergeCell ref="N7:N8"/>
    <mergeCell ref="O7:O8"/>
    <mergeCell ref="P7:P8"/>
    <mergeCell ref="R9:R10"/>
    <mergeCell ref="M9:M10"/>
    <mergeCell ref="N9:N10"/>
    <mergeCell ref="O9:O10"/>
    <mergeCell ref="P9:P10"/>
    <mergeCell ref="Q9:Q10"/>
  </mergeCells>
  <pageMargins left="0.7" right="0.7" top="0.75" bottom="0.75" header="0.3" footer="0.3"/>
  <pageSetup paperSize="9" orientation="portrait" horizontalDpi="30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59"/>
  <sheetViews>
    <sheetView zoomScale="70" zoomScaleNormal="70" workbookViewId="0">
      <selection activeCell="P26" sqref="P26:P54"/>
    </sheetView>
  </sheetViews>
  <sheetFormatPr defaultRowHeight="15" x14ac:dyDescent="0.25"/>
  <cols>
    <col min="1" max="1" width="4.7109375" style="30" customWidth="1"/>
    <col min="2" max="2" width="8.85546875" style="30" customWidth="1"/>
    <col min="3" max="3" width="11.42578125" style="30" customWidth="1"/>
    <col min="4" max="4" width="9.7109375" style="30" customWidth="1"/>
    <col min="5" max="5" width="45.7109375" style="30" customWidth="1"/>
    <col min="6" max="6" width="61.42578125" style="30" customWidth="1"/>
    <col min="7" max="7" width="35.7109375" style="30" customWidth="1"/>
    <col min="8" max="8" width="20.42578125" style="30" customWidth="1"/>
    <col min="9" max="9" width="12.140625" style="30" customWidth="1"/>
    <col min="10" max="10" width="32.140625" style="30" customWidth="1"/>
    <col min="11" max="11" width="12.140625" style="30" customWidth="1"/>
    <col min="12" max="12" width="12.7109375" style="30" customWidth="1"/>
    <col min="13" max="13" width="17.85546875" style="30" customWidth="1"/>
    <col min="14" max="14" width="17.28515625" style="30" customWidth="1"/>
    <col min="15" max="16" width="18" style="30" customWidth="1"/>
    <col min="17" max="17" width="21.28515625" style="30" customWidth="1"/>
    <col min="18" max="18" width="23.5703125" style="30" customWidth="1"/>
    <col min="19" max="19" width="19.5703125" style="30" customWidth="1"/>
    <col min="20" max="258" width="9.140625" style="30"/>
    <col min="259" max="259" width="4.7109375" style="30" bestFit="1" customWidth="1"/>
    <col min="260" max="260" width="9.7109375" style="30" bestFit="1" customWidth="1"/>
    <col min="261" max="261" width="10" style="30" bestFit="1" customWidth="1"/>
    <col min="262" max="262" width="8.85546875" style="30" bestFit="1" customWidth="1"/>
    <col min="263" max="263" width="22.85546875" style="30" customWidth="1"/>
    <col min="264" max="264" width="59.7109375" style="30" bestFit="1" customWidth="1"/>
    <col min="265" max="265" width="57.85546875" style="30" bestFit="1" customWidth="1"/>
    <col min="266" max="266" width="35.28515625" style="30" bestFit="1" customWidth="1"/>
    <col min="267" max="267" width="28.140625" style="30" bestFit="1" customWidth="1"/>
    <col min="268" max="268" width="33.140625" style="30" bestFit="1" customWidth="1"/>
    <col min="269" max="269" width="26" style="30" bestFit="1" customWidth="1"/>
    <col min="270" max="270" width="19.140625" style="30" bestFit="1" customWidth="1"/>
    <col min="271" max="271" width="10.42578125" style="30" customWidth="1"/>
    <col min="272" max="272" width="11.85546875" style="30" customWidth="1"/>
    <col min="273" max="273" width="14.7109375" style="30" customWidth="1"/>
    <col min="274" max="274" width="9" style="30" bestFit="1" customWidth="1"/>
    <col min="275" max="514" width="9.140625" style="30"/>
    <col min="515" max="515" width="4.7109375" style="30" bestFit="1" customWidth="1"/>
    <col min="516" max="516" width="9.7109375" style="30" bestFit="1" customWidth="1"/>
    <col min="517" max="517" width="10" style="30" bestFit="1" customWidth="1"/>
    <col min="518" max="518" width="8.85546875" style="30" bestFit="1" customWidth="1"/>
    <col min="519" max="519" width="22.85546875" style="30" customWidth="1"/>
    <col min="520" max="520" width="59.7109375" style="30" bestFit="1" customWidth="1"/>
    <col min="521" max="521" width="57.85546875" style="30" bestFit="1" customWidth="1"/>
    <col min="522" max="522" width="35.28515625" style="30" bestFit="1" customWidth="1"/>
    <col min="523" max="523" width="28.140625" style="30" bestFit="1" customWidth="1"/>
    <col min="524" max="524" width="33.140625" style="30" bestFit="1" customWidth="1"/>
    <col min="525" max="525" width="26" style="30" bestFit="1" customWidth="1"/>
    <col min="526" max="526" width="19.140625" style="30" bestFit="1" customWidth="1"/>
    <col min="527" max="527" width="10.42578125" style="30" customWidth="1"/>
    <col min="528" max="528" width="11.85546875" style="30" customWidth="1"/>
    <col min="529" max="529" width="14.7109375" style="30" customWidth="1"/>
    <col min="530" max="530" width="9" style="30" bestFit="1" customWidth="1"/>
    <col min="531" max="770" width="9.140625" style="30"/>
    <col min="771" max="771" width="4.7109375" style="30" bestFit="1" customWidth="1"/>
    <col min="772" max="772" width="9.7109375" style="30" bestFit="1" customWidth="1"/>
    <col min="773" max="773" width="10" style="30" bestFit="1" customWidth="1"/>
    <col min="774" max="774" width="8.85546875" style="30" bestFit="1" customWidth="1"/>
    <col min="775" max="775" width="22.85546875" style="30" customWidth="1"/>
    <col min="776" max="776" width="59.7109375" style="30" bestFit="1" customWidth="1"/>
    <col min="777" max="777" width="57.85546875" style="30" bestFit="1" customWidth="1"/>
    <col min="778" max="778" width="35.28515625" style="30" bestFit="1" customWidth="1"/>
    <col min="779" max="779" width="28.140625" style="30" bestFit="1" customWidth="1"/>
    <col min="780" max="780" width="33.140625" style="30" bestFit="1" customWidth="1"/>
    <col min="781" max="781" width="26" style="30" bestFit="1" customWidth="1"/>
    <col min="782" max="782" width="19.140625" style="30" bestFit="1" customWidth="1"/>
    <col min="783" max="783" width="10.42578125" style="30" customWidth="1"/>
    <col min="784" max="784" width="11.85546875" style="30" customWidth="1"/>
    <col min="785" max="785" width="14.7109375" style="30" customWidth="1"/>
    <col min="786" max="786" width="9" style="30" bestFit="1" customWidth="1"/>
    <col min="787" max="1026" width="9.140625" style="30"/>
    <col min="1027" max="1027" width="4.7109375" style="30" bestFit="1" customWidth="1"/>
    <col min="1028" max="1028" width="9.7109375" style="30" bestFit="1" customWidth="1"/>
    <col min="1029" max="1029" width="10" style="30" bestFit="1" customWidth="1"/>
    <col min="1030" max="1030" width="8.85546875" style="30" bestFit="1" customWidth="1"/>
    <col min="1031" max="1031" width="22.85546875" style="30" customWidth="1"/>
    <col min="1032" max="1032" width="59.7109375" style="30" bestFit="1" customWidth="1"/>
    <col min="1033" max="1033" width="57.85546875" style="30" bestFit="1" customWidth="1"/>
    <col min="1034" max="1034" width="35.28515625" style="30" bestFit="1" customWidth="1"/>
    <col min="1035" max="1035" width="28.140625" style="30" bestFit="1" customWidth="1"/>
    <col min="1036" max="1036" width="33.140625" style="30" bestFit="1" customWidth="1"/>
    <col min="1037" max="1037" width="26" style="30" bestFit="1" customWidth="1"/>
    <col min="1038" max="1038" width="19.140625" style="30" bestFit="1" customWidth="1"/>
    <col min="1039" max="1039" width="10.42578125" style="30" customWidth="1"/>
    <col min="1040" max="1040" width="11.85546875" style="30" customWidth="1"/>
    <col min="1041" max="1041" width="14.7109375" style="30" customWidth="1"/>
    <col min="1042" max="1042" width="9" style="30" bestFit="1" customWidth="1"/>
    <col min="1043" max="1282" width="9.140625" style="30"/>
    <col min="1283" max="1283" width="4.7109375" style="30" bestFit="1" customWidth="1"/>
    <col min="1284" max="1284" width="9.7109375" style="30" bestFit="1" customWidth="1"/>
    <col min="1285" max="1285" width="10" style="30" bestFit="1" customWidth="1"/>
    <col min="1286" max="1286" width="8.85546875" style="30" bestFit="1" customWidth="1"/>
    <col min="1287" max="1287" width="22.85546875" style="30" customWidth="1"/>
    <col min="1288" max="1288" width="59.7109375" style="30" bestFit="1" customWidth="1"/>
    <col min="1289" max="1289" width="57.85546875" style="30" bestFit="1" customWidth="1"/>
    <col min="1290" max="1290" width="35.28515625" style="30" bestFit="1" customWidth="1"/>
    <col min="1291" max="1291" width="28.140625" style="30" bestFit="1" customWidth="1"/>
    <col min="1292" max="1292" width="33.140625" style="30" bestFit="1" customWidth="1"/>
    <col min="1293" max="1293" width="26" style="30" bestFit="1" customWidth="1"/>
    <col min="1294" max="1294" width="19.140625" style="30" bestFit="1" customWidth="1"/>
    <col min="1295" max="1295" width="10.42578125" style="30" customWidth="1"/>
    <col min="1296" max="1296" width="11.85546875" style="30" customWidth="1"/>
    <col min="1297" max="1297" width="14.7109375" style="30" customWidth="1"/>
    <col min="1298" max="1298" width="9" style="30" bestFit="1" customWidth="1"/>
    <col min="1299" max="1538" width="9.140625" style="30"/>
    <col min="1539" max="1539" width="4.7109375" style="30" bestFit="1" customWidth="1"/>
    <col min="1540" max="1540" width="9.7109375" style="30" bestFit="1" customWidth="1"/>
    <col min="1541" max="1541" width="10" style="30" bestFit="1" customWidth="1"/>
    <col min="1542" max="1542" width="8.85546875" style="30" bestFit="1" customWidth="1"/>
    <col min="1543" max="1543" width="22.85546875" style="30" customWidth="1"/>
    <col min="1544" max="1544" width="59.7109375" style="30" bestFit="1" customWidth="1"/>
    <col min="1545" max="1545" width="57.85546875" style="30" bestFit="1" customWidth="1"/>
    <col min="1546" max="1546" width="35.28515625" style="30" bestFit="1" customWidth="1"/>
    <col min="1547" max="1547" width="28.140625" style="30" bestFit="1" customWidth="1"/>
    <col min="1548" max="1548" width="33.140625" style="30" bestFit="1" customWidth="1"/>
    <col min="1549" max="1549" width="26" style="30" bestFit="1" customWidth="1"/>
    <col min="1550" max="1550" width="19.140625" style="30" bestFit="1" customWidth="1"/>
    <col min="1551" max="1551" width="10.42578125" style="30" customWidth="1"/>
    <col min="1552" max="1552" width="11.85546875" style="30" customWidth="1"/>
    <col min="1553" max="1553" width="14.7109375" style="30" customWidth="1"/>
    <col min="1554" max="1554" width="9" style="30" bestFit="1" customWidth="1"/>
    <col min="1555" max="1794" width="9.140625" style="30"/>
    <col min="1795" max="1795" width="4.7109375" style="30" bestFit="1" customWidth="1"/>
    <col min="1796" max="1796" width="9.7109375" style="30" bestFit="1" customWidth="1"/>
    <col min="1797" max="1797" width="10" style="30" bestFit="1" customWidth="1"/>
    <col min="1798" max="1798" width="8.85546875" style="30" bestFit="1" customWidth="1"/>
    <col min="1799" max="1799" width="22.85546875" style="30" customWidth="1"/>
    <col min="1800" max="1800" width="59.7109375" style="30" bestFit="1" customWidth="1"/>
    <col min="1801" max="1801" width="57.85546875" style="30" bestFit="1" customWidth="1"/>
    <col min="1802" max="1802" width="35.28515625" style="30" bestFit="1" customWidth="1"/>
    <col min="1803" max="1803" width="28.140625" style="30" bestFit="1" customWidth="1"/>
    <col min="1804" max="1804" width="33.140625" style="30" bestFit="1" customWidth="1"/>
    <col min="1805" max="1805" width="26" style="30" bestFit="1" customWidth="1"/>
    <col min="1806" max="1806" width="19.140625" style="30" bestFit="1" customWidth="1"/>
    <col min="1807" max="1807" width="10.42578125" style="30" customWidth="1"/>
    <col min="1808" max="1808" width="11.85546875" style="30" customWidth="1"/>
    <col min="1809" max="1809" width="14.7109375" style="30" customWidth="1"/>
    <col min="1810" max="1810" width="9" style="30" bestFit="1" customWidth="1"/>
    <col min="1811" max="2050" width="9.140625" style="30"/>
    <col min="2051" max="2051" width="4.7109375" style="30" bestFit="1" customWidth="1"/>
    <col min="2052" max="2052" width="9.7109375" style="30" bestFit="1" customWidth="1"/>
    <col min="2053" max="2053" width="10" style="30" bestFit="1" customWidth="1"/>
    <col min="2054" max="2054" width="8.85546875" style="30" bestFit="1" customWidth="1"/>
    <col min="2055" max="2055" width="22.85546875" style="30" customWidth="1"/>
    <col min="2056" max="2056" width="59.7109375" style="30" bestFit="1" customWidth="1"/>
    <col min="2057" max="2057" width="57.85546875" style="30" bestFit="1" customWidth="1"/>
    <col min="2058" max="2058" width="35.28515625" style="30" bestFit="1" customWidth="1"/>
    <col min="2059" max="2059" width="28.140625" style="30" bestFit="1" customWidth="1"/>
    <col min="2060" max="2060" width="33.140625" style="30" bestFit="1" customWidth="1"/>
    <col min="2061" max="2061" width="26" style="30" bestFit="1" customWidth="1"/>
    <col min="2062" max="2062" width="19.140625" style="30" bestFit="1" customWidth="1"/>
    <col min="2063" max="2063" width="10.42578125" style="30" customWidth="1"/>
    <col min="2064" max="2064" width="11.85546875" style="30" customWidth="1"/>
    <col min="2065" max="2065" width="14.7109375" style="30" customWidth="1"/>
    <col min="2066" max="2066" width="9" style="30" bestFit="1" customWidth="1"/>
    <col min="2067" max="2306" width="9.140625" style="30"/>
    <col min="2307" max="2307" width="4.7109375" style="30" bestFit="1" customWidth="1"/>
    <col min="2308" max="2308" width="9.7109375" style="30" bestFit="1" customWidth="1"/>
    <col min="2309" max="2309" width="10" style="30" bestFit="1" customWidth="1"/>
    <col min="2310" max="2310" width="8.85546875" style="30" bestFit="1" customWidth="1"/>
    <col min="2311" max="2311" width="22.85546875" style="30" customWidth="1"/>
    <col min="2312" max="2312" width="59.7109375" style="30" bestFit="1" customWidth="1"/>
    <col min="2313" max="2313" width="57.85546875" style="30" bestFit="1" customWidth="1"/>
    <col min="2314" max="2314" width="35.28515625" style="30" bestFit="1" customWidth="1"/>
    <col min="2315" max="2315" width="28.140625" style="30" bestFit="1" customWidth="1"/>
    <col min="2316" max="2316" width="33.140625" style="30" bestFit="1" customWidth="1"/>
    <col min="2317" max="2317" width="26" style="30" bestFit="1" customWidth="1"/>
    <col min="2318" max="2318" width="19.140625" style="30" bestFit="1" customWidth="1"/>
    <col min="2319" max="2319" width="10.42578125" style="30" customWidth="1"/>
    <col min="2320" max="2320" width="11.85546875" style="30" customWidth="1"/>
    <col min="2321" max="2321" width="14.7109375" style="30" customWidth="1"/>
    <col min="2322" max="2322" width="9" style="30" bestFit="1" customWidth="1"/>
    <col min="2323" max="2562" width="9.140625" style="30"/>
    <col min="2563" max="2563" width="4.7109375" style="30" bestFit="1" customWidth="1"/>
    <col min="2564" max="2564" width="9.7109375" style="30" bestFit="1" customWidth="1"/>
    <col min="2565" max="2565" width="10" style="30" bestFit="1" customWidth="1"/>
    <col min="2566" max="2566" width="8.85546875" style="30" bestFit="1" customWidth="1"/>
    <col min="2567" max="2567" width="22.85546875" style="30" customWidth="1"/>
    <col min="2568" max="2568" width="59.7109375" style="30" bestFit="1" customWidth="1"/>
    <col min="2569" max="2569" width="57.85546875" style="30" bestFit="1" customWidth="1"/>
    <col min="2570" max="2570" width="35.28515625" style="30" bestFit="1" customWidth="1"/>
    <col min="2571" max="2571" width="28.140625" style="30" bestFit="1" customWidth="1"/>
    <col min="2572" max="2572" width="33.140625" style="30" bestFit="1" customWidth="1"/>
    <col min="2573" max="2573" width="26" style="30" bestFit="1" customWidth="1"/>
    <col min="2574" max="2574" width="19.140625" style="30" bestFit="1" customWidth="1"/>
    <col min="2575" max="2575" width="10.42578125" style="30" customWidth="1"/>
    <col min="2576" max="2576" width="11.85546875" style="30" customWidth="1"/>
    <col min="2577" max="2577" width="14.7109375" style="30" customWidth="1"/>
    <col min="2578" max="2578" width="9" style="30" bestFit="1" customWidth="1"/>
    <col min="2579" max="2818" width="9.140625" style="30"/>
    <col min="2819" max="2819" width="4.7109375" style="30" bestFit="1" customWidth="1"/>
    <col min="2820" max="2820" width="9.7109375" style="30" bestFit="1" customWidth="1"/>
    <col min="2821" max="2821" width="10" style="30" bestFit="1" customWidth="1"/>
    <col min="2822" max="2822" width="8.85546875" style="30" bestFit="1" customWidth="1"/>
    <col min="2823" max="2823" width="22.85546875" style="30" customWidth="1"/>
    <col min="2824" max="2824" width="59.7109375" style="30" bestFit="1" customWidth="1"/>
    <col min="2825" max="2825" width="57.85546875" style="30" bestFit="1" customWidth="1"/>
    <col min="2826" max="2826" width="35.28515625" style="30" bestFit="1" customWidth="1"/>
    <col min="2827" max="2827" width="28.140625" style="30" bestFit="1" customWidth="1"/>
    <col min="2828" max="2828" width="33.140625" style="30" bestFit="1" customWidth="1"/>
    <col min="2829" max="2829" width="26" style="30" bestFit="1" customWidth="1"/>
    <col min="2830" max="2830" width="19.140625" style="30" bestFit="1" customWidth="1"/>
    <col min="2831" max="2831" width="10.42578125" style="30" customWidth="1"/>
    <col min="2832" max="2832" width="11.85546875" style="30" customWidth="1"/>
    <col min="2833" max="2833" width="14.7109375" style="30" customWidth="1"/>
    <col min="2834" max="2834" width="9" style="30" bestFit="1" customWidth="1"/>
    <col min="2835" max="3074" width="9.140625" style="30"/>
    <col min="3075" max="3075" width="4.7109375" style="30" bestFit="1" customWidth="1"/>
    <col min="3076" max="3076" width="9.7109375" style="30" bestFit="1" customWidth="1"/>
    <col min="3077" max="3077" width="10" style="30" bestFit="1" customWidth="1"/>
    <col min="3078" max="3078" width="8.85546875" style="30" bestFit="1" customWidth="1"/>
    <col min="3079" max="3079" width="22.85546875" style="30" customWidth="1"/>
    <col min="3080" max="3080" width="59.7109375" style="30" bestFit="1" customWidth="1"/>
    <col min="3081" max="3081" width="57.85546875" style="30" bestFit="1" customWidth="1"/>
    <col min="3082" max="3082" width="35.28515625" style="30" bestFit="1" customWidth="1"/>
    <col min="3083" max="3083" width="28.140625" style="30" bestFit="1" customWidth="1"/>
    <col min="3084" max="3084" width="33.140625" style="30" bestFit="1" customWidth="1"/>
    <col min="3085" max="3085" width="26" style="30" bestFit="1" customWidth="1"/>
    <col min="3086" max="3086" width="19.140625" style="30" bestFit="1" customWidth="1"/>
    <col min="3087" max="3087" width="10.42578125" style="30" customWidth="1"/>
    <col min="3088" max="3088" width="11.85546875" style="30" customWidth="1"/>
    <col min="3089" max="3089" width="14.7109375" style="30" customWidth="1"/>
    <col min="3090" max="3090" width="9" style="30" bestFit="1" customWidth="1"/>
    <col min="3091" max="3330" width="9.140625" style="30"/>
    <col min="3331" max="3331" width="4.7109375" style="30" bestFit="1" customWidth="1"/>
    <col min="3332" max="3332" width="9.7109375" style="30" bestFit="1" customWidth="1"/>
    <col min="3333" max="3333" width="10" style="30" bestFit="1" customWidth="1"/>
    <col min="3334" max="3334" width="8.85546875" style="30" bestFit="1" customWidth="1"/>
    <col min="3335" max="3335" width="22.85546875" style="30" customWidth="1"/>
    <col min="3336" max="3336" width="59.7109375" style="30" bestFit="1" customWidth="1"/>
    <col min="3337" max="3337" width="57.85546875" style="30" bestFit="1" customWidth="1"/>
    <col min="3338" max="3338" width="35.28515625" style="30" bestFit="1" customWidth="1"/>
    <col min="3339" max="3339" width="28.140625" style="30" bestFit="1" customWidth="1"/>
    <col min="3340" max="3340" width="33.140625" style="30" bestFit="1" customWidth="1"/>
    <col min="3341" max="3341" width="26" style="30" bestFit="1" customWidth="1"/>
    <col min="3342" max="3342" width="19.140625" style="30" bestFit="1" customWidth="1"/>
    <col min="3343" max="3343" width="10.42578125" style="30" customWidth="1"/>
    <col min="3344" max="3344" width="11.85546875" style="30" customWidth="1"/>
    <col min="3345" max="3345" width="14.7109375" style="30" customWidth="1"/>
    <col min="3346" max="3346" width="9" style="30" bestFit="1" customWidth="1"/>
    <col min="3347" max="3586" width="9.140625" style="30"/>
    <col min="3587" max="3587" width="4.7109375" style="30" bestFit="1" customWidth="1"/>
    <col min="3588" max="3588" width="9.7109375" style="30" bestFit="1" customWidth="1"/>
    <col min="3589" max="3589" width="10" style="30" bestFit="1" customWidth="1"/>
    <col min="3590" max="3590" width="8.85546875" style="30" bestFit="1" customWidth="1"/>
    <col min="3591" max="3591" width="22.85546875" style="30" customWidth="1"/>
    <col min="3592" max="3592" width="59.7109375" style="30" bestFit="1" customWidth="1"/>
    <col min="3593" max="3593" width="57.85546875" style="30" bestFit="1" customWidth="1"/>
    <col min="3594" max="3594" width="35.28515625" style="30" bestFit="1" customWidth="1"/>
    <col min="3595" max="3595" width="28.140625" style="30" bestFit="1" customWidth="1"/>
    <col min="3596" max="3596" width="33.140625" style="30" bestFit="1" customWidth="1"/>
    <col min="3597" max="3597" width="26" style="30" bestFit="1" customWidth="1"/>
    <col min="3598" max="3598" width="19.140625" style="30" bestFit="1" customWidth="1"/>
    <col min="3599" max="3599" width="10.42578125" style="30" customWidth="1"/>
    <col min="3600" max="3600" width="11.85546875" style="30" customWidth="1"/>
    <col min="3601" max="3601" width="14.7109375" style="30" customWidth="1"/>
    <col min="3602" max="3602" width="9" style="30" bestFit="1" customWidth="1"/>
    <col min="3603" max="3842" width="9.140625" style="30"/>
    <col min="3843" max="3843" width="4.7109375" style="30" bestFit="1" customWidth="1"/>
    <col min="3844" max="3844" width="9.7109375" style="30" bestFit="1" customWidth="1"/>
    <col min="3845" max="3845" width="10" style="30" bestFit="1" customWidth="1"/>
    <col min="3846" max="3846" width="8.85546875" style="30" bestFit="1" customWidth="1"/>
    <col min="3847" max="3847" width="22.85546875" style="30" customWidth="1"/>
    <col min="3848" max="3848" width="59.7109375" style="30" bestFit="1" customWidth="1"/>
    <col min="3849" max="3849" width="57.85546875" style="30" bestFit="1" customWidth="1"/>
    <col min="3850" max="3850" width="35.28515625" style="30" bestFit="1" customWidth="1"/>
    <col min="3851" max="3851" width="28.140625" style="30" bestFit="1" customWidth="1"/>
    <col min="3852" max="3852" width="33.140625" style="30" bestFit="1" customWidth="1"/>
    <col min="3853" max="3853" width="26" style="30" bestFit="1" customWidth="1"/>
    <col min="3854" max="3854" width="19.140625" style="30" bestFit="1" customWidth="1"/>
    <col min="3855" max="3855" width="10.42578125" style="30" customWidth="1"/>
    <col min="3856" max="3856" width="11.85546875" style="30" customWidth="1"/>
    <col min="3857" max="3857" width="14.7109375" style="30" customWidth="1"/>
    <col min="3858" max="3858" width="9" style="30" bestFit="1" customWidth="1"/>
    <col min="3859" max="4098" width="9.140625" style="30"/>
    <col min="4099" max="4099" width="4.7109375" style="30" bestFit="1" customWidth="1"/>
    <col min="4100" max="4100" width="9.7109375" style="30" bestFit="1" customWidth="1"/>
    <col min="4101" max="4101" width="10" style="30" bestFit="1" customWidth="1"/>
    <col min="4102" max="4102" width="8.85546875" style="30" bestFit="1" customWidth="1"/>
    <col min="4103" max="4103" width="22.85546875" style="30" customWidth="1"/>
    <col min="4104" max="4104" width="59.7109375" style="30" bestFit="1" customWidth="1"/>
    <col min="4105" max="4105" width="57.85546875" style="30" bestFit="1" customWidth="1"/>
    <col min="4106" max="4106" width="35.28515625" style="30" bestFit="1" customWidth="1"/>
    <col min="4107" max="4107" width="28.140625" style="30" bestFit="1" customWidth="1"/>
    <col min="4108" max="4108" width="33.140625" style="30" bestFit="1" customWidth="1"/>
    <col min="4109" max="4109" width="26" style="30" bestFit="1" customWidth="1"/>
    <col min="4110" max="4110" width="19.140625" style="30" bestFit="1" customWidth="1"/>
    <col min="4111" max="4111" width="10.42578125" style="30" customWidth="1"/>
    <col min="4112" max="4112" width="11.85546875" style="30" customWidth="1"/>
    <col min="4113" max="4113" width="14.7109375" style="30" customWidth="1"/>
    <col min="4114" max="4114" width="9" style="30" bestFit="1" customWidth="1"/>
    <col min="4115" max="4354" width="9.140625" style="30"/>
    <col min="4355" max="4355" width="4.7109375" style="30" bestFit="1" customWidth="1"/>
    <col min="4356" max="4356" width="9.7109375" style="30" bestFit="1" customWidth="1"/>
    <col min="4357" max="4357" width="10" style="30" bestFit="1" customWidth="1"/>
    <col min="4358" max="4358" width="8.85546875" style="30" bestFit="1" customWidth="1"/>
    <col min="4359" max="4359" width="22.85546875" style="30" customWidth="1"/>
    <col min="4360" max="4360" width="59.7109375" style="30" bestFit="1" customWidth="1"/>
    <col min="4361" max="4361" width="57.85546875" style="30" bestFit="1" customWidth="1"/>
    <col min="4362" max="4362" width="35.28515625" style="30" bestFit="1" customWidth="1"/>
    <col min="4363" max="4363" width="28.140625" style="30" bestFit="1" customWidth="1"/>
    <col min="4364" max="4364" width="33.140625" style="30" bestFit="1" customWidth="1"/>
    <col min="4365" max="4365" width="26" style="30" bestFit="1" customWidth="1"/>
    <col min="4366" max="4366" width="19.140625" style="30" bestFit="1" customWidth="1"/>
    <col min="4367" max="4367" width="10.42578125" style="30" customWidth="1"/>
    <col min="4368" max="4368" width="11.85546875" style="30" customWidth="1"/>
    <col min="4369" max="4369" width="14.7109375" style="30" customWidth="1"/>
    <col min="4370" max="4370" width="9" style="30" bestFit="1" customWidth="1"/>
    <col min="4371" max="4610" width="9.140625" style="30"/>
    <col min="4611" max="4611" width="4.7109375" style="30" bestFit="1" customWidth="1"/>
    <col min="4612" max="4612" width="9.7109375" style="30" bestFit="1" customWidth="1"/>
    <col min="4613" max="4613" width="10" style="30" bestFit="1" customWidth="1"/>
    <col min="4614" max="4614" width="8.85546875" style="30" bestFit="1" customWidth="1"/>
    <col min="4615" max="4615" width="22.85546875" style="30" customWidth="1"/>
    <col min="4616" max="4616" width="59.7109375" style="30" bestFit="1" customWidth="1"/>
    <col min="4617" max="4617" width="57.85546875" style="30" bestFit="1" customWidth="1"/>
    <col min="4618" max="4618" width="35.28515625" style="30" bestFit="1" customWidth="1"/>
    <col min="4619" max="4619" width="28.140625" style="30" bestFit="1" customWidth="1"/>
    <col min="4620" max="4620" width="33.140625" style="30" bestFit="1" customWidth="1"/>
    <col min="4621" max="4621" width="26" style="30" bestFit="1" customWidth="1"/>
    <col min="4622" max="4622" width="19.140625" style="30" bestFit="1" customWidth="1"/>
    <col min="4623" max="4623" width="10.42578125" style="30" customWidth="1"/>
    <col min="4624" max="4624" width="11.85546875" style="30" customWidth="1"/>
    <col min="4625" max="4625" width="14.7109375" style="30" customWidth="1"/>
    <col min="4626" max="4626" width="9" style="30" bestFit="1" customWidth="1"/>
    <col min="4627" max="4866" width="9.140625" style="30"/>
    <col min="4867" max="4867" width="4.7109375" style="30" bestFit="1" customWidth="1"/>
    <col min="4868" max="4868" width="9.7109375" style="30" bestFit="1" customWidth="1"/>
    <col min="4869" max="4869" width="10" style="30" bestFit="1" customWidth="1"/>
    <col min="4870" max="4870" width="8.85546875" style="30" bestFit="1" customWidth="1"/>
    <col min="4871" max="4871" width="22.85546875" style="30" customWidth="1"/>
    <col min="4872" max="4872" width="59.7109375" style="30" bestFit="1" customWidth="1"/>
    <col min="4873" max="4873" width="57.85546875" style="30" bestFit="1" customWidth="1"/>
    <col min="4874" max="4874" width="35.28515625" style="30" bestFit="1" customWidth="1"/>
    <col min="4875" max="4875" width="28.140625" style="30" bestFit="1" customWidth="1"/>
    <col min="4876" max="4876" width="33.140625" style="30" bestFit="1" customWidth="1"/>
    <col min="4877" max="4877" width="26" style="30" bestFit="1" customWidth="1"/>
    <col min="4878" max="4878" width="19.140625" style="30" bestFit="1" customWidth="1"/>
    <col min="4879" max="4879" width="10.42578125" style="30" customWidth="1"/>
    <col min="4880" max="4880" width="11.85546875" style="30" customWidth="1"/>
    <col min="4881" max="4881" width="14.7109375" style="30" customWidth="1"/>
    <col min="4882" max="4882" width="9" style="30" bestFit="1" customWidth="1"/>
    <col min="4883" max="5122" width="9.140625" style="30"/>
    <col min="5123" max="5123" width="4.7109375" style="30" bestFit="1" customWidth="1"/>
    <col min="5124" max="5124" width="9.7109375" style="30" bestFit="1" customWidth="1"/>
    <col min="5125" max="5125" width="10" style="30" bestFit="1" customWidth="1"/>
    <col min="5126" max="5126" width="8.85546875" style="30" bestFit="1" customWidth="1"/>
    <col min="5127" max="5127" width="22.85546875" style="30" customWidth="1"/>
    <col min="5128" max="5128" width="59.7109375" style="30" bestFit="1" customWidth="1"/>
    <col min="5129" max="5129" width="57.85546875" style="30" bestFit="1" customWidth="1"/>
    <col min="5130" max="5130" width="35.28515625" style="30" bestFit="1" customWidth="1"/>
    <col min="5131" max="5131" width="28.140625" style="30" bestFit="1" customWidth="1"/>
    <col min="5132" max="5132" width="33.140625" style="30" bestFit="1" customWidth="1"/>
    <col min="5133" max="5133" width="26" style="30" bestFit="1" customWidth="1"/>
    <col min="5134" max="5134" width="19.140625" style="30" bestFit="1" customWidth="1"/>
    <col min="5135" max="5135" width="10.42578125" style="30" customWidth="1"/>
    <col min="5136" max="5136" width="11.85546875" style="30" customWidth="1"/>
    <col min="5137" max="5137" width="14.7109375" style="30" customWidth="1"/>
    <col min="5138" max="5138" width="9" style="30" bestFit="1" customWidth="1"/>
    <col min="5139" max="5378" width="9.140625" style="30"/>
    <col min="5379" max="5379" width="4.7109375" style="30" bestFit="1" customWidth="1"/>
    <col min="5380" max="5380" width="9.7109375" style="30" bestFit="1" customWidth="1"/>
    <col min="5381" max="5381" width="10" style="30" bestFit="1" customWidth="1"/>
    <col min="5382" max="5382" width="8.85546875" style="30" bestFit="1" customWidth="1"/>
    <col min="5383" max="5383" width="22.85546875" style="30" customWidth="1"/>
    <col min="5384" max="5384" width="59.7109375" style="30" bestFit="1" customWidth="1"/>
    <col min="5385" max="5385" width="57.85546875" style="30" bestFit="1" customWidth="1"/>
    <col min="5386" max="5386" width="35.28515625" style="30" bestFit="1" customWidth="1"/>
    <col min="5387" max="5387" width="28.140625" style="30" bestFit="1" customWidth="1"/>
    <col min="5388" max="5388" width="33.140625" style="30" bestFit="1" customWidth="1"/>
    <col min="5389" max="5389" width="26" style="30" bestFit="1" customWidth="1"/>
    <col min="5390" max="5390" width="19.140625" style="30" bestFit="1" customWidth="1"/>
    <col min="5391" max="5391" width="10.42578125" style="30" customWidth="1"/>
    <col min="5392" max="5392" width="11.85546875" style="30" customWidth="1"/>
    <col min="5393" max="5393" width="14.7109375" style="30" customWidth="1"/>
    <col min="5394" max="5394" width="9" style="30" bestFit="1" customWidth="1"/>
    <col min="5395" max="5634" width="9.140625" style="30"/>
    <col min="5635" max="5635" width="4.7109375" style="30" bestFit="1" customWidth="1"/>
    <col min="5636" max="5636" width="9.7109375" style="30" bestFit="1" customWidth="1"/>
    <col min="5637" max="5637" width="10" style="30" bestFit="1" customWidth="1"/>
    <col min="5638" max="5638" width="8.85546875" style="30" bestFit="1" customWidth="1"/>
    <col min="5639" max="5639" width="22.85546875" style="30" customWidth="1"/>
    <col min="5640" max="5640" width="59.7109375" style="30" bestFit="1" customWidth="1"/>
    <col min="5641" max="5641" width="57.85546875" style="30" bestFit="1" customWidth="1"/>
    <col min="5642" max="5642" width="35.28515625" style="30" bestFit="1" customWidth="1"/>
    <col min="5643" max="5643" width="28.140625" style="30" bestFit="1" customWidth="1"/>
    <col min="5644" max="5644" width="33.140625" style="30" bestFit="1" customWidth="1"/>
    <col min="5645" max="5645" width="26" style="30" bestFit="1" customWidth="1"/>
    <col min="5646" max="5646" width="19.140625" style="30" bestFit="1" customWidth="1"/>
    <col min="5647" max="5647" width="10.42578125" style="30" customWidth="1"/>
    <col min="5648" max="5648" width="11.85546875" style="30" customWidth="1"/>
    <col min="5649" max="5649" width="14.7109375" style="30" customWidth="1"/>
    <col min="5650" max="5650" width="9" style="30" bestFit="1" customWidth="1"/>
    <col min="5651" max="5890" width="9.140625" style="30"/>
    <col min="5891" max="5891" width="4.7109375" style="30" bestFit="1" customWidth="1"/>
    <col min="5892" max="5892" width="9.7109375" style="30" bestFit="1" customWidth="1"/>
    <col min="5893" max="5893" width="10" style="30" bestFit="1" customWidth="1"/>
    <col min="5894" max="5894" width="8.85546875" style="30" bestFit="1" customWidth="1"/>
    <col min="5895" max="5895" width="22.85546875" style="30" customWidth="1"/>
    <col min="5896" max="5896" width="59.7109375" style="30" bestFit="1" customWidth="1"/>
    <col min="5897" max="5897" width="57.85546875" style="30" bestFit="1" customWidth="1"/>
    <col min="5898" max="5898" width="35.28515625" style="30" bestFit="1" customWidth="1"/>
    <col min="5899" max="5899" width="28.140625" style="30" bestFit="1" customWidth="1"/>
    <col min="5900" max="5900" width="33.140625" style="30" bestFit="1" customWidth="1"/>
    <col min="5901" max="5901" width="26" style="30" bestFit="1" customWidth="1"/>
    <col min="5902" max="5902" width="19.140625" style="30" bestFit="1" customWidth="1"/>
    <col min="5903" max="5903" width="10.42578125" style="30" customWidth="1"/>
    <col min="5904" max="5904" width="11.85546875" style="30" customWidth="1"/>
    <col min="5905" max="5905" width="14.7109375" style="30" customWidth="1"/>
    <col min="5906" max="5906" width="9" style="30" bestFit="1" customWidth="1"/>
    <col min="5907" max="6146" width="9.140625" style="30"/>
    <col min="6147" max="6147" width="4.7109375" style="30" bestFit="1" customWidth="1"/>
    <col min="6148" max="6148" width="9.7109375" style="30" bestFit="1" customWidth="1"/>
    <col min="6149" max="6149" width="10" style="30" bestFit="1" customWidth="1"/>
    <col min="6150" max="6150" width="8.85546875" style="30" bestFit="1" customWidth="1"/>
    <col min="6151" max="6151" width="22.85546875" style="30" customWidth="1"/>
    <col min="6152" max="6152" width="59.7109375" style="30" bestFit="1" customWidth="1"/>
    <col min="6153" max="6153" width="57.85546875" style="30" bestFit="1" customWidth="1"/>
    <col min="6154" max="6154" width="35.28515625" style="30" bestFit="1" customWidth="1"/>
    <col min="6155" max="6155" width="28.140625" style="30" bestFit="1" customWidth="1"/>
    <col min="6156" max="6156" width="33.140625" style="30" bestFit="1" customWidth="1"/>
    <col min="6157" max="6157" width="26" style="30" bestFit="1" customWidth="1"/>
    <col min="6158" max="6158" width="19.140625" style="30" bestFit="1" customWidth="1"/>
    <col min="6159" max="6159" width="10.42578125" style="30" customWidth="1"/>
    <col min="6160" max="6160" width="11.85546875" style="30" customWidth="1"/>
    <col min="6161" max="6161" width="14.7109375" style="30" customWidth="1"/>
    <col min="6162" max="6162" width="9" style="30" bestFit="1" customWidth="1"/>
    <col min="6163" max="6402" width="9.140625" style="30"/>
    <col min="6403" max="6403" width="4.7109375" style="30" bestFit="1" customWidth="1"/>
    <col min="6404" max="6404" width="9.7109375" style="30" bestFit="1" customWidth="1"/>
    <col min="6405" max="6405" width="10" style="30" bestFit="1" customWidth="1"/>
    <col min="6406" max="6406" width="8.85546875" style="30" bestFit="1" customWidth="1"/>
    <col min="6407" max="6407" width="22.85546875" style="30" customWidth="1"/>
    <col min="6408" max="6408" width="59.7109375" style="30" bestFit="1" customWidth="1"/>
    <col min="6409" max="6409" width="57.85546875" style="30" bestFit="1" customWidth="1"/>
    <col min="6410" max="6410" width="35.28515625" style="30" bestFit="1" customWidth="1"/>
    <col min="6411" max="6411" width="28.140625" style="30" bestFit="1" customWidth="1"/>
    <col min="6412" max="6412" width="33.140625" style="30" bestFit="1" customWidth="1"/>
    <col min="6413" max="6413" width="26" style="30" bestFit="1" customWidth="1"/>
    <col min="6414" max="6414" width="19.140625" style="30" bestFit="1" customWidth="1"/>
    <col min="6415" max="6415" width="10.42578125" style="30" customWidth="1"/>
    <col min="6416" max="6416" width="11.85546875" style="30" customWidth="1"/>
    <col min="6417" max="6417" width="14.7109375" style="30" customWidth="1"/>
    <col min="6418" max="6418" width="9" style="30" bestFit="1" customWidth="1"/>
    <col min="6419" max="6658" width="9.140625" style="30"/>
    <col min="6659" max="6659" width="4.7109375" style="30" bestFit="1" customWidth="1"/>
    <col min="6660" max="6660" width="9.7109375" style="30" bestFit="1" customWidth="1"/>
    <col min="6661" max="6661" width="10" style="30" bestFit="1" customWidth="1"/>
    <col min="6662" max="6662" width="8.85546875" style="30" bestFit="1" customWidth="1"/>
    <col min="6663" max="6663" width="22.85546875" style="30" customWidth="1"/>
    <col min="6664" max="6664" width="59.7109375" style="30" bestFit="1" customWidth="1"/>
    <col min="6665" max="6665" width="57.85546875" style="30" bestFit="1" customWidth="1"/>
    <col min="6666" max="6666" width="35.28515625" style="30" bestFit="1" customWidth="1"/>
    <col min="6667" max="6667" width="28.140625" style="30" bestFit="1" customWidth="1"/>
    <col min="6668" max="6668" width="33.140625" style="30" bestFit="1" customWidth="1"/>
    <col min="6669" max="6669" width="26" style="30" bestFit="1" customWidth="1"/>
    <col min="6670" max="6670" width="19.140625" style="30" bestFit="1" customWidth="1"/>
    <col min="6671" max="6671" width="10.42578125" style="30" customWidth="1"/>
    <col min="6672" max="6672" width="11.85546875" style="30" customWidth="1"/>
    <col min="6673" max="6673" width="14.7109375" style="30" customWidth="1"/>
    <col min="6674" max="6674" width="9" style="30" bestFit="1" customWidth="1"/>
    <col min="6675" max="6914" width="9.140625" style="30"/>
    <col min="6915" max="6915" width="4.7109375" style="30" bestFit="1" customWidth="1"/>
    <col min="6916" max="6916" width="9.7109375" style="30" bestFit="1" customWidth="1"/>
    <col min="6917" max="6917" width="10" style="30" bestFit="1" customWidth="1"/>
    <col min="6918" max="6918" width="8.85546875" style="30" bestFit="1" customWidth="1"/>
    <col min="6919" max="6919" width="22.85546875" style="30" customWidth="1"/>
    <col min="6920" max="6920" width="59.7109375" style="30" bestFit="1" customWidth="1"/>
    <col min="6921" max="6921" width="57.85546875" style="30" bestFit="1" customWidth="1"/>
    <col min="6922" max="6922" width="35.28515625" style="30" bestFit="1" customWidth="1"/>
    <col min="6923" max="6923" width="28.140625" style="30" bestFit="1" customWidth="1"/>
    <col min="6924" max="6924" width="33.140625" style="30" bestFit="1" customWidth="1"/>
    <col min="6925" max="6925" width="26" style="30" bestFit="1" customWidth="1"/>
    <col min="6926" max="6926" width="19.140625" style="30" bestFit="1" customWidth="1"/>
    <col min="6927" max="6927" width="10.42578125" style="30" customWidth="1"/>
    <col min="6928" max="6928" width="11.85546875" style="30" customWidth="1"/>
    <col min="6929" max="6929" width="14.7109375" style="30" customWidth="1"/>
    <col min="6930" max="6930" width="9" style="30" bestFit="1" customWidth="1"/>
    <col min="6931" max="7170" width="9.140625" style="30"/>
    <col min="7171" max="7171" width="4.7109375" style="30" bestFit="1" customWidth="1"/>
    <col min="7172" max="7172" width="9.7109375" style="30" bestFit="1" customWidth="1"/>
    <col min="7173" max="7173" width="10" style="30" bestFit="1" customWidth="1"/>
    <col min="7174" max="7174" width="8.85546875" style="30" bestFit="1" customWidth="1"/>
    <col min="7175" max="7175" width="22.85546875" style="30" customWidth="1"/>
    <col min="7176" max="7176" width="59.7109375" style="30" bestFit="1" customWidth="1"/>
    <col min="7177" max="7177" width="57.85546875" style="30" bestFit="1" customWidth="1"/>
    <col min="7178" max="7178" width="35.28515625" style="30" bestFit="1" customWidth="1"/>
    <col min="7179" max="7179" width="28.140625" style="30" bestFit="1" customWidth="1"/>
    <col min="7180" max="7180" width="33.140625" style="30" bestFit="1" customWidth="1"/>
    <col min="7181" max="7181" width="26" style="30" bestFit="1" customWidth="1"/>
    <col min="7182" max="7182" width="19.140625" style="30" bestFit="1" customWidth="1"/>
    <col min="7183" max="7183" width="10.42578125" style="30" customWidth="1"/>
    <col min="7184" max="7184" width="11.85546875" style="30" customWidth="1"/>
    <col min="7185" max="7185" width="14.7109375" style="30" customWidth="1"/>
    <col min="7186" max="7186" width="9" style="30" bestFit="1" customWidth="1"/>
    <col min="7187" max="7426" width="9.140625" style="30"/>
    <col min="7427" max="7427" width="4.7109375" style="30" bestFit="1" customWidth="1"/>
    <col min="7428" max="7428" width="9.7109375" style="30" bestFit="1" customWidth="1"/>
    <col min="7429" max="7429" width="10" style="30" bestFit="1" customWidth="1"/>
    <col min="7430" max="7430" width="8.85546875" style="30" bestFit="1" customWidth="1"/>
    <col min="7431" max="7431" width="22.85546875" style="30" customWidth="1"/>
    <col min="7432" max="7432" width="59.7109375" style="30" bestFit="1" customWidth="1"/>
    <col min="7433" max="7433" width="57.85546875" style="30" bestFit="1" customWidth="1"/>
    <col min="7434" max="7434" width="35.28515625" style="30" bestFit="1" customWidth="1"/>
    <col min="7435" max="7435" width="28.140625" style="30" bestFit="1" customWidth="1"/>
    <col min="7436" max="7436" width="33.140625" style="30" bestFit="1" customWidth="1"/>
    <col min="7437" max="7437" width="26" style="30" bestFit="1" customWidth="1"/>
    <col min="7438" max="7438" width="19.140625" style="30" bestFit="1" customWidth="1"/>
    <col min="7439" max="7439" width="10.42578125" style="30" customWidth="1"/>
    <col min="7440" max="7440" width="11.85546875" style="30" customWidth="1"/>
    <col min="7441" max="7441" width="14.7109375" style="30" customWidth="1"/>
    <col min="7442" max="7442" width="9" style="30" bestFit="1" customWidth="1"/>
    <col min="7443" max="7682" width="9.140625" style="30"/>
    <col min="7683" max="7683" width="4.7109375" style="30" bestFit="1" customWidth="1"/>
    <col min="7684" max="7684" width="9.7109375" style="30" bestFit="1" customWidth="1"/>
    <col min="7685" max="7685" width="10" style="30" bestFit="1" customWidth="1"/>
    <col min="7686" max="7686" width="8.85546875" style="30" bestFit="1" customWidth="1"/>
    <col min="7687" max="7687" width="22.85546875" style="30" customWidth="1"/>
    <col min="7688" max="7688" width="59.7109375" style="30" bestFit="1" customWidth="1"/>
    <col min="7689" max="7689" width="57.85546875" style="30" bestFit="1" customWidth="1"/>
    <col min="7690" max="7690" width="35.28515625" style="30" bestFit="1" customWidth="1"/>
    <col min="7691" max="7691" width="28.140625" style="30" bestFit="1" customWidth="1"/>
    <col min="7692" max="7692" width="33.140625" style="30" bestFit="1" customWidth="1"/>
    <col min="7693" max="7693" width="26" style="30" bestFit="1" customWidth="1"/>
    <col min="7694" max="7694" width="19.140625" style="30" bestFit="1" customWidth="1"/>
    <col min="7695" max="7695" width="10.42578125" style="30" customWidth="1"/>
    <col min="7696" max="7696" width="11.85546875" style="30" customWidth="1"/>
    <col min="7697" max="7697" width="14.7109375" style="30" customWidth="1"/>
    <col min="7698" max="7698" width="9" style="30" bestFit="1" customWidth="1"/>
    <col min="7699" max="7938" width="9.140625" style="30"/>
    <col min="7939" max="7939" width="4.7109375" style="30" bestFit="1" customWidth="1"/>
    <col min="7940" max="7940" width="9.7109375" style="30" bestFit="1" customWidth="1"/>
    <col min="7941" max="7941" width="10" style="30" bestFit="1" customWidth="1"/>
    <col min="7942" max="7942" width="8.85546875" style="30" bestFit="1" customWidth="1"/>
    <col min="7943" max="7943" width="22.85546875" style="30" customWidth="1"/>
    <col min="7944" max="7944" width="59.7109375" style="30" bestFit="1" customWidth="1"/>
    <col min="7945" max="7945" width="57.85546875" style="30" bestFit="1" customWidth="1"/>
    <col min="7946" max="7946" width="35.28515625" style="30" bestFit="1" customWidth="1"/>
    <col min="7947" max="7947" width="28.140625" style="30" bestFit="1" customWidth="1"/>
    <col min="7948" max="7948" width="33.140625" style="30" bestFit="1" customWidth="1"/>
    <col min="7949" max="7949" width="26" style="30" bestFit="1" customWidth="1"/>
    <col min="7950" max="7950" width="19.140625" style="30" bestFit="1" customWidth="1"/>
    <col min="7951" max="7951" width="10.42578125" style="30" customWidth="1"/>
    <col min="7952" max="7952" width="11.85546875" style="30" customWidth="1"/>
    <col min="7953" max="7953" width="14.7109375" style="30" customWidth="1"/>
    <col min="7954" max="7954" width="9" style="30" bestFit="1" customWidth="1"/>
    <col min="7955" max="8194" width="9.140625" style="30"/>
    <col min="8195" max="8195" width="4.7109375" style="30" bestFit="1" customWidth="1"/>
    <col min="8196" max="8196" width="9.7109375" style="30" bestFit="1" customWidth="1"/>
    <col min="8197" max="8197" width="10" style="30" bestFit="1" customWidth="1"/>
    <col min="8198" max="8198" width="8.85546875" style="30" bestFit="1" customWidth="1"/>
    <col min="8199" max="8199" width="22.85546875" style="30" customWidth="1"/>
    <col min="8200" max="8200" width="59.7109375" style="30" bestFit="1" customWidth="1"/>
    <col min="8201" max="8201" width="57.85546875" style="30" bestFit="1" customWidth="1"/>
    <col min="8202" max="8202" width="35.28515625" style="30" bestFit="1" customWidth="1"/>
    <col min="8203" max="8203" width="28.140625" style="30" bestFit="1" customWidth="1"/>
    <col min="8204" max="8204" width="33.140625" style="30" bestFit="1" customWidth="1"/>
    <col min="8205" max="8205" width="26" style="30" bestFit="1" customWidth="1"/>
    <col min="8206" max="8206" width="19.140625" style="30" bestFit="1" customWidth="1"/>
    <col min="8207" max="8207" width="10.42578125" style="30" customWidth="1"/>
    <col min="8208" max="8208" width="11.85546875" style="30" customWidth="1"/>
    <col min="8209" max="8209" width="14.7109375" style="30" customWidth="1"/>
    <col min="8210" max="8210" width="9" style="30" bestFit="1" customWidth="1"/>
    <col min="8211" max="8450" width="9.140625" style="30"/>
    <col min="8451" max="8451" width="4.7109375" style="30" bestFit="1" customWidth="1"/>
    <col min="8452" max="8452" width="9.7109375" style="30" bestFit="1" customWidth="1"/>
    <col min="8453" max="8453" width="10" style="30" bestFit="1" customWidth="1"/>
    <col min="8454" max="8454" width="8.85546875" style="30" bestFit="1" customWidth="1"/>
    <col min="8455" max="8455" width="22.85546875" style="30" customWidth="1"/>
    <col min="8456" max="8456" width="59.7109375" style="30" bestFit="1" customWidth="1"/>
    <col min="8457" max="8457" width="57.85546875" style="30" bestFit="1" customWidth="1"/>
    <col min="8458" max="8458" width="35.28515625" style="30" bestFit="1" customWidth="1"/>
    <col min="8459" max="8459" width="28.140625" style="30" bestFit="1" customWidth="1"/>
    <col min="8460" max="8460" width="33.140625" style="30" bestFit="1" customWidth="1"/>
    <col min="8461" max="8461" width="26" style="30" bestFit="1" customWidth="1"/>
    <col min="8462" max="8462" width="19.140625" style="30" bestFit="1" customWidth="1"/>
    <col min="8463" max="8463" width="10.42578125" style="30" customWidth="1"/>
    <col min="8464" max="8464" width="11.85546875" style="30" customWidth="1"/>
    <col min="8465" max="8465" width="14.7109375" style="30" customWidth="1"/>
    <col min="8466" max="8466" width="9" style="30" bestFit="1" customWidth="1"/>
    <col min="8467" max="8706" width="9.140625" style="30"/>
    <col min="8707" max="8707" width="4.7109375" style="30" bestFit="1" customWidth="1"/>
    <col min="8708" max="8708" width="9.7109375" style="30" bestFit="1" customWidth="1"/>
    <col min="8709" max="8709" width="10" style="30" bestFit="1" customWidth="1"/>
    <col min="8710" max="8710" width="8.85546875" style="30" bestFit="1" customWidth="1"/>
    <col min="8711" max="8711" width="22.85546875" style="30" customWidth="1"/>
    <col min="8712" max="8712" width="59.7109375" style="30" bestFit="1" customWidth="1"/>
    <col min="8713" max="8713" width="57.85546875" style="30" bestFit="1" customWidth="1"/>
    <col min="8714" max="8714" width="35.28515625" style="30" bestFit="1" customWidth="1"/>
    <col min="8715" max="8715" width="28.140625" style="30" bestFit="1" customWidth="1"/>
    <col min="8716" max="8716" width="33.140625" style="30" bestFit="1" customWidth="1"/>
    <col min="8717" max="8717" width="26" style="30" bestFit="1" customWidth="1"/>
    <col min="8718" max="8718" width="19.140625" style="30" bestFit="1" customWidth="1"/>
    <col min="8719" max="8719" width="10.42578125" style="30" customWidth="1"/>
    <col min="8720" max="8720" width="11.85546875" style="30" customWidth="1"/>
    <col min="8721" max="8721" width="14.7109375" style="30" customWidth="1"/>
    <col min="8722" max="8722" width="9" style="30" bestFit="1" customWidth="1"/>
    <col min="8723" max="8962" width="9.140625" style="30"/>
    <col min="8963" max="8963" width="4.7109375" style="30" bestFit="1" customWidth="1"/>
    <col min="8964" max="8964" width="9.7109375" style="30" bestFit="1" customWidth="1"/>
    <col min="8965" max="8965" width="10" style="30" bestFit="1" customWidth="1"/>
    <col min="8966" max="8966" width="8.85546875" style="30" bestFit="1" customWidth="1"/>
    <col min="8967" max="8967" width="22.85546875" style="30" customWidth="1"/>
    <col min="8968" max="8968" width="59.7109375" style="30" bestFit="1" customWidth="1"/>
    <col min="8969" max="8969" width="57.85546875" style="30" bestFit="1" customWidth="1"/>
    <col min="8970" max="8970" width="35.28515625" style="30" bestFit="1" customWidth="1"/>
    <col min="8971" max="8971" width="28.140625" style="30" bestFit="1" customWidth="1"/>
    <col min="8972" max="8972" width="33.140625" style="30" bestFit="1" customWidth="1"/>
    <col min="8973" max="8973" width="26" style="30" bestFit="1" customWidth="1"/>
    <col min="8974" max="8974" width="19.140625" style="30" bestFit="1" customWidth="1"/>
    <col min="8975" max="8975" width="10.42578125" style="30" customWidth="1"/>
    <col min="8976" max="8976" width="11.85546875" style="30" customWidth="1"/>
    <col min="8977" max="8977" width="14.7109375" style="30" customWidth="1"/>
    <col min="8978" max="8978" width="9" style="30" bestFit="1" customWidth="1"/>
    <col min="8979" max="9218" width="9.140625" style="30"/>
    <col min="9219" max="9219" width="4.7109375" style="30" bestFit="1" customWidth="1"/>
    <col min="9220" max="9220" width="9.7109375" style="30" bestFit="1" customWidth="1"/>
    <col min="9221" max="9221" width="10" style="30" bestFit="1" customWidth="1"/>
    <col min="9222" max="9222" width="8.85546875" style="30" bestFit="1" customWidth="1"/>
    <col min="9223" max="9223" width="22.85546875" style="30" customWidth="1"/>
    <col min="9224" max="9224" width="59.7109375" style="30" bestFit="1" customWidth="1"/>
    <col min="9225" max="9225" width="57.85546875" style="30" bestFit="1" customWidth="1"/>
    <col min="9226" max="9226" width="35.28515625" style="30" bestFit="1" customWidth="1"/>
    <col min="9227" max="9227" width="28.140625" style="30" bestFit="1" customWidth="1"/>
    <col min="9228" max="9228" width="33.140625" style="30" bestFit="1" customWidth="1"/>
    <col min="9229" max="9229" width="26" style="30" bestFit="1" customWidth="1"/>
    <col min="9230" max="9230" width="19.140625" style="30" bestFit="1" customWidth="1"/>
    <col min="9231" max="9231" width="10.42578125" style="30" customWidth="1"/>
    <col min="9232" max="9232" width="11.85546875" style="30" customWidth="1"/>
    <col min="9233" max="9233" width="14.7109375" style="30" customWidth="1"/>
    <col min="9234" max="9234" width="9" style="30" bestFit="1" customWidth="1"/>
    <col min="9235" max="9474" width="9.140625" style="30"/>
    <col min="9475" max="9475" width="4.7109375" style="30" bestFit="1" customWidth="1"/>
    <col min="9476" max="9476" width="9.7109375" style="30" bestFit="1" customWidth="1"/>
    <col min="9477" max="9477" width="10" style="30" bestFit="1" customWidth="1"/>
    <col min="9478" max="9478" width="8.85546875" style="30" bestFit="1" customWidth="1"/>
    <col min="9479" max="9479" width="22.85546875" style="30" customWidth="1"/>
    <col min="9480" max="9480" width="59.7109375" style="30" bestFit="1" customWidth="1"/>
    <col min="9481" max="9481" width="57.85546875" style="30" bestFit="1" customWidth="1"/>
    <col min="9482" max="9482" width="35.28515625" style="30" bestFit="1" customWidth="1"/>
    <col min="9483" max="9483" width="28.140625" style="30" bestFit="1" customWidth="1"/>
    <col min="9484" max="9484" width="33.140625" style="30" bestFit="1" customWidth="1"/>
    <col min="9485" max="9485" width="26" style="30" bestFit="1" customWidth="1"/>
    <col min="9486" max="9486" width="19.140625" style="30" bestFit="1" customWidth="1"/>
    <col min="9487" max="9487" width="10.42578125" style="30" customWidth="1"/>
    <col min="9488" max="9488" width="11.85546875" style="30" customWidth="1"/>
    <col min="9489" max="9489" width="14.7109375" style="30" customWidth="1"/>
    <col min="9490" max="9490" width="9" style="30" bestFit="1" customWidth="1"/>
    <col min="9491" max="9730" width="9.140625" style="30"/>
    <col min="9731" max="9731" width="4.7109375" style="30" bestFit="1" customWidth="1"/>
    <col min="9732" max="9732" width="9.7109375" style="30" bestFit="1" customWidth="1"/>
    <col min="9733" max="9733" width="10" style="30" bestFit="1" customWidth="1"/>
    <col min="9734" max="9734" width="8.85546875" style="30" bestFit="1" customWidth="1"/>
    <col min="9735" max="9735" width="22.85546875" style="30" customWidth="1"/>
    <col min="9736" max="9736" width="59.7109375" style="30" bestFit="1" customWidth="1"/>
    <col min="9737" max="9737" width="57.85546875" style="30" bestFit="1" customWidth="1"/>
    <col min="9738" max="9738" width="35.28515625" style="30" bestFit="1" customWidth="1"/>
    <col min="9739" max="9739" width="28.140625" style="30" bestFit="1" customWidth="1"/>
    <col min="9740" max="9740" width="33.140625" style="30" bestFit="1" customWidth="1"/>
    <col min="9741" max="9741" width="26" style="30" bestFit="1" customWidth="1"/>
    <col min="9742" max="9742" width="19.140625" style="30" bestFit="1" customWidth="1"/>
    <col min="9743" max="9743" width="10.42578125" style="30" customWidth="1"/>
    <col min="9744" max="9744" width="11.85546875" style="30" customWidth="1"/>
    <col min="9745" max="9745" width="14.7109375" style="30" customWidth="1"/>
    <col min="9746" max="9746" width="9" style="30" bestFit="1" customWidth="1"/>
    <col min="9747" max="9986" width="9.140625" style="30"/>
    <col min="9987" max="9987" width="4.7109375" style="30" bestFit="1" customWidth="1"/>
    <col min="9988" max="9988" width="9.7109375" style="30" bestFit="1" customWidth="1"/>
    <col min="9989" max="9989" width="10" style="30" bestFit="1" customWidth="1"/>
    <col min="9990" max="9990" width="8.85546875" style="30" bestFit="1" customWidth="1"/>
    <col min="9991" max="9991" width="22.85546875" style="30" customWidth="1"/>
    <col min="9992" max="9992" width="59.7109375" style="30" bestFit="1" customWidth="1"/>
    <col min="9993" max="9993" width="57.85546875" style="30" bestFit="1" customWidth="1"/>
    <col min="9994" max="9994" width="35.28515625" style="30" bestFit="1" customWidth="1"/>
    <col min="9995" max="9995" width="28.140625" style="30" bestFit="1" customWidth="1"/>
    <col min="9996" max="9996" width="33.140625" style="30" bestFit="1" customWidth="1"/>
    <col min="9997" max="9997" width="26" style="30" bestFit="1" customWidth="1"/>
    <col min="9998" max="9998" width="19.140625" style="30" bestFit="1" customWidth="1"/>
    <col min="9999" max="9999" width="10.42578125" style="30" customWidth="1"/>
    <col min="10000" max="10000" width="11.85546875" style="30" customWidth="1"/>
    <col min="10001" max="10001" width="14.7109375" style="30" customWidth="1"/>
    <col min="10002" max="10002" width="9" style="30" bestFit="1" customWidth="1"/>
    <col min="10003" max="10242" width="9.140625" style="30"/>
    <col min="10243" max="10243" width="4.7109375" style="30" bestFit="1" customWidth="1"/>
    <col min="10244" max="10244" width="9.7109375" style="30" bestFit="1" customWidth="1"/>
    <col min="10245" max="10245" width="10" style="30" bestFit="1" customWidth="1"/>
    <col min="10246" max="10246" width="8.85546875" style="30" bestFit="1" customWidth="1"/>
    <col min="10247" max="10247" width="22.85546875" style="30" customWidth="1"/>
    <col min="10248" max="10248" width="59.7109375" style="30" bestFit="1" customWidth="1"/>
    <col min="10249" max="10249" width="57.85546875" style="30" bestFit="1" customWidth="1"/>
    <col min="10250" max="10250" width="35.28515625" style="30" bestFit="1" customWidth="1"/>
    <col min="10251" max="10251" width="28.140625" style="30" bestFit="1" customWidth="1"/>
    <col min="10252" max="10252" width="33.140625" style="30" bestFit="1" customWidth="1"/>
    <col min="10253" max="10253" width="26" style="30" bestFit="1" customWidth="1"/>
    <col min="10254" max="10254" width="19.140625" style="30" bestFit="1" customWidth="1"/>
    <col min="10255" max="10255" width="10.42578125" style="30" customWidth="1"/>
    <col min="10256" max="10256" width="11.85546875" style="30" customWidth="1"/>
    <col min="10257" max="10257" width="14.7109375" style="30" customWidth="1"/>
    <col min="10258" max="10258" width="9" style="30" bestFit="1" customWidth="1"/>
    <col min="10259" max="10498" width="9.140625" style="30"/>
    <col min="10499" max="10499" width="4.7109375" style="30" bestFit="1" customWidth="1"/>
    <col min="10500" max="10500" width="9.7109375" style="30" bestFit="1" customWidth="1"/>
    <col min="10501" max="10501" width="10" style="30" bestFit="1" customWidth="1"/>
    <col min="10502" max="10502" width="8.85546875" style="30" bestFit="1" customWidth="1"/>
    <col min="10503" max="10503" width="22.85546875" style="30" customWidth="1"/>
    <col min="10504" max="10504" width="59.7109375" style="30" bestFit="1" customWidth="1"/>
    <col min="10505" max="10505" width="57.85546875" style="30" bestFit="1" customWidth="1"/>
    <col min="10506" max="10506" width="35.28515625" style="30" bestFit="1" customWidth="1"/>
    <col min="10507" max="10507" width="28.140625" style="30" bestFit="1" customWidth="1"/>
    <col min="10508" max="10508" width="33.140625" style="30" bestFit="1" customWidth="1"/>
    <col min="10509" max="10509" width="26" style="30" bestFit="1" customWidth="1"/>
    <col min="10510" max="10510" width="19.140625" style="30" bestFit="1" customWidth="1"/>
    <col min="10511" max="10511" width="10.42578125" style="30" customWidth="1"/>
    <col min="10512" max="10512" width="11.85546875" style="30" customWidth="1"/>
    <col min="10513" max="10513" width="14.7109375" style="30" customWidth="1"/>
    <col min="10514" max="10514" width="9" style="30" bestFit="1" customWidth="1"/>
    <col min="10515" max="10754" width="9.140625" style="30"/>
    <col min="10755" max="10755" width="4.7109375" style="30" bestFit="1" customWidth="1"/>
    <col min="10756" max="10756" width="9.7109375" style="30" bestFit="1" customWidth="1"/>
    <col min="10757" max="10757" width="10" style="30" bestFit="1" customWidth="1"/>
    <col min="10758" max="10758" width="8.85546875" style="30" bestFit="1" customWidth="1"/>
    <col min="10759" max="10759" width="22.85546875" style="30" customWidth="1"/>
    <col min="10760" max="10760" width="59.7109375" style="30" bestFit="1" customWidth="1"/>
    <col min="10761" max="10761" width="57.85546875" style="30" bestFit="1" customWidth="1"/>
    <col min="10762" max="10762" width="35.28515625" style="30" bestFit="1" customWidth="1"/>
    <col min="10763" max="10763" width="28.140625" style="30" bestFit="1" customWidth="1"/>
    <col min="10764" max="10764" width="33.140625" style="30" bestFit="1" customWidth="1"/>
    <col min="10765" max="10765" width="26" style="30" bestFit="1" customWidth="1"/>
    <col min="10766" max="10766" width="19.140625" style="30" bestFit="1" customWidth="1"/>
    <col min="10767" max="10767" width="10.42578125" style="30" customWidth="1"/>
    <col min="10768" max="10768" width="11.85546875" style="30" customWidth="1"/>
    <col min="10769" max="10769" width="14.7109375" style="30" customWidth="1"/>
    <col min="10770" max="10770" width="9" style="30" bestFit="1" customWidth="1"/>
    <col min="10771" max="11010" width="9.140625" style="30"/>
    <col min="11011" max="11011" width="4.7109375" style="30" bestFit="1" customWidth="1"/>
    <col min="11012" max="11012" width="9.7109375" style="30" bestFit="1" customWidth="1"/>
    <col min="11013" max="11013" width="10" style="30" bestFit="1" customWidth="1"/>
    <col min="11014" max="11014" width="8.85546875" style="30" bestFit="1" customWidth="1"/>
    <col min="11015" max="11015" width="22.85546875" style="30" customWidth="1"/>
    <col min="11016" max="11016" width="59.7109375" style="30" bestFit="1" customWidth="1"/>
    <col min="11017" max="11017" width="57.85546875" style="30" bestFit="1" customWidth="1"/>
    <col min="11018" max="11018" width="35.28515625" style="30" bestFit="1" customWidth="1"/>
    <col min="11019" max="11019" width="28.140625" style="30" bestFit="1" customWidth="1"/>
    <col min="11020" max="11020" width="33.140625" style="30" bestFit="1" customWidth="1"/>
    <col min="11021" max="11021" width="26" style="30" bestFit="1" customWidth="1"/>
    <col min="11022" max="11022" width="19.140625" style="30" bestFit="1" customWidth="1"/>
    <col min="11023" max="11023" width="10.42578125" style="30" customWidth="1"/>
    <col min="11024" max="11024" width="11.85546875" style="30" customWidth="1"/>
    <col min="11025" max="11025" width="14.7109375" style="30" customWidth="1"/>
    <col min="11026" max="11026" width="9" style="30" bestFit="1" customWidth="1"/>
    <col min="11027" max="11266" width="9.140625" style="30"/>
    <col min="11267" max="11267" width="4.7109375" style="30" bestFit="1" customWidth="1"/>
    <col min="11268" max="11268" width="9.7109375" style="30" bestFit="1" customWidth="1"/>
    <col min="11269" max="11269" width="10" style="30" bestFit="1" customWidth="1"/>
    <col min="11270" max="11270" width="8.85546875" style="30" bestFit="1" customWidth="1"/>
    <col min="11271" max="11271" width="22.85546875" style="30" customWidth="1"/>
    <col min="11272" max="11272" width="59.7109375" style="30" bestFit="1" customWidth="1"/>
    <col min="11273" max="11273" width="57.85546875" style="30" bestFit="1" customWidth="1"/>
    <col min="11274" max="11274" width="35.28515625" style="30" bestFit="1" customWidth="1"/>
    <col min="11275" max="11275" width="28.140625" style="30" bestFit="1" customWidth="1"/>
    <col min="11276" max="11276" width="33.140625" style="30" bestFit="1" customWidth="1"/>
    <col min="11277" max="11277" width="26" style="30" bestFit="1" customWidth="1"/>
    <col min="11278" max="11278" width="19.140625" style="30" bestFit="1" customWidth="1"/>
    <col min="11279" max="11279" width="10.42578125" style="30" customWidth="1"/>
    <col min="11280" max="11280" width="11.85546875" style="30" customWidth="1"/>
    <col min="11281" max="11281" width="14.7109375" style="30" customWidth="1"/>
    <col min="11282" max="11282" width="9" style="30" bestFit="1" customWidth="1"/>
    <col min="11283" max="11522" width="9.140625" style="30"/>
    <col min="11523" max="11523" width="4.7109375" style="30" bestFit="1" customWidth="1"/>
    <col min="11524" max="11524" width="9.7109375" style="30" bestFit="1" customWidth="1"/>
    <col min="11525" max="11525" width="10" style="30" bestFit="1" customWidth="1"/>
    <col min="11526" max="11526" width="8.85546875" style="30" bestFit="1" customWidth="1"/>
    <col min="11527" max="11527" width="22.85546875" style="30" customWidth="1"/>
    <col min="11528" max="11528" width="59.7109375" style="30" bestFit="1" customWidth="1"/>
    <col min="11529" max="11529" width="57.85546875" style="30" bestFit="1" customWidth="1"/>
    <col min="11530" max="11530" width="35.28515625" style="30" bestFit="1" customWidth="1"/>
    <col min="11531" max="11531" width="28.140625" style="30" bestFit="1" customWidth="1"/>
    <col min="11532" max="11532" width="33.140625" style="30" bestFit="1" customWidth="1"/>
    <col min="11533" max="11533" width="26" style="30" bestFit="1" customWidth="1"/>
    <col min="11534" max="11534" width="19.140625" style="30" bestFit="1" customWidth="1"/>
    <col min="11535" max="11535" width="10.42578125" style="30" customWidth="1"/>
    <col min="11536" max="11536" width="11.85546875" style="30" customWidth="1"/>
    <col min="11537" max="11537" width="14.7109375" style="30" customWidth="1"/>
    <col min="11538" max="11538" width="9" style="30" bestFit="1" customWidth="1"/>
    <col min="11539" max="11778" width="9.140625" style="30"/>
    <col min="11779" max="11779" width="4.7109375" style="30" bestFit="1" customWidth="1"/>
    <col min="11780" max="11780" width="9.7109375" style="30" bestFit="1" customWidth="1"/>
    <col min="11781" max="11781" width="10" style="30" bestFit="1" customWidth="1"/>
    <col min="11782" max="11782" width="8.85546875" style="30" bestFit="1" customWidth="1"/>
    <col min="11783" max="11783" width="22.85546875" style="30" customWidth="1"/>
    <col min="11784" max="11784" width="59.7109375" style="30" bestFit="1" customWidth="1"/>
    <col min="11785" max="11785" width="57.85546875" style="30" bestFit="1" customWidth="1"/>
    <col min="11786" max="11786" width="35.28515625" style="30" bestFit="1" customWidth="1"/>
    <col min="11787" max="11787" width="28.140625" style="30" bestFit="1" customWidth="1"/>
    <col min="11788" max="11788" width="33.140625" style="30" bestFit="1" customWidth="1"/>
    <col min="11789" max="11789" width="26" style="30" bestFit="1" customWidth="1"/>
    <col min="11790" max="11790" width="19.140625" style="30" bestFit="1" customWidth="1"/>
    <col min="11791" max="11791" width="10.42578125" style="30" customWidth="1"/>
    <col min="11792" max="11792" width="11.85546875" style="30" customWidth="1"/>
    <col min="11793" max="11793" width="14.7109375" style="30" customWidth="1"/>
    <col min="11794" max="11794" width="9" style="30" bestFit="1" customWidth="1"/>
    <col min="11795" max="12034" width="9.140625" style="30"/>
    <col min="12035" max="12035" width="4.7109375" style="30" bestFit="1" customWidth="1"/>
    <col min="12036" max="12036" width="9.7109375" style="30" bestFit="1" customWidth="1"/>
    <col min="12037" max="12037" width="10" style="30" bestFit="1" customWidth="1"/>
    <col min="12038" max="12038" width="8.85546875" style="30" bestFit="1" customWidth="1"/>
    <col min="12039" max="12039" width="22.85546875" style="30" customWidth="1"/>
    <col min="12040" max="12040" width="59.7109375" style="30" bestFit="1" customWidth="1"/>
    <col min="12041" max="12041" width="57.85546875" style="30" bestFit="1" customWidth="1"/>
    <col min="12042" max="12042" width="35.28515625" style="30" bestFit="1" customWidth="1"/>
    <col min="12043" max="12043" width="28.140625" style="30" bestFit="1" customWidth="1"/>
    <col min="12044" max="12044" width="33.140625" style="30" bestFit="1" customWidth="1"/>
    <col min="12045" max="12045" width="26" style="30" bestFit="1" customWidth="1"/>
    <col min="12046" max="12046" width="19.140625" style="30" bestFit="1" customWidth="1"/>
    <col min="12047" max="12047" width="10.42578125" style="30" customWidth="1"/>
    <col min="12048" max="12048" width="11.85546875" style="30" customWidth="1"/>
    <col min="12049" max="12049" width="14.7109375" style="30" customWidth="1"/>
    <col min="12050" max="12050" width="9" style="30" bestFit="1" customWidth="1"/>
    <col min="12051" max="12290" width="9.140625" style="30"/>
    <col min="12291" max="12291" width="4.7109375" style="30" bestFit="1" customWidth="1"/>
    <col min="12292" max="12292" width="9.7109375" style="30" bestFit="1" customWidth="1"/>
    <col min="12293" max="12293" width="10" style="30" bestFit="1" customWidth="1"/>
    <col min="12294" max="12294" width="8.85546875" style="30" bestFit="1" customWidth="1"/>
    <col min="12295" max="12295" width="22.85546875" style="30" customWidth="1"/>
    <col min="12296" max="12296" width="59.7109375" style="30" bestFit="1" customWidth="1"/>
    <col min="12297" max="12297" width="57.85546875" style="30" bestFit="1" customWidth="1"/>
    <col min="12298" max="12298" width="35.28515625" style="30" bestFit="1" customWidth="1"/>
    <col min="12299" max="12299" width="28.140625" style="30" bestFit="1" customWidth="1"/>
    <col min="12300" max="12300" width="33.140625" style="30" bestFit="1" customWidth="1"/>
    <col min="12301" max="12301" width="26" style="30" bestFit="1" customWidth="1"/>
    <col min="12302" max="12302" width="19.140625" style="30" bestFit="1" customWidth="1"/>
    <col min="12303" max="12303" width="10.42578125" style="30" customWidth="1"/>
    <col min="12304" max="12304" width="11.85546875" style="30" customWidth="1"/>
    <col min="12305" max="12305" width="14.7109375" style="30" customWidth="1"/>
    <col min="12306" max="12306" width="9" style="30" bestFit="1" customWidth="1"/>
    <col min="12307" max="12546" width="9.140625" style="30"/>
    <col min="12547" max="12547" width="4.7109375" style="30" bestFit="1" customWidth="1"/>
    <col min="12548" max="12548" width="9.7109375" style="30" bestFit="1" customWidth="1"/>
    <col min="12549" max="12549" width="10" style="30" bestFit="1" customWidth="1"/>
    <col min="12550" max="12550" width="8.85546875" style="30" bestFit="1" customWidth="1"/>
    <col min="12551" max="12551" width="22.85546875" style="30" customWidth="1"/>
    <col min="12552" max="12552" width="59.7109375" style="30" bestFit="1" customWidth="1"/>
    <col min="12553" max="12553" width="57.85546875" style="30" bestFit="1" customWidth="1"/>
    <col min="12554" max="12554" width="35.28515625" style="30" bestFit="1" customWidth="1"/>
    <col min="12555" max="12555" width="28.140625" style="30" bestFit="1" customWidth="1"/>
    <col min="12556" max="12556" width="33.140625" style="30" bestFit="1" customWidth="1"/>
    <col min="12557" max="12557" width="26" style="30" bestFit="1" customWidth="1"/>
    <col min="12558" max="12558" width="19.140625" style="30" bestFit="1" customWidth="1"/>
    <col min="12559" max="12559" width="10.42578125" style="30" customWidth="1"/>
    <col min="12560" max="12560" width="11.85546875" style="30" customWidth="1"/>
    <col min="12561" max="12561" width="14.7109375" style="30" customWidth="1"/>
    <col min="12562" max="12562" width="9" style="30" bestFit="1" customWidth="1"/>
    <col min="12563" max="12802" width="9.140625" style="30"/>
    <col min="12803" max="12803" width="4.7109375" style="30" bestFit="1" customWidth="1"/>
    <col min="12804" max="12804" width="9.7109375" style="30" bestFit="1" customWidth="1"/>
    <col min="12805" max="12805" width="10" style="30" bestFit="1" customWidth="1"/>
    <col min="12806" max="12806" width="8.85546875" style="30" bestFit="1" customWidth="1"/>
    <col min="12807" max="12807" width="22.85546875" style="30" customWidth="1"/>
    <col min="12808" max="12808" width="59.7109375" style="30" bestFit="1" customWidth="1"/>
    <col min="12809" max="12809" width="57.85546875" style="30" bestFit="1" customWidth="1"/>
    <col min="12810" max="12810" width="35.28515625" style="30" bestFit="1" customWidth="1"/>
    <col min="12811" max="12811" width="28.140625" style="30" bestFit="1" customWidth="1"/>
    <col min="12812" max="12812" width="33.140625" style="30" bestFit="1" customWidth="1"/>
    <col min="12813" max="12813" width="26" style="30" bestFit="1" customWidth="1"/>
    <col min="12814" max="12814" width="19.140625" style="30" bestFit="1" customWidth="1"/>
    <col min="12815" max="12815" width="10.42578125" style="30" customWidth="1"/>
    <col min="12816" max="12816" width="11.85546875" style="30" customWidth="1"/>
    <col min="12817" max="12817" width="14.7109375" style="30" customWidth="1"/>
    <col min="12818" max="12818" width="9" style="30" bestFit="1" customWidth="1"/>
    <col min="12819" max="13058" width="9.140625" style="30"/>
    <col min="13059" max="13059" width="4.7109375" style="30" bestFit="1" customWidth="1"/>
    <col min="13060" max="13060" width="9.7109375" style="30" bestFit="1" customWidth="1"/>
    <col min="13061" max="13061" width="10" style="30" bestFit="1" customWidth="1"/>
    <col min="13062" max="13062" width="8.85546875" style="30" bestFit="1" customWidth="1"/>
    <col min="13063" max="13063" width="22.85546875" style="30" customWidth="1"/>
    <col min="13064" max="13064" width="59.7109375" style="30" bestFit="1" customWidth="1"/>
    <col min="13065" max="13065" width="57.85546875" style="30" bestFit="1" customWidth="1"/>
    <col min="13066" max="13066" width="35.28515625" style="30" bestFit="1" customWidth="1"/>
    <col min="13067" max="13067" width="28.140625" style="30" bestFit="1" customWidth="1"/>
    <col min="13068" max="13068" width="33.140625" style="30" bestFit="1" customWidth="1"/>
    <col min="13069" max="13069" width="26" style="30" bestFit="1" customWidth="1"/>
    <col min="13070" max="13070" width="19.140625" style="30" bestFit="1" customWidth="1"/>
    <col min="13071" max="13071" width="10.42578125" style="30" customWidth="1"/>
    <col min="13072" max="13072" width="11.85546875" style="30" customWidth="1"/>
    <col min="13073" max="13073" width="14.7109375" style="30" customWidth="1"/>
    <col min="13074" max="13074" width="9" style="30" bestFit="1" customWidth="1"/>
    <col min="13075" max="13314" width="9.140625" style="30"/>
    <col min="13315" max="13315" width="4.7109375" style="30" bestFit="1" customWidth="1"/>
    <col min="13316" max="13316" width="9.7109375" style="30" bestFit="1" customWidth="1"/>
    <col min="13317" max="13317" width="10" style="30" bestFit="1" customWidth="1"/>
    <col min="13318" max="13318" width="8.85546875" style="30" bestFit="1" customWidth="1"/>
    <col min="13319" max="13319" width="22.85546875" style="30" customWidth="1"/>
    <col min="13320" max="13320" width="59.7109375" style="30" bestFit="1" customWidth="1"/>
    <col min="13321" max="13321" width="57.85546875" style="30" bestFit="1" customWidth="1"/>
    <col min="13322" max="13322" width="35.28515625" style="30" bestFit="1" customWidth="1"/>
    <col min="13323" max="13323" width="28.140625" style="30" bestFit="1" customWidth="1"/>
    <col min="13324" max="13324" width="33.140625" style="30" bestFit="1" customWidth="1"/>
    <col min="13325" max="13325" width="26" style="30" bestFit="1" customWidth="1"/>
    <col min="13326" max="13326" width="19.140625" style="30" bestFit="1" customWidth="1"/>
    <col min="13327" max="13327" width="10.42578125" style="30" customWidth="1"/>
    <col min="13328" max="13328" width="11.85546875" style="30" customWidth="1"/>
    <col min="13329" max="13329" width="14.7109375" style="30" customWidth="1"/>
    <col min="13330" max="13330" width="9" style="30" bestFit="1" customWidth="1"/>
    <col min="13331" max="13570" width="9.140625" style="30"/>
    <col min="13571" max="13571" width="4.7109375" style="30" bestFit="1" customWidth="1"/>
    <col min="13572" max="13572" width="9.7109375" style="30" bestFit="1" customWidth="1"/>
    <col min="13573" max="13573" width="10" style="30" bestFit="1" customWidth="1"/>
    <col min="13574" max="13574" width="8.85546875" style="30" bestFit="1" customWidth="1"/>
    <col min="13575" max="13575" width="22.85546875" style="30" customWidth="1"/>
    <col min="13576" max="13576" width="59.7109375" style="30" bestFit="1" customWidth="1"/>
    <col min="13577" max="13577" width="57.85546875" style="30" bestFit="1" customWidth="1"/>
    <col min="13578" max="13578" width="35.28515625" style="30" bestFit="1" customWidth="1"/>
    <col min="13579" max="13579" width="28.140625" style="30" bestFit="1" customWidth="1"/>
    <col min="13580" max="13580" width="33.140625" style="30" bestFit="1" customWidth="1"/>
    <col min="13581" max="13581" width="26" style="30" bestFit="1" customWidth="1"/>
    <col min="13582" max="13582" width="19.140625" style="30" bestFit="1" customWidth="1"/>
    <col min="13583" max="13583" width="10.42578125" style="30" customWidth="1"/>
    <col min="13584" max="13584" width="11.85546875" style="30" customWidth="1"/>
    <col min="13585" max="13585" width="14.7109375" style="30" customWidth="1"/>
    <col min="13586" max="13586" width="9" style="30" bestFit="1" customWidth="1"/>
    <col min="13587" max="13826" width="9.140625" style="30"/>
    <col min="13827" max="13827" width="4.7109375" style="30" bestFit="1" customWidth="1"/>
    <col min="13828" max="13828" width="9.7109375" style="30" bestFit="1" customWidth="1"/>
    <col min="13829" max="13829" width="10" style="30" bestFit="1" customWidth="1"/>
    <col min="13830" max="13830" width="8.85546875" style="30" bestFit="1" customWidth="1"/>
    <col min="13831" max="13831" width="22.85546875" style="30" customWidth="1"/>
    <col min="13832" max="13832" width="59.7109375" style="30" bestFit="1" customWidth="1"/>
    <col min="13833" max="13833" width="57.85546875" style="30" bestFit="1" customWidth="1"/>
    <col min="13834" max="13834" width="35.28515625" style="30" bestFit="1" customWidth="1"/>
    <col min="13835" max="13835" width="28.140625" style="30" bestFit="1" customWidth="1"/>
    <col min="13836" max="13836" width="33.140625" style="30" bestFit="1" customWidth="1"/>
    <col min="13837" max="13837" width="26" style="30" bestFit="1" customWidth="1"/>
    <col min="13838" max="13838" width="19.140625" style="30" bestFit="1" customWidth="1"/>
    <col min="13839" max="13839" width="10.42578125" style="30" customWidth="1"/>
    <col min="13840" max="13840" width="11.85546875" style="30" customWidth="1"/>
    <col min="13841" max="13841" width="14.7109375" style="30" customWidth="1"/>
    <col min="13842" max="13842" width="9" style="30" bestFit="1" customWidth="1"/>
    <col min="13843" max="14082" width="9.140625" style="30"/>
    <col min="14083" max="14083" width="4.7109375" style="30" bestFit="1" customWidth="1"/>
    <col min="14084" max="14084" width="9.7109375" style="30" bestFit="1" customWidth="1"/>
    <col min="14085" max="14085" width="10" style="30" bestFit="1" customWidth="1"/>
    <col min="14086" max="14086" width="8.85546875" style="30" bestFit="1" customWidth="1"/>
    <col min="14087" max="14087" width="22.85546875" style="30" customWidth="1"/>
    <col min="14088" max="14088" width="59.7109375" style="30" bestFit="1" customWidth="1"/>
    <col min="14089" max="14089" width="57.85546875" style="30" bestFit="1" customWidth="1"/>
    <col min="14090" max="14090" width="35.28515625" style="30" bestFit="1" customWidth="1"/>
    <col min="14091" max="14091" width="28.140625" style="30" bestFit="1" customWidth="1"/>
    <col min="14092" max="14092" width="33.140625" style="30" bestFit="1" customWidth="1"/>
    <col min="14093" max="14093" width="26" style="30" bestFit="1" customWidth="1"/>
    <col min="14094" max="14094" width="19.140625" style="30" bestFit="1" customWidth="1"/>
    <col min="14095" max="14095" width="10.42578125" style="30" customWidth="1"/>
    <col min="14096" max="14096" width="11.85546875" style="30" customWidth="1"/>
    <col min="14097" max="14097" width="14.7109375" style="30" customWidth="1"/>
    <col min="14098" max="14098" width="9" style="30" bestFit="1" customWidth="1"/>
    <col min="14099" max="14338" width="9.140625" style="30"/>
    <col min="14339" max="14339" width="4.7109375" style="30" bestFit="1" customWidth="1"/>
    <col min="14340" max="14340" width="9.7109375" style="30" bestFit="1" customWidth="1"/>
    <col min="14341" max="14341" width="10" style="30" bestFit="1" customWidth="1"/>
    <col min="14342" max="14342" width="8.85546875" style="30" bestFit="1" customWidth="1"/>
    <col min="14343" max="14343" width="22.85546875" style="30" customWidth="1"/>
    <col min="14344" max="14344" width="59.7109375" style="30" bestFit="1" customWidth="1"/>
    <col min="14345" max="14345" width="57.85546875" style="30" bestFit="1" customWidth="1"/>
    <col min="14346" max="14346" width="35.28515625" style="30" bestFit="1" customWidth="1"/>
    <col min="14347" max="14347" width="28.140625" style="30" bestFit="1" customWidth="1"/>
    <col min="14348" max="14348" width="33.140625" style="30" bestFit="1" customWidth="1"/>
    <col min="14349" max="14349" width="26" style="30" bestFit="1" customWidth="1"/>
    <col min="14350" max="14350" width="19.140625" style="30" bestFit="1" customWidth="1"/>
    <col min="14351" max="14351" width="10.42578125" style="30" customWidth="1"/>
    <col min="14352" max="14352" width="11.85546875" style="30" customWidth="1"/>
    <col min="14353" max="14353" width="14.7109375" style="30" customWidth="1"/>
    <col min="14354" max="14354" width="9" style="30" bestFit="1" customWidth="1"/>
    <col min="14355" max="14594" width="9.140625" style="30"/>
    <col min="14595" max="14595" width="4.7109375" style="30" bestFit="1" customWidth="1"/>
    <col min="14596" max="14596" width="9.7109375" style="30" bestFit="1" customWidth="1"/>
    <col min="14597" max="14597" width="10" style="30" bestFit="1" customWidth="1"/>
    <col min="14598" max="14598" width="8.85546875" style="30" bestFit="1" customWidth="1"/>
    <col min="14599" max="14599" width="22.85546875" style="30" customWidth="1"/>
    <col min="14600" max="14600" width="59.7109375" style="30" bestFit="1" customWidth="1"/>
    <col min="14601" max="14601" width="57.85546875" style="30" bestFit="1" customWidth="1"/>
    <col min="14602" max="14602" width="35.28515625" style="30" bestFit="1" customWidth="1"/>
    <col min="14603" max="14603" width="28.140625" style="30" bestFit="1" customWidth="1"/>
    <col min="14604" max="14604" width="33.140625" style="30" bestFit="1" customWidth="1"/>
    <col min="14605" max="14605" width="26" style="30" bestFit="1" customWidth="1"/>
    <col min="14606" max="14606" width="19.140625" style="30" bestFit="1" customWidth="1"/>
    <col min="14607" max="14607" width="10.42578125" style="30" customWidth="1"/>
    <col min="14608" max="14608" width="11.85546875" style="30" customWidth="1"/>
    <col min="14609" max="14609" width="14.7109375" style="30" customWidth="1"/>
    <col min="14610" max="14610" width="9" style="30" bestFit="1" customWidth="1"/>
    <col min="14611" max="14850" width="9.140625" style="30"/>
    <col min="14851" max="14851" width="4.7109375" style="30" bestFit="1" customWidth="1"/>
    <col min="14852" max="14852" width="9.7109375" style="30" bestFit="1" customWidth="1"/>
    <col min="14853" max="14853" width="10" style="30" bestFit="1" customWidth="1"/>
    <col min="14854" max="14854" width="8.85546875" style="30" bestFit="1" customWidth="1"/>
    <col min="14855" max="14855" width="22.85546875" style="30" customWidth="1"/>
    <col min="14856" max="14856" width="59.7109375" style="30" bestFit="1" customWidth="1"/>
    <col min="14857" max="14857" width="57.85546875" style="30" bestFit="1" customWidth="1"/>
    <col min="14858" max="14858" width="35.28515625" style="30" bestFit="1" customWidth="1"/>
    <col min="14859" max="14859" width="28.140625" style="30" bestFit="1" customWidth="1"/>
    <col min="14860" max="14860" width="33.140625" style="30" bestFit="1" customWidth="1"/>
    <col min="14861" max="14861" width="26" style="30" bestFit="1" customWidth="1"/>
    <col min="14862" max="14862" width="19.140625" style="30" bestFit="1" customWidth="1"/>
    <col min="14863" max="14863" width="10.42578125" style="30" customWidth="1"/>
    <col min="14864" max="14864" width="11.85546875" style="30" customWidth="1"/>
    <col min="14865" max="14865" width="14.7109375" style="30" customWidth="1"/>
    <col min="14866" max="14866" width="9" style="30" bestFit="1" customWidth="1"/>
    <col min="14867" max="15106" width="9.140625" style="30"/>
    <col min="15107" max="15107" width="4.7109375" style="30" bestFit="1" customWidth="1"/>
    <col min="15108" max="15108" width="9.7109375" style="30" bestFit="1" customWidth="1"/>
    <col min="15109" max="15109" width="10" style="30" bestFit="1" customWidth="1"/>
    <col min="15110" max="15110" width="8.85546875" style="30" bestFit="1" customWidth="1"/>
    <col min="15111" max="15111" width="22.85546875" style="30" customWidth="1"/>
    <col min="15112" max="15112" width="59.7109375" style="30" bestFit="1" customWidth="1"/>
    <col min="15113" max="15113" width="57.85546875" style="30" bestFit="1" customWidth="1"/>
    <col min="15114" max="15114" width="35.28515625" style="30" bestFit="1" customWidth="1"/>
    <col min="15115" max="15115" width="28.140625" style="30" bestFit="1" customWidth="1"/>
    <col min="15116" max="15116" width="33.140625" style="30" bestFit="1" customWidth="1"/>
    <col min="15117" max="15117" width="26" style="30" bestFit="1" customWidth="1"/>
    <col min="15118" max="15118" width="19.140625" style="30" bestFit="1" customWidth="1"/>
    <col min="15119" max="15119" width="10.42578125" style="30" customWidth="1"/>
    <col min="15120" max="15120" width="11.85546875" style="30" customWidth="1"/>
    <col min="15121" max="15121" width="14.7109375" style="30" customWidth="1"/>
    <col min="15122" max="15122" width="9" style="30" bestFit="1" customWidth="1"/>
    <col min="15123" max="15362" width="9.140625" style="30"/>
    <col min="15363" max="15363" width="4.7109375" style="30" bestFit="1" customWidth="1"/>
    <col min="15364" max="15364" width="9.7109375" style="30" bestFit="1" customWidth="1"/>
    <col min="15365" max="15365" width="10" style="30" bestFit="1" customWidth="1"/>
    <col min="15366" max="15366" width="8.85546875" style="30" bestFit="1" customWidth="1"/>
    <col min="15367" max="15367" width="22.85546875" style="30" customWidth="1"/>
    <col min="15368" max="15368" width="59.7109375" style="30" bestFit="1" customWidth="1"/>
    <col min="15369" max="15369" width="57.85546875" style="30" bestFit="1" customWidth="1"/>
    <col min="15370" max="15370" width="35.28515625" style="30" bestFit="1" customWidth="1"/>
    <col min="15371" max="15371" width="28.140625" style="30" bestFit="1" customWidth="1"/>
    <col min="15372" max="15372" width="33.140625" style="30" bestFit="1" customWidth="1"/>
    <col min="15373" max="15373" width="26" style="30" bestFit="1" customWidth="1"/>
    <col min="15374" max="15374" width="19.140625" style="30" bestFit="1" customWidth="1"/>
    <col min="15375" max="15375" width="10.42578125" style="30" customWidth="1"/>
    <col min="15376" max="15376" width="11.85546875" style="30" customWidth="1"/>
    <col min="15377" max="15377" width="14.7109375" style="30" customWidth="1"/>
    <col min="15378" max="15378" width="9" style="30" bestFit="1" customWidth="1"/>
    <col min="15379" max="15618" width="9.140625" style="30"/>
    <col min="15619" max="15619" width="4.7109375" style="30" bestFit="1" customWidth="1"/>
    <col min="15620" max="15620" width="9.7109375" style="30" bestFit="1" customWidth="1"/>
    <col min="15621" max="15621" width="10" style="30" bestFit="1" customWidth="1"/>
    <col min="15622" max="15622" width="8.85546875" style="30" bestFit="1" customWidth="1"/>
    <col min="15623" max="15623" width="22.85546875" style="30" customWidth="1"/>
    <col min="15624" max="15624" width="59.7109375" style="30" bestFit="1" customWidth="1"/>
    <col min="15625" max="15625" width="57.85546875" style="30" bestFit="1" customWidth="1"/>
    <col min="15626" max="15626" width="35.28515625" style="30" bestFit="1" customWidth="1"/>
    <col min="15627" max="15627" width="28.140625" style="30" bestFit="1" customWidth="1"/>
    <col min="15628" max="15628" width="33.140625" style="30" bestFit="1" customWidth="1"/>
    <col min="15629" max="15629" width="26" style="30" bestFit="1" customWidth="1"/>
    <col min="15630" max="15630" width="19.140625" style="30" bestFit="1" customWidth="1"/>
    <col min="15631" max="15631" width="10.42578125" style="30" customWidth="1"/>
    <col min="15632" max="15632" width="11.85546875" style="30" customWidth="1"/>
    <col min="15633" max="15633" width="14.7109375" style="30" customWidth="1"/>
    <col min="15634" max="15634" width="9" style="30" bestFit="1" customWidth="1"/>
    <col min="15635" max="15874" width="9.140625" style="30"/>
    <col min="15875" max="15875" width="4.7109375" style="30" bestFit="1" customWidth="1"/>
    <col min="15876" max="15876" width="9.7109375" style="30" bestFit="1" customWidth="1"/>
    <col min="15877" max="15877" width="10" style="30" bestFit="1" customWidth="1"/>
    <col min="15878" max="15878" width="8.85546875" style="30" bestFit="1" customWidth="1"/>
    <col min="15879" max="15879" width="22.85546875" style="30" customWidth="1"/>
    <col min="15880" max="15880" width="59.7109375" style="30" bestFit="1" customWidth="1"/>
    <col min="15881" max="15881" width="57.85546875" style="30" bestFit="1" customWidth="1"/>
    <col min="15882" max="15882" width="35.28515625" style="30" bestFit="1" customWidth="1"/>
    <col min="15883" max="15883" width="28.140625" style="30" bestFit="1" customWidth="1"/>
    <col min="15884" max="15884" width="33.140625" style="30" bestFit="1" customWidth="1"/>
    <col min="15885" max="15885" width="26" style="30" bestFit="1" customWidth="1"/>
    <col min="15886" max="15886" width="19.140625" style="30" bestFit="1" customWidth="1"/>
    <col min="15887" max="15887" width="10.42578125" style="30" customWidth="1"/>
    <col min="15888" max="15888" width="11.85546875" style="30" customWidth="1"/>
    <col min="15889" max="15889" width="14.7109375" style="30" customWidth="1"/>
    <col min="15890" max="15890" width="9" style="30" bestFit="1" customWidth="1"/>
    <col min="15891" max="16130" width="9.140625" style="30"/>
    <col min="16131" max="16131" width="4.7109375" style="30" bestFit="1" customWidth="1"/>
    <col min="16132" max="16132" width="9.7109375" style="30" bestFit="1" customWidth="1"/>
    <col min="16133" max="16133" width="10" style="30" bestFit="1" customWidth="1"/>
    <col min="16134" max="16134" width="8.85546875" style="30" bestFit="1" customWidth="1"/>
    <col min="16135" max="16135" width="22.85546875" style="30" customWidth="1"/>
    <col min="16136" max="16136" width="59.7109375" style="30" bestFit="1" customWidth="1"/>
    <col min="16137" max="16137" width="57.85546875" style="30" bestFit="1" customWidth="1"/>
    <col min="16138" max="16138" width="35.28515625" style="30" bestFit="1" customWidth="1"/>
    <col min="16139" max="16139" width="28.140625" style="30" bestFit="1" customWidth="1"/>
    <col min="16140" max="16140" width="33.140625" style="30" bestFit="1" customWidth="1"/>
    <col min="16141" max="16141" width="26" style="30" bestFit="1" customWidth="1"/>
    <col min="16142" max="16142" width="19.140625" style="30" bestFit="1" customWidth="1"/>
    <col min="16143" max="16143" width="10.42578125" style="30" customWidth="1"/>
    <col min="16144" max="16144" width="11.85546875" style="30" customWidth="1"/>
    <col min="16145" max="16145" width="14.7109375" style="30" customWidth="1"/>
    <col min="16146" max="16146" width="9" style="30" bestFit="1" customWidth="1"/>
    <col min="16147" max="16384" width="9.140625" style="30"/>
  </cols>
  <sheetData>
    <row r="2" spans="1:19" ht="18.75" x14ac:dyDescent="0.3">
      <c r="A2" s="10" t="s">
        <v>2970</v>
      </c>
    </row>
    <row r="3" spans="1:19" x14ac:dyDescent="0.25">
      <c r="M3" s="2"/>
      <c r="N3" s="2"/>
      <c r="O3" s="2"/>
      <c r="P3" s="2"/>
    </row>
    <row r="4" spans="1:19" s="4" customFormat="1" ht="47.25" customHeight="1" x14ac:dyDescent="0.25">
      <c r="A4" s="643" t="s">
        <v>0</v>
      </c>
      <c r="B4" s="645" t="s">
        <v>1</v>
      </c>
      <c r="C4" s="645" t="s">
        <v>2</v>
      </c>
      <c r="D4" s="645" t="s">
        <v>3</v>
      </c>
      <c r="E4" s="643" t="s">
        <v>4</v>
      </c>
      <c r="F4" s="643" t="s">
        <v>5</v>
      </c>
      <c r="G4" s="643" t="s">
        <v>6</v>
      </c>
      <c r="H4" s="661" t="s">
        <v>7</v>
      </c>
      <c r="I4" s="661"/>
      <c r="J4" s="643" t="s">
        <v>8</v>
      </c>
      <c r="K4" s="666" t="s">
        <v>9</v>
      </c>
      <c r="L4" s="667"/>
      <c r="M4" s="668" t="s">
        <v>10</v>
      </c>
      <c r="N4" s="668"/>
      <c r="O4" s="668" t="s">
        <v>11</v>
      </c>
      <c r="P4" s="668"/>
      <c r="Q4" s="643" t="s">
        <v>12</v>
      </c>
      <c r="R4" s="645" t="s">
        <v>13</v>
      </c>
      <c r="S4" s="3"/>
    </row>
    <row r="5" spans="1:19" s="4" customFormat="1" x14ac:dyDescent="0.2">
      <c r="A5" s="644"/>
      <c r="B5" s="646"/>
      <c r="C5" s="646"/>
      <c r="D5" s="646"/>
      <c r="E5" s="644"/>
      <c r="F5" s="644"/>
      <c r="G5" s="644"/>
      <c r="H5" s="44" t="s">
        <v>14</v>
      </c>
      <c r="I5" s="44" t="s">
        <v>15</v>
      </c>
      <c r="J5" s="644"/>
      <c r="K5" s="46">
        <v>2020</v>
      </c>
      <c r="L5" s="46">
        <v>2021</v>
      </c>
      <c r="M5" s="5">
        <v>2020</v>
      </c>
      <c r="N5" s="5">
        <v>2021</v>
      </c>
      <c r="O5" s="5">
        <v>2020</v>
      </c>
      <c r="P5" s="5">
        <v>2021</v>
      </c>
      <c r="Q5" s="644"/>
      <c r="R5" s="646"/>
      <c r="S5" s="3"/>
    </row>
    <row r="6" spans="1:19" s="4" customFormat="1" x14ac:dyDescent="0.2">
      <c r="A6" s="45" t="s">
        <v>16</v>
      </c>
      <c r="B6" s="44" t="s">
        <v>17</v>
      </c>
      <c r="C6" s="44" t="s">
        <v>18</v>
      </c>
      <c r="D6" s="44" t="s">
        <v>19</v>
      </c>
      <c r="E6" s="45" t="s">
        <v>20</v>
      </c>
      <c r="F6" s="45" t="s">
        <v>21</v>
      </c>
      <c r="G6" s="45" t="s">
        <v>22</v>
      </c>
      <c r="H6" s="44" t="s">
        <v>23</v>
      </c>
      <c r="I6" s="44" t="s">
        <v>24</v>
      </c>
      <c r="J6" s="45" t="s">
        <v>25</v>
      </c>
      <c r="K6" s="46" t="s">
        <v>26</v>
      </c>
      <c r="L6" s="46" t="s">
        <v>27</v>
      </c>
      <c r="M6" s="47" t="s">
        <v>28</v>
      </c>
      <c r="N6" s="47" t="s">
        <v>29</v>
      </c>
      <c r="O6" s="47" t="s">
        <v>30</v>
      </c>
      <c r="P6" s="47" t="s">
        <v>31</v>
      </c>
      <c r="Q6" s="45" t="s">
        <v>32</v>
      </c>
      <c r="R6" s="44" t="s">
        <v>33</v>
      </c>
      <c r="S6" s="3"/>
    </row>
    <row r="7" spans="1:19" ht="45" x14ac:dyDescent="0.25">
      <c r="A7" s="739">
        <v>1</v>
      </c>
      <c r="B7" s="739" t="s">
        <v>91</v>
      </c>
      <c r="C7" s="739">
        <v>1</v>
      </c>
      <c r="D7" s="739">
        <v>3</v>
      </c>
      <c r="E7" s="739" t="s">
        <v>364</v>
      </c>
      <c r="F7" s="739" t="s">
        <v>365</v>
      </c>
      <c r="G7" s="739" t="s">
        <v>366</v>
      </c>
      <c r="H7" s="532" t="s">
        <v>367</v>
      </c>
      <c r="I7" s="596" t="s">
        <v>368</v>
      </c>
      <c r="J7" s="739" t="s">
        <v>369</v>
      </c>
      <c r="K7" s="739" t="s">
        <v>34</v>
      </c>
      <c r="L7" s="739"/>
      <c r="M7" s="769">
        <v>300000</v>
      </c>
      <c r="N7" s="739"/>
      <c r="O7" s="769">
        <v>300000</v>
      </c>
      <c r="P7" s="739"/>
      <c r="Q7" s="739" t="s">
        <v>370</v>
      </c>
      <c r="R7" s="739" t="s">
        <v>371</v>
      </c>
    </row>
    <row r="8" spans="1:19" ht="60" x14ac:dyDescent="0.25">
      <c r="A8" s="739"/>
      <c r="B8" s="739"/>
      <c r="C8" s="739"/>
      <c r="D8" s="739"/>
      <c r="E8" s="739"/>
      <c r="F8" s="739"/>
      <c r="G8" s="739"/>
      <c r="H8" s="532" t="s">
        <v>372</v>
      </c>
      <c r="I8" s="596" t="s">
        <v>890</v>
      </c>
      <c r="J8" s="739"/>
      <c r="K8" s="739"/>
      <c r="L8" s="739"/>
      <c r="M8" s="769"/>
      <c r="N8" s="739"/>
      <c r="O8" s="769"/>
      <c r="P8" s="739"/>
      <c r="Q8" s="739"/>
      <c r="R8" s="739"/>
    </row>
    <row r="9" spans="1:19" ht="45" x14ac:dyDescent="0.25">
      <c r="A9" s="739"/>
      <c r="B9" s="739"/>
      <c r="C9" s="739"/>
      <c r="D9" s="739"/>
      <c r="E9" s="739"/>
      <c r="F9" s="739"/>
      <c r="G9" s="739"/>
      <c r="H9" s="532" t="s">
        <v>374</v>
      </c>
      <c r="I9" s="596" t="s">
        <v>375</v>
      </c>
      <c r="J9" s="739"/>
      <c r="K9" s="739"/>
      <c r="L9" s="739"/>
      <c r="M9" s="769"/>
      <c r="N9" s="739"/>
      <c r="O9" s="769"/>
      <c r="P9" s="739"/>
      <c r="Q9" s="739"/>
      <c r="R9" s="739"/>
    </row>
    <row r="10" spans="1:19" ht="90" x14ac:dyDescent="0.25">
      <c r="A10" s="739"/>
      <c r="B10" s="739"/>
      <c r="C10" s="739"/>
      <c r="D10" s="739"/>
      <c r="E10" s="739"/>
      <c r="F10" s="739"/>
      <c r="G10" s="739"/>
      <c r="H10" s="532" t="s">
        <v>376</v>
      </c>
      <c r="I10" s="596" t="s">
        <v>377</v>
      </c>
      <c r="J10" s="739"/>
      <c r="K10" s="739"/>
      <c r="L10" s="739"/>
      <c r="M10" s="769"/>
      <c r="N10" s="739"/>
      <c r="O10" s="769"/>
      <c r="P10" s="739"/>
      <c r="Q10" s="739"/>
      <c r="R10" s="739"/>
    </row>
    <row r="11" spans="1:19" x14ac:dyDescent="0.25">
      <c r="A11" s="647">
        <v>2</v>
      </c>
      <c r="B11" s="653" t="s">
        <v>378</v>
      </c>
      <c r="C11" s="653">
        <v>1</v>
      </c>
      <c r="D11" s="647">
        <v>9</v>
      </c>
      <c r="E11" s="647" t="s">
        <v>379</v>
      </c>
      <c r="F11" s="647" t="s">
        <v>380</v>
      </c>
      <c r="G11" s="647" t="s">
        <v>381</v>
      </c>
      <c r="H11" s="532" t="s">
        <v>382</v>
      </c>
      <c r="I11" s="532">
        <v>1</v>
      </c>
      <c r="J11" s="647" t="s">
        <v>383</v>
      </c>
      <c r="K11" s="653" t="s">
        <v>34</v>
      </c>
      <c r="L11" s="653"/>
      <c r="M11" s="737">
        <v>40000</v>
      </c>
      <c r="N11" s="737"/>
      <c r="O11" s="737">
        <v>40000</v>
      </c>
      <c r="P11" s="737"/>
      <c r="Q11" s="737" t="s">
        <v>370</v>
      </c>
      <c r="R11" s="737" t="s">
        <v>371</v>
      </c>
    </row>
    <row r="12" spans="1:19" ht="45" x14ac:dyDescent="0.25">
      <c r="A12" s="768"/>
      <c r="B12" s="654"/>
      <c r="C12" s="654"/>
      <c r="D12" s="648"/>
      <c r="E12" s="768"/>
      <c r="F12" s="768"/>
      <c r="G12" s="768"/>
      <c r="H12" s="532" t="s">
        <v>384</v>
      </c>
      <c r="I12" s="596" t="s">
        <v>385</v>
      </c>
      <c r="J12" s="768"/>
      <c r="K12" s="768"/>
      <c r="L12" s="768"/>
      <c r="M12" s="768"/>
      <c r="N12" s="768"/>
      <c r="O12" s="768"/>
      <c r="P12" s="768"/>
      <c r="Q12" s="648"/>
      <c r="R12" s="648"/>
    </row>
    <row r="13" spans="1:19" x14ac:dyDescent="0.25">
      <c r="A13" s="647">
        <v>3</v>
      </c>
      <c r="B13" s="653" t="s">
        <v>378</v>
      </c>
      <c r="C13" s="653">
        <v>5</v>
      </c>
      <c r="D13" s="647">
        <v>11</v>
      </c>
      <c r="E13" s="647" t="s">
        <v>386</v>
      </c>
      <c r="F13" s="647" t="s">
        <v>387</v>
      </c>
      <c r="G13" s="647" t="s">
        <v>381</v>
      </c>
      <c r="H13" s="532" t="s">
        <v>388</v>
      </c>
      <c r="I13" s="532">
        <v>1</v>
      </c>
      <c r="J13" s="647" t="s">
        <v>389</v>
      </c>
      <c r="K13" s="653" t="s">
        <v>34</v>
      </c>
      <c r="L13" s="653"/>
      <c r="M13" s="737">
        <v>33000</v>
      </c>
      <c r="N13" s="737"/>
      <c r="O13" s="737">
        <v>33000</v>
      </c>
      <c r="P13" s="737"/>
      <c r="Q13" s="737" t="s">
        <v>370</v>
      </c>
      <c r="R13" s="737" t="s">
        <v>371</v>
      </c>
    </row>
    <row r="14" spans="1:19" ht="60" x14ac:dyDescent="0.25">
      <c r="A14" s="768"/>
      <c r="B14" s="654"/>
      <c r="C14" s="654"/>
      <c r="D14" s="648"/>
      <c r="E14" s="768"/>
      <c r="F14" s="768"/>
      <c r="G14" s="648"/>
      <c r="H14" s="532" t="s">
        <v>160</v>
      </c>
      <c r="I14" s="596" t="s">
        <v>390</v>
      </c>
      <c r="J14" s="648"/>
      <c r="K14" s="768"/>
      <c r="L14" s="768"/>
      <c r="M14" s="768"/>
      <c r="N14" s="768"/>
      <c r="O14" s="768"/>
      <c r="P14" s="768"/>
      <c r="Q14" s="648"/>
      <c r="R14" s="648"/>
    </row>
    <row r="15" spans="1:19" x14ac:dyDescent="0.25">
      <c r="A15" s="647">
        <v>4</v>
      </c>
      <c r="B15" s="740" t="s">
        <v>91</v>
      </c>
      <c r="C15" s="740">
        <v>5</v>
      </c>
      <c r="D15" s="739">
        <v>11</v>
      </c>
      <c r="E15" s="647" t="s">
        <v>398</v>
      </c>
      <c r="F15" s="647" t="s">
        <v>399</v>
      </c>
      <c r="G15" s="647" t="s">
        <v>381</v>
      </c>
      <c r="H15" s="532" t="s">
        <v>382</v>
      </c>
      <c r="I15" s="532">
        <v>1</v>
      </c>
      <c r="J15" s="647" t="s">
        <v>400</v>
      </c>
      <c r="K15" s="653" t="s">
        <v>34</v>
      </c>
      <c r="L15" s="653"/>
      <c r="M15" s="737">
        <v>50000</v>
      </c>
      <c r="N15" s="737"/>
      <c r="O15" s="737">
        <v>50000</v>
      </c>
      <c r="P15" s="737"/>
      <c r="Q15" s="737" t="s">
        <v>370</v>
      </c>
      <c r="R15" s="737" t="s">
        <v>371</v>
      </c>
    </row>
    <row r="16" spans="1:19" ht="60" x14ac:dyDescent="0.25">
      <c r="A16" s="768"/>
      <c r="B16" s="740"/>
      <c r="C16" s="740"/>
      <c r="D16" s="739"/>
      <c r="E16" s="768"/>
      <c r="F16" s="768"/>
      <c r="G16" s="768"/>
      <c r="H16" s="532" t="s">
        <v>384</v>
      </c>
      <c r="I16" s="596" t="s">
        <v>401</v>
      </c>
      <c r="J16" s="768"/>
      <c r="K16" s="768"/>
      <c r="L16" s="768"/>
      <c r="M16" s="768"/>
      <c r="N16" s="768"/>
      <c r="O16" s="768"/>
      <c r="P16" s="768"/>
      <c r="Q16" s="648"/>
      <c r="R16" s="648"/>
    </row>
    <row r="17" spans="1:18" ht="105" x14ac:dyDescent="0.25">
      <c r="A17" s="532">
        <v>5</v>
      </c>
      <c r="B17" s="532" t="s">
        <v>43</v>
      </c>
      <c r="C17" s="532">
        <v>2</v>
      </c>
      <c r="D17" s="532">
        <v>12</v>
      </c>
      <c r="E17" s="532" t="s">
        <v>402</v>
      </c>
      <c r="F17" s="532" t="s">
        <v>403</v>
      </c>
      <c r="G17" s="532" t="s">
        <v>404</v>
      </c>
      <c r="H17" s="532" t="s">
        <v>405</v>
      </c>
      <c r="I17" s="596" t="s">
        <v>406</v>
      </c>
      <c r="J17" s="532" t="s">
        <v>407</v>
      </c>
      <c r="K17" s="533" t="s">
        <v>45</v>
      </c>
      <c r="L17" s="533"/>
      <c r="M17" s="536">
        <v>30000</v>
      </c>
      <c r="N17" s="536"/>
      <c r="O17" s="536">
        <v>30000</v>
      </c>
      <c r="P17" s="536"/>
      <c r="Q17" s="536" t="s">
        <v>370</v>
      </c>
      <c r="R17" s="536" t="s">
        <v>371</v>
      </c>
    </row>
    <row r="18" spans="1:18" ht="105" x14ac:dyDescent="0.25">
      <c r="A18" s="521">
        <v>6</v>
      </c>
      <c r="B18" s="521" t="s">
        <v>43</v>
      </c>
      <c r="C18" s="521">
        <v>1</v>
      </c>
      <c r="D18" s="521">
        <v>13</v>
      </c>
      <c r="E18" s="521" t="s">
        <v>413</v>
      </c>
      <c r="F18" s="521" t="s">
        <v>414</v>
      </c>
      <c r="G18" s="521" t="s">
        <v>404</v>
      </c>
      <c r="H18" s="532" t="s">
        <v>415</v>
      </c>
      <c r="I18" s="596" t="s">
        <v>416</v>
      </c>
      <c r="J18" s="521" t="s">
        <v>417</v>
      </c>
      <c r="K18" s="521" t="s">
        <v>45</v>
      </c>
      <c r="L18" s="521"/>
      <c r="M18" s="531">
        <v>23000</v>
      </c>
      <c r="N18" s="521"/>
      <c r="O18" s="531">
        <v>23000</v>
      </c>
      <c r="P18" s="521"/>
      <c r="Q18" s="531" t="s">
        <v>370</v>
      </c>
      <c r="R18" s="531" t="s">
        <v>371</v>
      </c>
    </row>
    <row r="19" spans="1:18" ht="45" x14ac:dyDescent="0.25">
      <c r="A19" s="739">
        <v>7</v>
      </c>
      <c r="B19" s="740" t="s">
        <v>378</v>
      </c>
      <c r="C19" s="740">
        <v>1</v>
      </c>
      <c r="D19" s="739">
        <v>9</v>
      </c>
      <c r="E19" s="739" t="s">
        <v>418</v>
      </c>
      <c r="F19" s="739" t="s">
        <v>419</v>
      </c>
      <c r="G19" s="739" t="s">
        <v>420</v>
      </c>
      <c r="H19" s="148" t="s">
        <v>374</v>
      </c>
      <c r="I19" s="148" t="s">
        <v>421</v>
      </c>
      <c r="J19" s="739" t="s">
        <v>422</v>
      </c>
      <c r="K19" s="740" t="s">
        <v>45</v>
      </c>
      <c r="L19" s="740"/>
      <c r="M19" s="769">
        <v>254000</v>
      </c>
      <c r="N19" s="769"/>
      <c r="O19" s="769">
        <v>254000</v>
      </c>
      <c r="P19" s="769"/>
      <c r="Q19" s="769" t="s">
        <v>370</v>
      </c>
      <c r="R19" s="769" t="s">
        <v>371</v>
      </c>
    </row>
    <row r="20" spans="1:18" ht="90" x14ac:dyDescent="0.25">
      <c r="A20" s="739"/>
      <c r="B20" s="740"/>
      <c r="C20" s="740"/>
      <c r="D20" s="739"/>
      <c r="E20" s="739"/>
      <c r="F20" s="739"/>
      <c r="G20" s="739"/>
      <c r="H20" s="532" t="s">
        <v>376</v>
      </c>
      <c r="I20" s="596" t="s">
        <v>377</v>
      </c>
      <c r="J20" s="739"/>
      <c r="K20" s="740"/>
      <c r="L20" s="740"/>
      <c r="M20" s="769"/>
      <c r="N20" s="769"/>
      <c r="O20" s="769"/>
      <c r="P20" s="769"/>
      <c r="Q20" s="769"/>
      <c r="R20" s="769"/>
    </row>
    <row r="21" spans="1:18" ht="45" x14ac:dyDescent="0.25">
      <c r="A21" s="739"/>
      <c r="B21" s="740"/>
      <c r="C21" s="740"/>
      <c r="D21" s="739"/>
      <c r="E21" s="739"/>
      <c r="F21" s="739"/>
      <c r="G21" s="739"/>
      <c r="H21" s="532" t="s">
        <v>367</v>
      </c>
      <c r="I21" s="596" t="s">
        <v>423</v>
      </c>
      <c r="J21" s="739"/>
      <c r="K21" s="740"/>
      <c r="L21" s="740"/>
      <c r="M21" s="769"/>
      <c r="N21" s="769"/>
      <c r="O21" s="769"/>
      <c r="P21" s="769"/>
      <c r="Q21" s="769"/>
      <c r="R21" s="769"/>
    </row>
    <row r="22" spans="1:18" ht="60" x14ac:dyDescent="0.25">
      <c r="A22" s="739"/>
      <c r="B22" s="740"/>
      <c r="C22" s="740"/>
      <c r="D22" s="739"/>
      <c r="E22" s="739"/>
      <c r="F22" s="739"/>
      <c r="G22" s="739"/>
      <c r="H22" s="532" t="s">
        <v>372</v>
      </c>
      <c r="I22" s="596" t="s">
        <v>424</v>
      </c>
      <c r="J22" s="739"/>
      <c r="K22" s="740"/>
      <c r="L22" s="740"/>
      <c r="M22" s="769"/>
      <c r="N22" s="769"/>
      <c r="O22" s="769"/>
      <c r="P22" s="769"/>
      <c r="Q22" s="769"/>
      <c r="R22" s="769"/>
    </row>
    <row r="23" spans="1:18" ht="45" x14ac:dyDescent="0.25">
      <c r="A23" s="770"/>
      <c r="B23" s="740"/>
      <c r="C23" s="740"/>
      <c r="D23" s="739"/>
      <c r="E23" s="770"/>
      <c r="F23" s="770"/>
      <c r="G23" s="770"/>
      <c r="H23" s="532" t="s">
        <v>415</v>
      </c>
      <c r="I23" s="532">
        <v>0</v>
      </c>
      <c r="J23" s="770"/>
      <c r="K23" s="770"/>
      <c r="L23" s="770"/>
      <c r="M23" s="770"/>
      <c r="N23" s="770"/>
      <c r="O23" s="770"/>
      <c r="P23" s="770"/>
      <c r="Q23" s="739"/>
      <c r="R23" s="739"/>
    </row>
    <row r="24" spans="1:18" ht="45" x14ac:dyDescent="0.25">
      <c r="A24" s="770"/>
      <c r="B24" s="740"/>
      <c r="C24" s="740"/>
      <c r="D24" s="739"/>
      <c r="E24" s="770"/>
      <c r="F24" s="770"/>
      <c r="G24" s="770"/>
      <c r="H24" s="532" t="s">
        <v>425</v>
      </c>
      <c r="I24" s="532">
        <v>0</v>
      </c>
      <c r="J24" s="770"/>
      <c r="K24" s="770"/>
      <c r="L24" s="770"/>
      <c r="M24" s="770"/>
      <c r="N24" s="770"/>
      <c r="O24" s="770"/>
      <c r="P24" s="770"/>
      <c r="Q24" s="739"/>
      <c r="R24" s="739"/>
    </row>
    <row r="25" spans="1:18" ht="75" x14ac:dyDescent="0.25">
      <c r="A25" s="770"/>
      <c r="B25" s="740"/>
      <c r="C25" s="740"/>
      <c r="D25" s="739"/>
      <c r="E25" s="770"/>
      <c r="F25" s="770"/>
      <c r="G25" s="770"/>
      <c r="H25" s="532" t="s">
        <v>426</v>
      </c>
      <c r="I25" s="532">
        <v>0</v>
      </c>
      <c r="J25" s="770"/>
      <c r="K25" s="770"/>
      <c r="L25" s="770"/>
      <c r="M25" s="770"/>
      <c r="N25" s="770"/>
      <c r="O25" s="770"/>
      <c r="P25" s="770"/>
      <c r="Q25" s="739"/>
      <c r="R25" s="739"/>
    </row>
    <row r="26" spans="1:18" ht="30" x14ac:dyDescent="0.25">
      <c r="A26" s="653">
        <v>8</v>
      </c>
      <c r="B26" s="647" t="s">
        <v>427</v>
      </c>
      <c r="C26" s="653">
        <v>1</v>
      </c>
      <c r="D26" s="647">
        <v>3</v>
      </c>
      <c r="E26" s="647" t="s">
        <v>428</v>
      </c>
      <c r="F26" s="647" t="s">
        <v>429</v>
      </c>
      <c r="G26" s="647" t="s">
        <v>430</v>
      </c>
      <c r="H26" s="532" t="s">
        <v>431</v>
      </c>
      <c r="I26" s="596" t="s">
        <v>432</v>
      </c>
      <c r="J26" s="647" t="s">
        <v>433</v>
      </c>
      <c r="K26" s="751"/>
      <c r="L26" s="751" t="s">
        <v>45</v>
      </c>
      <c r="M26" s="710"/>
      <c r="N26" s="710">
        <v>160000</v>
      </c>
      <c r="O26" s="710"/>
      <c r="P26" s="710">
        <v>160000</v>
      </c>
      <c r="Q26" s="647" t="s">
        <v>370</v>
      </c>
      <c r="R26" s="647" t="s">
        <v>371</v>
      </c>
    </row>
    <row r="27" spans="1:18" ht="60" x14ac:dyDescent="0.25">
      <c r="A27" s="654"/>
      <c r="B27" s="648"/>
      <c r="C27" s="654"/>
      <c r="D27" s="648"/>
      <c r="E27" s="648"/>
      <c r="F27" s="648"/>
      <c r="G27" s="648"/>
      <c r="H27" s="532" t="s">
        <v>434</v>
      </c>
      <c r="I27" s="596" t="s">
        <v>435</v>
      </c>
      <c r="J27" s="648"/>
      <c r="K27" s="648"/>
      <c r="L27" s="648"/>
      <c r="M27" s="654"/>
      <c r="N27" s="654"/>
      <c r="O27" s="654"/>
      <c r="P27" s="654"/>
      <c r="Q27" s="648"/>
      <c r="R27" s="648"/>
    </row>
    <row r="28" spans="1:18" ht="45" x14ac:dyDescent="0.25">
      <c r="A28" s="739">
        <v>9</v>
      </c>
      <c r="B28" s="647" t="s">
        <v>91</v>
      </c>
      <c r="C28" s="647">
        <v>2</v>
      </c>
      <c r="D28" s="647">
        <v>3</v>
      </c>
      <c r="E28" s="739" t="s">
        <v>364</v>
      </c>
      <c r="F28" s="739" t="s">
        <v>365</v>
      </c>
      <c r="G28" s="739" t="s">
        <v>3006</v>
      </c>
      <c r="H28" s="148" t="s">
        <v>374</v>
      </c>
      <c r="I28" s="148" t="s">
        <v>421</v>
      </c>
      <c r="J28" s="739" t="s">
        <v>369</v>
      </c>
      <c r="K28" s="739"/>
      <c r="L28" s="739" t="s">
        <v>34</v>
      </c>
      <c r="M28" s="769"/>
      <c r="N28" s="769">
        <v>200000</v>
      </c>
      <c r="O28" s="769"/>
      <c r="P28" s="769">
        <v>200000</v>
      </c>
      <c r="Q28" s="739" t="s">
        <v>370</v>
      </c>
      <c r="R28" s="739" t="s">
        <v>371</v>
      </c>
    </row>
    <row r="29" spans="1:18" ht="90" x14ac:dyDescent="0.25">
      <c r="A29" s="739"/>
      <c r="B29" s="673"/>
      <c r="C29" s="673"/>
      <c r="D29" s="673"/>
      <c r="E29" s="739"/>
      <c r="F29" s="739"/>
      <c r="G29" s="739"/>
      <c r="H29" s="532" t="s">
        <v>376</v>
      </c>
      <c r="I29" s="596" t="s">
        <v>377</v>
      </c>
      <c r="J29" s="739"/>
      <c r="K29" s="739"/>
      <c r="L29" s="739"/>
      <c r="M29" s="769"/>
      <c r="N29" s="769"/>
      <c r="O29" s="769"/>
      <c r="P29" s="769"/>
      <c r="Q29" s="739"/>
      <c r="R29" s="739"/>
    </row>
    <row r="30" spans="1:18" ht="45" x14ac:dyDescent="0.25">
      <c r="A30" s="739"/>
      <c r="B30" s="673"/>
      <c r="C30" s="673"/>
      <c r="D30" s="673"/>
      <c r="E30" s="739"/>
      <c r="F30" s="739"/>
      <c r="G30" s="739"/>
      <c r="H30" s="532" t="s">
        <v>367</v>
      </c>
      <c r="I30" s="596" t="s">
        <v>436</v>
      </c>
      <c r="J30" s="739"/>
      <c r="K30" s="739"/>
      <c r="L30" s="739"/>
      <c r="M30" s="769"/>
      <c r="N30" s="769"/>
      <c r="O30" s="769"/>
      <c r="P30" s="769"/>
      <c r="Q30" s="739"/>
      <c r="R30" s="739"/>
    </row>
    <row r="31" spans="1:18" ht="60" x14ac:dyDescent="0.25">
      <c r="A31" s="647"/>
      <c r="B31" s="673"/>
      <c r="C31" s="673"/>
      <c r="D31" s="673"/>
      <c r="E31" s="647"/>
      <c r="F31" s="647"/>
      <c r="G31" s="647"/>
      <c r="H31" s="521" t="s">
        <v>372</v>
      </c>
      <c r="I31" s="546" t="s">
        <v>437</v>
      </c>
      <c r="J31" s="647"/>
      <c r="K31" s="647"/>
      <c r="L31" s="647"/>
      <c r="M31" s="737"/>
      <c r="N31" s="737"/>
      <c r="O31" s="737"/>
      <c r="P31" s="737"/>
      <c r="Q31" s="647"/>
      <c r="R31" s="647"/>
    </row>
    <row r="32" spans="1:18" ht="45" x14ac:dyDescent="0.25">
      <c r="A32" s="653">
        <v>10</v>
      </c>
      <c r="B32" s="647" t="s">
        <v>91</v>
      </c>
      <c r="C32" s="653">
        <v>2</v>
      </c>
      <c r="D32" s="647">
        <v>3</v>
      </c>
      <c r="E32" s="647" t="s">
        <v>438</v>
      </c>
      <c r="F32" s="647" t="s">
        <v>439</v>
      </c>
      <c r="G32" s="647" t="s">
        <v>440</v>
      </c>
      <c r="H32" s="532" t="s">
        <v>367</v>
      </c>
      <c r="I32" s="596" t="s">
        <v>914</v>
      </c>
      <c r="J32" s="647" t="s">
        <v>441</v>
      </c>
      <c r="K32" s="751"/>
      <c r="L32" s="751" t="s">
        <v>45</v>
      </c>
      <c r="M32" s="710"/>
      <c r="N32" s="710">
        <v>40000</v>
      </c>
      <c r="O32" s="710"/>
      <c r="P32" s="710">
        <v>40000</v>
      </c>
      <c r="Q32" s="647" t="s">
        <v>370</v>
      </c>
      <c r="R32" s="647" t="s">
        <v>371</v>
      </c>
    </row>
    <row r="33" spans="1:18" ht="60" x14ac:dyDescent="0.25">
      <c r="A33" s="654"/>
      <c r="B33" s="648"/>
      <c r="C33" s="654"/>
      <c r="D33" s="648"/>
      <c r="E33" s="648"/>
      <c r="F33" s="648"/>
      <c r="G33" s="648"/>
      <c r="H33" s="532" t="s">
        <v>372</v>
      </c>
      <c r="I33" s="596" t="s">
        <v>373</v>
      </c>
      <c r="J33" s="648"/>
      <c r="K33" s="648"/>
      <c r="L33" s="648"/>
      <c r="M33" s="654"/>
      <c r="N33" s="654"/>
      <c r="O33" s="654"/>
      <c r="P33" s="654"/>
      <c r="Q33" s="648"/>
      <c r="R33" s="648"/>
    </row>
    <row r="34" spans="1:18" ht="45" x14ac:dyDescent="0.25">
      <c r="A34" s="653">
        <v>11</v>
      </c>
      <c r="B34" s="653" t="s">
        <v>91</v>
      </c>
      <c r="C34" s="653">
        <v>5</v>
      </c>
      <c r="D34" s="647">
        <v>4</v>
      </c>
      <c r="E34" s="647" t="s">
        <v>442</v>
      </c>
      <c r="F34" s="647" t="s">
        <v>443</v>
      </c>
      <c r="G34" s="647" t="s">
        <v>444</v>
      </c>
      <c r="H34" s="532" t="s">
        <v>396</v>
      </c>
      <c r="I34" s="596" t="s">
        <v>41</v>
      </c>
      <c r="J34" s="647" t="s">
        <v>445</v>
      </c>
      <c r="K34" s="751"/>
      <c r="L34" s="751" t="s">
        <v>45</v>
      </c>
      <c r="M34" s="710"/>
      <c r="N34" s="710">
        <v>10000</v>
      </c>
      <c r="O34" s="710"/>
      <c r="P34" s="710">
        <v>10000</v>
      </c>
      <c r="Q34" s="737" t="s">
        <v>370</v>
      </c>
      <c r="R34" s="737" t="s">
        <v>371</v>
      </c>
    </row>
    <row r="35" spans="1:18" ht="60" x14ac:dyDescent="0.25">
      <c r="A35" s="654"/>
      <c r="B35" s="654"/>
      <c r="C35" s="654"/>
      <c r="D35" s="648"/>
      <c r="E35" s="648"/>
      <c r="F35" s="648"/>
      <c r="G35" s="648"/>
      <c r="H35" s="532" t="s">
        <v>397</v>
      </c>
      <c r="I35" s="596" t="s">
        <v>446</v>
      </c>
      <c r="J35" s="648"/>
      <c r="K35" s="648"/>
      <c r="L35" s="648"/>
      <c r="M35" s="654"/>
      <c r="N35" s="654"/>
      <c r="O35" s="654"/>
      <c r="P35" s="654"/>
      <c r="Q35" s="648"/>
      <c r="R35" s="648"/>
    </row>
    <row r="36" spans="1:18" ht="45" x14ac:dyDescent="0.25">
      <c r="A36" s="647">
        <v>12</v>
      </c>
      <c r="B36" s="647" t="s">
        <v>91</v>
      </c>
      <c r="C36" s="647">
        <v>1</v>
      </c>
      <c r="D36" s="647">
        <v>6</v>
      </c>
      <c r="E36" s="647" t="s">
        <v>447</v>
      </c>
      <c r="F36" s="647" t="s">
        <v>448</v>
      </c>
      <c r="G36" s="647" t="s">
        <v>444</v>
      </c>
      <c r="H36" s="532" t="s">
        <v>396</v>
      </c>
      <c r="I36" s="533">
        <v>1</v>
      </c>
      <c r="J36" s="647" t="s">
        <v>449</v>
      </c>
      <c r="K36" s="653"/>
      <c r="L36" s="653" t="s">
        <v>34</v>
      </c>
      <c r="M36" s="737"/>
      <c r="N36" s="737">
        <v>10000</v>
      </c>
      <c r="O36" s="737"/>
      <c r="P36" s="737">
        <v>10000</v>
      </c>
      <c r="Q36" s="737" t="s">
        <v>370</v>
      </c>
      <c r="R36" s="737" t="s">
        <v>371</v>
      </c>
    </row>
    <row r="37" spans="1:18" ht="60" x14ac:dyDescent="0.25">
      <c r="A37" s="771"/>
      <c r="B37" s="771"/>
      <c r="C37" s="771"/>
      <c r="D37" s="771"/>
      <c r="E37" s="771"/>
      <c r="F37" s="771"/>
      <c r="G37" s="771"/>
      <c r="H37" s="532" t="s">
        <v>397</v>
      </c>
      <c r="I37" s="596" t="s">
        <v>450</v>
      </c>
      <c r="J37" s="771"/>
      <c r="K37" s="771"/>
      <c r="L37" s="771"/>
      <c r="M37" s="771"/>
      <c r="N37" s="771"/>
      <c r="O37" s="771"/>
      <c r="P37" s="771"/>
      <c r="Q37" s="673"/>
      <c r="R37" s="673"/>
    </row>
    <row r="38" spans="1:18" ht="45" x14ac:dyDescent="0.25">
      <c r="A38" s="768"/>
      <c r="B38" s="768"/>
      <c r="C38" s="768"/>
      <c r="D38" s="768"/>
      <c r="E38" s="768"/>
      <c r="F38" s="768"/>
      <c r="G38" s="768"/>
      <c r="H38" s="550" t="s">
        <v>451</v>
      </c>
      <c r="I38" s="596" t="s">
        <v>450</v>
      </c>
      <c r="J38" s="768"/>
      <c r="K38" s="768"/>
      <c r="L38" s="768"/>
      <c r="M38" s="768"/>
      <c r="N38" s="768"/>
      <c r="O38" s="768"/>
      <c r="P38" s="768"/>
      <c r="Q38" s="648"/>
      <c r="R38" s="648"/>
    </row>
    <row r="39" spans="1:18" x14ac:dyDescent="0.25">
      <c r="A39" s="647">
        <v>13</v>
      </c>
      <c r="B39" s="653" t="s">
        <v>378</v>
      </c>
      <c r="C39" s="653">
        <v>1</v>
      </c>
      <c r="D39" s="647">
        <v>9</v>
      </c>
      <c r="E39" s="647" t="s">
        <v>379</v>
      </c>
      <c r="F39" s="647" t="s">
        <v>380</v>
      </c>
      <c r="G39" s="647" t="s">
        <v>381</v>
      </c>
      <c r="H39" s="532" t="s">
        <v>382</v>
      </c>
      <c r="I39" s="532">
        <v>1</v>
      </c>
      <c r="J39" s="647" t="s">
        <v>383</v>
      </c>
      <c r="K39" s="653"/>
      <c r="L39" s="653" t="s">
        <v>34</v>
      </c>
      <c r="M39" s="737"/>
      <c r="N39" s="737">
        <v>35000</v>
      </c>
      <c r="O39" s="737"/>
      <c r="P39" s="737">
        <v>35000</v>
      </c>
      <c r="Q39" s="737" t="s">
        <v>370</v>
      </c>
      <c r="R39" s="737" t="s">
        <v>371</v>
      </c>
    </row>
    <row r="40" spans="1:18" ht="45" x14ac:dyDescent="0.25">
      <c r="A40" s="768"/>
      <c r="B40" s="654"/>
      <c r="C40" s="654"/>
      <c r="D40" s="648"/>
      <c r="E40" s="768"/>
      <c r="F40" s="768"/>
      <c r="G40" s="768"/>
      <c r="H40" s="532" t="s">
        <v>384</v>
      </c>
      <c r="I40" s="596" t="s">
        <v>385</v>
      </c>
      <c r="J40" s="768"/>
      <c r="K40" s="768"/>
      <c r="L40" s="768"/>
      <c r="M40" s="768"/>
      <c r="N40" s="768"/>
      <c r="O40" s="768"/>
      <c r="P40" s="768"/>
      <c r="Q40" s="648"/>
      <c r="R40" s="648"/>
    </row>
    <row r="41" spans="1:18" ht="30" x14ac:dyDescent="0.25">
      <c r="A41" s="647">
        <v>14</v>
      </c>
      <c r="B41" s="740" t="s">
        <v>91</v>
      </c>
      <c r="C41" s="740">
        <v>1</v>
      </c>
      <c r="D41" s="739">
        <v>9</v>
      </c>
      <c r="E41" s="739" t="s">
        <v>452</v>
      </c>
      <c r="F41" s="647" t="s">
        <v>453</v>
      </c>
      <c r="G41" s="647" t="s">
        <v>454</v>
      </c>
      <c r="H41" s="532" t="s">
        <v>455</v>
      </c>
      <c r="I41" s="149">
        <v>1</v>
      </c>
      <c r="J41" s="739" t="s">
        <v>456</v>
      </c>
      <c r="K41" s="653"/>
      <c r="L41" s="653" t="s">
        <v>38</v>
      </c>
      <c r="M41" s="737"/>
      <c r="N41" s="737">
        <v>50000</v>
      </c>
      <c r="O41" s="737"/>
      <c r="P41" s="737">
        <v>50000</v>
      </c>
      <c r="Q41" s="737" t="s">
        <v>370</v>
      </c>
      <c r="R41" s="737" t="s">
        <v>371</v>
      </c>
    </row>
    <row r="42" spans="1:18" ht="45" x14ac:dyDescent="0.25">
      <c r="A42" s="768"/>
      <c r="B42" s="740"/>
      <c r="C42" s="740"/>
      <c r="D42" s="739"/>
      <c r="E42" s="739"/>
      <c r="F42" s="768"/>
      <c r="G42" s="768"/>
      <c r="H42" s="532" t="s">
        <v>457</v>
      </c>
      <c r="I42" s="596" t="s">
        <v>458</v>
      </c>
      <c r="J42" s="739"/>
      <c r="K42" s="768"/>
      <c r="L42" s="768"/>
      <c r="M42" s="768"/>
      <c r="N42" s="768"/>
      <c r="O42" s="768"/>
      <c r="P42" s="768"/>
      <c r="Q42" s="648"/>
      <c r="R42" s="648"/>
    </row>
    <row r="43" spans="1:18" ht="45" x14ac:dyDescent="0.25">
      <c r="A43" s="739">
        <v>15</v>
      </c>
      <c r="B43" s="740" t="s">
        <v>378</v>
      </c>
      <c r="C43" s="740">
        <v>1</v>
      </c>
      <c r="D43" s="739">
        <v>9</v>
      </c>
      <c r="E43" s="739" t="s">
        <v>418</v>
      </c>
      <c r="F43" s="739" t="s">
        <v>419</v>
      </c>
      <c r="G43" s="739" t="s">
        <v>459</v>
      </c>
      <c r="H43" s="148" t="s">
        <v>374</v>
      </c>
      <c r="I43" s="148" t="s">
        <v>421</v>
      </c>
      <c r="J43" s="739" t="s">
        <v>422</v>
      </c>
      <c r="K43" s="740"/>
      <c r="L43" s="740" t="s">
        <v>45</v>
      </c>
      <c r="M43" s="769"/>
      <c r="N43" s="769">
        <v>130000</v>
      </c>
      <c r="O43" s="769"/>
      <c r="P43" s="769">
        <v>130000</v>
      </c>
      <c r="Q43" s="769" t="s">
        <v>370</v>
      </c>
      <c r="R43" s="769" t="s">
        <v>371</v>
      </c>
    </row>
    <row r="44" spans="1:18" ht="90" x14ac:dyDescent="0.25">
      <c r="A44" s="739"/>
      <c r="B44" s="740"/>
      <c r="C44" s="740"/>
      <c r="D44" s="739"/>
      <c r="E44" s="739"/>
      <c r="F44" s="739"/>
      <c r="G44" s="739"/>
      <c r="H44" s="532" t="s">
        <v>376</v>
      </c>
      <c r="I44" s="596" t="s">
        <v>377</v>
      </c>
      <c r="J44" s="739"/>
      <c r="K44" s="740"/>
      <c r="L44" s="740"/>
      <c r="M44" s="769"/>
      <c r="N44" s="769"/>
      <c r="O44" s="769"/>
      <c r="P44" s="769"/>
      <c r="Q44" s="769"/>
      <c r="R44" s="769"/>
    </row>
    <row r="45" spans="1:18" ht="45" x14ac:dyDescent="0.25">
      <c r="A45" s="739"/>
      <c r="B45" s="740"/>
      <c r="C45" s="740"/>
      <c r="D45" s="739"/>
      <c r="E45" s="739"/>
      <c r="F45" s="739"/>
      <c r="G45" s="739"/>
      <c r="H45" s="532" t="s">
        <v>367</v>
      </c>
      <c r="I45" s="596" t="s">
        <v>915</v>
      </c>
      <c r="J45" s="739"/>
      <c r="K45" s="740"/>
      <c r="L45" s="740"/>
      <c r="M45" s="769"/>
      <c r="N45" s="769"/>
      <c r="O45" s="769"/>
      <c r="P45" s="769"/>
      <c r="Q45" s="769"/>
      <c r="R45" s="769"/>
    </row>
    <row r="46" spans="1:18" ht="60" x14ac:dyDescent="0.25">
      <c r="A46" s="739"/>
      <c r="B46" s="740"/>
      <c r="C46" s="740"/>
      <c r="D46" s="739"/>
      <c r="E46" s="739"/>
      <c r="F46" s="739"/>
      <c r="G46" s="739"/>
      <c r="H46" s="532" t="s">
        <v>372</v>
      </c>
      <c r="I46" s="596" t="s">
        <v>424</v>
      </c>
      <c r="J46" s="739"/>
      <c r="K46" s="740"/>
      <c r="L46" s="740"/>
      <c r="M46" s="769"/>
      <c r="N46" s="769"/>
      <c r="O46" s="769"/>
      <c r="P46" s="769"/>
      <c r="Q46" s="769"/>
      <c r="R46" s="769"/>
    </row>
    <row r="47" spans="1:18" x14ac:dyDescent="0.25">
      <c r="A47" s="647">
        <v>16</v>
      </c>
      <c r="B47" s="653" t="s">
        <v>378</v>
      </c>
      <c r="C47" s="653">
        <v>5</v>
      </c>
      <c r="D47" s="647">
        <v>11</v>
      </c>
      <c r="E47" s="647" t="s">
        <v>386</v>
      </c>
      <c r="F47" s="647" t="s">
        <v>387</v>
      </c>
      <c r="G47" s="647" t="s">
        <v>381</v>
      </c>
      <c r="H47" s="532" t="s">
        <v>388</v>
      </c>
      <c r="I47" s="532">
        <v>1</v>
      </c>
      <c r="J47" s="647" t="s">
        <v>389</v>
      </c>
      <c r="K47" s="653"/>
      <c r="L47" s="653" t="s">
        <v>34</v>
      </c>
      <c r="M47" s="737"/>
      <c r="N47" s="737">
        <v>35000</v>
      </c>
      <c r="O47" s="737"/>
      <c r="P47" s="737">
        <v>35000</v>
      </c>
      <c r="Q47" s="737" t="s">
        <v>370</v>
      </c>
      <c r="R47" s="737" t="s">
        <v>371</v>
      </c>
    </row>
    <row r="48" spans="1:18" ht="60" x14ac:dyDescent="0.25">
      <c r="A48" s="768"/>
      <c r="B48" s="654"/>
      <c r="C48" s="654"/>
      <c r="D48" s="648"/>
      <c r="E48" s="768"/>
      <c r="F48" s="768"/>
      <c r="G48" s="648"/>
      <c r="H48" s="532" t="s">
        <v>160</v>
      </c>
      <c r="I48" s="596" t="s">
        <v>390</v>
      </c>
      <c r="J48" s="648"/>
      <c r="K48" s="768"/>
      <c r="L48" s="768"/>
      <c r="M48" s="768"/>
      <c r="N48" s="768"/>
      <c r="O48" s="768"/>
      <c r="P48" s="768"/>
      <c r="Q48" s="648"/>
      <c r="R48" s="648"/>
    </row>
    <row r="49" spans="1:18" x14ac:dyDescent="0.25">
      <c r="A49" s="739">
        <v>17</v>
      </c>
      <c r="B49" s="740" t="s">
        <v>378</v>
      </c>
      <c r="C49" s="740">
        <v>5</v>
      </c>
      <c r="D49" s="739">
        <v>11</v>
      </c>
      <c r="E49" s="739" t="s">
        <v>391</v>
      </c>
      <c r="F49" s="739" t="s">
        <v>392</v>
      </c>
      <c r="G49" s="739" t="s">
        <v>393</v>
      </c>
      <c r="H49" s="532" t="s">
        <v>388</v>
      </c>
      <c r="I49" s="532">
        <v>1</v>
      </c>
      <c r="J49" s="739" t="s">
        <v>394</v>
      </c>
      <c r="K49" s="740"/>
      <c r="L49" s="740" t="s">
        <v>34</v>
      </c>
      <c r="M49" s="769"/>
      <c r="N49" s="769">
        <v>50000</v>
      </c>
      <c r="O49" s="769"/>
      <c r="P49" s="769">
        <v>50000</v>
      </c>
      <c r="Q49" s="769" t="s">
        <v>370</v>
      </c>
      <c r="R49" s="769" t="s">
        <v>371</v>
      </c>
    </row>
    <row r="50" spans="1:18" ht="60" x14ac:dyDescent="0.25">
      <c r="A50" s="770"/>
      <c r="B50" s="740"/>
      <c r="C50" s="740"/>
      <c r="D50" s="739"/>
      <c r="E50" s="770"/>
      <c r="F50" s="770"/>
      <c r="G50" s="770"/>
      <c r="H50" s="532" t="s">
        <v>384</v>
      </c>
      <c r="I50" s="596" t="s">
        <v>395</v>
      </c>
      <c r="J50" s="770"/>
      <c r="K50" s="770"/>
      <c r="L50" s="770"/>
      <c r="M50" s="770"/>
      <c r="N50" s="769"/>
      <c r="O50" s="770"/>
      <c r="P50" s="770"/>
      <c r="Q50" s="739"/>
      <c r="R50" s="739"/>
    </row>
    <row r="51" spans="1:18" x14ac:dyDescent="0.25">
      <c r="A51" s="647">
        <v>18</v>
      </c>
      <c r="B51" s="740" t="s">
        <v>91</v>
      </c>
      <c r="C51" s="740">
        <v>5</v>
      </c>
      <c r="D51" s="739">
        <v>11</v>
      </c>
      <c r="E51" s="647" t="s">
        <v>398</v>
      </c>
      <c r="F51" s="647" t="s">
        <v>399</v>
      </c>
      <c r="G51" s="647" t="s">
        <v>381</v>
      </c>
      <c r="H51" s="532" t="s">
        <v>382</v>
      </c>
      <c r="I51" s="596" t="s">
        <v>41</v>
      </c>
      <c r="J51" s="647" t="s">
        <v>400</v>
      </c>
      <c r="K51" s="653"/>
      <c r="L51" s="653" t="s">
        <v>34</v>
      </c>
      <c r="M51" s="737"/>
      <c r="N51" s="737">
        <v>35000</v>
      </c>
      <c r="O51" s="737"/>
      <c r="P51" s="737">
        <v>35000</v>
      </c>
      <c r="Q51" s="737" t="s">
        <v>370</v>
      </c>
      <c r="R51" s="737" t="s">
        <v>371</v>
      </c>
    </row>
    <row r="52" spans="1:18" ht="60" x14ac:dyDescent="0.25">
      <c r="A52" s="768"/>
      <c r="B52" s="740"/>
      <c r="C52" s="740"/>
      <c r="D52" s="739"/>
      <c r="E52" s="768"/>
      <c r="F52" s="768"/>
      <c r="G52" s="768"/>
      <c r="H52" s="532" t="s">
        <v>384</v>
      </c>
      <c r="I52" s="596" t="s">
        <v>401</v>
      </c>
      <c r="J52" s="768"/>
      <c r="K52" s="768"/>
      <c r="L52" s="768"/>
      <c r="M52" s="768"/>
      <c r="N52" s="768"/>
      <c r="O52" s="768"/>
      <c r="P52" s="768"/>
      <c r="Q52" s="648"/>
      <c r="R52" s="648"/>
    </row>
    <row r="53" spans="1:18" ht="105" x14ac:dyDescent="0.25">
      <c r="A53" s="532">
        <v>19</v>
      </c>
      <c r="B53" s="532" t="s">
        <v>91</v>
      </c>
      <c r="C53" s="532">
        <v>2</v>
      </c>
      <c r="D53" s="532">
        <v>12</v>
      </c>
      <c r="E53" s="532" t="s">
        <v>408</v>
      </c>
      <c r="F53" s="532" t="s">
        <v>409</v>
      </c>
      <c r="G53" s="532" t="s">
        <v>410</v>
      </c>
      <c r="H53" s="532" t="s">
        <v>411</v>
      </c>
      <c r="I53" s="596" t="s">
        <v>41</v>
      </c>
      <c r="J53" s="532" t="s">
        <v>412</v>
      </c>
      <c r="K53" s="533"/>
      <c r="L53" s="533" t="s">
        <v>34</v>
      </c>
      <c r="M53" s="536"/>
      <c r="N53" s="536">
        <v>40000</v>
      </c>
      <c r="O53" s="536"/>
      <c r="P53" s="536">
        <v>40000</v>
      </c>
      <c r="Q53" s="536" t="s">
        <v>370</v>
      </c>
      <c r="R53" s="536" t="s">
        <v>371</v>
      </c>
    </row>
    <row r="54" spans="1:18" ht="60" x14ac:dyDescent="0.25">
      <c r="A54" s="523">
        <v>20</v>
      </c>
      <c r="B54" s="521" t="s">
        <v>91</v>
      </c>
      <c r="C54" s="523">
        <v>2</v>
      </c>
      <c r="D54" s="521">
        <v>3</v>
      </c>
      <c r="E54" s="521" t="s">
        <v>916</v>
      </c>
      <c r="F54" s="521" t="s">
        <v>917</v>
      </c>
      <c r="G54" s="521" t="s">
        <v>918</v>
      </c>
      <c r="H54" s="532" t="s">
        <v>411</v>
      </c>
      <c r="I54" s="596" t="s">
        <v>919</v>
      </c>
      <c r="J54" s="521" t="s">
        <v>920</v>
      </c>
      <c r="K54" s="534"/>
      <c r="L54" s="534" t="s">
        <v>45</v>
      </c>
      <c r="M54" s="528"/>
      <c r="N54" s="528">
        <v>5000</v>
      </c>
      <c r="O54" s="528"/>
      <c r="P54" s="528">
        <v>5000</v>
      </c>
      <c r="Q54" s="521" t="s">
        <v>370</v>
      </c>
      <c r="R54" s="521" t="s">
        <v>371</v>
      </c>
    </row>
    <row r="55" spans="1:18" x14ac:dyDescent="0.25">
      <c r="A55" s="205"/>
      <c r="B55" s="205"/>
      <c r="C55" s="205"/>
      <c r="D55" s="205"/>
      <c r="E55" s="205"/>
      <c r="F55" s="205"/>
      <c r="G55" s="205"/>
      <c r="H55" s="205"/>
      <c r="I55" s="205"/>
      <c r="J55" s="205"/>
      <c r="K55" s="205"/>
      <c r="L55" s="205"/>
      <c r="M55" s="205"/>
      <c r="N55" s="205"/>
      <c r="O55" s="205"/>
      <c r="P55" s="205"/>
      <c r="Q55" s="205"/>
      <c r="R55" s="205"/>
    </row>
    <row r="56" spans="1:18" x14ac:dyDescent="0.25">
      <c r="A56" s="205"/>
      <c r="B56" s="205"/>
      <c r="C56" s="205"/>
      <c r="D56" s="205"/>
      <c r="E56" s="205"/>
      <c r="F56" s="205"/>
      <c r="G56" s="205"/>
      <c r="H56" s="205"/>
      <c r="I56" s="205"/>
      <c r="J56" s="205"/>
      <c r="K56" s="205"/>
      <c r="L56" s="205"/>
      <c r="M56" s="772"/>
      <c r="N56" s="775" t="s">
        <v>35</v>
      </c>
      <c r="O56" s="776"/>
      <c r="P56" s="777"/>
      <c r="Q56" s="67"/>
      <c r="R56" s="205"/>
    </row>
    <row r="57" spans="1:18" x14ac:dyDescent="0.25">
      <c r="A57" s="205"/>
      <c r="B57" s="205"/>
      <c r="C57" s="205"/>
      <c r="D57" s="205"/>
      <c r="E57" s="205"/>
      <c r="F57" s="205"/>
      <c r="G57" s="205"/>
      <c r="H57" s="205"/>
      <c r="I57" s="205"/>
      <c r="J57" s="205"/>
      <c r="K57" s="205"/>
      <c r="L57" s="205"/>
      <c r="M57" s="773"/>
      <c r="N57" s="778" t="s">
        <v>36</v>
      </c>
      <c r="O57" s="775" t="s">
        <v>37</v>
      </c>
      <c r="P57" s="777"/>
      <c r="Q57" s="67"/>
      <c r="R57" s="205"/>
    </row>
    <row r="58" spans="1:18" x14ac:dyDescent="0.25">
      <c r="A58" s="205"/>
      <c r="B58" s="205"/>
      <c r="C58" s="205"/>
      <c r="D58" s="205"/>
      <c r="E58" s="205"/>
      <c r="F58" s="205"/>
      <c r="G58" s="205"/>
      <c r="H58" s="205"/>
      <c r="I58" s="205"/>
      <c r="J58" s="205"/>
      <c r="K58" s="205"/>
      <c r="L58" s="205"/>
      <c r="M58" s="774"/>
      <c r="N58" s="778"/>
      <c r="O58" s="203">
        <v>2020</v>
      </c>
      <c r="P58" s="203">
        <v>2021</v>
      </c>
      <c r="Q58" s="67"/>
      <c r="R58" s="205"/>
    </row>
    <row r="59" spans="1:18" x14ac:dyDescent="0.25">
      <c r="M59" s="203" t="s">
        <v>887</v>
      </c>
      <c r="N59" s="200">
        <v>20</v>
      </c>
      <c r="O59" s="113">
        <f>O7+O11+O13+O15+O17+O18+O19</f>
        <v>730000</v>
      </c>
      <c r="P59" s="113">
        <f>P54+P53+P51+P49+P47+P43+P41+P39+P36+P34+P32+P28+P26</f>
        <v>800000</v>
      </c>
    </row>
  </sheetData>
  <mergeCells count="274">
    <mergeCell ref="M56:M58"/>
    <mergeCell ref="N56:P56"/>
    <mergeCell ref="N57:N58"/>
    <mergeCell ref="O57:P57"/>
    <mergeCell ref="L49:L50"/>
    <mergeCell ref="M49:M50"/>
    <mergeCell ref="N49:N50"/>
    <mergeCell ref="O49:O50"/>
    <mergeCell ref="P49:P50"/>
    <mergeCell ref="L51:L52"/>
    <mergeCell ref="M51:M52"/>
    <mergeCell ref="N51:N52"/>
    <mergeCell ref="O51:O52"/>
    <mergeCell ref="P51:P52"/>
    <mergeCell ref="Q51:Q52"/>
    <mergeCell ref="R51:R52"/>
    <mergeCell ref="A49:A50"/>
    <mergeCell ref="B49:B50"/>
    <mergeCell ref="C49:C50"/>
    <mergeCell ref="D49:D50"/>
    <mergeCell ref="E49:E50"/>
    <mergeCell ref="F49:F50"/>
    <mergeCell ref="G49:G50"/>
    <mergeCell ref="J49:J50"/>
    <mergeCell ref="K49:K50"/>
    <mergeCell ref="Q49:Q50"/>
    <mergeCell ref="R49:R50"/>
    <mergeCell ref="A51:A52"/>
    <mergeCell ref="B51:B52"/>
    <mergeCell ref="C51:C52"/>
    <mergeCell ref="D51:D52"/>
    <mergeCell ref="E51:E52"/>
    <mergeCell ref="F51:F52"/>
    <mergeCell ref="G51:G52"/>
    <mergeCell ref="J51:J52"/>
    <mergeCell ref="K51:K52"/>
    <mergeCell ref="L43:L46"/>
    <mergeCell ref="M43:M46"/>
    <mergeCell ref="N43:N46"/>
    <mergeCell ref="O43:O46"/>
    <mergeCell ref="P43:P46"/>
    <mergeCell ref="Q43:Q46"/>
    <mergeCell ref="R43:R46"/>
    <mergeCell ref="A47:A48"/>
    <mergeCell ref="B47:B48"/>
    <mergeCell ref="C47:C48"/>
    <mergeCell ref="D47:D48"/>
    <mergeCell ref="E47:E48"/>
    <mergeCell ref="F47:F48"/>
    <mergeCell ref="G47:G48"/>
    <mergeCell ref="J47:J48"/>
    <mergeCell ref="K47:K48"/>
    <mergeCell ref="L47:L48"/>
    <mergeCell ref="M47:M48"/>
    <mergeCell ref="N47:N48"/>
    <mergeCell ref="O47:O48"/>
    <mergeCell ref="P47:P48"/>
    <mergeCell ref="Q47:Q48"/>
    <mergeCell ref="R47:R48"/>
    <mergeCell ref="A43:A46"/>
    <mergeCell ref="B43:B46"/>
    <mergeCell ref="C43:C46"/>
    <mergeCell ref="D43:D46"/>
    <mergeCell ref="E43:E46"/>
    <mergeCell ref="F43:F46"/>
    <mergeCell ref="G43:G46"/>
    <mergeCell ref="J43:J46"/>
    <mergeCell ref="K43:K46"/>
    <mergeCell ref="L36:L38"/>
    <mergeCell ref="M36:M38"/>
    <mergeCell ref="N36:N38"/>
    <mergeCell ref="O36:O38"/>
    <mergeCell ref="P36:P38"/>
    <mergeCell ref="Q36:Q38"/>
    <mergeCell ref="R36:R38"/>
    <mergeCell ref="L34:L35"/>
    <mergeCell ref="M34:M35"/>
    <mergeCell ref="N34:N35"/>
    <mergeCell ref="O34:O35"/>
    <mergeCell ref="P34:P35"/>
    <mergeCell ref="Q34:Q35"/>
    <mergeCell ref="A36:A38"/>
    <mergeCell ref="B36:B38"/>
    <mergeCell ref="C36:C38"/>
    <mergeCell ref="D36:D38"/>
    <mergeCell ref="E36:E38"/>
    <mergeCell ref="F36:F38"/>
    <mergeCell ref="G36:G38"/>
    <mergeCell ref="J36:J38"/>
    <mergeCell ref="K36:K38"/>
    <mergeCell ref="Q4:Q5"/>
    <mergeCell ref="R4:R5"/>
    <mergeCell ref="G4:G5"/>
    <mergeCell ref="H4:I4"/>
    <mergeCell ref="J4:J5"/>
    <mergeCell ref="K4:L4"/>
    <mergeCell ref="M4:N4"/>
    <mergeCell ref="O4:P4"/>
    <mergeCell ref="A4:A5"/>
    <mergeCell ref="B4:B5"/>
    <mergeCell ref="C4:C5"/>
    <mergeCell ref="D4:D5"/>
    <mergeCell ref="E4:E5"/>
    <mergeCell ref="F4:F5"/>
    <mergeCell ref="Q7:Q10"/>
    <mergeCell ref="R7:R10"/>
    <mergeCell ref="A11:A12"/>
    <mergeCell ref="B11:B12"/>
    <mergeCell ref="C11:C12"/>
    <mergeCell ref="D11:D12"/>
    <mergeCell ref="E11:E12"/>
    <mergeCell ref="F11:F12"/>
    <mergeCell ref="G11:G12"/>
    <mergeCell ref="K7:K10"/>
    <mergeCell ref="L7:L10"/>
    <mergeCell ref="M7:M10"/>
    <mergeCell ref="N7:N10"/>
    <mergeCell ref="O7:O10"/>
    <mergeCell ref="P7:P10"/>
    <mergeCell ref="P11:P12"/>
    <mergeCell ref="Q11:Q12"/>
    <mergeCell ref="R11:R12"/>
    <mergeCell ref="A7:A10"/>
    <mergeCell ref="L11:L12"/>
    <mergeCell ref="M11:M12"/>
    <mergeCell ref="N11:N12"/>
    <mergeCell ref="O11:O12"/>
    <mergeCell ref="J11:J12"/>
    <mergeCell ref="K11:K12"/>
    <mergeCell ref="B7:B10"/>
    <mergeCell ref="C7:C10"/>
    <mergeCell ref="D7:D10"/>
    <mergeCell ref="E7:E10"/>
    <mergeCell ref="F7:F10"/>
    <mergeCell ref="G7:G10"/>
    <mergeCell ref="J7:J10"/>
    <mergeCell ref="P13:P14"/>
    <mergeCell ref="Q13:Q14"/>
    <mergeCell ref="R13:R14"/>
    <mergeCell ref="J13:J14"/>
    <mergeCell ref="K13:K14"/>
    <mergeCell ref="L13:L14"/>
    <mergeCell ref="M13:M14"/>
    <mergeCell ref="N13:N14"/>
    <mergeCell ref="O13:O14"/>
    <mergeCell ref="A13:A14"/>
    <mergeCell ref="B13:B14"/>
    <mergeCell ref="A15:A16"/>
    <mergeCell ref="B15:B16"/>
    <mergeCell ref="C15:C16"/>
    <mergeCell ref="D15:D16"/>
    <mergeCell ref="E15:E16"/>
    <mergeCell ref="F15:F16"/>
    <mergeCell ref="O15:O16"/>
    <mergeCell ref="C13:C14"/>
    <mergeCell ref="D13:D14"/>
    <mergeCell ref="E13:E14"/>
    <mergeCell ref="F13:F14"/>
    <mergeCell ref="G13:G14"/>
    <mergeCell ref="P15:P16"/>
    <mergeCell ref="Q15:Q16"/>
    <mergeCell ref="R15:R16"/>
    <mergeCell ref="G15:G16"/>
    <mergeCell ref="J15:J16"/>
    <mergeCell ref="K15:K16"/>
    <mergeCell ref="L15:L16"/>
    <mergeCell ref="M15:M16"/>
    <mergeCell ref="N15:N16"/>
    <mergeCell ref="Q19:Q25"/>
    <mergeCell ref="R19:R25"/>
    <mergeCell ref="N26:N27"/>
    <mergeCell ref="O26:O27"/>
    <mergeCell ref="P26:P27"/>
    <mergeCell ref="Q26:Q27"/>
    <mergeCell ref="R26:R27"/>
    <mergeCell ref="N19:N25"/>
    <mergeCell ref="O19:O25"/>
    <mergeCell ref="P19:P25"/>
    <mergeCell ref="K26:K27"/>
    <mergeCell ref="L26:L27"/>
    <mergeCell ref="M26:M27"/>
    <mergeCell ref="A26:A27"/>
    <mergeCell ref="B26:B27"/>
    <mergeCell ref="C26:C27"/>
    <mergeCell ref="D26:D27"/>
    <mergeCell ref="E26:E27"/>
    <mergeCell ref="A19:A25"/>
    <mergeCell ref="B19:B25"/>
    <mergeCell ref="C19:C25"/>
    <mergeCell ref="D19:D25"/>
    <mergeCell ref="E19:E25"/>
    <mergeCell ref="L19:L25"/>
    <mergeCell ref="M19:M25"/>
    <mergeCell ref="F19:F25"/>
    <mergeCell ref="G19:G25"/>
    <mergeCell ref="J19:J25"/>
    <mergeCell ref="K19:K25"/>
    <mergeCell ref="F26:F27"/>
    <mergeCell ref="G26:G27"/>
    <mergeCell ref="J26:J27"/>
    <mergeCell ref="Q28:Q31"/>
    <mergeCell ref="R28:R31"/>
    <mergeCell ref="A28:A31"/>
    <mergeCell ref="B28:B31"/>
    <mergeCell ref="C28:C31"/>
    <mergeCell ref="D28:D31"/>
    <mergeCell ref="E28:E31"/>
    <mergeCell ref="F28:F31"/>
    <mergeCell ref="G28:G31"/>
    <mergeCell ref="J28:J31"/>
    <mergeCell ref="K28:K31"/>
    <mergeCell ref="L28:L31"/>
    <mergeCell ref="M28:M31"/>
    <mergeCell ref="N28:N31"/>
    <mergeCell ref="O28:O31"/>
    <mergeCell ref="P28:P31"/>
    <mergeCell ref="G34:G35"/>
    <mergeCell ref="J34:J35"/>
    <mergeCell ref="K34:K35"/>
    <mergeCell ref="O32:O33"/>
    <mergeCell ref="P32:P33"/>
    <mergeCell ref="Q32:Q33"/>
    <mergeCell ref="R32:R33"/>
    <mergeCell ref="G32:G33"/>
    <mergeCell ref="J32:J33"/>
    <mergeCell ref="K32:K33"/>
    <mergeCell ref="L32:L33"/>
    <mergeCell ref="M32:M33"/>
    <mergeCell ref="N32:N33"/>
    <mergeCell ref="R34:R35"/>
    <mergeCell ref="A32:A33"/>
    <mergeCell ref="B32:B33"/>
    <mergeCell ref="C32:C33"/>
    <mergeCell ref="D32:D33"/>
    <mergeCell ref="E32:E33"/>
    <mergeCell ref="F32:F33"/>
    <mergeCell ref="A34:A35"/>
    <mergeCell ref="B34:B35"/>
    <mergeCell ref="C34:C35"/>
    <mergeCell ref="D34:D35"/>
    <mergeCell ref="E34:E35"/>
    <mergeCell ref="F34:F35"/>
    <mergeCell ref="A41:A42"/>
    <mergeCell ref="B41:B42"/>
    <mergeCell ref="C41:C42"/>
    <mergeCell ref="D41:D42"/>
    <mergeCell ref="E41:E42"/>
    <mergeCell ref="A39:A40"/>
    <mergeCell ref="B39:B40"/>
    <mergeCell ref="C39:C40"/>
    <mergeCell ref="D39:D40"/>
    <mergeCell ref="E39:E40"/>
    <mergeCell ref="R39:R40"/>
    <mergeCell ref="F39:F40"/>
    <mergeCell ref="G39:G40"/>
    <mergeCell ref="J39:J40"/>
    <mergeCell ref="K39:K40"/>
    <mergeCell ref="L39:L40"/>
    <mergeCell ref="M39:M40"/>
    <mergeCell ref="R41:R42"/>
    <mergeCell ref="M41:M42"/>
    <mergeCell ref="N41:N42"/>
    <mergeCell ref="G41:G42"/>
    <mergeCell ref="J41:J42"/>
    <mergeCell ref="K41:K42"/>
    <mergeCell ref="L41:L42"/>
    <mergeCell ref="F41:F42"/>
    <mergeCell ref="N39:N40"/>
    <mergeCell ref="O39:O40"/>
    <mergeCell ref="P39:P40"/>
    <mergeCell ref="Q39:Q40"/>
    <mergeCell ref="O41:O42"/>
    <mergeCell ref="P41:P42"/>
    <mergeCell ref="Q41:Q42"/>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31"/>
  <sheetViews>
    <sheetView zoomScale="70" zoomScaleNormal="70" workbookViewId="0">
      <selection activeCell="P15" sqref="P15:P26"/>
    </sheetView>
  </sheetViews>
  <sheetFormatPr defaultColWidth="9.140625" defaultRowHeight="15" x14ac:dyDescent="0.25"/>
  <cols>
    <col min="1" max="1" width="4.28515625" style="30" customWidth="1"/>
    <col min="2" max="2" width="9.140625" style="68"/>
    <col min="3" max="3" width="6.5703125" style="30" customWidth="1"/>
    <col min="4" max="4" width="8.42578125" style="30" customWidth="1"/>
    <col min="5" max="5" width="32.42578125" style="30" customWidth="1"/>
    <col min="6" max="6" width="66" style="30" customWidth="1"/>
    <col min="7" max="7" width="19.5703125" style="30" customWidth="1"/>
    <col min="8" max="8" width="19" style="30" customWidth="1"/>
    <col min="9" max="9" width="9.140625" style="30"/>
    <col min="10" max="10" width="32.85546875" style="30" customWidth="1"/>
    <col min="11" max="11" width="9.140625" style="30"/>
    <col min="12" max="12" width="10.28515625" style="30" bestFit="1" customWidth="1"/>
    <col min="13" max="13" width="13.28515625" style="30" customWidth="1"/>
    <col min="14" max="14" width="13.140625" style="30" bestFit="1" customWidth="1"/>
    <col min="15" max="15" width="11.7109375" style="30" customWidth="1"/>
    <col min="16" max="16" width="12.28515625" style="30" customWidth="1"/>
    <col min="17" max="17" width="13.42578125" style="30" customWidth="1"/>
    <col min="18" max="18" width="14.85546875" style="30" customWidth="1"/>
    <col min="19" max="16384" width="9.140625" style="30"/>
  </cols>
  <sheetData>
    <row r="2" spans="1:18" ht="18" x14ac:dyDescent="0.3">
      <c r="A2" s="795" t="s">
        <v>2971</v>
      </c>
      <c r="B2" s="795"/>
      <c r="C2" s="795"/>
      <c r="D2" s="795"/>
      <c r="E2" s="795"/>
      <c r="F2" s="795"/>
      <c r="G2" s="795"/>
      <c r="H2" s="795"/>
      <c r="I2" s="795"/>
      <c r="J2" s="795"/>
      <c r="K2" s="795"/>
      <c r="L2" s="795"/>
      <c r="M2" s="795"/>
      <c r="N2" s="795"/>
      <c r="O2" s="795"/>
      <c r="P2" s="795"/>
      <c r="Q2" s="795"/>
      <c r="R2" s="795"/>
    </row>
    <row r="3" spans="1:18" x14ac:dyDescent="0.25">
      <c r="A3" s="37"/>
      <c r="E3" s="8"/>
      <c r="J3" s="796"/>
      <c r="K3" s="796"/>
      <c r="L3" s="796"/>
      <c r="M3" s="796"/>
      <c r="N3" s="796"/>
      <c r="O3" s="796"/>
      <c r="P3" s="796"/>
      <c r="Q3" s="796"/>
      <c r="R3" s="796"/>
    </row>
    <row r="4" spans="1:18" ht="25.5" customHeight="1" x14ac:dyDescent="0.25">
      <c r="A4" s="797" t="s">
        <v>460</v>
      </c>
      <c r="B4" s="793" t="s">
        <v>1</v>
      </c>
      <c r="C4" s="793" t="s">
        <v>2</v>
      </c>
      <c r="D4" s="793" t="s">
        <v>3</v>
      </c>
      <c r="E4" s="799" t="s">
        <v>4</v>
      </c>
      <c r="F4" s="793" t="s">
        <v>5</v>
      </c>
      <c r="G4" s="793" t="s">
        <v>6</v>
      </c>
      <c r="H4" s="801" t="s">
        <v>7</v>
      </c>
      <c r="I4" s="802"/>
      <c r="J4" s="797" t="s">
        <v>8</v>
      </c>
      <c r="K4" s="801" t="s">
        <v>9</v>
      </c>
      <c r="L4" s="803"/>
      <c r="M4" s="804" t="s">
        <v>10</v>
      </c>
      <c r="N4" s="804"/>
      <c r="O4" s="804" t="s">
        <v>11</v>
      </c>
      <c r="P4" s="804"/>
      <c r="Q4" s="793" t="s">
        <v>12</v>
      </c>
      <c r="R4" s="793" t="s">
        <v>13</v>
      </c>
    </row>
    <row r="5" spans="1:18" x14ac:dyDescent="0.25">
      <c r="A5" s="798"/>
      <c r="B5" s="794"/>
      <c r="C5" s="794"/>
      <c r="D5" s="794"/>
      <c r="E5" s="800"/>
      <c r="F5" s="794"/>
      <c r="G5" s="794"/>
      <c r="H5" s="69" t="s">
        <v>14</v>
      </c>
      <c r="I5" s="70" t="s">
        <v>15</v>
      </c>
      <c r="J5" s="798"/>
      <c r="K5" s="71">
        <v>2020</v>
      </c>
      <c r="L5" s="71">
        <v>2021</v>
      </c>
      <c r="M5" s="72">
        <v>2020</v>
      </c>
      <c r="N5" s="72">
        <v>2021</v>
      </c>
      <c r="O5" s="72">
        <v>2020</v>
      </c>
      <c r="P5" s="72">
        <v>2021</v>
      </c>
      <c r="Q5" s="794"/>
      <c r="R5" s="794"/>
    </row>
    <row r="6" spans="1:18" x14ac:dyDescent="0.25">
      <c r="A6" s="69" t="s">
        <v>16</v>
      </c>
      <c r="B6" s="70" t="s">
        <v>17</v>
      </c>
      <c r="C6" s="70" t="s">
        <v>18</v>
      </c>
      <c r="D6" s="70" t="s">
        <v>19</v>
      </c>
      <c r="E6" s="73" t="s">
        <v>20</v>
      </c>
      <c r="F6" s="69" t="s">
        <v>21</v>
      </c>
      <c r="G6" s="69" t="s">
        <v>22</v>
      </c>
      <c r="H6" s="70" t="s">
        <v>23</v>
      </c>
      <c r="I6" s="70" t="s">
        <v>24</v>
      </c>
      <c r="J6" s="69" t="s">
        <v>25</v>
      </c>
      <c r="K6" s="71" t="s">
        <v>26</v>
      </c>
      <c r="L6" s="71" t="s">
        <v>27</v>
      </c>
      <c r="M6" s="74" t="s">
        <v>28</v>
      </c>
      <c r="N6" s="74" t="s">
        <v>29</v>
      </c>
      <c r="O6" s="74" t="s">
        <v>30</v>
      </c>
      <c r="P6" s="74" t="s">
        <v>31</v>
      </c>
      <c r="Q6" s="69" t="s">
        <v>32</v>
      </c>
      <c r="R6" s="70" t="s">
        <v>33</v>
      </c>
    </row>
    <row r="7" spans="1:18" ht="71.25" customHeight="1" x14ac:dyDescent="0.25">
      <c r="A7" s="743">
        <v>1</v>
      </c>
      <c r="B7" s="747" t="s">
        <v>461</v>
      </c>
      <c r="C7" s="743">
        <v>5</v>
      </c>
      <c r="D7" s="743">
        <v>4</v>
      </c>
      <c r="E7" s="789" t="s">
        <v>462</v>
      </c>
      <c r="F7" s="745" t="s">
        <v>1128</v>
      </c>
      <c r="G7" s="745" t="s">
        <v>463</v>
      </c>
      <c r="H7" s="150" t="s">
        <v>464</v>
      </c>
      <c r="I7" s="151" t="s">
        <v>161</v>
      </c>
      <c r="J7" s="745" t="s">
        <v>465</v>
      </c>
      <c r="K7" s="791" t="s">
        <v>34</v>
      </c>
      <c r="L7" s="791" t="s">
        <v>466</v>
      </c>
      <c r="M7" s="787">
        <v>24000</v>
      </c>
      <c r="N7" s="791"/>
      <c r="O7" s="787">
        <v>24000</v>
      </c>
      <c r="P7" s="791" t="s">
        <v>466</v>
      </c>
      <c r="Q7" s="745" t="s">
        <v>467</v>
      </c>
      <c r="R7" s="745" t="s">
        <v>468</v>
      </c>
    </row>
    <row r="8" spans="1:18" ht="99.75" customHeight="1" x14ac:dyDescent="0.25">
      <c r="A8" s="805"/>
      <c r="B8" s="748"/>
      <c r="C8" s="744"/>
      <c r="D8" s="744"/>
      <c r="E8" s="790"/>
      <c r="F8" s="746"/>
      <c r="G8" s="746"/>
      <c r="H8" s="150" t="s">
        <v>469</v>
      </c>
      <c r="I8" s="151" t="s">
        <v>470</v>
      </c>
      <c r="J8" s="746"/>
      <c r="K8" s="792"/>
      <c r="L8" s="792"/>
      <c r="M8" s="788"/>
      <c r="N8" s="792"/>
      <c r="O8" s="788"/>
      <c r="P8" s="792"/>
      <c r="Q8" s="746"/>
      <c r="R8" s="746"/>
    </row>
    <row r="9" spans="1:18" ht="84.75" customHeight="1" x14ac:dyDescent="0.25">
      <c r="A9" s="743">
        <v>2</v>
      </c>
      <c r="B9" s="743">
        <v>6</v>
      </c>
      <c r="C9" s="743">
        <v>1</v>
      </c>
      <c r="D9" s="745">
        <v>13</v>
      </c>
      <c r="E9" s="789" t="s">
        <v>471</v>
      </c>
      <c r="F9" s="745" t="s">
        <v>472</v>
      </c>
      <c r="G9" s="745" t="s">
        <v>473</v>
      </c>
      <c r="H9" s="151" t="s">
        <v>474</v>
      </c>
      <c r="I9" s="152">
        <v>9</v>
      </c>
      <c r="J9" s="745" t="s">
        <v>475</v>
      </c>
      <c r="K9" s="791" t="s">
        <v>476</v>
      </c>
      <c r="L9" s="791" t="s">
        <v>466</v>
      </c>
      <c r="M9" s="787">
        <v>15000</v>
      </c>
      <c r="N9" s="791" t="s">
        <v>466</v>
      </c>
      <c r="O9" s="787">
        <v>15000</v>
      </c>
      <c r="P9" s="791" t="s">
        <v>466</v>
      </c>
      <c r="Q9" s="745" t="s">
        <v>467</v>
      </c>
      <c r="R9" s="745" t="s">
        <v>468</v>
      </c>
    </row>
    <row r="10" spans="1:18" ht="83.25" customHeight="1" x14ac:dyDescent="0.25">
      <c r="A10" s="744"/>
      <c r="B10" s="744"/>
      <c r="C10" s="744"/>
      <c r="D10" s="746"/>
      <c r="E10" s="790"/>
      <c r="F10" s="746"/>
      <c r="G10" s="746"/>
      <c r="H10" s="151" t="s">
        <v>477</v>
      </c>
      <c r="I10" s="152">
        <v>225</v>
      </c>
      <c r="J10" s="746"/>
      <c r="K10" s="792"/>
      <c r="L10" s="792"/>
      <c r="M10" s="788"/>
      <c r="N10" s="792"/>
      <c r="O10" s="788"/>
      <c r="P10" s="792"/>
      <c r="Q10" s="746"/>
      <c r="R10" s="746"/>
    </row>
    <row r="11" spans="1:18" ht="132" customHeight="1" x14ac:dyDescent="0.25">
      <c r="A11" s="745">
        <v>3</v>
      </c>
      <c r="B11" s="745">
        <v>6</v>
      </c>
      <c r="C11" s="745">
        <v>1</v>
      </c>
      <c r="D11" s="745">
        <v>6</v>
      </c>
      <c r="E11" s="745" t="s">
        <v>478</v>
      </c>
      <c r="F11" s="745" t="s">
        <v>479</v>
      </c>
      <c r="G11" s="153" t="s">
        <v>57</v>
      </c>
      <c r="H11" s="153" t="s">
        <v>58</v>
      </c>
      <c r="I11" s="153">
        <v>1</v>
      </c>
      <c r="J11" s="745" t="s">
        <v>480</v>
      </c>
      <c r="K11" s="745" t="s">
        <v>34</v>
      </c>
      <c r="L11" s="745" t="s">
        <v>466</v>
      </c>
      <c r="M11" s="780">
        <v>99574</v>
      </c>
      <c r="N11" s="745" t="s">
        <v>466</v>
      </c>
      <c r="O11" s="780">
        <v>99574</v>
      </c>
      <c r="P11" s="745" t="s">
        <v>466</v>
      </c>
      <c r="Q11" s="745" t="s">
        <v>467</v>
      </c>
      <c r="R11" s="745" t="s">
        <v>468</v>
      </c>
    </row>
    <row r="12" spans="1:18" ht="109.5" customHeight="1" x14ac:dyDescent="0.25">
      <c r="A12" s="779"/>
      <c r="B12" s="779"/>
      <c r="C12" s="779"/>
      <c r="D12" s="779"/>
      <c r="E12" s="779"/>
      <c r="F12" s="746"/>
      <c r="G12" s="153" t="s">
        <v>481</v>
      </c>
      <c r="H12" s="153" t="s">
        <v>482</v>
      </c>
      <c r="I12" s="153">
        <v>2</v>
      </c>
      <c r="J12" s="779"/>
      <c r="K12" s="779"/>
      <c r="L12" s="779"/>
      <c r="M12" s="781"/>
      <c r="N12" s="779"/>
      <c r="O12" s="779"/>
      <c r="P12" s="779"/>
      <c r="Q12" s="779"/>
      <c r="R12" s="779"/>
    </row>
    <row r="13" spans="1:18" ht="72" customHeight="1" x14ac:dyDescent="0.25">
      <c r="A13" s="743">
        <v>4</v>
      </c>
      <c r="B13" s="786">
        <v>6</v>
      </c>
      <c r="C13" s="786">
        <v>1</v>
      </c>
      <c r="D13" s="786">
        <v>6</v>
      </c>
      <c r="E13" s="743" t="s">
        <v>483</v>
      </c>
      <c r="F13" s="745" t="s">
        <v>484</v>
      </c>
      <c r="G13" s="786" t="s">
        <v>485</v>
      </c>
      <c r="H13" s="154" t="s">
        <v>51</v>
      </c>
      <c r="I13" s="154">
        <v>1</v>
      </c>
      <c r="J13" s="745" t="s">
        <v>486</v>
      </c>
      <c r="K13" s="743" t="s">
        <v>34</v>
      </c>
      <c r="L13" s="743" t="s">
        <v>466</v>
      </c>
      <c r="M13" s="787">
        <v>4200</v>
      </c>
      <c r="N13" s="787" t="s">
        <v>466</v>
      </c>
      <c r="O13" s="787">
        <v>4200</v>
      </c>
      <c r="P13" s="787" t="s">
        <v>466</v>
      </c>
      <c r="Q13" s="745" t="s">
        <v>467</v>
      </c>
      <c r="R13" s="745" t="s">
        <v>468</v>
      </c>
    </row>
    <row r="14" spans="1:18" ht="75" customHeight="1" x14ac:dyDescent="0.25">
      <c r="A14" s="744"/>
      <c r="B14" s="786"/>
      <c r="C14" s="786"/>
      <c r="D14" s="786"/>
      <c r="E14" s="744"/>
      <c r="F14" s="746"/>
      <c r="G14" s="786"/>
      <c r="H14" s="153" t="s">
        <v>52</v>
      </c>
      <c r="I14" s="154">
        <v>60</v>
      </c>
      <c r="J14" s="746"/>
      <c r="K14" s="744"/>
      <c r="L14" s="744"/>
      <c r="M14" s="788"/>
      <c r="N14" s="788"/>
      <c r="O14" s="788"/>
      <c r="P14" s="788"/>
      <c r="Q14" s="746"/>
      <c r="R14" s="746"/>
    </row>
    <row r="15" spans="1:18" ht="178.5" x14ac:dyDescent="0.25">
      <c r="A15" s="154">
        <v>5</v>
      </c>
      <c r="B15" s="154">
        <v>6</v>
      </c>
      <c r="C15" s="154">
        <v>1.3</v>
      </c>
      <c r="D15" s="154">
        <v>13</v>
      </c>
      <c r="E15" s="155" t="s">
        <v>487</v>
      </c>
      <c r="F15" s="156" t="s">
        <v>488</v>
      </c>
      <c r="G15" s="153" t="s">
        <v>489</v>
      </c>
      <c r="H15" s="153" t="s">
        <v>490</v>
      </c>
      <c r="I15" s="154">
        <v>6</v>
      </c>
      <c r="J15" s="153" t="s">
        <v>491</v>
      </c>
      <c r="K15" s="154" t="s">
        <v>38</v>
      </c>
      <c r="L15" s="154" t="s">
        <v>466</v>
      </c>
      <c r="M15" s="157">
        <v>110000</v>
      </c>
      <c r="N15" s="158" t="s">
        <v>466</v>
      </c>
      <c r="O15" s="158">
        <v>110000</v>
      </c>
      <c r="P15" s="158" t="s">
        <v>466</v>
      </c>
      <c r="Q15" s="153" t="s">
        <v>467</v>
      </c>
      <c r="R15" s="153" t="s">
        <v>468</v>
      </c>
    </row>
    <row r="16" spans="1:18" ht="140.25" x14ac:dyDescent="0.25">
      <c r="A16" s="154">
        <v>6</v>
      </c>
      <c r="B16" s="154">
        <v>6</v>
      </c>
      <c r="C16" s="154">
        <v>3</v>
      </c>
      <c r="D16" s="154">
        <v>13</v>
      </c>
      <c r="E16" s="153" t="s">
        <v>492</v>
      </c>
      <c r="F16" s="153" t="s">
        <v>493</v>
      </c>
      <c r="G16" s="153" t="s">
        <v>481</v>
      </c>
      <c r="H16" s="153" t="s">
        <v>482</v>
      </c>
      <c r="I16" s="154">
        <v>1</v>
      </c>
      <c r="J16" s="153" t="s">
        <v>494</v>
      </c>
      <c r="K16" s="154" t="s">
        <v>466</v>
      </c>
      <c r="L16" s="154" t="s">
        <v>34</v>
      </c>
      <c r="M16" s="158" t="s">
        <v>466</v>
      </c>
      <c r="N16" s="158">
        <v>20000</v>
      </c>
      <c r="O16" s="158" t="s">
        <v>466</v>
      </c>
      <c r="P16" s="158">
        <v>20000</v>
      </c>
      <c r="Q16" s="153" t="s">
        <v>467</v>
      </c>
      <c r="R16" s="153" t="s">
        <v>468</v>
      </c>
    </row>
    <row r="17" spans="1:19" ht="100.5" customHeight="1" x14ac:dyDescent="0.25">
      <c r="A17" s="743">
        <v>7</v>
      </c>
      <c r="B17" s="785" t="s">
        <v>461</v>
      </c>
      <c r="C17" s="786">
        <v>5</v>
      </c>
      <c r="D17" s="786">
        <v>4</v>
      </c>
      <c r="E17" s="745" t="s">
        <v>495</v>
      </c>
      <c r="F17" s="745" t="s">
        <v>1129</v>
      </c>
      <c r="G17" s="749" t="s">
        <v>463</v>
      </c>
      <c r="H17" s="150" t="s">
        <v>464</v>
      </c>
      <c r="I17" s="151" t="s">
        <v>161</v>
      </c>
      <c r="J17" s="749" t="s">
        <v>465</v>
      </c>
      <c r="K17" s="784" t="s">
        <v>466</v>
      </c>
      <c r="L17" s="784" t="s">
        <v>34</v>
      </c>
      <c r="M17" s="783" t="s">
        <v>466</v>
      </c>
      <c r="N17" s="782">
        <v>20000</v>
      </c>
      <c r="O17" s="783" t="s">
        <v>466</v>
      </c>
      <c r="P17" s="782">
        <v>20000</v>
      </c>
      <c r="Q17" s="749" t="s">
        <v>467</v>
      </c>
      <c r="R17" s="749" t="s">
        <v>468</v>
      </c>
    </row>
    <row r="18" spans="1:19" ht="76.5" customHeight="1" x14ac:dyDescent="0.25">
      <c r="A18" s="744"/>
      <c r="B18" s="785"/>
      <c r="C18" s="786"/>
      <c r="D18" s="786"/>
      <c r="E18" s="746"/>
      <c r="F18" s="746"/>
      <c r="G18" s="749"/>
      <c r="H18" s="150" t="s">
        <v>469</v>
      </c>
      <c r="I18" s="151" t="s">
        <v>46</v>
      </c>
      <c r="J18" s="749"/>
      <c r="K18" s="784"/>
      <c r="L18" s="784"/>
      <c r="M18" s="783"/>
      <c r="N18" s="782"/>
      <c r="O18" s="783"/>
      <c r="P18" s="782"/>
      <c r="Q18" s="749"/>
      <c r="R18" s="749"/>
    </row>
    <row r="19" spans="1:19" ht="90" customHeight="1" x14ac:dyDescent="0.25">
      <c r="A19" s="743">
        <v>8</v>
      </c>
      <c r="B19" s="749">
        <v>1</v>
      </c>
      <c r="C19" s="749">
        <v>1</v>
      </c>
      <c r="D19" s="749">
        <v>9</v>
      </c>
      <c r="E19" s="749" t="s">
        <v>496</v>
      </c>
      <c r="F19" s="749" t="s">
        <v>497</v>
      </c>
      <c r="G19" s="749" t="s">
        <v>196</v>
      </c>
      <c r="H19" s="153" t="s">
        <v>51</v>
      </c>
      <c r="I19" s="153">
        <v>1</v>
      </c>
      <c r="J19" s="749" t="s">
        <v>498</v>
      </c>
      <c r="K19" s="749" t="s">
        <v>466</v>
      </c>
      <c r="L19" s="749" t="s">
        <v>34</v>
      </c>
      <c r="M19" s="749" t="s">
        <v>466</v>
      </c>
      <c r="N19" s="782">
        <v>40000</v>
      </c>
      <c r="O19" s="749" t="s">
        <v>466</v>
      </c>
      <c r="P19" s="782">
        <v>40000</v>
      </c>
      <c r="Q19" s="749" t="s">
        <v>467</v>
      </c>
      <c r="R19" s="749" t="s">
        <v>468</v>
      </c>
    </row>
    <row r="20" spans="1:19" ht="45.75" customHeight="1" x14ac:dyDescent="0.25">
      <c r="A20" s="744"/>
      <c r="B20" s="749"/>
      <c r="C20" s="749"/>
      <c r="D20" s="749"/>
      <c r="E20" s="749"/>
      <c r="F20" s="749"/>
      <c r="G20" s="749"/>
      <c r="H20" s="153" t="s">
        <v>499</v>
      </c>
      <c r="I20" s="153">
        <v>80</v>
      </c>
      <c r="J20" s="749"/>
      <c r="K20" s="749"/>
      <c r="L20" s="749"/>
      <c r="M20" s="749"/>
      <c r="N20" s="782"/>
      <c r="O20" s="749"/>
      <c r="P20" s="782"/>
      <c r="Q20" s="749"/>
      <c r="R20" s="749"/>
    </row>
    <row r="21" spans="1:19" s="75" customFormat="1" ht="45" customHeight="1" x14ac:dyDescent="0.25">
      <c r="A21" s="745">
        <v>9</v>
      </c>
      <c r="B21" s="749">
        <v>6</v>
      </c>
      <c r="C21" s="749">
        <v>1</v>
      </c>
      <c r="D21" s="749">
        <v>13</v>
      </c>
      <c r="E21" s="749" t="s">
        <v>500</v>
      </c>
      <c r="F21" s="749" t="s">
        <v>501</v>
      </c>
      <c r="G21" s="153" t="s">
        <v>502</v>
      </c>
      <c r="H21" s="153" t="s">
        <v>198</v>
      </c>
      <c r="I21" s="153">
        <v>1</v>
      </c>
      <c r="J21" s="749" t="s">
        <v>480</v>
      </c>
      <c r="K21" s="749" t="s">
        <v>466</v>
      </c>
      <c r="L21" s="749" t="s">
        <v>34</v>
      </c>
      <c r="M21" s="749" t="s">
        <v>466</v>
      </c>
      <c r="N21" s="780">
        <v>130000</v>
      </c>
      <c r="O21" s="745" t="s">
        <v>466</v>
      </c>
      <c r="P21" s="780">
        <v>130000</v>
      </c>
      <c r="Q21" s="749" t="s">
        <v>467</v>
      </c>
      <c r="R21" s="749" t="s">
        <v>468</v>
      </c>
    </row>
    <row r="22" spans="1:19" s="75" customFormat="1" ht="65.25" customHeight="1" x14ac:dyDescent="0.25">
      <c r="A22" s="779"/>
      <c r="B22" s="749"/>
      <c r="C22" s="749"/>
      <c r="D22" s="749"/>
      <c r="E22" s="749"/>
      <c r="F22" s="749"/>
      <c r="G22" s="153" t="s">
        <v>503</v>
      </c>
      <c r="H22" s="153" t="s">
        <v>504</v>
      </c>
      <c r="I22" s="153">
        <v>1</v>
      </c>
      <c r="J22" s="749"/>
      <c r="K22" s="749"/>
      <c r="L22" s="749"/>
      <c r="M22" s="749"/>
      <c r="N22" s="781"/>
      <c r="O22" s="779"/>
      <c r="P22" s="781"/>
      <c r="Q22" s="749"/>
      <c r="R22" s="749"/>
    </row>
    <row r="23" spans="1:19" s="75" customFormat="1" ht="68.25" customHeight="1" x14ac:dyDescent="0.25">
      <c r="A23" s="779"/>
      <c r="B23" s="749"/>
      <c r="C23" s="749"/>
      <c r="D23" s="749"/>
      <c r="E23" s="749"/>
      <c r="F23" s="749"/>
      <c r="G23" s="153" t="s">
        <v>505</v>
      </c>
      <c r="H23" s="153" t="s">
        <v>506</v>
      </c>
      <c r="I23" s="153">
        <v>1</v>
      </c>
      <c r="J23" s="749"/>
      <c r="K23" s="749"/>
      <c r="L23" s="749"/>
      <c r="M23" s="749"/>
      <c r="N23" s="781"/>
      <c r="O23" s="779"/>
      <c r="P23" s="781"/>
      <c r="Q23" s="749"/>
      <c r="R23" s="749"/>
    </row>
    <row r="24" spans="1:19" s="75" customFormat="1" ht="45.75" customHeight="1" x14ac:dyDescent="0.25">
      <c r="A24" s="746"/>
      <c r="B24" s="749"/>
      <c r="C24" s="749"/>
      <c r="D24" s="749"/>
      <c r="E24" s="749"/>
      <c r="F24" s="749"/>
      <c r="G24" s="153" t="s">
        <v>55</v>
      </c>
      <c r="H24" s="153" t="s">
        <v>507</v>
      </c>
      <c r="I24" s="153">
        <v>1</v>
      </c>
      <c r="J24" s="749"/>
      <c r="K24" s="749"/>
      <c r="L24" s="749"/>
      <c r="M24" s="749"/>
      <c r="N24" s="781"/>
      <c r="O24" s="779"/>
      <c r="P24" s="781"/>
      <c r="Q24" s="749"/>
      <c r="R24" s="749"/>
    </row>
    <row r="25" spans="1:19" ht="76.5" x14ac:dyDescent="0.25">
      <c r="A25" s="154">
        <v>10</v>
      </c>
      <c r="B25" s="154">
        <v>6</v>
      </c>
      <c r="C25" s="154">
        <v>1</v>
      </c>
      <c r="D25" s="154">
        <v>13</v>
      </c>
      <c r="E25" s="153" t="s">
        <v>508</v>
      </c>
      <c r="F25" s="153" t="s">
        <v>509</v>
      </c>
      <c r="G25" s="153" t="s">
        <v>510</v>
      </c>
      <c r="H25" s="153" t="s">
        <v>511</v>
      </c>
      <c r="I25" s="154">
        <v>2</v>
      </c>
      <c r="J25" s="153" t="s">
        <v>512</v>
      </c>
      <c r="K25" s="154" t="s">
        <v>466</v>
      </c>
      <c r="L25" s="154" t="s">
        <v>34</v>
      </c>
      <c r="M25" s="154" t="s">
        <v>466</v>
      </c>
      <c r="N25" s="158">
        <v>40000</v>
      </c>
      <c r="O25" s="154" t="s">
        <v>466</v>
      </c>
      <c r="P25" s="158">
        <v>40000</v>
      </c>
      <c r="Q25" s="153" t="s">
        <v>467</v>
      </c>
      <c r="R25" s="153" t="s">
        <v>468</v>
      </c>
    </row>
    <row r="26" spans="1:19" ht="178.5" x14ac:dyDescent="0.25">
      <c r="A26" s="153">
        <v>11</v>
      </c>
      <c r="B26" s="160">
        <v>6</v>
      </c>
      <c r="C26" s="160">
        <v>1.3</v>
      </c>
      <c r="D26" s="160">
        <v>13</v>
      </c>
      <c r="E26" s="160" t="s">
        <v>513</v>
      </c>
      <c r="F26" s="159" t="s">
        <v>889</v>
      </c>
      <c r="G26" s="159" t="s">
        <v>489</v>
      </c>
      <c r="H26" s="159" t="s">
        <v>490</v>
      </c>
      <c r="I26" s="118">
        <v>6</v>
      </c>
      <c r="J26" s="159" t="s">
        <v>514</v>
      </c>
      <c r="K26" s="118" t="s">
        <v>466</v>
      </c>
      <c r="L26" s="118" t="s">
        <v>34</v>
      </c>
      <c r="M26" s="118" t="s">
        <v>466</v>
      </c>
      <c r="N26" s="161">
        <v>100000</v>
      </c>
      <c r="O26" s="118" t="s">
        <v>466</v>
      </c>
      <c r="P26" s="161">
        <v>100000</v>
      </c>
      <c r="Q26" s="159" t="s">
        <v>467</v>
      </c>
      <c r="R26" s="159" t="s">
        <v>468</v>
      </c>
      <c r="S26" s="68"/>
    </row>
    <row r="27" spans="1:19" x14ac:dyDescent="0.25">
      <c r="A27" s="76"/>
      <c r="C27" s="77"/>
      <c r="D27" s="77"/>
      <c r="E27" s="77"/>
      <c r="F27" s="77"/>
      <c r="G27" s="77"/>
      <c r="H27" s="77"/>
      <c r="I27" s="77"/>
      <c r="J27" s="77"/>
      <c r="K27" s="77"/>
      <c r="L27" s="77"/>
      <c r="M27" s="68"/>
      <c r="N27" s="9"/>
      <c r="O27" s="9"/>
      <c r="P27" s="9"/>
      <c r="Q27" s="77"/>
      <c r="R27" s="77"/>
    </row>
    <row r="28" spans="1:19" x14ac:dyDescent="0.25">
      <c r="N28" s="716"/>
      <c r="O28" s="719" t="s">
        <v>35</v>
      </c>
      <c r="P28" s="719"/>
      <c r="Q28" s="719"/>
    </row>
    <row r="29" spans="1:19" x14ac:dyDescent="0.25">
      <c r="N29" s="717"/>
      <c r="O29" s="719" t="s">
        <v>36</v>
      </c>
      <c r="P29" s="719" t="s">
        <v>37</v>
      </c>
      <c r="Q29" s="719"/>
    </row>
    <row r="30" spans="1:19" x14ac:dyDescent="0.25">
      <c r="N30" s="718"/>
      <c r="O30" s="719"/>
      <c r="P30" s="43">
        <v>2020</v>
      </c>
      <c r="Q30" s="43">
        <v>2021</v>
      </c>
    </row>
    <row r="31" spans="1:19" x14ac:dyDescent="0.25">
      <c r="N31" s="43" t="s">
        <v>887</v>
      </c>
      <c r="O31" s="42">
        <v>11</v>
      </c>
      <c r="P31" s="19">
        <f>O7+O9+O11+O13+O15</f>
        <v>252774</v>
      </c>
      <c r="Q31" s="22">
        <f>P26+P25+P21+P19+P17+P16</f>
        <v>350000</v>
      </c>
      <c r="R31" s="106"/>
    </row>
  </sheetData>
  <mergeCells count="130">
    <mergeCell ref="A17:A18"/>
    <mergeCell ref="A19:A20"/>
    <mergeCell ref="A21:A24"/>
    <mergeCell ref="O7:O8"/>
    <mergeCell ref="P7:P8"/>
    <mergeCell ref="J4:J5"/>
    <mergeCell ref="K4:L4"/>
    <mergeCell ref="M4:N4"/>
    <mergeCell ref="O4:P4"/>
    <mergeCell ref="L9:L10"/>
    <mergeCell ref="M9:M10"/>
    <mergeCell ref="A7:A8"/>
    <mergeCell ref="B7:B8"/>
    <mergeCell ref="C7:C8"/>
    <mergeCell ref="D7:D8"/>
    <mergeCell ref="E7:E8"/>
    <mergeCell ref="F7:F8"/>
    <mergeCell ref="E11:E12"/>
    <mergeCell ref="F9:F10"/>
    <mergeCell ref="G9:G10"/>
    <mergeCell ref="J9:J10"/>
    <mergeCell ref="K9:K10"/>
    <mergeCell ref="O11:O12"/>
    <mergeCell ref="P11:P12"/>
    <mergeCell ref="Q4:Q5"/>
    <mergeCell ref="R4:R5"/>
    <mergeCell ref="A2:R2"/>
    <mergeCell ref="J3:R3"/>
    <mergeCell ref="A4:A5"/>
    <mergeCell ref="B4:B5"/>
    <mergeCell ref="C4:C5"/>
    <mergeCell ref="D4:D5"/>
    <mergeCell ref="E4:E5"/>
    <mergeCell ref="F4:F5"/>
    <mergeCell ref="G4:G5"/>
    <mergeCell ref="H4:I4"/>
    <mergeCell ref="Q7:Q8"/>
    <mergeCell ref="R7:R8"/>
    <mergeCell ref="A9:A10"/>
    <mergeCell ref="B9:B10"/>
    <mergeCell ref="C9:C10"/>
    <mergeCell ref="D9:D10"/>
    <mergeCell ref="E9:E10"/>
    <mergeCell ref="G7:G8"/>
    <mergeCell ref="J7:J8"/>
    <mergeCell ref="K7:K8"/>
    <mergeCell ref="L7:L8"/>
    <mergeCell ref="M7:M8"/>
    <mergeCell ref="N7:N8"/>
    <mergeCell ref="N9:N10"/>
    <mergeCell ref="O9:O10"/>
    <mergeCell ref="P9:P10"/>
    <mergeCell ref="Q9:Q10"/>
    <mergeCell ref="R9:R10"/>
    <mergeCell ref="Q11:Q12"/>
    <mergeCell ref="R11:R12"/>
    <mergeCell ref="A13:A14"/>
    <mergeCell ref="B13:B14"/>
    <mergeCell ref="C13:C14"/>
    <mergeCell ref="D13:D14"/>
    <mergeCell ref="E13:E14"/>
    <mergeCell ref="F13:F14"/>
    <mergeCell ref="F11:F12"/>
    <mergeCell ref="J11:J12"/>
    <mergeCell ref="K11:K12"/>
    <mergeCell ref="L11:L12"/>
    <mergeCell ref="M11:M12"/>
    <mergeCell ref="N11:N12"/>
    <mergeCell ref="O13:O14"/>
    <mergeCell ref="P13:P14"/>
    <mergeCell ref="Q13:Q14"/>
    <mergeCell ref="R13:R14"/>
    <mergeCell ref="A11:A12"/>
    <mergeCell ref="B11:B12"/>
    <mergeCell ref="C11:C12"/>
    <mergeCell ref="D11:D12"/>
    <mergeCell ref="N13:N14"/>
    <mergeCell ref="B17:B18"/>
    <mergeCell ref="C17:C18"/>
    <mergeCell ref="D17:D18"/>
    <mergeCell ref="E17:E18"/>
    <mergeCell ref="G13:G14"/>
    <mergeCell ref="J13:J14"/>
    <mergeCell ref="K13:K14"/>
    <mergeCell ref="L13:L14"/>
    <mergeCell ref="M13:M14"/>
    <mergeCell ref="N17:N18"/>
    <mergeCell ref="O17:O18"/>
    <mergeCell ref="P17:P18"/>
    <mergeCell ref="Q17:Q18"/>
    <mergeCell ref="R17:R18"/>
    <mergeCell ref="F17:F18"/>
    <mergeCell ref="G17:G18"/>
    <mergeCell ref="J17:J18"/>
    <mergeCell ref="K17:K18"/>
    <mergeCell ref="L17:L18"/>
    <mergeCell ref="M17:M18"/>
    <mergeCell ref="O19:O20"/>
    <mergeCell ref="P19:P20"/>
    <mergeCell ref="Q19:Q20"/>
    <mergeCell ref="R19:R20"/>
    <mergeCell ref="B21:B24"/>
    <mergeCell ref="C21:C24"/>
    <mergeCell ref="D21:D24"/>
    <mergeCell ref="E21:E24"/>
    <mergeCell ref="G19:G20"/>
    <mergeCell ref="J19:J20"/>
    <mergeCell ref="K19:K20"/>
    <mergeCell ref="L19:L20"/>
    <mergeCell ref="M19:M20"/>
    <mergeCell ref="N19:N20"/>
    <mergeCell ref="B19:B20"/>
    <mergeCell ref="C19:C20"/>
    <mergeCell ref="D19:D20"/>
    <mergeCell ref="E19:E20"/>
    <mergeCell ref="F19:F20"/>
    <mergeCell ref="N28:N30"/>
    <mergeCell ref="O28:Q28"/>
    <mergeCell ref="O29:O30"/>
    <mergeCell ref="P29:Q29"/>
    <mergeCell ref="O21:O24"/>
    <mergeCell ref="P21:P24"/>
    <mergeCell ref="Q21:Q24"/>
    <mergeCell ref="R21:R24"/>
    <mergeCell ref="F21:F24"/>
    <mergeCell ref="J21:J24"/>
    <mergeCell ref="K21:K24"/>
    <mergeCell ref="L21:L24"/>
    <mergeCell ref="M21:M24"/>
    <mergeCell ref="N21: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Radzikowska</cp:lastModifiedBy>
  <cp:lastPrinted>2020-12-20T13:14:06Z</cp:lastPrinted>
  <dcterms:created xsi:type="dcterms:W3CDTF">2020-01-15T10:30:37Z</dcterms:created>
  <dcterms:modified xsi:type="dcterms:W3CDTF">2021-07-22T10:07:48Z</dcterms:modified>
</cp:coreProperties>
</file>