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en_skoroszyt" defaultThemeVersion="124226"/>
  <mc:AlternateContent xmlns:mc="http://schemas.openxmlformats.org/markup-compatibility/2006">
    <mc:Choice Requires="x15">
      <x15ac:absPath xmlns:x15ac="http://schemas.microsoft.com/office/spreadsheetml/2010/11/ac" url="Z:\GRUPA ROBOCZA\Grupa Robocza ds. KSOW\Uchwały nr 26, 27 _tryb obiegowy\5. Uchwała nr 27_akceptacja\"/>
    </mc:Choice>
  </mc:AlternateContent>
  <xr:revisionPtr revIDLastSave="0" documentId="12_ncr:500000_{DBD7E664-A950-4726-BDDC-9FA89DF44924}" xr6:coauthVersionLast="31" xr6:coauthVersionMax="31" xr10:uidLastSave="{00000000-0000-0000-0000-000000000000}"/>
  <bookViews>
    <workbookView xWindow="0" yWindow="0" windowWidth="28800" windowHeight="11610" firstSheet="29" activeTab="34" xr2:uid="{00000000-000D-0000-FFFF-FFFF00000000}"/>
  </bookViews>
  <sheets>
    <sheet name="dolnośląskie" sheetId="1" r:id="rId1"/>
    <sheet name="kujawsko-pomorskie" sheetId="2" r:id="rId2"/>
    <sheet name="lubelskie" sheetId="3" r:id="rId3"/>
    <sheet name="lubuskie" sheetId="4" r:id="rId4"/>
    <sheet name="łódzkie" sheetId="5" r:id="rId5"/>
    <sheet name="małopolskie" sheetId="6" r:id="rId6"/>
    <sheet name="mazowieckie" sheetId="7" r:id="rId7"/>
    <sheet name="opolskie" sheetId="8" r:id="rId8"/>
    <sheet name="podkarpackie" sheetId="12" r:id="rId9"/>
    <sheet name="podlaskie" sheetId="9" r:id="rId10"/>
    <sheet name="pomorskie" sheetId="10" r:id="rId11"/>
    <sheet name="śląskie" sheetId="11" r:id="rId12"/>
    <sheet name="świętokrzyskie" sheetId="13" r:id="rId13"/>
    <sheet name="warmińsko-mazurskie" sheetId="14" r:id="rId14"/>
    <sheet name="wielkopolskie" sheetId="15" r:id="rId15"/>
    <sheet name="zachodniopomorskie" sheetId="16" r:id="rId16"/>
    <sheet name="IZ i JC" sheetId="17" r:id="rId17"/>
    <sheet name="CDR" sheetId="18" r:id="rId18"/>
    <sheet name="dolnoślaski WODR" sheetId="19" r:id="rId19"/>
    <sheet name="kujawsko-pomorski WODR" sheetId="20" r:id="rId20"/>
    <sheet name="lubelski WODR" sheetId="21" r:id="rId21"/>
    <sheet name="lubuski WODR" sheetId="22" r:id="rId22"/>
    <sheet name="łódzki WODR" sheetId="23" r:id="rId23"/>
    <sheet name="małopolski WODR" sheetId="24" r:id="rId24"/>
    <sheet name="mazowiecki WODR" sheetId="25" r:id="rId25"/>
    <sheet name="opolski WODR" sheetId="26" r:id="rId26"/>
    <sheet name="podkarpacki WODR" sheetId="27" r:id="rId27"/>
    <sheet name="podlaski WODR" sheetId="28" r:id="rId28"/>
    <sheet name="pomorski WODR" sheetId="29" r:id="rId29"/>
    <sheet name="śląski WODR" sheetId="30" r:id="rId30"/>
    <sheet name="świętokrzyski WODR" sheetId="31" r:id="rId31"/>
    <sheet name="warmińsko-mazurski WODR" sheetId="32" r:id="rId32"/>
    <sheet name="wielkopolski WODR" sheetId="33" r:id="rId33"/>
    <sheet name="zachodniopomorski WODR" sheetId="34" r:id="rId34"/>
    <sheet name="Podsumowanie" sheetId="35" r:id="rId35"/>
  </sheets>
  <calcPr calcId="162913"/>
</workbook>
</file>

<file path=xl/calcChain.xml><?xml version="1.0" encoding="utf-8"?>
<calcChain xmlns="http://schemas.openxmlformats.org/spreadsheetml/2006/main">
  <c r="G38" i="35" l="1"/>
  <c r="F38" i="35"/>
  <c r="G37" i="35"/>
  <c r="F37" i="35"/>
  <c r="G35" i="35"/>
  <c r="F35" i="35"/>
  <c r="G33" i="35"/>
  <c r="F33" i="35"/>
  <c r="G31" i="35"/>
  <c r="F31" i="35"/>
  <c r="G30" i="35"/>
  <c r="F30" i="35"/>
  <c r="G29" i="35"/>
  <c r="F29" i="35"/>
  <c r="G26" i="35"/>
  <c r="F26" i="35"/>
  <c r="G24" i="35"/>
  <c r="F24" i="35"/>
  <c r="G22" i="35"/>
  <c r="F22" i="35"/>
  <c r="G36" i="35"/>
  <c r="F36" i="35"/>
  <c r="G34" i="35"/>
  <c r="F34" i="35"/>
  <c r="G32" i="35"/>
  <c r="F32" i="35"/>
  <c r="G28" i="35"/>
  <c r="F28" i="35"/>
  <c r="G27" i="35"/>
  <c r="F27" i="35"/>
  <c r="G25" i="35"/>
  <c r="F25" i="35"/>
  <c r="G23" i="35"/>
  <c r="F23" i="35"/>
  <c r="G21" i="35"/>
  <c r="F21" i="35"/>
  <c r="G20" i="35"/>
  <c r="F20" i="35"/>
  <c r="G19" i="35"/>
  <c r="F19" i="35"/>
  <c r="G18" i="35"/>
  <c r="F18" i="35"/>
  <c r="G17" i="35"/>
  <c r="F17" i="35"/>
  <c r="G16" i="35"/>
  <c r="F16" i="35"/>
  <c r="G15" i="35"/>
  <c r="F15" i="35"/>
  <c r="G14" i="35"/>
  <c r="F14" i="35"/>
  <c r="G13" i="35"/>
  <c r="F13" i="35"/>
  <c r="G12" i="35"/>
  <c r="F12" i="35"/>
  <c r="G11" i="35"/>
  <c r="F11" i="35"/>
  <c r="G10" i="35"/>
  <c r="F10" i="35"/>
  <c r="G9" i="35"/>
  <c r="F9" i="35"/>
  <c r="G8" i="35"/>
  <c r="F8" i="35"/>
  <c r="G7" i="35"/>
  <c r="F7" i="35"/>
  <c r="G6" i="35"/>
  <c r="F6" i="35"/>
  <c r="G5" i="35"/>
  <c r="G39" i="35" s="1"/>
  <c r="F5" i="35"/>
  <c r="F39" i="35" s="1"/>
  <c r="L25" i="31" l="1"/>
  <c r="N80" i="18" l="1"/>
  <c r="L80" i="18"/>
  <c r="P134" i="10" l="1"/>
  <c r="N117" i="10"/>
  <c r="N111" i="10"/>
  <c r="N105" i="10"/>
  <c r="N103" i="10"/>
  <c r="N97" i="10"/>
  <c r="N95" i="10"/>
  <c r="N89" i="10"/>
  <c r="N83" i="10"/>
  <c r="I53" i="10"/>
  <c r="M129" i="7" l="1"/>
  <c r="M127" i="7"/>
  <c r="M118" i="7"/>
  <c r="I118" i="7"/>
  <c r="M116" i="7"/>
  <c r="M115" i="7"/>
  <c r="I114" i="7"/>
  <c r="I111" i="7"/>
  <c r="M110" i="7"/>
  <c r="M105" i="7"/>
  <c r="M103" i="7"/>
  <c r="M101" i="7"/>
  <c r="M97" i="7"/>
  <c r="M96" i="7"/>
  <c r="I95" i="7"/>
  <c r="M93" i="7"/>
  <c r="M89" i="7"/>
  <c r="M78" i="7"/>
  <c r="I77" i="7"/>
  <c r="M72" i="7"/>
  <c r="M70" i="7"/>
  <c r="I69" i="7"/>
  <c r="M67" i="7"/>
  <c r="I65" i="7"/>
  <c r="I58" i="7"/>
  <c r="M52" i="7"/>
  <c r="I51" i="7"/>
  <c r="M48" i="7"/>
  <c r="M46" i="7"/>
  <c r="I46" i="7"/>
  <c r="M45" i="7"/>
  <c r="M39" i="7"/>
  <c r="M28" i="7"/>
  <c r="P98" i="1" l="1"/>
  <c r="P93" i="1"/>
  <c r="P91" i="1"/>
  <c r="P88" i="1"/>
  <c r="P84" i="1"/>
  <c r="P78" i="1"/>
  <c r="E39" i="35" l="1"/>
  <c r="D39" i="35"/>
  <c r="C39" i="35"/>
  <c r="B39" i="35"/>
  <c r="O8" i="6" l="1"/>
  <c r="M8" i="6"/>
  <c r="N30" i="34" l="1"/>
  <c r="N43" i="30"/>
  <c r="L43" i="30"/>
  <c r="P24" i="25"/>
  <c r="P23" i="25"/>
  <c r="P22" i="25"/>
  <c r="P21" i="25"/>
  <c r="T69" i="17" l="1"/>
  <c r="S69" i="17"/>
  <c r="T68" i="17"/>
  <c r="S68" i="17"/>
  <c r="N68" i="17" s="1"/>
  <c r="N67" i="17"/>
  <c r="T66" i="17"/>
  <c r="S66" i="17"/>
  <c r="N66" i="17" s="1"/>
  <c r="T63" i="17"/>
  <c r="S63" i="17"/>
  <c r="N63" i="17" s="1"/>
  <c r="T62" i="17"/>
  <c r="S62" i="17"/>
  <c r="N62" i="17" s="1"/>
  <c r="T58" i="17"/>
  <c r="S58" i="17"/>
  <c r="N58" i="17" s="1"/>
  <c r="T57" i="17"/>
  <c r="S57" i="17"/>
  <c r="N57" i="17" s="1"/>
  <c r="T56" i="17"/>
  <c r="S56" i="17"/>
  <c r="N56" i="17" s="1"/>
  <c r="T55" i="17"/>
  <c r="S55" i="17"/>
  <c r="N55" i="17" s="1"/>
  <c r="T54" i="17"/>
  <c r="S54" i="17"/>
  <c r="N54" i="17" s="1"/>
  <c r="T53" i="17"/>
  <c r="S53" i="17"/>
  <c r="N53" i="17" s="1"/>
  <c r="T52" i="17"/>
  <c r="S52" i="17"/>
  <c r="N52" i="17" s="1"/>
  <c r="T51" i="17"/>
  <c r="S51" i="17"/>
  <c r="N51" i="17" s="1"/>
  <c r="T49" i="17"/>
  <c r="S49" i="17"/>
  <c r="N49" i="17" s="1"/>
  <c r="T48" i="17"/>
  <c r="S48" i="17"/>
  <c r="N48" i="17" s="1"/>
  <c r="T46" i="17"/>
  <c r="S46" i="17"/>
  <c r="T45" i="17"/>
  <c r="S45" i="17"/>
  <c r="T44" i="17"/>
  <c r="S44" i="17"/>
  <c r="T43" i="17"/>
  <c r="S43" i="17"/>
  <c r="T42" i="17"/>
  <c r="M42" i="17"/>
  <c r="O42" i="17" s="1"/>
  <c r="S42" i="17" s="1"/>
  <c r="T39" i="17"/>
  <c r="S39" i="17"/>
  <c r="T37" i="17"/>
  <c r="S37" i="17"/>
  <c r="T36" i="17"/>
  <c r="S36" i="17"/>
  <c r="T33" i="17"/>
  <c r="S33" i="17"/>
  <c r="T32" i="17"/>
  <c r="S32" i="17"/>
  <c r="T29" i="17"/>
  <c r="S29" i="17"/>
  <c r="T28" i="17"/>
  <c r="S28" i="17"/>
  <c r="T27" i="17"/>
  <c r="S27" i="17"/>
  <c r="T26" i="17"/>
  <c r="S26" i="17"/>
  <c r="T25" i="17"/>
  <c r="S25" i="17"/>
  <c r="T24" i="17"/>
  <c r="S24" i="17"/>
  <c r="T23" i="17"/>
  <c r="S23" i="17"/>
  <c r="T22" i="17"/>
  <c r="S22" i="17"/>
  <c r="T20" i="17"/>
  <c r="S20" i="17"/>
  <c r="T16" i="17"/>
  <c r="S16" i="17"/>
  <c r="T14" i="17"/>
  <c r="S14" i="17"/>
  <c r="T11" i="17"/>
  <c r="S11" i="17"/>
  <c r="T8" i="17"/>
  <c r="S8" i="17"/>
  <c r="T7" i="17"/>
  <c r="S7" i="17"/>
  <c r="T5" i="17" l="1"/>
  <c r="Y5" i="17" s="1"/>
  <c r="S4" i="17"/>
  <c r="X4" i="17" s="1"/>
  <c r="T4" i="17"/>
  <c r="Y4" i="17" s="1"/>
  <c r="S5" i="17"/>
  <c r="X5" i="17" s="1"/>
  <c r="Z5" i="17" l="1"/>
  <c r="Z4" i="17"/>
  <c r="N84" i="9" l="1"/>
  <c r="P84" i="9" s="1"/>
  <c r="P83" i="9"/>
  <c r="P79" i="9"/>
  <c r="N75" i="9"/>
  <c r="P75" i="9" s="1"/>
  <c r="P69" i="9"/>
  <c r="N79" i="8" l="1"/>
  <c r="P84" i="2" l="1"/>
  <c r="P83" i="2"/>
  <c r="P82" i="2"/>
  <c r="P80" i="2"/>
  <c r="P76" i="2"/>
</calcChain>
</file>

<file path=xl/sharedStrings.xml><?xml version="1.0" encoding="utf-8"?>
<sst xmlns="http://schemas.openxmlformats.org/spreadsheetml/2006/main" count="13769" uniqueCount="5763">
  <si>
    <t>L.p.</t>
  </si>
  <si>
    <t>Priorytet PROW</t>
  </si>
  <si>
    <t>Cel KSOW</t>
  </si>
  <si>
    <t>Działanie KSOW</t>
  </si>
  <si>
    <t>Nazwa / tytuł operacji</t>
  </si>
  <si>
    <t>Cel, przedmiot i temat operacji</t>
  </si>
  <si>
    <t>Forma realizacji operacji</t>
  </si>
  <si>
    <t>Wskaźniki monitorowania realizacji operacji</t>
  </si>
  <si>
    <t>Wnioskodawca</t>
  </si>
  <si>
    <t>Siedziba wnioskodawcy</t>
  </si>
  <si>
    <t>Wskaźnik</t>
  </si>
  <si>
    <t>Jednostka</t>
  </si>
  <si>
    <t>a</t>
  </si>
  <si>
    <t>b</t>
  </si>
  <si>
    <t>c</t>
  </si>
  <si>
    <t>d</t>
  </si>
  <si>
    <t>e</t>
  </si>
  <si>
    <t>f</t>
  </si>
  <si>
    <t>g</t>
  </si>
  <si>
    <t>h</t>
  </si>
  <si>
    <t>i</t>
  </si>
  <si>
    <t>j</t>
  </si>
  <si>
    <t>k</t>
  </si>
  <si>
    <t>l</t>
  </si>
  <si>
    <t>m</t>
  </si>
  <si>
    <t>n</t>
  </si>
  <si>
    <t>o</t>
  </si>
  <si>
    <t>p</t>
  </si>
  <si>
    <t>r</t>
  </si>
  <si>
    <t>s</t>
  </si>
  <si>
    <t>II-IV</t>
  </si>
  <si>
    <t>I-IV</t>
  </si>
  <si>
    <t>1, 5</t>
  </si>
  <si>
    <t>konferencja</t>
  </si>
  <si>
    <t>III-IV</t>
  </si>
  <si>
    <t>3, 4</t>
  </si>
  <si>
    <t>I-II</t>
  </si>
  <si>
    <t>II-III</t>
  </si>
  <si>
    <t>1, 4, 5</t>
  </si>
  <si>
    <t>I-III</t>
  </si>
  <si>
    <t>I</t>
  </si>
  <si>
    <t>II</t>
  </si>
  <si>
    <t>IV</t>
  </si>
  <si>
    <t>wyjazd studyjny</t>
  </si>
  <si>
    <t>liczba uczestników</t>
  </si>
  <si>
    <t>Operacje własne</t>
  </si>
  <si>
    <t>Operacje partnerów</t>
  </si>
  <si>
    <t>liczba</t>
  </si>
  <si>
    <t>kwota</t>
  </si>
  <si>
    <t xml:space="preserve">liczba </t>
  </si>
  <si>
    <t>Przed zmianą</t>
  </si>
  <si>
    <t>-</t>
  </si>
  <si>
    <t>Po zmianie</t>
  </si>
  <si>
    <t>Uniwersytet Przyrodniczy we Wrocławiu</t>
  </si>
  <si>
    <t>4, 5</t>
  </si>
  <si>
    <t>Liczba uczestników</t>
  </si>
  <si>
    <t>szkolenie</t>
  </si>
  <si>
    <t>Kujawsko-Pomorski Ośrodek Doradztwa Rolniczego w Minikowie</t>
  </si>
  <si>
    <t>Nazwa/tytuł operacji</t>
  </si>
  <si>
    <t>Grupa docelowa</t>
  </si>
  <si>
    <t>Harmonogram / termin realizacji 
(w ujęciu kwartalnym)</t>
  </si>
  <si>
    <t>Budżet brutto operacji  
(w zł)</t>
  </si>
  <si>
    <t>Koszt kwalifikowalny operacji (w zł)</t>
  </si>
  <si>
    <t xml:space="preserve">Jednostka </t>
  </si>
  <si>
    <t>I, II, V</t>
  </si>
  <si>
    <t>1, 2, 3, 4, 5</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</si>
  <si>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</si>
  <si>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</si>
  <si>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</si>
  <si>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liczba konferencji, spotkań, seminariów</t>
  </si>
  <si>
    <t>1</t>
  </si>
  <si>
    <t>Środowisko akademickie, samorządowcy, lokalni liderzy Odnowy Dolnośląskiej Wsi, LGD, przedsiębiorcy, rolnicy i leśnicy, członkowie klastrów.</t>
  </si>
  <si>
    <t xml:space="preserve"> -</t>
  </si>
  <si>
    <t>Urząd Marszałkowski Województwa Dolnośląskiego</t>
  </si>
  <si>
    <t>Wybrzeże Słowackiego 12-14, 50-411 Wrocław</t>
  </si>
  <si>
    <t>45</t>
  </si>
  <si>
    <t xml:space="preserve">liczba wydanych broszur, artykułów, publikacji itp. </t>
  </si>
  <si>
    <t>116</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</si>
  <si>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</si>
  <si>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</si>
  <si>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</si>
  <si>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</si>
  <si>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liczba targów, wystaw, jarmarków, festynów, dożynek</t>
  </si>
  <si>
    <t xml:space="preserve">osoby zainteresowane żywnością regionalną, ekologiczną, rękodziełem </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</si>
  <si>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</si>
  <si>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</si>
  <si>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</si>
  <si>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</si>
  <si>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</si>
  <si>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</si>
  <si>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7</t>
  </si>
  <si>
    <t>Targi Grüne Woche 2016 w Berlinie</t>
  </si>
  <si>
    <t>6</t>
  </si>
  <si>
    <t>Międzynarodowe Targi Turystyki Wiejskiej i Agroturystyki Agrotravel w Kielcach</t>
  </si>
  <si>
    <t>osoby zainteresowane żywnością regionalną, ekologiczną, rękodziełem, agroturystyką</t>
  </si>
  <si>
    <t>10</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</si>
  <si>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</si>
  <si>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</si>
  <si>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</si>
  <si>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organizacja podsumowania konkursu</t>
  </si>
  <si>
    <t>liczba konkursów</t>
  </si>
  <si>
    <t>przedstawiciele grup odnowy wsi, liderzy wiejscy, przedstawiciele samorządów gminnych</t>
  </si>
  <si>
    <t>liczba nagród finansowych dla laureatów konkursu</t>
  </si>
  <si>
    <t>15</t>
  </si>
  <si>
    <t>liczba uczestników podsumowania konkursów</t>
  </si>
  <si>
    <t>600</t>
  </si>
  <si>
    <t>liczba upominków dla laureatów</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</si>
  <si>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</si>
  <si>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</si>
  <si>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</si>
  <si>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</si>
  <si>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Ul. C.K. Norwida 25, 50-375 Wrocław</t>
  </si>
  <si>
    <t>liczba uczestników konferencji, spotkań, seminariów</t>
  </si>
  <si>
    <t>80</t>
  </si>
  <si>
    <t>200</t>
  </si>
  <si>
    <t>4</t>
  </si>
  <si>
    <t>I, III, V</t>
  </si>
  <si>
    <t>Realizacja audycji telewizyjnej pt. "Zrób to ze smakiem"</t>
  </si>
  <si>
    <t>produkcja i emisja audycji telewizyjnej</t>
  </si>
  <si>
    <t>liczba odcinków audycji telewizyjnej</t>
  </si>
  <si>
    <t>mieszkańcy obszarów wiejskich, osoby zainteresowane przedsiębiorczością na wsi, produktami regionalnymi, tradycyjnymi, ekologicznymi</t>
  </si>
  <si>
    <t>TVP S.A. o. we Wrocławiu</t>
  </si>
  <si>
    <t>Ul. Karkonoska 8, 53-015 Wrocław</t>
  </si>
  <si>
    <t>III, VI</t>
  </si>
  <si>
    <t>Prezentacje wojewódzkie "Tradycyjnych Stołów  Wielkanocnych, Palm i Pisanek"</t>
  </si>
  <si>
    <t>zaktywizowanie mieszkańców obszarów wiejskich do współpracy i budowania partnerskich relacji.</t>
  </si>
  <si>
    <t>organizacja prezentacji</t>
  </si>
  <si>
    <t>członkinie Kół Gospodyń Wiejskich</t>
  </si>
  <si>
    <t>Dolnośląski Ośrodek Doradztwa Rolniczego we Wrocławiu</t>
  </si>
  <si>
    <t>Ul. Zwycięska 8, 53-033 Wrocław</t>
  </si>
  <si>
    <t>26</t>
  </si>
  <si>
    <t>liczba upominków/nagród dla uczestników</t>
  </si>
  <si>
    <t>32</t>
  </si>
  <si>
    <t>obsługa radiowa wydarzenia</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</si>
  <si>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</si>
  <si>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</si>
  <si>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</si>
  <si>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</si>
  <si>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</si>
  <si>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</si>
  <si>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54</t>
  </si>
  <si>
    <t>liczba banerów promujących wydarzenie</t>
  </si>
  <si>
    <t>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</si>
  <si>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</si>
  <si>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</si>
  <si>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</si>
  <si>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</si>
  <si>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98</t>
  </si>
  <si>
    <t>42</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</si>
  <si>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</si>
  <si>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</si>
  <si>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</si>
  <si>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</si>
  <si>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liczba ulotek, plakatów</t>
  </si>
  <si>
    <t>400</t>
  </si>
  <si>
    <t>liczba szkoleń, warsztatów</t>
  </si>
  <si>
    <t>2</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</si>
  <si>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</si>
  <si>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</si>
  <si>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</si>
  <si>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</si>
  <si>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</si>
  <si>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30</t>
  </si>
  <si>
    <t>liczba plakatów, banerów</t>
  </si>
  <si>
    <t>206</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</si>
  <si>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</si>
  <si>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</si>
  <si>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</si>
  <si>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</si>
  <si>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</si>
  <si>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210</t>
  </si>
  <si>
    <t>liczba nagród dla laureatów</t>
  </si>
  <si>
    <t>60</t>
  </si>
  <si>
    <t>I, VI</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</si>
  <si>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</si>
  <si>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</si>
  <si>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</si>
  <si>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</si>
  <si>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Polsko-Czeskie Towarzystwo Naukowe</t>
  </si>
  <si>
    <t>Rynek 58, 50-116 Wrocław</t>
  </si>
  <si>
    <t xml:space="preserve">liczba wydanych broszur, artykułów, publikacji </t>
  </si>
  <si>
    <t>1000</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</si>
  <si>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</si>
  <si>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</si>
  <si>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</si>
  <si>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</si>
  <si>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</si>
  <si>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 xml:space="preserve">liczba konkursów </t>
  </si>
  <si>
    <t>producenci produktów regionalnych, tradycyjnych, przetwórcy, rolnicy, właściciele gosp. agroturystycznych, LGD, KGW</t>
  </si>
  <si>
    <t xml:space="preserve"> liczba nagród dla laureatów i wyróżnionych</t>
  </si>
  <si>
    <t xml:space="preserve"> liczba wystawców</t>
  </si>
  <si>
    <t>II, III</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</si>
  <si>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</si>
  <si>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</si>
  <si>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</si>
  <si>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</si>
  <si>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</si>
  <si>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</si>
  <si>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</si>
  <si>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liczba banerów promującychy wydarzenie</t>
  </si>
  <si>
    <t>Targi Grüne Woche w Berlinie</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</si>
  <si>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</si>
  <si>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t>
  </si>
  <si>
    <t xml:space="preserve">liczba upominków dla uczestników prezentacji </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</si>
  <si>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</si>
  <si>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są uczestnikami prezentacji</t>
  </si>
  <si>
    <t>organizacja konkursu</t>
  </si>
  <si>
    <t>I,II</t>
  </si>
  <si>
    <t>Konferencja "Agrotechniczne aspekty uprawy winorośli i jakości wina w Polsce"</t>
  </si>
  <si>
    <t>liczba wyjazdów studyjnych</t>
  </si>
  <si>
    <t>liczba uczestników wyjazdu studyjnego</t>
  </si>
  <si>
    <t>Tworzenie sieci współpracy pomiędzy Lokalnymi Grupami Działania oraz podniesienie wiedzy Lokalnych Grup Działania w zakresie PROW 2014-2020 na obszarze Dolnego Śląska</t>
  </si>
  <si>
    <t>szkolenia</t>
  </si>
  <si>
    <t>Liczba szkoleń/ seminariów/ warsztatów</t>
  </si>
  <si>
    <t xml:space="preserve">pracownicy, członkowie zarządów, rad oceniających oraz członkowie LGD z obszaru Dolnego Śląska , z czego co najmniej połowę będą stanowić osoby do 35 roku życia. Uczestnicy to osoby w różnym wieku i stopniu wykształcenia pochodzący z obszarów wiejskich Dolnego Śląska zaangażowani w realizacje programu Leader na lata 2014- 2020. Obecnie osoby nowozatrudnione w LGD najczęściej stanowią osoby młode, nie przekraczające 35 r. ż. </t>
  </si>
  <si>
    <t xml:space="preserve"> - </t>
  </si>
  <si>
    <t>Związek Stowarzyszeń "Dolnośląska Sieć Partnerstw LGD"</t>
  </si>
  <si>
    <t>Karpacz, ul. Konstytucji 3 maja 25, 58-540 Karpacz</t>
  </si>
  <si>
    <t>liczba uczestników szkoleń</t>
  </si>
  <si>
    <t xml:space="preserve">Święto Sera i Wina Spotkanie Regionów </t>
  </si>
  <si>
    <t xml:space="preserve">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Tematy zgodne z § 17 ust. 1 pkt  9 rozporządzenia rozporządzenia Ministra Rolnictwa i Rozwoju Wsi z dnia 17 stycznia 2017 r. w sprawie krajowej sieci obszarów wiejskich w ramach Programu Rozwoju Obszarów Wiejskich na lata 2014–2020 </t>
  </si>
  <si>
    <t>szkolenia; wydarzenie targowe; publikacja</t>
  </si>
  <si>
    <t xml:space="preserve">Grupę docelową stanowią:
• producenci sera i wina z Dolnego Śląska – około 80 os.;
• mieszkańcy Dolnego Śląska – głównie Wrocławia i okolic (w szczególności okolic Pawłowic, Domaszczyna, Ramiszowa, Mirkowa) -  dorośli oraz dzieci i młodzież (do 1 500 os.).
</t>
  </si>
  <si>
    <t xml:space="preserve">Uniwersytet Przyrodniczy we Wrocławiu </t>
  </si>
  <si>
    <t>Wrocław, ul. Norwida 25,  50-375 Wrocław</t>
  </si>
  <si>
    <t>liczba materiałów informacyjnych/promocyjnych</t>
  </si>
  <si>
    <t xml:space="preserve">Celem operacji  jest  zwiększenie liczby inicjatyw mieszkańców terenów wiejskich na rzecz rozwoju gospodarczego wsi. Chcemy, żeby inicjatywę podejmowało  więcej osób, zwłaszcza w młodym wieku, do 35 roku życia. Tym sposobem będziemy zapobiegać zawodowej inercji oraz wykluczeniu gospodarczemu ze względu na odległość od wielkich aglomeracji.  Zachęcimy widzów programu, by tam gdzie mieszkają znaleźli zatrudnienie, samodzielnie zorganizowali miejsce pracy, zatrudnili też innych mieszkańców okolicy. Tematy zgodne z § 17 ust. 1 pkt  9 rozporządzenia rozporządzenia Ministra Rolnictwa i Rozwoju Wsi z dnia 17 stycznia 2017 r. w sprawie krajowej sieci obszarów wiejskich w ramach Programu Rozwoju Obszarów Wiejskich na lata 2014–2020 </t>
  </si>
  <si>
    <t xml:space="preserve">produkcja i emisja audycji telewizyjnej 
</t>
  </si>
  <si>
    <t>Widzem cyklu programów „Zrób to ze smakiem” w TVP Wrocław są przede wszystkim osoby w wieku od 20 do 35 lat, zainteresowane ekologią, życiem na wsi, prowadzeniem tam działalności gospodarczej, zbliżeniem do natury i zachowaniem jej w dobrym stanie.</t>
  </si>
  <si>
    <t>Telewizja Polska S.A. oddział we Wrocławiu</t>
  </si>
  <si>
    <t>Wrocław, ul. Karkonoska 8, 53-015 Wrocław</t>
  </si>
  <si>
    <t>Doświadczenia, które łaczą - wymiana wiedzy pomiędzy partnerami KSOW</t>
  </si>
  <si>
    <t xml:space="preserve">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oraz kultywowanie tradycji wiejskich poprzez współorganizację i współuczestnictwo w szeregu działań odbywających się na terenie gmin: Dzierżoniów, Międzylesie i Kłodzko w okresie od lipca do końca października 2017 roku. Tematy zgodne z § 17 ust. 1 pkt  9 rozporządzenia rozporządzenia Ministra Rolnictwa i Rozwoju Wsi z dnia 17 stycznia 2017 r. w sprawie krajowej sieci obszarów wiejskich w ramach Programu Rozwoju Obszarów Wiejskich na lata 2014–2020 </t>
  </si>
  <si>
    <t>Grupę docelową projektu stanowią mieszkańcy gmin wiejskich: Dzierżoniów, Kłodzko, Międzylesie - łącznie 120 osób, po 40 osób z każdej z gmin. Ponad połowę grupy docelowej stanowić będą osoby poniżej 35 roku życia, będące członkami Młodzieżowych Rad Gmin, osoby działające społecznie. Drugą grupą stanowić będą członkinie Kół Gospodyń Wiejskich, również angażujące się społecznie</t>
  </si>
  <si>
    <t>Gmina Dzierżoniów</t>
  </si>
  <si>
    <t>Dzierżoniów, ul. Piastowska 1, 58-200 Dzierżoniów</t>
  </si>
  <si>
    <t>liczba uczestników wyjazdów studyjnych</t>
  </si>
  <si>
    <t>liczba konferencji/kongresów</t>
  </si>
  <si>
    <t>liczba uczestników konferencji/kongresów</t>
  </si>
  <si>
    <t>liczba sztuk publikacji</t>
  </si>
  <si>
    <t xml:space="preserve">Działalność międzynarodowej sieci "muzeów domowych" (ze szczególnym uwzględnieniem segmentu dolnoślaskiego) w 2017 r. jako czynnika kulturalnego i społeczno-gospodarczego rozwoju obszarów wiejskich </t>
  </si>
  <si>
    <t xml:space="preserve">celem operacji jest resjestracja, dokumentacja, naukowe opracowanie i popularyzacja prywatnych zbiorów pamiątek i zabytków jako formy dziedzictwa kulturowego wsi Dolnego Śląska oraz wykorzystanie  tych działań do rozwoju kulturalnego i społeczno-gospodarczego obszarów wiejskich.  Tematy zgodne z § 17 ust. 1 pkt  9 rozporządzenia rozporządzenia Ministra Rolnictwa i Rozwoju Wsi z dnia 17 stycznia 2017 r. w sprawie krajowej sieci obszarów wiejskich w ramach Programu Rozwoju Obszarów Wiejskich na lata 2014–2020 </t>
  </si>
  <si>
    <t>konferencja/kongres; publikacja</t>
  </si>
  <si>
    <t>organizatorzy muzeów domowych eksperci-konsultanci z różnych dziedzin wiedzy o muzeach, kulturze ludowej, przedstawiciele samorządów, instytucji kultury i organizacji pozarządowych</t>
  </si>
  <si>
    <t>Wrocław, Rynek 58, 50-116 Wrocław</t>
  </si>
  <si>
    <t xml:space="preserve">Rolnictwo wspierane społecznie - zmiejszenie barier wejścia na rynek dla dolnośląskich produktów żywności wysokiej jakości </t>
  </si>
  <si>
    <t xml:space="preserve">Celem jest pobudzenie rozwoju dolnośląskiego rynku żywności wysokiej jakości poprzez eksperckie wspieranie producentów, inicjowanie współpracy na linii producent – koordynator sieci – konsument oraz edukację konsumentów prowadzącą do zmiany mentalności i postaw.
Prowadzone w ramach operacji działania mają doprowadzić do zainicjowania współpracy partnerskiej na linii producent żywności wysokiej jakości – koordynator sieci powiązań – konsument w myśl założeń rolnictwa wspieranego społecznie. Tematy zgodne z § 17 ust. 1 pkt  9 rozporządzenia rozporządzenia Ministra Rolnictwa i Rozwoju Wsi z dnia 17 stycznia 2017 r. w sprawie krajowej sieci obszarów wiejskich w ramach Programu Rozwoju Obszarów Wiejskich na lata 2014–2020 
</t>
  </si>
  <si>
    <t>konferencja/kongres; publikacja; materiały informacyjno-promocyjne</t>
  </si>
  <si>
    <t xml:space="preserve">Stowarzyszenie "Żywność dla przyszłości" </t>
  </si>
  <si>
    <t xml:space="preserve">Edukacja przyrodniczo-leśna jako narzędzie działań na rzecz odtwarzania, ochrony i wzmacniania ekosystemów związanych z leśnictwem na obszarze Doliny Baryczy </t>
  </si>
  <si>
    <t xml:space="preserve">Celem realizacji operacji proponowanej przez Nadleśnictwo jest  promocja walorów przyrodniczo-kulturowych i oferty turystycznej Doliny Baryczy, a także przekazywanie informacji o polityce rozwoju obszaru, nawiązywanie współpracy z możliwie jak największą liczbą Partnerów i aktywizacja mieszkańców na rzecz podejmowania inicjatyw w zakresie rozwoju obszaru poprzez propagowanie wiedzy na temat Doliny Baryczy. hrony przyrody i zachowania krajobrazu.  Tematy zgodne z § 17 ust. 1 pkt  9 rozporządzenia rozporządzenia Ministra Rolnictwa i Rozwoju Wsi z dnia 17 stycznia 2017 r. w sprawie krajowej sieci obszarów wiejskich w ramach Programu Rozwoju Obszarów Wiejskich na lata 2014–2020 
</t>
  </si>
  <si>
    <t>publikacja; realizacja audycji telewizyjnych</t>
  </si>
  <si>
    <t>osoby biorące udział w działaniach otwartych Nadleśnictwa (są to pikniki edukacyjno-rodzinne i imprezy sportowe organizowane w ramach współpracy z różnymi partnerami); Osoby biorące udział w działaniach dla grup zorganizowanych Nadleśnictwa (są to głównie działania własne Nadleśnictwa, w tym zajęcia edukacyjne, warsztaty, prelekcje, konkursy prowadzone w Centrum Edukacji LKP, na szkółce leśnej)</t>
  </si>
  <si>
    <t xml:space="preserve">Państwowe Gospodarstwo Leśne Lasy Państwowe Nadleśnictwo Żmigród </t>
  </si>
  <si>
    <t>Żmigród, Parkowa 4a, 55-140 Żmigród</t>
  </si>
  <si>
    <t>liczba odcinków audycji telewizyjne</t>
  </si>
  <si>
    <t xml:space="preserve">XXII Regionalna Wystawa Zwierząt Hodowlanych w Piotrowicach </t>
  </si>
  <si>
    <t xml:space="preserve">celem operacji jest inicjowanie i promowanie osiągnieć w hodowli zwierząt oraz prezentowanie najnowszych technologii. Osiągnięcia hodowlane prezentowane będą przez dolnośląskich hodowców: bydła, koni, trzody chlewnej, owiec kóz, królików, a także drobnego inwentarza.  Tematy zgodne z § 17 ust. 1 pkt  9 rozporządzenia rozporządzenia Ministra Rolnictwa i Rozwoju Wsi z dnia 17 stycznia 2017 r. w sprawie krajowej sieci obszarów wiejskich w ramach Programu Rozwoju Obszarów Wiejskich na lata 2014–2020 
</t>
  </si>
  <si>
    <t xml:space="preserve">organizacja wystawy plenerowej </t>
  </si>
  <si>
    <t xml:space="preserve">Grupą docelową są dolnośląscy hodowcy: bydła, koni, trzody chlewnej, owiec kóz, królików, 
a także drobnego inwentarza. W grupie docelowej znajdą się również przedstawiciele instytucji działających na rzecz hodowców: Agencja Rynku Rolnego, Regionalny Związek Hodowców Bydła i Producentów Mleka we Wrocławiu, Polski Związek Hodowców i Producentów Trzody Chlewnej „POLSUS”, Okręgowy Związek Hodowców Koni we Wrocławiu, Regionalny Związek Hodowców Owiec i Kóz w Opolu, Krajowy Związek Hodowców Królików. Ponadto, wystawa skierowana jest do mieszkańców obszarów wiejskich zainteresowanych tematyką związaną z hodowlą zwierząt gospodarskich. </t>
  </si>
  <si>
    <t>Wrocław, ul. Zwycięska 8, 53-033 Wrocław</t>
  </si>
  <si>
    <t>liczba upominków dla hodowców zwierząt</t>
  </si>
  <si>
    <t xml:space="preserve">Celem operacji jest z integrowanie środowisk pszczelarskich, rozwój pszczelarstwa jako integralnej części rolnictwa i ochrony środowiska naturalnego oraz popularyzowanie i promowanie dolnośląskiego miodu i innych produktów pszczelich. Dzięki organizacji powyższego zadania możliwe jest promowanie polskich i regionalnych producentów, tworzenie nowych łańcuchów odbiorców oraz długofalowych efektów, podnoszenie świadomości wśród potencjalnych klientów oraz aktywizacja mieszkańców wsi na rzecz podejmowania inicjatyw w zakresie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</si>
  <si>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Grupę docelową stanowić będą pszczelarze należący do 4 dolnośląskich związków pszczelarzy: Dolnośląskiego Związku Pszczelarzy we Wrocławiu, Związku Pszczelarzy Ziemi Legnickiej w Legnicy, Regionalnego Związku Pszczelarzy w Jeleniej Górze, Rejonowego Zrzeszenia Pszczelarzy w Oławie; mieszkańcy obszarów wiejskich oraz miasta Wrocławia.
</t>
  </si>
  <si>
    <t>Udział SM KaMos w Targach Pyszna Polska</t>
  </si>
  <si>
    <t xml:space="preserve">celem operacji jest upowszechnienie wiedzy wśród klientów odnośnie innowacyjnych rozwiązań obróbki mleka z zachowaniem metod wytwarzania produktów tradycyjnych i certyfikowanych znakiem: Jakość Tradycja (sery pleśniowe, twarogi). Promocja produktów tradycyjnych wpisanych na Listę Produktów Tradycyjnych MRiRW. Promocja i zwiększenie rozpoznawalności produktów tradycyjnych i certyfikowanych znakiem Jakość Tradycja (sery pleśniowe, twarogi) poprzez prezentacja materiałów informacyjnych i degustację.  Tematy zgodne z § 17 ust. 1 pkt  9 rozporządzenia rozporządzenia Ministra Rolnictwa i Rozwoju Wsi z dnia 17 stycznia 2017 r. w sprawie krajowej sieci obszarów wiejskich w ramach Programu Rozwoju Obszarów Wiejskich na lata 2014–2020 
</t>
  </si>
  <si>
    <t>organizacja stoiska wystawienniczego na targach</t>
  </si>
  <si>
    <t>Spółdzielnia Mleczarska KaMos</t>
  </si>
  <si>
    <t>Kamienna Góra, ul. Towarowa 41, 58-400 Kamienna Góra</t>
  </si>
  <si>
    <t>Festyn Dolnośląska Wieś Zaprasza 2017</t>
  </si>
  <si>
    <t xml:space="preserve">Celem operacji jest  wypromowanie marki dolnośląskich produktów lokalnych, upowszechnienie form sprzedaży bezpośredniej, dalszego rozwoju wszelkich form turystyki wiejskiej, rekreacji i sportu oraz promocji społecznych i pozarolniczych funkcji gospodarstw rolnych, wpływających na poprawę warunków życia na obszarach wiejskich oraz wypromowanie zdrowego stylu życia, form aktywnego wypoczynku i postaw ekologicznych, w tym związanych z ochroną środowiska. Tematy zgodne z § 17 ust. 1 pkt  9 rozporządzenia rozporządzenia Ministra Rolnictwa i Rozwoju Wsi z dnia 17 stycznia 2017 r. w sprawie krajowej sieci obszarów wiejskich w ramach Programu Rozwoju Obszarów Wiejskich na lata 2014–2020 </t>
  </si>
  <si>
    <t>Grupą docelową działań realizowanych w ramach operacji są rolnicy i mieszkańcy obszarów wiejskich, którzy są producentami wytwarzanych na terenach wiejskich Dolnego Śląska tradycyjnych produktów rolno-spożywczych lub świadczą usługi z zakresu turystyki wiejskiej oraz rękodzieła artystycznego. Oferta prezentowanych usług turystycznych i edukacyjnych skierowana jest do mieszkańców aglomeracji wrocławskiej oraz organizatorów wycieczek  dla młodzieży szkolnej typu „zielona szkoła”.</t>
  </si>
  <si>
    <t>Organizacja 41 edycji Olimpiady Wiedzy i Umiejętności Rolniczych na Uniwersytecie Przyrodniczym we Wrocławiu</t>
  </si>
  <si>
    <t xml:space="preserve">celem operacji jest promowanie wśród młodzieży województwa dolnośląskiego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Tematy zgodne z § 17 ust. 1 pkt  9 rozporządzenia rozporządzenia Ministra Rolnictwa i Rozwoju Wsi z dnia 17 stycznia 2017 r. w sprawie krajowej sieci obszarów wiejskich w ramach Programu Rozwoju Obszarów Wiejskich na lata 2014–2020 </t>
  </si>
  <si>
    <t>liczba zorganizowanych olimpiad</t>
  </si>
  <si>
    <t xml:space="preserve">Operacja jest adresowana głównie do uczniów klas przedmaturalnych i maturalnych ponadgimnazjalnych szkół rolniczych z województwa dolnośląskiego, ale również uczniów innych typów szkół ponadgimnazjalnych. Wszyscy to osoby poniżej dwudziestego roku życia. </t>
  </si>
  <si>
    <t xml:space="preserve">liczba uczestników olimpiady </t>
  </si>
  <si>
    <t xml:space="preserve">Wsie tematyczne jako idea aktywizacji społecznej i ekonomicznej oraz zachowania dziedzictwa dolnośląskich wsi </t>
  </si>
  <si>
    <t xml:space="preserve">Cel operacji to:
- zwiększenie udziału społeczności lokalnych we wdrażaniu inicjatyw na rzecz aktywizacji, zachowania dziedzictwa i pobudzenia przedsiębiorczości wiejskiej  poprzez wdrażanie idei wsi tematycznych na terenie Dolnego Śląska. 
- propagowanie i wymiana dobrych praktyk rozwoju wsi tematycznych na Dolnym Śląsku,
- aktywizacja mieszkańców wsi w kierunku wykorzystania potencjału społecznego, ekonomicznego i dziedzictwa wsi,
- rozpoznanie barier i modeli  rozwojowych wsi tematycznych w celu kierowania odpowiedniego wsparcia, 
- rozwijanie współpracy wsi tematycznych na terenie Dolnego Śląska ukierunkowanej na przekazywanie doświadczeń i uczenie się od siebie nawzajem oraz wspólną promocję.   Tematy zgodne z § 17 ust. 1 pkt  9 rozporządzenia rozporządzenia Ministra Rolnictwa i Rozwoju Wsi z dnia 17 stycznia 2017 r. w sprawie krajowej sieci obszarów wiejskich w ramach Programu Rozwoju Obszarów Wiejskich na lata 2014–2020 
</t>
  </si>
  <si>
    <t>konferencja/kongres; publikacja; analiza/ekspertyza</t>
  </si>
  <si>
    <t xml:space="preserve">liderzy, animatorzy, przedstawiciele organizacji wiejskich, grupy odnowy wsi, rady sołeckie, przedstawiciele samorządów i Lokalnych Grup Działania z terenu Dolnego Śląska, osoby prowadzące działalność agroturystyczną.  </t>
  </si>
  <si>
    <t>Fundacja Ekologiczna "Zielona Akcja"</t>
  </si>
  <si>
    <t>Legnica, Aleja Orła Białego 2, 59-220 Legnica</t>
  </si>
  <si>
    <t>liczba analiz/ekspertyz</t>
  </si>
  <si>
    <t xml:space="preserve">Rozwój obszarów wiejskich i aktywizacja środowiska wiejskiego w Gminie Radków poprzez organizację szkoleń i warsztatu dla mieszkańców </t>
  </si>
  <si>
    <t>Celem operacji jest podniesienie wiedzy i świadomości na rzecz zrównoważonego rozwoju obszarów wiejskich mieszkańców Gminy Radków, szczególnie ludzi młodych związanych ze wsią. Przedmiotowa operacja polegać będzie na przeprowadzeniu cyklu szkoleń dla mieszkańców obszarów wiejskich, w szczególności rolników oraz warsztatu dla pań, w szczególności młodych członkiń z Kół Gospodyń Wiejskich z obszaru Gminy Radków. Inicjatywy te są niezbędne do aktywizacji lokalnej społeczności oraz podniesienia poziomu życia mieszkańców. Działania te mają na celu również uświadomienie uczestnikom jak ważnym jest aby rozwój obszarów wiejskich następował w sposób zrównoważony czyli uwzględniał również potrzeby przyszłych pokoleń.   Tematy zgodne z § 17 ust. 1 pkt  9 rozporządzenia rozporządzenia Ministra Rolnictwa i Rozwoju Wsi z dnia 17 stycznia 2017 r. w sprawie krajowej sieci obszarów wiejskich w ramach Programu Rozwoju Obszarów Wiejskich na lata 2014–2020</t>
  </si>
  <si>
    <t>szkolenie/seminarium/warsztat</t>
  </si>
  <si>
    <t>Zadanie skierowane jest głównie do rolników, osób blisko związanych z rolnictwem, pochodzących przede wszystkim z obszarów wiejskich gminy Radków. Szkolenia skierowane są zwłaszcza do ludzi młodych poniżej 35 roku życia, gdyż to od nich zależeć będzie dalszy rozwój obszarów wiejskich. Realizacja operacji jest konieczna aby przekazać młodym ludziom wiedzę niezbędną do rozwoju oraz poprawy funkcjonowania gospodarstw, a także do wzbudzenia aktywności pozarolniczej. Planowane działanie ma na celu zwiększenie udziału zainteresowanych stron we wdrażaniu inicjatyw na rzecz rozwoju obszarów wiejskich dlatego też będą brać w nich udział głównie ludzie młodzi, pełni nowych pomysłów.</t>
  </si>
  <si>
    <t xml:space="preserve">Gmina Radków </t>
  </si>
  <si>
    <t>Radków, Rynek 1, 57-420 Radków</t>
  </si>
  <si>
    <t>liczba uczestników szkoleń/semiariów/warsztatów</t>
  </si>
  <si>
    <t>Święto Mleka</t>
  </si>
  <si>
    <t>Celem operacji jest wspieranie lokalnego przetwórstwa poprzez promocję regionalnych produktów. Wszelkie działania związane z popularyzacją rodzimych produktów żywnościowych, wprowadzeniem ich na rynek czy ułatwieniem tworzenia sieci kontaktów pomiędzy producentami a konsumentami są niezwykle ważne dla mieszkańców i przedsiębiorców z terenu powiatu kamiennogórskiego.  Tematy zgodne z § 17 ust. 1 pkt  9 rozporządzenia rozporządzenia Ministra Rolnictwa i Rozwoju Wsi z dnia 17 stycznia 2017 r. w sprawie krajowej sieci obszarów wiejskich w ramach Programu Rozwoju Obszarów Wiejskich na lata 2014–2020. Tematy zgodne z § 17 ust. 1 pkt  9 rozporządzenia rozporządzenia Ministra Rolnictwa i Rozwoju Wsi z dnia 17 stycznia 2017 r. w sprawie krajowej sieci obszarów wiejskich w ramach Programu Rozwoju Obszarów Wiejskich na lata 2014–2020</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</si>
  <si>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także do osób zainteresowanym tematem imprezy, będą to mieszkańcy powiatu kamiennogórskiego i powiatów ościennych.</t>
  </si>
  <si>
    <t>Powiat Kamiennogórski</t>
  </si>
  <si>
    <t>Kamienna Góra, ul. Władysława Broniewskiego 4, 58-400 Kamienna Góra</t>
  </si>
  <si>
    <t xml:space="preserve">XI Kaczawskie Warsztaty Artystyczne w Dobkowie - promocja sieci współpracy w Krainie Wygasłych Wulkanów </t>
  </si>
  <si>
    <t xml:space="preserve">Celem operacji jest promocja, wsparcie i rozwój lokalnej wytwórczości i przedsiębiorczości, zwłaszcza w zakresie usług edukacyjnych i turystycznych, 
Sieć współpracy rzemieślników, artystów i dostawców usług turystycznych i okołoturystycznych w regionie wciąż się rozwija, istnieje również duży potencjał ekonomiczny do powstawania nowych podmiotów działających na rynku edukacyjnym i turystycznym na obszarze Gór i Pogórza Kaczawskiego. Kaczawskie Warsztaty Artystyczne są wydarzeniem, które sprzyja zwiększaniu udziału zainteresowanych stron we wdrażaniu inicjatyw na rzecz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</si>
  <si>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Odbiorcami operacji są zarówno podmioty współtworzące ofertę Kaczawskich Warsztatów Artystycznych jak i odwiedzający wydarzenie mieszkańcy okolicznych miejscowości oraz turyści. Wszystkie podmioty prezentujące swoje warsztaty podczas wydarzenia to osoby mieszkające i prowadzące działalność na obszarach wiejskich.
</t>
  </si>
  <si>
    <t>Stowarzyszenie Kaczawskie</t>
  </si>
  <si>
    <t>Mściwojów 45a, 59-407 Mściwojów</t>
  </si>
  <si>
    <t>Przed zminą</t>
  </si>
  <si>
    <t>Wskaźnik monitorowania realizacji operacji</t>
  </si>
  <si>
    <t>Grupa docelowe</t>
  </si>
  <si>
    <t>Harmonogram 
/ termin realizacji (w ujęciu kwartalnym)</t>
  </si>
  <si>
    <t>Budżet brutto operacji (w zł)</t>
  </si>
  <si>
    <t>Koszty kwalifikowalne operacji (w zł)</t>
  </si>
  <si>
    <t>Nazwa</t>
  </si>
  <si>
    <t>Organizacja wizyty studyjnej na temat rozwoju przedsiębiorczości na terenach wiejskich</t>
  </si>
  <si>
    <t>aktywizacja mieszkańców wsi na rzecz podejmowania inicjatyw w zakresie rozwoju obszarów wiejskich</t>
  </si>
  <si>
    <t>wizyta studyjna</t>
  </si>
  <si>
    <t>Liczba wizyt</t>
  </si>
  <si>
    <t>przedstawiciele LGD oraz instytucji zaangażowanych w rozwój przedsiębiorczości na obszarach wiejskich</t>
  </si>
  <si>
    <t>Plac Teatralny 2
 87-100 Toruń</t>
  </si>
  <si>
    <t>ułatwianie wymiany wiedzy pomiędzy podmiotami uczestniczącymi w łańcuchu dostaw żywności, promocja ras rodzimych zwierząt w hodowli i konsumpcji mięsa</t>
  </si>
  <si>
    <t>seminarium</t>
  </si>
  <si>
    <t>Liczba seminariów</t>
  </si>
  <si>
    <t>przedstawiciele organizacji i instytucji odpowiedzialnych za modelowanie łańcuchów dostaw żywności, członkowie regionalnej Sieci Kulinarnego Dziedzictwa, GPR, uczelni wyższych</t>
  </si>
  <si>
    <t>Gala Nagród Marszałka Województwa Kujawsko-Pomorskiego</t>
  </si>
  <si>
    <t>popularyzacja osiągnięć laureatów konkursu w dziedzinie rolnictwa, ekologii</t>
  </si>
  <si>
    <t>Gala Nagród</t>
  </si>
  <si>
    <t>autorzy wybitnych osiągnięć w dziedzinie rolnictwa i rozwoju obszarów wiejskich</t>
  </si>
  <si>
    <t>Forum Rolnicze i Konkurs Sołtys Roku 2016</t>
  </si>
  <si>
    <t>aktywizacja mieszkańców wsi poprzez promowanie najbardziej aktywnych sołtysów</t>
  </si>
  <si>
    <t>konkurs</t>
  </si>
  <si>
    <t>Liczba konkursów</t>
  </si>
  <si>
    <t>rolnicy, grupy producentów rolnych, organizacje i instytucje mające osobowość prawną</t>
  </si>
  <si>
    <t>Liczba konferencji</t>
  </si>
  <si>
    <t>Udział pracowników Urzędu Marszałkowskiego Województwa Kujawsko-Pomorskiego w wizytach studyjnych organizowanych przez Sekretariat Regionalny Krajowej Sieci Obszarów Wiejskich Województwa Kujawsko-Pomorskiego</t>
  </si>
  <si>
    <t>poszerzenie wiedzy pracowników, zwiększenie udziału zainteresowanych stron we wdrażaniu inicjatyw na rzecz rozwoju obszarów wiejskich</t>
  </si>
  <si>
    <t xml:space="preserve">delegacje </t>
  </si>
  <si>
    <t>Liczba delegacji</t>
  </si>
  <si>
    <t>pracownicy Urzędu Marszałkowskiego zaangażowani w rozwój obszarów wiejskich</t>
  </si>
  <si>
    <t>Międzynarodowe Targi Rolno-Spożywcze Grune Woche, Berlin 2016</t>
  </si>
  <si>
    <t>promocja regionu, nawiązanie kontaktów handlowych przez wystawców</t>
  </si>
  <si>
    <t>targi</t>
  </si>
  <si>
    <t>Liczba zwiedzających</t>
  </si>
  <si>
    <t>400 tys.</t>
  </si>
  <si>
    <t>zwiedzający, potencjalni kontrahenci</t>
  </si>
  <si>
    <t>Konkurs "Wieś na weekend"</t>
  </si>
  <si>
    <t>upowszechnienie idei zrzeszania się, podniesienie atrakcyjności turystycznej obszarów wiejskich</t>
  </si>
  <si>
    <t>organizacje i instytucje mające osobowość prawną, z wyłączeniem JST</t>
  </si>
  <si>
    <t>Promocja zrównoważonego rozwoju obszarów wiejskich na krajowych i międzynarodowych imprezach targowych</t>
  </si>
  <si>
    <t>promocja regionu, wzrost poziomu świadomości spoleczeństwa na temat PROW i zrealizowanych projektów</t>
  </si>
  <si>
    <t>promocja na targach</t>
  </si>
  <si>
    <t>Stoisko regionalne na targach</t>
  </si>
  <si>
    <t>osoby zainteresowane rozwojem obszarów wiejskich</t>
  </si>
  <si>
    <t>Kujawsko-Pomorska Gęsina na św. Marcina</t>
  </si>
  <si>
    <t>aktywizacja mieszkańców wsi na rzecz podejmowania inicjatyw w zakresie rozwoju własnych gospodarstw</t>
  </si>
  <si>
    <t>akcja promująca - akcja medialna, konkursy popularyzatorskie, szkolenia</t>
  </si>
  <si>
    <t>Akcja promocyjna</t>
  </si>
  <si>
    <t>mieszkańcy Polski</t>
  </si>
  <si>
    <t>Wsparcie przedsiębiorczości na terenach wiejskich, poprzez promocję żywności wysokiej jakości</t>
  </si>
  <si>
    <t>poprawa konkurencyjności producentów rolnych i przetwórców żywności</t>
  </si>
  <si>
    <t xml:space="preserve">opłata licencyjna, Forum ESDK, mateirały promocyjne, </t>
  </si>
  <si>
    <t>liczba przedsięwzięć</t>
  </si>
  <si>
    <t xml:space="preserve">producenci i przetwórcy żywności lokalnej najwyższej jakości </t>
  </si>
  <si>
    <t>Piknik Leadera</t>
  </si>
  <si>
    <t>wsparcie lgd w zakresie poszukiwania partnerów do współpracy, wymiana doświadczeń</t>
  </si>
  <si>
    <t>konferencja, konkurs, piknik</t>
  </si>
  <si>
    <t>Liczba imprez</t>
  </si>
  <si>
    <t>przedstawiciele LGD, samorządu województwa kujawsko-pomorskiefo, gmin i powiatu sępoleńskiego</t>
  </si>
  <si>
    <t>Stowarzyszenie Nasza Krajna</t>
  </si>
  <si>
    <t>ul. Jeziorna 6, 89-400 Sępólno Krajeńskie</t>
  </si>
  <si>
    <t>Konferencja pt. Innowacyjne rozwiązania w produkcji rolnej i przetwórstwie artykułów rolno-spożywczych impulsem rozwoju rolnictwa Pomorza i Kujaw</t>
  </si>
  <si>
    <t>wymiana doświadczeń między producentami rolnymi a pracownikami naukowymi</t>
  </si>
  <si>
    <t>producenci rolni, pracownicy naukowi UTP, członkowie Naukowego Stowarzyszenia Inżynierów i Techników Rolnictwa</t>
  </si>
  <si>
    <t>Uniwersytet Technologiczno-Przyrodniczy w Bydgoszczy</t>
  </si>
  <si>
    <t>ul. Kordeckiego 20, 85-825 Bydgoszcz</t>
  </si>
  <si>
    <t>Szkolenie zimowe Temat - Selekcja i hodowla pszczoły miodnej</t>
  </si>
  <si>
    <t>podniesienie wiedzy fachowej wśród pszczelarzy, wymiana doświadczeń</t>
  </si>
  <si>
    <t>Liczba szkoleń</t>
  </si>
  <si>
    <t>pszczelarze, osoby zainteresowane pszczelarstwem</t>
  </si>
  <si>
    <t>Pomorsko Kujawski Związek Pszczelarzy w Bydgoszczy</t>
  </si>
  <si>
    <t>ul. Hetmańska 38, 85-039 Bydgoszcz</t>
  </si>
  <si>
    <t>wymiana doświadczeń i dobrych praktyk</t>
  </si>
  <si>
    <t>spółdzielnie socjalne, osoby wykluczone, bezrobotne</t>
  </si>
  <si>
    <t>Stowarzyszenie na Rzecz Rozwoju Gminy Aleksandrów Kujawski</t>
  </si>
  <si>
    <t>Odolion, ul. Piaskowa 12, 87-700 Aleksandrów Kujawski</t>
  </si>
  <si>
    <t>Szkolenia zimowe „Pszczelarska Praktyka a nowe rozwiązania”</t>
  </si>
  <si>
    <t>Liczba cykli szkoleniowych</t>
  </si>
  <si>
    <t>pszczelarze zrzeszeni w Związkach Pszczelarzy</t>
  </si>
  <si>
    <t>Regionalny Związek Pszczelarzy w Toruniu</t>
  </si>
  <si>
    <t>ul. Środkowa 11, 87-100 Toruń</t>
  </si>
  <si>
    <t>XXIV Forum Pszczelarzy</t>
  </si>
  <si>
    <t>promocja pszczelarstwa, wymiana informacji, tranfer wiedzy</t>
  </si>
  <si>
    <t>forum</t>
  </si>
  <si>
    <t>pszczelarze, sadownicy, rolnicy, producenci sprzętu pszczelarskiego</t>
  </si>
  <si>
    <t>VII Międzynarodowe Sympozjum Naukowe dla młodych pracowników naukowych, doktorantów i studentów uczelni rolniczych pt. "Innowacyjne badania w rolnictwie i na rzecz rozwoju obszarów wiejskich"</t>
  </si>
  <si>
    <t>wymiana doświadczeń, informacji, prezentacja badań naukowych o charakterze innowacyjnym</t>
  </si>
  <si>
    <t>młodzi pracownicy naukowi, doktoranci, przedstawiciele praktyki rolniczej</t>
  </si>
  <si>
    <t>Uniwersytet Technologiczno-Przyrodniczy im. J.J. Śniadeckich z siedzibą w Bydgoszczy</t>
  </si>
  <si>
    <t>ul. Ks. A. Kordeckiego, 85-225 Bydgoszcz</t>
  </si>
  <si>
    <t>"W grupie łatwiej"</t>
  </si>
  <si>
    <t>przekazanie informacji nt. grup producentów rolnych</t>
  </si>
  <si>
    <t>rolnicy</t>
  </si>
  <si>
    <t>Kujawsko-Pomorska Izba Rolnicza</t>
  </si>
  <si>
    <t xml:space="preserve">Przysiek, ul. Parkowa 1, 87-134 Zławieś Wielka </t>
  </si>
  <si>
    <t>„Wyjazd Studyjny na Międzynarodowe Targi Żywności i Produktów Ekologicznych BioFach 2016”</t>
  </si>
  <si>
    <t>promocja i prezentacja regionu, producentów z sektora rolno-spożywczego</t>
  </si>
  <si>
    <t>członkowie Kujawsko-Pomorskiego Stowarzyszenia Producentów Ekologicznych EKOŁAN, rolnicy ekologiczni</t>
  </si>
  <si>
    <t>Kujawsko-Pomorskie Stowarzyszenie Producentów Ekologicznych EKOŁAN</t>
  </si>
  <si>
    <t>Pokrzydowo 139, 87-312 Zbiczno</t>
  </si>
  <si>
    <t>Stworzenie profesjonalnego stoiska regionalnego w celu promocji Pałuk oraz aktywizacji społeczności lokalnej zajmującej się kultywowaniem tradycji lokalnej</t>
  </si>
  <si>
    <t>aktywizacja lokalnej społeczności zajmującej się kultywowaniem tradycji lokalnej</t>
  </si>
  <si>
    <t>wizyta studyjna, stoisko promocyjne, publikacja</t>
  </si>
  <si>
    <t>Liczba stoisk</t>
  </si>
  <si>
    <t xml:space="preserve">turyści </t>
  </si>
  <si>
    <t>Lokalna Grupa Działania Pałuki Wspólna Sprawa</t>
  </si>
  <si>
    <t>Gnieźnieńska 7, 88-400 Żnin</t>
  </si>
  <si>
    <t>Organizacja konkursu „Nasze Kulinarne Dziedzictwo - Smaki Regionów”</t>
  </si>
  <si>
    <t>identyfikacja produktów wysokiej jakości i ich wytwórców, promocja produktów regionalnych, wymiana doświadczeń, wzrost wiedzy uczestników konkursu na temat organizacji łańcucha żywnościowego</t>
  </si>
  <si>
    <t>regionalni wytwórcy produktów tradycyjnych z województwa kujawsko-pomorskiego</t>
  </si>
  <si>
    <t>Minikowo 1, 89-122 Nakło nad Notecią</t>
  </si>
  <si>
    <t>Działanie 11 Aktywizacja mieszkańców powiatu żnińskiego na rzecz inicjatyw służących włączeniu społecznemu</t>
  </si>
  <si>
    <t>aktywizacja mieszkańców obszarów wiejskich</t>
  </si>
  <si>
    <t>mieszkańcy obszarów wiejskich</t>
  </si>
  <si>
    <t xml:space="preserve">Działamy wspólnie - Aktywne sołectwa </t>
  </si>
  <si>
    <t>aktywizacja mieszkańców wsi</t>
  </si>
  <si>
    <t xml:space="preserve">warsztaty, konferencja, wyjazd studyjny </t>
  </si>
  <si>
    <t>Liczba uczestników warszatatów</t>
  </si>
  <si>
    <t>mieszkancy gminy Płużnica</t>
  </si>
  <si>
    <t>Stowarzyszenie Towarzystwo Rozwoju Gminy Płużnica</t>
  </si>
  <si>
    <t>87-214 Płużnica</t>
  </si>
  <si>
    <t>Liczna uczestników konferencji</t>
  </si>
  <si>
    <t>Liczba uczestników wizyty</t>
  </si>
  <si>
    <t>XXXIII Wojewódzki Dzień Pszczelarza</t>
  </si>
  <si>
    <t>promocja pszczelarstwa i produktów pszczelich, wymiana informacji</t>
  </si>
  <si>
    <t>impreza</t>
  </si>
  <si>
    <t>pszczelarze, dzieci, młodzież</t>
  </si>
  <si>
    <t>Hetmańska 38, 85-039 Bydgoszcz</t>
  </si>
  <si>
    <t>„Gęś Biała Kołudzka” – produkt lokalny Kujaw Zachodnich szansą na rozwój społeczno-gospodarczy 
Powiatu Inowrocławskiego</t>
  </si>
  <si>
    <t>zwiększenie wiedzy nt. chowu gęsi w warunkach przyzagrodowych, poprawa sytuacji ekonomicznej drobnych gospodarstw, aktywizacja mieszkańców wsi</t>
  </si>
  <si>
    <t>szkolenie, pokaz i konkurs, konferencja</t>
  </si>
  <si>
    <t>Stowarzyszenie Lokalna Grupa Działania Czarnoziem na Soli</t>
  </si>
  <si>
    <t>Poznańska 133a/106 88-100 Inowrocław</t>
  </si>
  <si>
    <t>Zintegrowany produkt turystyczno – kulinarny „Poznaj Smak Doliny Wisły – Niech Cię Zakole”.</t>
  </si>
  <si>
    <t>aktywizacja mieszkańców na rzecz podejmowania inicjatyw w zakresie rozwoju obszarów wiejskich</t>
  </si>
  <si>
    <t xml:space="preserve">warsztaty, podróż studyjna </t>
  </si>
  <si>
    <t>Liczba warsztatów</t>
  </si>
  <si>
    <t>przedstawiciele gospodarstw agroturystycznych, gospodarstw rolnych, stowarzyszeń i organizacji promujących Dolinę Dolnej Wisły</t>
  </si>
  <si>
    <t>Stowarzyszenie Kujawsko-Pomorski Ośrodek Wsparcia Inicjatyw Pozarządowych TŁOK</t>
  </si>
  <si>
    <t>Plac Katarzyny 9, 87-100 Toruń</t>
  </si>
  <si>
    <t>Liczba wizyt studyjnych</t>
  </si>
  <si>
    <t>"Chrońmy pszczoły". Przygotowanie materiałów publicystycznych dotyczących ochrony pszczół</t>
  </si>
  <si>
    <t>informowanie i wzrost świadomości społeczeństwa nt. roli pszczoły w ekosysystemie</t>
  </si>
  <si>
    <t>materiały promocyjno-informacyjne (plakaty, ulotki, zakładki do książek)</t>
  </si>
  <si>
    <t>Liczba plakatów</t>
  </si>
  <si>
    <t>pszczelarze, rolnicy, sadownicy</t>
  </si>
  <si>
    <t>Liczba ulotek</t>
  </si>
  <si>
    <t>Liczba zakładek</t>
  </si>
  <si>
    <t>Modernizacja i aktualizacja serwisu internetowego www.agroturystyka.kpodr.pl</t>
  </si>
  <si>
    <t>promocja ofert turystycznych gospodarstw agroturystycznych, wzrost rozwoju gospodarczego</t>
  </si>
  <si>
    <t>modernizacja i aktualizacja serwisu internetowego</t>
  </si>
  <si>
    <t>strona internetowa</t>
  </si>
  <si>
    <t>podmioty świadczące usługi turystyczne na obszarach wiejskich</t>
  </si>
  <si>
    <t>Wykłady dotyczące wpływu rolnictwa konwencjonalnego na środowisko przyrodnicze, rolnictwa ekologicznego, uprawy dawnych odmian zbóż, drzew i krzewów owocowych oraz Warsztaty z cięcia, zakładania sadu i rozmnażania drzew owocowych dawnych odmian.</t>
  </si>
  <si>
    <t>zwiększenie wiedzy uczestników wyładów oraz nabycie umiejętności z techniki cięcia, zakłdania sadu i rozmnażania drzew</t>
  </si>
  <si>
    <t>wykłady</t>
  </si>
  <si>
    <t>rolnicy, sadownicy</t>
  </si>
  <si>
    <t>Stowarzyszenie Ekologiczno-Kulturowe "Pojezierze Brodnickie"</t>
  </si>
  <si>
    <t>Grzmięca 10, 87-312 Zbiczno</t>
  </si>
  <si>
    <t>Kurs tkania produktów sieciowych</t>
  </si>
  <si>
    <t>transfer wiedzy</t>
  </si>
  <si>
    <t>kurs</t>
  </si>
  <si>
    <t>liczba cykli szkoleniowych</t>
  </si>
  <si>
    <t>właściciele wiejskich obiektów turystycznych , przedstawiciele organizacji i instytucji działających na rzecz rozwoju turytsycznego regionu</t>
  </si>
  <si>
    <t>Promocja zrównoważonego rozwoju obszarów wiejskich w TVP Bydgoszcz</t>
  </si>
  <si>
    <t>informowanie społecześńtwa o polityce rozwoju obszarów wiejskich, promowanie projektów realizowanych przy wsparciu środków unijnych</t>
  </si>
  <si>
    <t>felietony</t>
  </si>
  <si>
    <t>Liczba felietonów telewizyjnych</t>
  </si>
  <si>
    <t>mieszkańcy wsi</t>
  </si>
  <si>
    <t>Telewizja Polska SA w Warszawie
Oddział Terenowy w Bydgoszczy</t>
  </si>
  <si>
    <t>Kujawska 7, 85-031 Bydgoszcz</t>
  </si>
  <si>
    <t>Promocja dziedzictwa kulturowego Pałuk poprzez organizację pałuckiego festynu ludowego</t>
  </si>
  <si>
    <t>promocja dziedzictwa kulinranego i kulturowewgo Pałuk, aktywizacja mieszkańców wsi</t>
  </si>
  <si>
    <t>festyn</t>
  </si>
  <si>
    <t>Liczba festynów</t>
  </si>
  <si>
    <t>mieszkańcy powiatu żnińskiego, turyści z województwa kujawsko-pomorskiego</t>
  </si>
  <si>
    <t>"WIEŚ-Ci z Konstelacji Dobrych Miejsc"</t>
  </si>
  <si>
    <t>wzrost zainteresowania ofertą turystyczną wsi w województwie kujawsko-pomorskim</t>
  </si>
  <si>
    <t>kampania promocyjna</t>
  </si>
  <si>
    <t>Akcja promocyjne w mediach społecznościowych</t>
  </si>
  <si>
    <t>turyści</t>
  </si>
  <si>
    <t>Kujawsko-Pomorska Organizacja Turystyczna</t>
  </si>
  <si>
    <t>Naukowe Obserwatorium Obszarów Wiejskich</t>
  </si>
  <si>
    <t>promowanie włączenia społecznego, analiza predyspozycji do samozatrudnienia wśród młodych, bezrobotnych zamieszkujących obszary wiejskie</t>
  </si>
  <si>
    <t>badanie naukowe, konferencja, publikacja</t>
  </si>
  <si>
    <t>Liczba badań naukowych</t>
  </si>
  <si>
    <t>mieszkańcy terenów wiejksich</t>
  </si>
  <si>
    <t>Wyższa Szkoła Gospodarki w Bydgoszczy</t>
  </si>
  <si>
    <t>ul. Garbary 2, 85-229 Bydgoszcz</t>
  </si>
  <si>
    <t>Nakład publikacji</t>
  </si>
  <si>
    <t>200 szt.</t>
  </si>
  <si>
    <t>Szanujmy owady zapylające</t>
  </si>
  <si>
    <t>zwiększenie udziału zainteresowanych stron we wdrażaniu inicjatyw na rzezcz rozwoju obszarów wiejskich</t>
  </si>
  <si>
    <t>warsztaty, prelekcje, pokaz</t>
  </si>
  <si>
    <t>rolnicy, właściciele działek i ogródków przydomowych</t>
  </si>
  <si>
    <t xml:space="preserve">Organizacja wyjazdu studyjnego
„Produkt Sieciowy i Specjalizacja oferty w turystyce wiejskiej – dobre praktyki” </t>
  </si>
  <si>
    <t xml:space="preserve">upowszechnienie dobrych praktyk współpracy w zakresie tworzenia produktu sieciowego </t>
  </si>
  <si>
    <t>Liczba wyjazdów</t>
  </si>
  <si>
    <t>właściciele gospodarstw agroturystycznych i obiektów turystycznych</t>
  </si>
  <si>
    <t>Wystawa Regionalnych Stołów Wigilijnych</t>
  </si>
  <si>
    <t>wystawa</t>
  </si>
  <si>
    <t>Liczba wystaw</t>
  </si>
  <si>
    <t>mieszkańcy województwa kujawsko-pomorskiego</t>
  </si>
  <si>
    <t>Regionalny Związek Rolników Kółek i Organizacji Rolniczych w Toruniu</t>
  </si>
  <si>
    <t>Kościuszki 81,87-100 Toruń</t>
  </si>
  <si>
    <t>I-VI</t>
  </si>
  <si>
    <t>Konkurs "Wieś na weekend'2017"</t>
  </si>
  <si>
    <t xml:space="preserve">Celem konkursu jest aktywizacja organizacji i instytucji do działania partnerskiego podczas organizacji lokalnych imprez, upowszechniających przykłady nowatorskich rozwiązań i promujących dobre praktyki zrealizowane w ramach priorytetów PROW 2014-2020. Przedmiotem operacji jest organizacja konkursu skierowanego do instytucji i organizacji w woj. Kujawsko-Pomorskim. Zasady konkursu określono w jego regulaminie.Wyboru dofinansowywanych imprez dokona niezależna komisja. Dzięki temu działaniu ostateczni odbiorcy Programu będą mogli zapoznać się z rozwiązaniami, które zostały już wdrożone i są możliwe do stosowania  </t>
  </si>
  <si>
    <t>Konkurs na organizację imprez promujących przedsięwzięcia realizowane w ramamch PROW 2014-2020</t>
  </si>
  <si>
    <t>mieszkańcy wsi Województwa Kujawsko-Pomorskiego</t>
  </si>
  <si>
    <t>Województwo Kujawsko-Pomorskie</t>
  </si>
  <si>
    <t>Pl. Teatralny 2, 87-100 Toruń</t>
  </si>
  <si>
    <t>Targi "BioFach"2017" w Niemczech</t>
  </si>
  <si>
    <t xml:space="preserve">Celem projektu jest wymiana wiedzy między producentami żywności ekologicznej, promocja integracji i współpracy między nimi. Projekt polega na organizacji wizyty studyjnej związanej z rolnictwem ekologicznym oraz wizytację targów BioFach'2017. Zaplanowano odwiedzenie gospodarstw, specjalizujących się w produkcji ekologicznej, zapoznanie się nowymi rozwiązaniami, nabycie nowych umiejętności oraz  wymiana doświadczeń.Organizacja stoiska promocyjnego - prezentacja regionu i obszarów wiejskich województwa kujawsko-pomorskiego, producentów działających w sektorze wytwarzania produktów ekologicznych, promocja osiągnięć i rozwiązań stosowanych przez polskich producentów żywności ekologicznej, nawiązanie trwałej współpracy biznesowej z producentami z innych krajów, pozyskanie nowych kontrahentów oraz zapoznanie się z innowacyjnymi rozwiązaniami stosowanymi w produkcji, przetwórstwie oraz dystrybucji produktów ekologicznych.
</t>
  </si>
  <si>
    <t xml:space="preserve">wizyta studyjna, stoisko promocyjne na targach </t>
  </si>
  <si>
    <t>uczestnicy wizyty/ liczba stoisk</t>
  </si>
  <si>
    <t>40/1</t>
  </si>
  <si>
    <t>producenci żywności ekologicznej</t>
  </si>
  <si>
    <t>„Pszczoła a środowisko” - organizacja cyklu szkoleń oraz konferencji</t>
  </si>
  <si>
    <t>Celem projektu jest poszerzenie wiedzy członków związków pszczelarzy nt. roli pszczoły w rolnictwie, środowisku przyrodniczym oraz w pozyskiwaniu żywności uprawianej w regionie. Dodatkowo w ramach szkoleń przewidziano wykłady nt. prowadzenia gospodarki pasiecznej,  występujących zagrożeniach związanych ze stosowaniem środków ochrony roślin i nawozów. Podczas konferencji prezentowano  przykłady dobrych praktyk pszczelarskich, zorganizowano kiermasz sprzętu i produktów. Wspieranie środowiska pszczelarzy ma na celu zwiększenie dochodowości rolników ze sprzedaży produktów pszczelich, powiększenie wolumentu  pasiek oraz tworzeniem dodatkowych miejsc pracy na wsi.</t>
  </si>
  <si>
    <t>cykl szkoleń i konferencja</t>
  </si>
  <si>
    <t>l.szkoleń/l. uczestników; 
l. konferencji/l. uczestników</t>
  </si>
  <si>
    <t>4/400
1/600</t>
  </si>
  <si>
    <t>pszczelarze z Województwa Kujawsko-Pomorskiego</t>
  </si>
  <si>
    <t xml:space="preserve">I-II </t>
  </si>
  <si>
    <t>Rola tradycji w rozwoju obszarów wiejskich - "Stoły wigilijne"</t>
  </si>
  <si>
    <t xml:space="preserve">Celem operacji jest  podniesienie atrakcyjności turystycznej obszarów wiejskich, przyczynienie się do aktywizacji lokalnych społeczności, stwarzenie możliwości prowadzenia dodatkowej działalności przez rolników. Tego typu impreza powoli mieszkańcom wsi na podniesienia umiejętności przyrządzania potraw regionalnych i lokalnych, które można np. wykorzystać w prowadzonym gospodarstwie agroturystycznym. Wystawa pozwoli pokazać potencjał regionu i zachęcić mieszkańców innych miast do odwiedzenia Kujaw i Pomorza, a mieszkańcom regionu ukazać potencjał wsi.
</t>
  </si>
  <si>
    <t>wystawa potraw wigilijnych i świątecznych, degustacja</t>
  </si>
  <si>
    <t>l. uczestników</t>
  </si>
  <si>
    <t>rolnicy, w tym szczególnie kobiety, mieszkańcy regionu</t>
  </si>
  <si>
    <t>II i III</t>
  </si>
  <si>
    <t>Wizyta studyjna pn. „Regionalna Sieć Dziedzictwa Kulinarnego Split-Dalmacja – chorwackie przykłady wykorzystania potencjału regionu w rozwoju lokalnego rolnictwa,  przetwórstwa żywności, gastronomii i usług turystyki wiejskiej”</t>
  </si>
  <si>
    <t xml:space="preserve">W celu poznania dokonań innych regonów w zakresie wykreowania jednolitej marki regionalnej, w 2017 r. planuje się zorganizowanie wizyty studyjnej do regionu członkowskiego ESDK - Regionu Dalmacji w Chorwacji.  Celem wizyty będzie zapoznanie się z doświadczeniami innych regionów w skonsolidowanej promocji członków sieci ESDK, której efektem ma być wzrost konkurencyjności i atrakcyjności gospodarczej regionu. 
Dodatkowym aspektem projektu jest sieciowanie producentów i wytwórców dla promocji lokalnych i regionalnych produktów żywnościowych, tworzenia wspólnych struktur handlowych oraz powiązań organizacyjnych. </t>
  </si>
  <si>
    <t>l.uczestników</t>
  </si>
  <si>
    <t>członkowie Regionalnej Sieci Dziedzictwa Kulinarnego - Kujawy i Pomorze oraz przedstawiciele zespołu opiniującego członkostwo w Sieci</t>
  </si>
  <si>
    <t>`Promocja produktów spożywczych Kujaw i Pomorza na Międzynarodowych Targach Polagra'2017</t>
  </si>
  <si>
    <t xml:space="preserve">Celem przedsięwzięciajest  wzmocnienie pozycji rynkowej producentów spożywczych w obszarze rynku europejskiego, intensyfikacja międzynarodowej współpracy gospodarczej przedsiębiorstw, a tym samym kreowanie korzystnego wizerunku regionu na gospodarczej mapie Europy. Obecność regionu na międzynarodowej imprezie targowej nie tylko umożliwia szerokie i bezpośrednie kontakty gospodarcze, ale wymusza podnoszenie jakości produktów, a aktywność wytwórców pozwala wykreować region jako obszar oferujący unikalne towary. Wysoka jakośćregionalnych produktów i konkurencyjne ceny, to ogromne możliwości zdobycia nowych rynków zbytu przez przedsiębiorstwa i producentów. </t>
  </si>
  <si>
    <t>stoisko regionalne na targach</t>
  </si>
  <si>
    <t>l. wystawców</t>
  </si>
  <si>
    <t>min.5</t>
  </si>
  <si>
    <t>producenci regionalnych wyrobów spożywczych/ mieszkańcy Polski</t>
  </si>
  <si>
    <t>Konkurs na lidera wsi "Sołtys roku'2017"</t>
  </si>
  <si>
    <t xml:space="preserve">Celem przedsięwzięcia jest promowanie najbardziej aktywnych sołtysów z terenu województwa kujawsko-pomorskiego, którzy podejmują działania na rzecz integracji społeczności lokalnej, dbają o rozwój sołectwa i gminy. Organizatorem konkursu  będzie  Zarząd Województwa Kujawsko-Pomorskiego i przeprowadzony on będzie w dwóch etapach: pierwszy – plebiscyt sms-owy , w drugim zaś ocenę kandydatów przeprowadziła kapituła konkursowa powołana przez Zarząd Województwa Kujawsko-Pomorskiego. Kandydaci do udziału w konkursie zgłaszani będą przez: rady sołeckie, mieszkańców sołectwa, rady parafialne, samorządy oraz organizacje pozarządowe.  Zasady konkursowe zawarte zostaną w regulaminie konkursu. </t>
  </si>
  <si>
    <t>liderzy wiejscy</t>
  </si>
  <si>
    <t xml:space="preserve">Wizyta studyjna do kraju UE nt. podniesienia konkurencyjności gospodarstw agroturystycznych i oferty turystyki wiejskiej </t>
  </si>
  <si>
    <t>Wizyta studyjna ma na celu poznanie podstaw prawnych i zasad działania agroturystyki w krajach UE. Uczestnicy wyjazdu w programie wizyty będą mieli spotkania z właścicielami gospodarstw agroturystycznych, poznają zasady prowadzenia agroturystyki, praktyk marketingowych stosowanych w celu promocji turystyki wiejskiej oraz źródła wsparcia rozwoju agroturystyki. Tematem wizyty będzie również prowadzona w gospodarstwie produkcja rolna, sprzedaż świeżych produktów, praktyczne przykłady prowadzenia działań na obszarach chronionych.</t>
  </si>
  <si>
    <t>uczestnicy konkursu Agro-Wczasy'2017, przedstawiciele organizacji i instytucji wspierających rozwój agroturystyki w regionie</t>
  </si>
  <si>
    <t>Promocja działań KSOW w mediach</t>
  </si>
  <si>
    <t>Celem projektu jest informowanie i promocja działań realizwoanych w ramach PROW 201402020, wymiana wiedzy nt. Programu oraz upowszechnianie przykładów operacji zrealizowanych w ramamch Programu;</t>
  </si>
  <si>
    <t>szt.</t>
  </si>
  <si>
    <t>mieszkańcy regionu</t>
  </si>
  <si>
    <t>Organizacja VII Pikniku LEADER 2017 w Przydworzu</t>
  </si>
  <si>
    <t>aktywizacja środowisk lokalnych do działania partnerskiego;  stworzenie platformy umożiwiającej poszukiwania partnerów do współpracy; temat operacji: 4.8; 4.9;4.12; 4.13</t>
  </si>
  <si>
    <t>impreza plenerowa</t>
  </si>
  <si>
    <t>szt./ l. uczesników</t>
  </si>
  <si>
    <t>1/600</t>
  </si>
  <si>
    <t>przedstawiciele lokalnych grup działania</t>
  </si>
  <si>
    <t>Stowarzyszenie Lokalna Grupa Działania Ziemia Wąbrzeska</t>
  </si>
  <si>
    <t>ul. Mickiewicza 12/1
87-200 Wąbrzeźno</t>
  </si>
  <si>
    <t>VI Kujawsko-Pomorskie Forum Turystyki Wiejskiej - Wyróżnij się</t>
  </si>
  <si>
    <t>ułatwianie wymiany wiedzy pomiędzy podmiotami uczestniczącymi w rozwoju obszarów wiejskich, sfera działalności agorturystycznej i turystyki wiejskiej regionu; tematy operacji: 4.2; 4.3; 4.7; 4.8; 4.9; 4.11</t>
  </si>
  <si>
    <t>konferencja, wyjazd studyjny, publikacja, konkurs</t>
  </si>
  <si>
    <t>szt./l. uczestników/nakład/l. laureatów</t>
  </si>
  <si>
    <t>1/106/120/15</t>
  </si>
  <si>
    <t>właściciele agroturystyki i obiektów turystyki wiejskiej, przedstawiciele instytucji działaljących na rzecz tego rozwoju</t>
  </si>
  <si>
    <t>Minikowo 1
89-122 Minikowo</t>
  </si>
  <si>
    <t>Zdalny Moduł Szkoleniowy Naukowego Obserwatorium Obszarów Wiejskich</t>
  </si>
  <si>
    <t>wspieranie rozwoju społeczeństwa cyfrowego na obszarach wiejskich regionu oraz wymina wiedzy,  sfera działalności agorturystycznej i lokalnych grup działania regionu; tematy operacji: 4.5; 4.9; 4.10; 4.13</t>
  </si>
  <si>
    <t>szt./l. uczestników</t>
  </si>
  <si>
    <t>8/100</t>
  </si>
  <si>
    <t>właściciele gospodarstw agroturystycznych i przedstawiciele lgd</t>
  </si>
  <si>
    <t>ul. Garbary 2
85-229 Bydgoszcz</t>
  </si>
  <si>
    <t>Bo w grupie siła</t>
  </si>
  <si>
    <t>aktywizacja rolników do tworzenia grup producentów rolnych w reginie, środowisko wiejskie regionu; tematy operacji: 4.2; 4.4; 4.7; 4.9; 4.12</t>
  </si>
  <si>
    <t>14/208</t>
  </si>
  <si>
    <t>Kujawsko-Pomorska Izba Rolnicza z siedzibą w Przysieku</t>
  </si>
  <si>
    <t>Przysiek, 87-134 Zławieś Wielka</t>
  </si>
  <si>
    <t>Promocja działalności Spiżarni Kujawsko-Pomorskiej Klastra Spółdzielczego i żywności wysokiej jakości na targach ogólnopolskich</t>
  </si>
  <si>
    <t>podniesienie świadomości konsumentów i wiedzy nt. żywności wysokiej jakści; promocja regionalnej żywności na targach; tematy operacji: 4.7; 4.8;  4.9; 4.11</t>
  </si>
  <si>
    <t>stoiska promocyjne na targach</t>
  </si>
  <si>
    <t>przedsiębiorcy</t>
  </si>
  <si>
    <t>Spiżarnia Kujawsko-Pomorska Klaster Spółdzielczy</t>
  </si>
  <si>
    <t xml:space="preserve">Przysiek
87-134 Zławieś Wielka </t>
  </si>
  <si>
    <t>Kujawsko-Pomorska Akademia Młodych Liderów</t>
  </si>
  <si>
    <t>zwiększenie grupy  młodych liderów, osób zaangażowanych społecznie na rzecz przeciwdziałania wykłuczeniu społecznemu, zrównowazony rozwój społeczny regionu; tematy operacji: 4.1; 4.2; 4.5; 4.7; 4.8;  4.9; 4.10; 4.11; 4.12; 4.13</t>
  </si>
  <si>
    <t>szkolenie, couching indywidualny</t>
  </si>
  <si>
    <t>szt./ l. uczestników</t>
  </si>
  <si>
    <t xml:space="preserve"> 3/45</t>
  </si>
  <si>
    <t>młodzi mieszkańcy obszarów wiejskich</t>
  </si>
  <si>
    <t>Spotkania edukacyjne dla rolników dotyczące sprzedaży bezpośredniej żywności</t>
  </si>
  <si>
    <t xml:space="preserve">aktywizacja rolników, w tym szczególnie kobiet do podejmowania dzialalności pozarolniczej, sprzedaż bezpośrednia żywności; tematy operacji: 4.2; 4.3; 4.5; 4.6; 4.7; 4.9; 4.12 </t>
  </si>
  <si>
    <t>14/308</t>
  </si>
  <si>
    <t>rolnicy i członkowie ich rodzin</t>
  </si>
  <si>
    <t>Wieś-Ci z Konstelacji 2 edycja: oferta wypoczynku na wsi</t>
  </si>
  <si>
    <t>promocja obszarów wiejskich regionu i skierowanie ruchu turystycznego do wyselekcjonowanych obszarów; gospodarstwa agroturystyczne i atrakcje wiejskie regionu; temat - 4.9</t>
  </si>
  <si>
    <t>kampania internetowa</t>
  </si>
  <si>
    <t>internauci</t>
  </si>
  <si>
    <t>Pl. Teatralny 2
87-100 Toruń</t>
  </si>
  <si>
    <t>Wojewódzki Dzień Pszczelarza</t>
  </si>
  <si>
    <t>podniesienie wiedzy społeczeństwa nt. roli pszczołowatych w produkcji żywności, obszary wiejskie regionu; tematy: 4.2; 4.3; 4.7</t>
  </si>
  <si>
    <t>warsztaty, impreza plenerowa, publikacja, konkurs</t>
  </si>
  <si>
    <t>2/1/1/3</t>
  </si>
  <si>
    <t>pszczelarze, rolnicy, mieszkańcy regionu</t>
  </si>
  <si>
    <t>Regionalny Związek Pszczelarzy Ziemi Kujawsko-Dobrzyńskiej</t>
  </si>
  <si>
    <t>ul. Brzeska 6
87-800 Włocławek</t>
  </si>
  <si>
    <t xml:space="preserve">liczba uczestników konferencji </t>
  </si>
  <si>
    <t>„Pokaż innym jak osiągnąć sukces czyli 10 lat spółdzielni socjalnych w Polsce”  Dobre praktyki ekonomii społecznej w województwie kujawsko-pomorskim. Zjazd spółdzielni socjalnych w Gminie Aleksandrów Kujawski. Czerwiec 2016 rok</t>
  </si>
  <si>
    <t>sympozjum, wizyta studyjna</t>
  </si>
  <si>
    <t>wyjazd studyjny, stoisko,  publikacja</t>
  </si>
  <si>
    <t xml:space="preserve">liczba uczestników wizyty </t>
  </si>
  <si>
    <t>liczba stoisk</t>
  </si>
  <si>
    <t>liczba  ulotek</t>
  </si>
  <si>
    <t xml:space="preserve"> 2.000</t>
  </si>
  <si>
    <t>Gnieźnieńska 7, 
88-400 Żnin</t>
  </si>
  <si>
    <t>liczba uczestników wizyty studyjnej</t>
  </si>
  <si>
    <t>liczba publikacji</t>
  </si>
  <si>
    <t>Harmonogram / termin realizacji
(w ujęciu kwartalnym)</t>
  </si>
  <si>
    <t>Budżet brutto operacji
(w zł)</t>
  </si>
  <si>
    <t>Publikacja</t>
  </si>
  <si>
    <t>Warsztaty kulinarne, konferencja</t>
  </si>
  <si>
    <t>Warsztaty</t>
  </si>
  <si>
    <t>liczba wydanych broszur, artykułów, publikacji itp.</t>
  </si>
  <si>
    <t>II, III, VI</t>
  </si>
  <si>
    <t>1,3,5</t>
  </si>
  <si>
    <t>Konferencja, publikacja</t>
  </si>
  <si>
    <t>liczba uczestników wyjazdów/wizyt studyjnych/wymian eksperckich</t>
  </si>
  <si>
    <t>Wystawa</t>
  </si>
  <si>
    <t>liczba działań promocyjnych w mediach</t>
  </si>
  <si>
    <t>liczba wyjazdów/wizyt studyjnych/wymian eksperckich</t>
  </si>
  <si>
    <t>liczba uczestników targów, wystaw, jarmarków, festynów, dożynek</t>
  </si>
  <si>
    <t>Festiwal</t>
  </si>
  <si>
    <t>Lokalna Grupa Działania Ziemi Kraśnickiej</t>
  </si>
  <si>
    <t>liczba uczestników konkursów</t>
  </si>
  <si>
    <t>Jarmark</t>
  </si>
  <si>
    <t>Wyjazd studyjny</t>
  </si>
  <si>
    <t>LGD</t>
  </si>
  <si>
    <t>III-IV kwartał</t>
  </si>
  <si>
    <t xml:space="preserve"> </t>
  </si>
  <si>
    <t>Dożynki</t>
  </si>
  <si>
    <t>Impreza plenerowa</t>
  </si>
  <si>
    <t>V</t>
  </si>
  <si>
    <t>III kwartał</t>
  </si>
  <si>
    <t>II-III kwartał</t>
  </si>
  <si>
    <t>Nazwa /tytuł operacji</t>
  </si>
  <si>
    <t>1, 2, 3, 5</t>
  </si>
  <si>
    <t>Organizacja stoiska podczas targów AGROTRAVEL 2016</t>
  </si>
  <si>
    <t xml:space="preserve">Udział w targach to przede wszystkim szeroko rozumiana promocja obszarów wiejskich, agroturystyki w regionie łódzkim (z uwagi na turystyczny charakter ww. imprez targowych) oraz wymiana doświadczeń i nawiązywanie kontaktów handlowych. Jest to także szerzenie informacji o pozarolniczej działalności gospodarczej, możliwościach pozyskiwania środków z funduszy unijnych, a także projektach dotychczas zrealizowanych na obszarach wiejskich.
W ramach targów 2016 planowane jest uczestnictwo w projekcie sieciującym razem z SR KSOW Województwa Mazowieckiego. 
Projekt zakłada wspólną promocję turystyki wiejskiej centralnej Polski. Punktem wyjścia dla stworzenia takiego produktu turystycznego jest skupienie się na turystyce wiejskiej zlokalizowanej wzdłuż trasy kolejowej łączącej Łódź z Warszawą. 
Podstawą do promocji turystyki wiejskiej, agroturystyki oraz istniejących szlaków tury-stycznych będzie stworzona na potrzeby projektu broszura. </t>
  </si>
  <si>
    <t xml:space="preserve">organizacja stoiska Województwa Łódzkiego podczas targów AGROTRAVEL w Kielcach w 2016 roku </t>
  </si>
  <si>
    <t>liczba wystawców na targach</t>
  </si>
  <si>
    <t xml:space="preserve">osoby zainteresowane uprawianiem turystyki wiejskiej i agroturystyki; osoby odwiedzające targi Agro-travel; 
podwystawcy z terenu województwa łódzkiego, którzy będą mieli okazję do promocji swojej oferty turystycznej
</t>
  </si>
  <si>
    <t>Urząd Marszałkowski Województwa Łódzkiego</t>
  </si>
  <si>
    <t xml:space="preserve">90-051 Łódź, al. Piłsudskiego 8 </t>
  </si>
  <si>
    <t>1, 3, 5</t>
  </si>
  <si>
    <t>Organizacja i przeprowadzenie konkursu na najlepsze gospodarstwo agroturystyczne Złota Grusza</t>
  </si>
  <si>
    <t xml:space="preserve">Realizacja projektu podyktowana jest potrzebą promocji agroturystyki jako atrakcyjnej formy wypoczynku oraz jako jednego z czynników generujących możliwość pozyskiwania zysków z pozarolniczej pracy i generującego tworzenie pozarolniczych miejsc pracy. Jest to także wskazanie, na przykładzie dobrych praktyk, możliwości pozyskiwania środków unijnych na rozpoczęcie takiej działalności lub jej rozszerzenia. Działania promujące agroturystykę generują zwiększenie ruchu turystycznego na obszarach wiejskich, co pozytywnie wpływa na ich rozwój.
W rezultacie realizacji operacji zostanie przeprowadzony „Wojewódzki konkurs na najlepsze gospodarstwo agroturystyczne Złota Grusza”, dzięki któremu zostaną rozpowszechnione informacje:
• o agroturystyce, 
• o możliwościach aplikowania o środki unijne i dotacje na rozpoczęcie takiej działalności,
• o obiektach atrakcyjnych turystycznie, położonych w małych miejscowościach.
</t>
  </si>
  <si>
    <t xml:space="preserve">konkurs </t>
  </si>
  <si>
    <t xml:space="preserve">mieszkańcy województwa łódzkiego prowadzący działalność agroturystyczną oraz osoby zainteresowane wypoczynkiem na wsi </t>
  </si>
  <si>
    <t>Dwudniowa konferencja naukowa pt. Gospodarowanie wiejską przestrzenią w skali lokalnej</t>
  </si>
  <si>
    <t>Celem konferencji jest poznanie czynników i mechanizmów wpływających na gospodarowanie wiejską przestrzenią w skali lokalnej. Celem konferencji jest pokazanie jak zmieniają się konkretne małe obszary w kraju jako specyficzne studia przypadku ukazujące przemiany na przykładach, zwłaszcza problemowych. Zasadniczym celem praktycznym jest stworzenie forum wymiany, transferu wiedzy pomiędzy podmiotami naukowymi na temat zestawu możliwych do określenia małych obszarów problemowych, ich charakteru, zestawu metod, którymi można je badać oraz dobrych praktyk badawczych w tym zakresie.</t>
  </si>
  <si>
    <t>pracownicy naukowi uczelni wyższych oraz branżowych instytutów naukowych, a także praktycy zajmujący się gospodarowaniem zasobami terytorialnymi (35 uczestników)</t>
  </si>
  <si>
    <t>Polskie Towarzystwo Geograficzne Komisja Obszarów Wiejskich (z siedzibą w Łodzi)</t>
  </si>
  <si>
    <t>90-142 Łódź, ul. Kopcińskiego 31</t>
  </si>
  <si>
    <t xml:space="preserve">Szkolenie pod nazwą "Gastronomia i florystyka szansą na własny biznes" dla mieszkańców Popowa Głowieńskiego i sąsiednich miejscowości </t>
  </si>
  <si>
    <t xml:space="preserve">Celem organizacji szkolenia jest aktywizacja mieszkańców, przyczynienie się do powstania nowych miejsc pracy, a także polepszenie zarządzania lokalnymi zasobami, przez które rozumie się w tym przypadku młode pokolenie zamieszkujące obszary objęte szkoleniem. Inicjatywa organizacji szkolenia zaktywizowała mieszkańców kilku miejscowości doprowadzając do podpisania umowy partnerskiej, czego skutkiem będzie podjęcie współpracy. </t>
  </si>
  <si>
    <t>dwudniowe szkolenie</t>
  </si>
  <si>
    <t>mieszkańcy Popowa i okolicznych miejscowości; osoby pracujące w rolnictwie, osoby bezrobotne, osoby zmuszone przez sytuację życiową do zatrudniania się przy pracach dorywczych, sezonowych oraz młodzież uczęszczająca do lokalnej szkoły, w tym uczennice gimnazjum, które niebawem znajdą się na rynku pracy (45 uczestników)</t>
  </si>
  <si>
    <t xml:space="preserve">Stowarzyszenie Ochotnicza Straż Pożarna w Popowie Głowieńskim </t>
  </si>
  <si>
    <t>95-015 Głowno, Popów Głowieński 36</t>
  </si>
  <si>
    <t>Konkurs Bezpieczne Gospodarstwo Rolne 2016 jako działanie promujące wykorzystanie funduszy europejskich w celu podniesienia jakości życia i bezpieczeństwa na wsi</t>
  </si>
  <si>
    <t>Głównym celem operacji jest promowanie wykorzystania funduszy europejskich poprzez pokazanie przykładów podnoszenia jakości życia na obszarach wiejskich i zwiększenia bezpieczeństwa pracy w rolnictwie. Dzięki audycji i broszurom rolnicy w sposób bezpośredni będą mogli zastosować nowe rozwiązania techniczne w produkcji rolniczej, które wpływają na ograniczenie wypadków przy pracy. Podczas konferencji uczestnicy zapoznają się z pomysłami rolników dotyczącymi dobrych praktyk przekładających się na ograniczenie liczby wypadków przy pracy rolniczej.</t>
  </si>
  <si>
    <t>konferencja, audycja telewizyjna, broszura</t>
  </si>
  <si>
    <t>rolnicy i ich rodziny, tj. osoby pracujące w gospodarstwach rolnych oraz osoby związane ze środowiskiem wiejskim z województwa łódzkiego</t>
  </si>
  <si>
    <t>III - IV</t>
  </si>
  <si>
    <t>Kasa Rolniczego Ubezpieczenia Społecznego</t>
  </si>
  <si>
    <t>90-643 Łódź, ul. Żeligowskiego 32/34</t>
  </si>
  <si>
    <t xml:space="preserve"> VI</t>
  </si>
  <si>
    <t>1, 2, 5</t>
  </si>
  <si>
    <t xml:space="preserve">Organizacja i realizacja wizyty studyjnej na terenie Warmii i Mazur dla mieszkańców LGD "Podkowa", szansą rozwoju przedsiębiorczości obszarów wiejskich </t>
  </si>
  <si>
    <t>Poprawa jakości życia mieszkańców obszaru LGD „Podkowa” poprzez wymianę wiedzy i informacji oraz promowanie inicjatyw oddolnych podczas udziału w wizycie studyjnej.</t>
  </si>
  <si>
    <t>lokalni liderzy z terenu działania LGD „Podkowa” w tym członkowie OSP, sołtysi, koła gospodyń wiejskich oraz przedstawiciele lokalnych stowarzyszeń, a także rolnicy i przedsiębiorcy (50 uczestników)</t>
  </si>
  <si>
    <t>Lokalna Grupa Działania "Podkowa"</t>
  </si>
  <si>
    <t>98-220 Zduńska Wola, Czechy 142</t>
  </si>
  <si>
    <t>1, 3</t>
  </si>
  <si>
    <t xml:space="preserve">MIĘDZYNARODOWA KONFERENCJA ZARZĄDZANIA PRODUKCJĄ I OPAKOWAŃ Zarządzanie i Bezpieczeństwo w Łańcuchu Żywnościowym 21-22.11.2016 r. </t>
  </si>
  <si>
    <t>Zgromadzenie wśród uczestników konferencji zarówno wśród słuchaczy jak i prelegentów jak największej liczby osób związanych z rozwojem obszarów wiejskich, takich jak rolnicy, przedstawiciele ośrodków doradztwa rolniczego i jednostek urzędowych. Ujęcie w programie konferencji wystąpień tematycznie związanych z polityką rozwoju obszarów wiejskich i wsparciem finansowym oraz wydanie publikacji konferencyjnej zawierającej artykuły z zakresu określonego tematu.</t>
  </si>
  <si>
    <t>uczestnicy łańcucha żywnościowego: producenci pierwotni i rolni przetwórcy, firmy obsługujące procesy logistyczne – magazynowanie, dystrybucja, sprzedaż wyrobów spożywczych, producenci opakowań do żywności, przedstawiciele urzędów, ośrodków doradztwa rolniczego i innych podmiotów zajmujących się stroną prawno-organizacyjną funkcjonowania łańcucha żywnościowego przedstawiciele uczelni wyższych specjalizujących się w problematyce konferencji z kraju i zagranicy (100 uczestników)</t>
  </si>
  <si>
    <t xml:space="preserve">Politechnika Łódzka Katedra Zarządzania Produkcją i Logistyki </t>
  </si>
  <si>
    <t>90-924 Łódź, ul. Wólczańska 215</t>
  </si>
  <si>
    <t>Szkolenie i warsztaty z regionalizmu sposobem na przeciwdziałanie wykluczeniu społecznemu</t>
  </si>
  <si>
    <t xml:space="preserve">Celem operacji jest przeciwdziałanie wykluczeniu społecznemu poprzez wyedukowanie dzieci w temacie regionalizmu, kultywowaniu tradycji ludowych, poczucia tożsamości kulturowej, a także przedsiębiorczości opartej na lokalnych wartościach. </t>
  </si>
  <si>
    <t xml:space="preserve">dwa jednodniowe szkolenia wyjazdowe </t>
  </si>
  <si>
    <t xml:space="preserve">dzieci w wieku 5-8 lat – uczniowie zerówki oraz klas 1-3 z Zespołu Szkół w Popowie Głowieńskim, jednocześnie młodzi mieszkańcy Popowa Głowieńskiego oraz okolicznych miejscowości (65 uczestników)
</t>
  </si>
  <si>
    <t>Koło Gospodyń Wiejskich w Popowie Głowieńskim</t>
  </si>
  <si>
    <t xml:space="preserve">95-015 Głowno, Popów Głowieński </t>
  </si>
  <si>
    <t>1, 3, 4</t>
  </si>
  <si>
    <t>" XXIV Wojewódzka Olimpiada Wiedzy o Wiejskim Gospodarstwie Domowym."</t>
  </si>
  <si>
    <t>mieszkańcy województwa łódzkiego (bez ograniczeń wiekowych), którzy dokonają zgłoszenia udziału w „Olimpiadzie”</t>
  </si>
  <si>
    <t xml:space="preserve">Łódzki Ośrodek Doradztwa Rolniczego z siedzibą w Bratoszewicach </t>
  </si>
  <si>
    <t>95-011 Bratoszewice, ul. Nowości 32</t>
  </si>
  <si>
    <t>Szkolenie dla przedstawicieli kół gospodyń wiejskich z województwa łódzkiego</t>
  </si>
  <si>
    <t xml:space="preserve">Celem szkolenia jest aktywizacja mieszkańców obszarów wiejskich i poprawa jakości ich życia oraz rozwijanie przedsiębiorczości i kreatywności kobiet należących do kół gospodyń wiejskich. </t>
  </si>
  <si>
    <t>trzydniowe szkolenie</t>
  </si>
  <si>
    <t>mieszkanki obszarów wiejskich województwa łódzkiego należące do kół gospodyń wiejskich (50 uczestników)</t>
  </si>
  <si>
    <t xml:space="preserve">Izba Rolnicza Województwa Łódzkiego </t>
  </si>
  <si>
    <t>91-420 Łódź, ul. Północna 27/29</t>
  </si>
  <si>
    <t>1, 2, 3, 4</t>
  </si>
  <si>
    <t xml:space="preserve">XXIV Wojewódzka Olimpiada Wiedzy Rolniczej </t>
  </si>
  <si>
    <t xml:space="preserve">Celem organizowanej Olimpiady jest zwrócenie uwagi producentów rolnych i uczniów szkół rolniczych na: zasady dobrej praktyki rolniczej, integrowaną ochronę roślin , propagowanie standardów jakości w produkcji rolnej, prawidłowe użytkowanie gruntów, ochronę środowiska przed zanieczyszczeniami wynikającymi z prowadzonej w gospodarstwie rolnym działalności, odnawialne źródła energii, wpływ zmian klimatycznych na rolnictwo, wzajemne oddziaływanie rolnictwa i środowiska, wytwarzanie produktów rolniczych w sposób nie zagrażający zdrowiu ludzi i zwierząt oraz zdrowotności roślin, zapewnienie warunków dobrostanu zwierząt, tworzenie grup producentów rolnych. Ponadto celem konkursu jest podkreślenie wagi stosowania zasad bezpieczeństwa i higieny pracy w rolnictwie oraz edukacja związana z promocją działań Unii Europejskiej dotyczących rolnictwa (PROW 2014-2020). </t>
  </si>
  <si>
    <t xml:space="preserve">producenci rolni – mieszkańcy obszarów wiejskich i uczniowie szkół rolniczych z woj. łódzkiego, spełniający następujące warunki:
• nie ukończyli 40 roku życia (tj. urodzeni w 1976 r. i później)
• ukończyli szkołę podstawową, gimnazjum, zawodową bądź średnią
• ukończyli szkołę wyższą o kierunku innym niż rolniczy/studia pokrewne przyrodnicze.
</t>
  </si>
  <si>
    <t>1, 4</t>
  </si>
  <si>
    <t>Seminarium pn. "Mała Retencja Duża Sprawa - kampania na rzecz poprawy małej retencji na obszarach wiejskich"</t>
  </si>
  <si>
    <t>Seminarium pn. „Mała Retencja  Duża Sprawa - kampania na rzecz poprawy małej retencji na obszarach wiejskich” ma na celu przybliżenie innowacyjnych metod zapobiegania zmianom klimatu. Transfer  wiedzy oraz przedstawienie wyników badań instytucji naukowych, przedstawienie roli i znaczenia małej retencji dla jakości życia i środowiska na obszarach wiejskich, przeciwdziałanie zmianom klimatu, dobre praktyki na obszarach wiejskich z zakresu małej retencji i ochrony wód przed zanieczyszczeniami , środowiskowe aspekty małych elektrowni wodnych w łódzkim, ochrona wód w programach rolnośrodowiskowych . Panel dyskusyjny przedstawicieli różnych środowisk nad możliwościami praktycznego wdrożenia działań z zakresu małej retencji oraz uwzględnienie ich w politykach publicznych poziomu lokalnego i wojewódzkiego w latach 2014-2020</t>
  </si>
  <si>
    <t>seminarium, w ramach którego odbędą się 3 jednodniowe szkolenia</t>
  </si>
  <si>
    <t>przedstawiciele samorządów, instytucji zajmujących się gospodarowaniem wodą, lokalnych organizacji, mieszkańców wiejskich, rolników indywidualnych i  uczniów szkół rolniczych, specjaliści ŁODR (150 uczestników)</t>
  </si>
  <si>
    <t>"Forum Liderów Obszarów Wiejskich"</t>
  </si>
  <si>
    <t>Głównym celem operacji jest aktywizacja młodych ludzi z obszarów wiejskich do podjęcia aktywności w miejscu zamieszkania - Rozwój potencjału społecznego na terenie województwa poprzez podniesienie kompetencji młodych ludzi. Celem organizowanego Forum jest umożliwienie włączenia społecznego młodzieży poprzez realizację programu spotkania dotyczącego: rynku pracy i rozwoju przedsiębiorczości na wsi, nowoczesnego rolnictwa oraz aktywności lokalnej.</t>
  </si>
  <si>
    <t>2-dniowe spotkanie</t>
  </si>
  <si>
    <t xml:space="preserve">młodzież w wieku 16-35 lat, studenci, uczniowie szkół rolniczych, młodzi rolnicy, członkowie organizacji pozarządowych, osoby pracujące z młodzieżą, przedstawiciele jednostek samorządu terytorialnego itp. (80 uczestników)
</t>
  </si>
  <si>
    <t xml:space="preserve">Związek Młodzieży Wiejskiej </t>
  </si>
  <si>
    <t>90-130 Łódź, ul. Narutowicza 59</t>
  </si>
  <si>
    <t>VIII Konkurs Wiedzy o Bezpieczeństwie Pracy w Rolnictwie dla uczniów kształcących się w zawodach rolniczych w szkołach ponadgimnazjalnych województwa łódzkiego</t>
  </si>
  <si>
    <t xml:space="preserve">uczniowie szkół ponadgimnazjalnych z terenu województwa łódzkiego kształcących się w zawodach rolniczych
</t>
  </si>
  <si>
    <t xml:space="preserve">Pszczoły jako jeden element kształtujący rolnictwo ekologiczne </t>
  </si>
  <si>
    <t>Celem operacji jest promocja rozwoju i zakładania pasiek pszczelich, a tym samym powstanie nowych miejsc pracy na terenie wiejskim poprzez promocję aktywności zawodowej.  Głównym założeniem projektu jest przekazanie wiedzy i niezbędnych informacji teoretycznych i praktycznych osobom, które z własnej inicjatywy chciałby podjąć działalność w zakresie założenia i prowadzenia pasieki pszczelej.</t>
  </si>
  <si>
    <t>szkolenia (dwa trzydniowe  szkolenia na terenie 5 powiatów)</t>
  </si>
  <si>
    <t xml:space="preserve">Grupa docelowa to (kryteria obligatoryjne spełniane łącznie):
- osoby w wieku powyżej 18 lat,
- zamieszkujące na terenie wiejskim, w woj. łódzkiego, w powiatach radomszczański, bełchatowski, pajęczański, wieluński, wieruszowski (zgodnie z rozumieniem przepisów Kodeksu Cywilnego),
- posiadające na własność bądź dzierżawione m.in. 1 ha gruntów rolnych.
Oraz spełnia minimum jeden z poniższych warunków
- pszczelarze, którzy posiadają mniej niż 5 uli 
- pszczelarze, którzy nie osiągnęli wieku 30 lat 
- osoby, które nie są pszczelarzami ale chcą założyć pasiekę (150 uczestników)
</t>
  </si>
  <si>
    <t>Fundacja EKOOSTOJA</t>
  </si>
  <si>
    <t>97-540 Pławno, ul. Plac Wolności 26</t>
  </si>
  <si>
    <t>Szkolenie  "Rolnictwo ekologiczne w województwie łódzkim - perspektywy rozwoju"</t>
  </si>
  <si>
    <t xml:space="preserve">Celem szkolenia jest zachęcenie rolników do upraw ekologicznych w województwie łódzkim oraz przekazanie perspektyw rozwoju dla obecnych rolników ekologicznych . </t>
  </si>
  <si>
    <t>rolnicy z województwa łódzkiego zainteresowani rolnictwem ekologicznym (150 uczestników)</t>
  </si>
  <si>
    <t xml:space="preserve"> V</t>
  </si>
  <si>
    <t>Wojewódzka Olimpiada Wiedzy o Ekologii i Ochronie Środowiska</t>
  </si>
  <si>
    <t>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Ponadto celem konkursu jest edukacja związana z promocją działań Unii Europejskiej tj. zapoznanie się z działaniami Planu Rozwoju Obszarów Wiejskich (PROW) na lata 2014-2020.</t>
  </si>
  <si>
    <t>rolnicy indywidualni, uczniowie szkół rolniczych - bez ograniczeń wiekowych-  z terenu woj. łódzkiego</t>
  </si>
  <si>
    <t>Folklor regionu sieradzkiego, łowickiego i opoczyńskiego - tradycje i zwyczaje</t>
  </si>
  <si>
    <t xml:space="preserve">    Głównym celem projektu jest promocja zrównoważonego rozwoju obszarów wiejskich. Różnorodność kulturowa i przyrodnicza polskiej wsi powinna być traktowana jako szczególna wartość, godna zachowania i pielęgnacji. Działania projektu pozwolą na promocję, ochronę i pielęgnowanie dziedzictwa kultury ludowej oraz kultywowanie i propagowanie tradycji, a także kultury ludowej województwa łódzkiego. Dzięki realizacji zadania młodzi ludzie będą mieli możliwość zetknięcia się z autentycznymi twórcami i artystami ludowymi, co zainspiruje ich do aktywnej działalności na rzecz kultury ludowej. </t>
  </si>
  <si>
    <t>jednodniowa impreza plenerowa</t>
  </si>
  <si>
    <t>liczba uczestników festiwalu</t>
  </si>
  <si>
    <t xml:space="preserve">bezpośrednimi odbiorcami Festiwalu Kultury Ludowej będą członkowie zespołów ludowych prezentujący kulturę ludową poszczególnych regionów: sieradzkiego, łowickiego i opoczyńskiego; zespoły wytypowane zostaną we współpracy z jednostkami samorządu terytorialnego; zaplanowano udział trzech zespołów z każdego regionu, łącznie dziewięć zespołów po ok. 20 członków (łącznie ok. 180 osób) </t>
  </si>
  <si>
    <t>Fundacja "Inicjatywy Powiatu Poddębickiego"</t>
  </si>
  <si>
    <t>99-200 Poddębice, ul. Łęczycka 16</t>
  </si>
  <si>
    <t>Konkurs na najlepsze gospodarstwo ekologiczne 2016 r.</t>
  </si>
  <si>
    <t xml:space="preserve">Celem konkursu jest identyfikacja i szerzenie  praktyk w zakresie zrównoważonego rozwoju obszarów wiejskich poprzez promocję rolnictwa ekologicznego, wdrażanie takich rozwiązań w gospodarstwach a także rozpowszechnienie wiedzy z zakresu rolnictwa ekologicznego. Ponadto celem konkursu jest transfer wiedzy o sposobach prowadzenia gospodarstwa ekologicznego. W ramach konkursu promowane będą rozwiązania zmierzające zarówno do wzrostu sprzedaży produktów rolnictwa ekologicznego jak też mające na celu wprowadzenie rozwiązań przyjaznych środowisku. </t>
  </si>
  <si>
    <t>producenci ekologiczni prowadzący gospodarstwa zgodnie z wymogami produkcji ekologicznej; laureaci będą wybrani z gospodarstw ekologicznych znajdujących się na terenie województwa łódzkiego</t>
  </si>
  <si>
    <t>Regionalny Turniej Sołectw</t>
  </si>
  <si>
    <t>Głównym celem jest aktywizacja i integracja mieszkańców społeczności lokalnej a jednocześnie zachęcenie do udziału w imprezach gminnych i regionalnych.</t>
  </si>
  <si>
    <t xml:space="preserve">jednodniowa impreza </t>
  </si>
  <si>
    <t xml:space="preserve">mieszkańcy sołectw z terenu województwa łódzkiego </t>
  </si>
  <si>
    <t xml:space="preserve">Miejsko - Gminny Ośrodek Kultury </t>
  </si>
  <si>
    <t>98-240 Szadek, Widawska 16</t>
  </si>
  <si>
    <t>Leader w teorii i praktyce</t>
  </si>
  <si>
    <t xml:space="preserve">podniesienie kompetencji lokalnych grup działania w zakresie wykonywanych przez nie zadań, związanych z realizacją lokalnych strategii rozwoju szczególności doradztwa na rzecz wnioskodawców i oceną operacji ,  
</t>
  </si>
  <si>
    <t>spotkanie</t>
  </si>
  <si>
    <t xml:space="preserve">przedstawiciele LGD z terenu województwa łódzkiego </t>
  </si>
  <si>
    <t>Al. Piłsudskiego 8, 90-051 Łódź</t>
  </si>
  <si>
    <t xml:space="preserve">Społeczny wymiar innowacyjności na obszarach wiejskich </t>
  </si>
  <si>
    <t>Interdyscyplinarne wyjaśnienie znaczenia wdrażania różnego rodzaju innowacji na wsi, ich uwarunkowań i konsekwencji dla jej rozwoju. Cele szczegółowe obejmują następującą problematykę: określenia teoretycznych i metodologicznych podstaw pojęcia innowacji  i wskazanie  specyfiki ich poszczególnych rodzajów na obszarach wiejskich; określenie mechanizmów (uwarunkowania, procesy, efekty) w zakresie tworzenia, wprowadzania innowacji  na wsi; wskazanie lokalnych działań społecznych i partycypacyjnych na rzecz tworzenia innowacji.</t>
  </si>
  <si>
    <t>pracownicy naukowi uczelni wyższych oraz branżowych instytutów naukowych, a także praktycy zajmujący się promowaniem i wprowadzaniem innowacji na wsi.</t>
  </si>
  <si>
    <t>Targi AGROTRAVEL 2017</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</si>
  <si>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działań służących rozwojowi tej gałęzi gospodarki</t>
  </si>
  <si>
    <t xml:space="preserve">osoby, wystawcy, partnerzy KSOW zainteresowane turystyką wiejską i agroturystyką; osoby odwiedzające targi Agrotravel; 
podwystawcy z terenu województwa łódzkiego, którzy będą mieli okazję do promocji swojej oferty turystycznej
</t>
  </si>
  <si>
    <t xml:space="preserve">Konkurs na najlepsze gospodarstwo agroturystyczne Złota Grusza </t>
  </si>
  <si>
    <t>aktywizacja mieszkańców obszarów wiejskich na rzecz podejmowania aktywności związanych z promowaniem i rozwojem agroturystyki</t>
  </si>
  <si>
    <t>Współczesne przemiany krajobrazu wsi</t>
  </si>
  <si>
    <t xml:space="preserve">Operacja obejmuje zorganizowanie wyjazdu studyjnego, który będzie sposobnością do wymiany interdyscyplinarnej wiedzy i doświadczeń w zakresie przemian strukturalnych i funkcjonalnych obszarów wiejskich. Głównym celem wyjazdu jest poznanie i przedyskutowanie na przykładach z województwa łódzkiego przyczyn, przebiegu i konsekwencji – negatywnych i pozytywnych – współczesnych przemian krajobrazowych, a także wskazanie nowych możliwości rozwoju lokalnego związanych z zachodzącymi zmianami.
Tematem operacji jest upowszechnianie wiedzy w zakresie planowania rozwoju lokalnego z uwzględnieniem potencjału ekonomicznego, społecznego i środowiskowego danego obszaru.
</t>
  </si>
  <si>
    <t>przedstawiciele środowisk naukowych z dziedziny geografii, gospodarki przestrzennej, geoekologii, biologii, architektury krajobrazu oraz praktycy działający w instytucjach związanych z planowaniem przestrzennym i ochroną walorów przyrodniczych i kulturowych parków krajobrazowych</t>
  </si>
  <si>
    <t>Katedra Geografii Fizycznej Uniwersytetu Łódzkiego</t>
  </si>
  <si>
    <t>90-139 Łódź,          ul. Narutowicza 88</t>
  </si>
  <si>
    <t>Wizyta studyjna dla mieszkańców LGD "Podkowa" w Krajnie Złotowskiej</t>
  </si>
  <si>
    <t>Operacja obejmuje zorganizowanie 3-dniowej wizyty studyjnej w Krajnie Złotowskiej (województwo wielkopolskie). Celem operacji jest poprawa jakości życia mieszkańców obszaru LGD „Podkowa”, wymiana wiedzy i informacji oraz promowanie inicjatyw oddolnych poprzez udział w wizycie studyjnej.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</si>
  <si>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przedstawiciele lokalnych stowarzyszeń, kół gospodyń wiejskich, ochotniczych straży pożarnych, sołtysi, lokalni liderzy, mieszkańcy obszaru LGD „Podkowa”</t>
  </si>
  <si>
    <t xml:space="preserve">98-220 Zduńska Wola, Czechy 142 </t>
  </si>
  <si>
    <t xml:space="preserve">Szkolenie dla liderów na obszarach wiejskich </t>
  </si>
  <si>
    <t>Operacja obejmuje zorganizowanie czterech szkoleń dla liderów obszarów wiejskich:
1) w powiecie skierniewickim  – październik 2017 r.
2) w powiecie łęczyckim – październik 2017 r. 
3) w powiecie piotrkowskim – listopad 2017 r. 
4) w powiecie łaskim – listopad 2017 r. 
Przez liderów rozumie się rolników, sołtysów, osoby aktywne w swoich społecznościach, społeczników, członków KGW. Liderzy obszarów wiejskich są to osoby aktywne mające doskonałe rozeznanie w potrzebach mieszkańców społeczności lokalnych. Celem spotkań dla liderów obszarów wiejskich będzie zdobycie informacji na temat działań, z których mogą skorzystać producenci rolni, poszczególne sołectwa, oraz wymiana doświadczeń i aktywizacja liderów.
Tematem operacji jest upowszechnianie wiedzy w zakresie innowacyjnych rozwiązań w rolnictwie, produkcji żywności, leśnictwie i na obszarach wiejskich.</t>
  </si>
  <si>
    <t xml:space="preserve">liczba szkoleń, warsztatów </t>
  </si>
  <si>
    <t>rolnicy, sołtysi, społecznicy, członkowie KGW z województwa łódzkiego</t>
  </si>
  <si>
    <t>Izba Rolnicza Województwa Łódzkiego</t>
  </si>
  <si>
    <t>91-420 Łódź,         ul. Północna 27/29</t>
  </si>
  <si>
    <t xml:space="preserve">liczba uczestników szkoleń, warsztatów </t>
  </si>
  <si>
    <t>liczba konferencji,       spotkań, seminariów</t>
  </si>
  <si>
    <t>Wojewódzkie Święto Chrzanu</t>
  </si>
  <si>
    <t>Operacja obejmuje zorganizowanie imprezy plenerowej pod nazwą Wojewódzkie Święto Chrzanu. Celem operacji jest między innymi promocja produktów tradycyjnych regionu, szczególnie nadwarciańskiego chrzanu, co pomoże w aktywizacji społeczeństwa, pozwoli na większe utożsamianie się z regionem, poszerzy wiedzę młodszej części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Poprzez podniesienie świadomości społeczeństwa nastąpi rozwój obszarów wiejskich.
Operacja dotyczy tematów:
•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t>
  </si>
  <si>
    <t>seminarium, impreza plenerowa</t>
  </si>
  <si>
    <t>mieszkańcy województwa łódzkiego</t>
  </si>
  <si>
    <t>Gminny Ośrodek Kultury w Osjakowie</t>
  </si>
  <si>
    <t>98-320 Osjaków, ul. Wieluńska 26</t>
  </si>
  <si>
    <t>Regionalne Święto Rolników w Powiecie Poddębicki</t>
  </si>
  <si>
    <t>Zakres operacji obejmuje zorganizowanie jednodniowej imprezy plenerowej, podczas której zorganizowane zostaną Jarmark Tradycji i Kultury Ludowej, Przegląd Folklorystyczny oraz punkty konsultacyjne. Zwiększenia świadomości mieszkańców obszarów wiejskich na temat możliwości wsparcia i kierunków rozwoju wsi w ramach Programu Rozwoju Obszarów Wiejskich, o czym mówi jeden z celów KSOW oraz do poprawy jakości życia mieszkańców obszarów wiejskich, a także zapewnienia ochrony i zachowania dziedzictwa kulturowego regionu sieradzkiego, łęczyckiego i łowickiego.
Głównym celem przedsięwzięcia jest poprawa jakości życia mieszkańców obszarów wiejskich poprzez świadome podejście do możliwych form wsparcia i kierunków rozwoju wsi w ramach Programu Rozwoju Obszarów Wiejskich na lata 2014-2020. Operacja dotyczy tematów:
• promocja jakości życia na wsi lub promocja wsi jako miejsca do życia i rozwoju zawodowego, 
• upowszechnianie wiedzy w zakresie planowania rozwoju lokalnego z uwzględnieniem potencjału ekonomicznego, społecznego i środowiskowego danego obszaru.</t>
  </si>
  <si>
    <t>szkolenie,impreza pleneowa</t>
  </si>
  <si>
    <t>Powiat Poddębicki</t>
  </si>
  <si>
    <t>Szkolenie - Rozwój przedsiębiorczości na obszarach wiejskich województwa łódzkiego</t>
  </si>
  <si>
    <t>Zakres operacji obejmuje zorganizowanie szkolenia połączonego z wyjazdem studyjnym. Celem szkolenia jest aktywizacja mieszkańców wsi na rzecz podejmowania inicjatyw służących włączeniu społecznemu kobiet oraz młodzieży poprzez tworzenie przez nich przedsiębiorstw.
Operacja dotyczy tematów:
• aktywizacja mieszkańców obszarów wiejskich w celu tworzenia partnerstw na rzecz realizacji projektów nakierowanych na rozwój tych obszarów, w skład których wchodzą przedstawiciele sektora publicznego, sektora prywatnego oraz organizacji pozarządowych,
• wspieranie rozwoju przedsiębiorczości na obszarach wiejskich przez podnoszenie poziomu wiedzy i umiejętności w obszarach innych niż wskazane w pkt. 4.7</t>
  </si>
  <si>
    <t>mieszkańcy województwa łódzkiego, w tym połowa uczestników nie przekroczy 35 roku życia</t>
  </si>
  <si>
    <t>91-420 Łódź,          ul. Północna 27/29</t>
  </si>
  <si>
    <t>Pszczoły i Pszczelarstwo szansą na rozwój ekologicznego rolnictwa</t>
  </si>
  <si>
    <t>Operacja obejmuje zorganizowanie szkoleń, w ramach których grupy szkoleniowe zostaną podzielone na podstawowe i zaawansowane. Struktura: 5 grup podstawowych, 5 grup zaawansowanych. Głównym założeniem projektu jest przekazanie wiedzy i niezbędnych informacji teoretycznych i praktycznych osobom, które w sposób bezpośredni i pośredni mają wpływ na ochronę pszczół i innych zapylaczy, w tym również podstawowa wiedza z zakresu opieki nad pszczołami w formie gospodarki pasiecznej. Celem operacji jest aktywizacja obywateli w zakresie pszczelarskiej edukacji ekologicznej oraz działań na rzecz zrównoważonego rozwoju poprzez rozpowszechnienie informacji z zakresu ochrony owadów zapylających.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</si>
  <si>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t>osoby w wieku powyżej 18 lat, zamieszkujące w województwie łódzkim, w powiatach radomszczańskim, bełchatowskim, pajęczańskim, piotrkowskim w szczególności na terenach wiejskich</t>
  </si>
  <si>
    <t>97-540 Pławno, Plac Wolności 26</t>
  </si>
  <si>
    <t>XXV Wojewódzka Olimpiada Wiedzy Rolniczej 2017 r.</t>
  </si>
  <si>
    <t>Operacja obejmuje zorganizowanie dwuetapowej olimpiady, która pozwoli uczestnikom na zdobycie informacji, które staną się przydatne przy podejmowaniu przedsięwzięć rozwijających gospodarstwo rolne, jak również przybliży stan rolnictwa i jego uwarunkowań na terenie województwa łódzkiego. Celem organizowanej olimpiady jest podniesienie poziomu wiedzy uczestników tj. uczniów szkół rolniczych oraz rolników z terenu województwa łódzkiego oraz zwrócenie uwagi producentów rolnych i uczniów szkół rolniczych na zrównoważony rozwój obszarów wiejskich, przejawiający się w wielu aspektach współczesnego rolnictwa.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</si>
  <si>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t>producenci rolni, mieszkańcy obszarów wiejskich i uczniowie szkół rolniczych z województwa łódzkiego</t>
  </si>
  <si>
    <t>Łódzki Ośrodek Doradztwa Rolniczego zs. w Bratoszewicach</t>
  </si>
  <si>
    <t>95-011 Bratoszewice,        ul. Nowości 32</t>
  </si>
  <si>
    <t>Konkurs na najlepsze gospodarstwo ekologiczne</t>
  </si>
  <si>
    <t>osoby prowadzące gospodarstwa ekologiczne na terenie województwa łódzkiego, posiadający certyfikat gospodarstwa ekologicznego wydany przez jednostkę certyfikującą</t>
  </si>
  <si>
    <t>95-011 Bratoszewice,       ul. Nowości 32</t>
  </si>
  <si>
    <t xml:space="preserve">Operacja obejmuje zorganizowanie dwuetapowej olimpiady z dziedziny ekologii i ochrony środowiska. Jest działaniem cyklicznym, dającym możliwość propagowania prośrodowiskowego stylu życia. Celem organizowanej obecnej edycji olimpiady jest m. in.: wdrażanie i upowszechnianie zasad zwykłej dobrej praktyki rolniczej, wdrażanie wymagań zasady wzajemnej zgodności dla gospodarstw rolnych, propagowanie ekologicznych metod produkcji, programów rolnośrodowiskowych, poprawa stanu świadomości ekologicznej, dotycząca odnawialnych źródeł energii oraz działalności rolnośrodowiskowej, zwrócenie uwagi na wzajemne oddziaływanie rolnictwa i środowiska wśród producentów rolnych, mieszkańców terenów wiejskich oraz uczniów szkół rolniczych.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
</t>
  </si>
  <si>
    <t>rolnicy, uczniowie szkół rolniczych z terenu województwa łódzkiego</t>
  </si>
  <si>
    <t xml:space="preserve">XXV Wojewódzka Olimpiada Wiedzy o Wiejskim Gospodarstwie Domowym </t>
  </si>
  <si>
    <t>Operacja obejmuje zorganizowanie dwuetapowej olimpiady na temat wiejskich gospodarstw domowych, co umożliwi pozyskiwanie wiedzy praktycznej i prawnej, związanej z szeroko pojętym zrównoważonym rozwojem obszarów wiejskich. 
Celem olimpiady jest m.in.: wdrażanie i upowszechnianie propagowanie ekologicznych metod produkcji, poprawa stanu świadomości ekologicznej, podkreślenia znaczenia produktów żywnościowych wysokiej jakości, zwrócenie uwagi na wzajemne przenikanie się zależności pomiędzy dziedzictwem kulturowym a płaszczyzną działalności agroturystycznej i edukacyjnej wśród producentów rolnych, mieszkańców terenów wiejskich oraz uczniów szkół rolniczych. Operacja dotyczy tematów:
• upowszechnianie wiedzy w zakresie innowacyjnych rozwiązań w rolnictwie, produkcji żywności, leśnictwie i na obszarach wiejskich,
•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t>
  </si>
  <si>
    <t>mieszkańcy województwa łódzkiego, w tym w szczególności uczniowie szkół o profilu rolniczym z terenu województwa łódzkiego</t>
  </si>
  <si>
    <t>"Promocja i upowszechnianie walorów wsi"</t>
  </si>
  <si>
    <t>Zakres operacji obejmuje trzy działania: 
• „Promocja jakości życia na wsi oraz promocja wsi jako miejsca do życia i rozwoju zawodowego” – plenerowe warsztaty fotograficzne;
• Nasza wieś – materiał z plenerowych warsztatów fotograficznych w postaci albumu fotograficznego;
• „Nasza wieś” – konkurs fotograficzny.
Głównym celem operacji jest promowanie jakości życia na wsi, jej zrównoważonego rozwoju, pokazania wsi jako idealnego miejsca do życia i rozwoju zawodowego.
Tematem operacji jest promocja jakości życia na wsi lub promocja wsi jako miejsca do życia i rozwoju zawodowego.</t>
  </si>
  <si>
    <t>szkolenie, konkurs, publikacja</t>
  </si>
  <si>
    <t>• Warsztaty: pięć warsztatów fotograficznych organizowanych  każdorazowo dla dziesięcioosobowej grupy osób (5 warsztatów x 10 osób = 50 uczestników)
• Album: mieszkańcy województwa łódzkiego
• Konkurs: 50 uczestników warsztatów fotograficznych</t>
  </si>
  <si>
    <t>Stowarzyszenie Na Rzecz Rozwoju Społeczności Lokalnej "Mroga"</t>
  </si>
  <si>
    <t>95-040 Koluszki,     ul. 11 Listopada 65 lok. 310, 311</t>
  </si>
  <si>
    <t>Budżet brutto (w zł)</t>
  </si>
  <si>
    <t>Promocja Województwa Małopolskiego podczas targów Rolno-Spożywczych Grune Woche 2016 w Berlinie</t>
  </si>
  <si>
    <t>promocja certyfikowanych produktów pochodzących z Małopolski</t>
  </si>
  <si>
    <t>odwiedzający targi</t>
  </si>
  <si>
    <t>Urząd Marszałkowski Województwa Małopolskiego</t>
  </si>
  <si>
    <t>31-156 Kraków, ul. Basztowa 22</t>
  </si>
  <si>
    <t>Promocja Województwa Małopolskiego podczas targów Smaki Regionów w Poznaniu</t>
  </si>
  <si>
    <t>Promocja małopolskich producentów należących do sieci dziedzictwa kulinarnego Małopolska podczas V edycji targów produktów regionalnych REGIONALIA w Warszawie organizowanych w dniach 22-24.04.2016 r.</t>
  </si>
  <si>
    <t>promocja producentów należących do sieci dziedzictwa kulinarnego Małopolska oraz produktów spożywczych najwyższej jakości</t>
  </si>
  <si>
    <t>mieszkańcy Warszawy oraz przybywający do stolicy goście</t>
  </si>
  <si>
    <t>Pstrąg Ojcowski, Magdalena Węgiel</t>
  </si>
  <si>
    <t>32-046 Minoga, ul. Przybysławice 84</t>
  </si>
  <si>
    <t>Rozwój oraz promocja szlaku kulinarnego "Małopolska Trasa Smakoszy" w oparciu o potencjał obszarów wiejskich "Wieś dla smakoszy"</t>
  </si>
  <si>
    <t>promocja tradycji kulinarnych, zdrowej żywności i wypoczynku na wsi</t>
  </si>
  <si>
    <t>oznakowanie miejsc promocji produktów, szkolenia dla prowadzących punkty promocji produktów, wydanie albumu, audycja TV</t>
  </si>
  <si>
    <t>mieszkańcy wsi, rolnicy, przedsiębiorcy działający na obszarach wiejskich; turyści, konsumenci poszukujący oferty produktu lokalnego i wypoczynku na wsi</t>
  </si>
  <si>
    <t>Małopolska Organizacja Turystyczna</t>
  </si>
  <si>
    <t>30-150 Kraków, Rynek Kleparski 4/13</t>
  </si>
  <si>
    <t>Doskonalenie zawodowe kadr turystyki wiejskiej w Małopolsce</t>
  </si>
  <si>
    <t>pilotażowe wdrożenie systemu szkoleń dla gospodarstw agroturystycznych</t>
  </si>
  <si>
    <t>doradcy z MODR, LGD, pracownicy jst, gospodarstwa agroturystyczne</t>
  </si>
  <si>
    <t>Centrum Doradztwa Rolniczego w Brwinowie Oddział w Krakowie</t>
  </si>
  <si>
    <t>31-063 Kraków, ul. Meiselsa 1</t>
  </si>
  <si>
    <t>Wyjazd studyjny - produkty regionalne i tradycyjne dobrym przykładem integracji i współpracy rolników w Małopolsce</t>
  </si>
  <si>
    <t>promowanie zrzeszania się i współpracy rolników</t>
  </si>
  <si>
    <t>Małopolska Izba Rolnicza</t>
  </si>
  <si>
    <t>31-964 Kraków, oś. Krakowiaków 45a/15</t>
  </si>
  <si>
    <t>Tradycja i nowoczesność polskiej wsi - stoisko promocyjno-informacyjne podczas targów AGROTRAVEL 2016</t>
  </si>
  <si>
    <t>promocja tradycyjnych produktów rękodzielniczych i produktów regionalnych oraz małopolskich atrakcji turystycznych</t>
  </si>
  <si>
    <t>osoby odwiedzające targi</t>
  </si>
  <si>
    <t>Małopolska Sieć LGD</t>
  </si>
  <si>
    <t>34-531 Murzasichle, ul. Sądelska 55</t>
  </si>
  <si>
    <t>Przygotowanie i emisja 4 audycji TV promujących ideę Sieci Dziedzictwa Kulinarnego Małopolska</t>
  </si>
  <si>
    <t>promocja producentów zrzeszonych w Sieci Dziedzictwa Kulinarnego Małopolska</t>
  </si>
  <si>
    <t>audycja TV</t>
  </si>
  <si>
    <t>mieszkańcy Małopolski</t>
  </si>
  <si>
    <t>Małopolski Ośrodek Doradztwa Rolniczego w Karniowicach</t>
  </si>
  <si>
    <t>32-082 Bolechowice, os. XXXV-lecia PRL 9</t>
  </si>
  <si>
    <t>Identyfikacja i prezentacja najlepszych praktyk z zakresu wytwarzania i promocji produktów lokalnych i regionalnych na terenie Województwa Małopolskiego oraz promocja mechanizmów dostaw i sprzedaży bezpośredniej produktów lokalnych</t>
  </si>
  <si>
    <t>promocja i rozwój sprzedaży bezpośredniej produktów lokalnych, tradycyjnych</t>
  </si>
  <si>
    <t>szkolenia, udział w imprezach promocyjnych</t>
  </si>
  <si>
    <t>rolnicy, konsumenci</t>
  </si>
  <si>
    <t>Opracowanie projektu, wydrukowanie, opublikowanie oraz zapewnienie kolportażu dożynkowej wkładki informacyjno-promocyjnej</t>
  </si>
  <si>
    <t>promocja rozwoju obszarów wiejskich, promocja PROW</t>
  </si>
  <si>
    <t>publikacja</t>
  </si>
  <si>
    <t>Promocja Województwa Małopolskiego podczas targów Rolno-Spożywczych Grune Woche 2017 w Berlinie</t>
  </si>
  <si>
    <t>II/III</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</si>
  <si>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</si>
  <si>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</si>
  <si>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</si>
  <si>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</si>
  <si>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liczba szkoleń</t>
  </si>
  <si>
    <t>Tworzenie i funkcjonowanie obiektów sportowych na przykładzie Unii Europejskiej</t>
  </si>
  <si>
    <t xml:space="preserve">aktywizacja mieszkańców terenów wiejskich, tworzenie i utrzymanie nowych miejsc pracy poprzez współpracę sektora publicznego i prywatnego oraz NGO, </t>
  </si>
  <si>
    <t>przedstawiciele lokalnych kłubów sportowych, ludowych zespołów sportowych, gmin, NGO, partnerów projektu</t>
  </si>
  <si>
    <t>Małopolskie Zrzeszenie Ludowe Zespoły Sportowe w Krakowie Stowarzyszenie Kultury Fizycznej</t>
  </si>
  <si>
    <t>31-135 Kraków, ul. S. Batorego 2/19</t>
  </si>
  <si>
    <t>Promocja gospodarstw ekologicznych i nowych odmian roślin w rolnictwie</t>
  </si>
  <si>
    <t>wspieranie rozwoju przedsiębiorczości na obszarach wiejskich, promocja jakości życia na wsi i promocja wsi jako miejsca do rozwoju zawodowego</t>
  </si>
  <si>
    <t>konferencja połączona z wizytą studyjną</t>
  </si>
  <si>
    <t>rolnicy, zainteresowani nowymi rodzajami upraw ( żywnośc ekologiczna, nowe odmiany jagód), zainteresowani prowadzeniem gospodarstw agroturystycznych</t>
  </si>
  <si>
    <t>Gmina Słomniki</t>
  </si>
  <si>
    <t>32-090 Słomniki, ul. T. Kościuszki 64</t>
  </si>
  <si>
    <t>liczba konferencji wraz z wizytą studyjną</t>
  </si>
  <si>
    <t>Nowe możliwości - rolniczy handel detaliczny</t>
  </si>
  <si>
    <t>upowszechnianie wiedzy w zakresie tworzenia krótkich łańcuchów dostaw</t>
  </si>
  <si>
    <t>szkolenia dla rolników, organizacja stoisk promujących sprzedaż bezpośrednią podczas 3  imprez planerowych, spot radiowy i strona internetowa promujące sprzedaż bezpośrednią</t>
  </si>
  <si>
    <t>rolnicy, mieszkańcy Małopolski</t>
  </si>
  <si>
    <t>liczba imprez plenerowych</t>
  </si>
  <si>
    <t>liczba odwiedzających imprezy</t>
  </si>
  <si>
    <t>liczba egz. broszury</t>
  </si>
  <si>
    <t>liczba emisji spotu radiowego</t>
  </si>
  <si>
    <t xml:space="preserve">liczba słuchaczy </t>
  </si>
  <si>
    <t>liczba odsłon w ciągu 1 roku strony internetowej</t>
  </si>
  <si>
    <t>Artystycznie i apetycznie, czyli sztuka na gościnnym stole</t>
  </si>
  <si>
    <t>wspieranie rozwoju przedsiębiorczości na obszarach wiejskich</t>
  </si>
  <si>
    <t>warsztaty praktyczne</t>
  </si>
  <si>
    <t>liczba warsztatów</t>
  </si>
  <si>
    <t>rolnicy prowadzący lub zamierzający prowadzić działalność agroturystyczną</t>
  </si>
  <si>
    <t>liczba uczestników warsztatów</t>
  </si>
  <si>
    <t>Innowacyjność w przetwórstwie produktów żywnościowych Małopolski</t>
  </si>
  <si>
    <t>wspieranie rozwoju przedsiębiorczości na obszarach wiejskich przez podnoszenie poziomu wiedzy i umiejętności w obszarze małego przetwórstwa lokalnego, w tym tworzenie nowych miejsc pracy</t>
  </si>
  <si>
    <t>liczba konferencji</t>
  </si>
  <si>
    <t>rolnicy, doradcy, przedstawiciele LGD, zainteresowani rozwojem drobnego przetwórstwa</t>
  </si>
  <si>
    <t>Małopolski Ośrodek Doradztwa Rolniczego</t>
  </si>
  <si>
    <t>32-082 Bolechowice, oś. XXXV-lecia PRL 9</t>
  </si>
  <si>
    <t>liczba uczestników konferencji</t>
  </si>
  <si>
    <t>Praktyczne warsztaty oceny wina dla małopolskich winiarzy</t>
  </si>
  <si>
    <t>upowszechnianie wiedzy w zakresie optymalizacji wykorzystania przez mieszkańców obszarów wiejskich zasobów środowiska naturalnego</t>
  </si>
  <si>
    <t>warsztaty praktyczne dla winiarzy z Małopolski połączone z oceną produkowanych przez nich win</t>
  </si>
  <si>
    <t>producenci win, właściciele winnic, rolnicy zajmujący się winiarstwem</t>
  </si>
  <si>
    <t>Tarnowska Organizacja Turystyczna</t>
  </si>
  <si>
    <t>33-100 Tarnów, ul. Wekslarska 11</t>
  </si>
  <si>
    <t>Przetwórstwo lokalne na małą skalę podstawą marketingu na wsi</t>
  </si>
  <si>
    <t xml:space="preserve">szkolenia połączone z praktycznymi warsztatami </t>
  </si>
  <si>
    <t>rolnicy oraz przedstawiciele LGD i doradcy rolni</t>
  </si>
  <si>
    <t>Małopolskie produkty regionalne potencjałem do rozwoju obszaru</t>
  </si>
  <si>
    <t>upowszechnienie wiedzy w zakresie systemów jakości żywności, wspieranie rozwoju przedsiębiorczości na obszarach wiejskich poprzez podnoszenie poziomu wiedzy i umiejętności w obszarze małego przetwórstwa lokalnego, promocja małopolskich produktów regionalnych</t>
  </si>
  <si>
    <t>impreza targowa, wirtualne stoisko w internecie</t>
  </si>
  <si>
    <t>producenci małopolskich produktów regionalnych, mieszkańcy regionu</t>
  </si>
  <si>
    <t>Stowarzyszenie Grupa ODROLNIKA</t>
  </si>
  <si>
    <t>33-114 Rzuchowa, Rzuchowa 1</t>
  </si>
  <si>
    <t>liczba odwiedzajacych</t>
  </si>
  <si>
    <t>liczba wirtualnych stoisk</t>
  </si>
  <si>
    <t>Noc świętojańska - Wianki na Dunajcu</t>
  </si>
  <si>
    <t>aktywizacja mieszkańców obszarów wiejskich w celu tworzenia partnerstw na rzecz realizacji projektów nakierowanych na rozwój tych obszarów, w skład których wchodzą przedstawiciele sektora publicznego, sektora prywatnego oraz NGO</t>
  </si>
  <si>
    <t>mieszkańcy gminy, turyści</t>
  </si>
  <si>
    <t>Gmina Krościenko nad Dunajcem</t>
  </si>
  <si>
    <t>34-450 Krościenko nad Dnajcem, Rynek 35</t>
  </si>
  <si>
    <t>liczba materiałów informacyjno-promocyjnych</t>
  </si>
  <si>
    <t>Zachodnie nowatorskie "drogowskazy" na rzecz rozwoju rolnictwa w Polsce</t>
  </si>
  <si>
    <t>upowszechnianie wiedzy w zakresie optymalizacji wykorzystania przez mieszkańców obszarów wiejskich zasobów środowiska naturalnego, wspieranie rozwoju przedsiębiorczości na obszarach wiejskich przez podnoszenie poziomu wiedzy i umiejętności w obszarze małego przetwórstwa lokalnego, w tym tworzenie nowych miejsc pracy, promocja jakości życia na wsi i promocja wsi jako miejsca do rozwoju zawodowego, upowszechnianie wiedzy w zakresie planowania rozwoju lokalnego, w tym w zakresie optymalizacji wykorzystania zasobów środowiska naturalnego</t>
  </si>
  <si>
    <t>przedstawiciele doradztwa rolniczego, izby rolniczej, UR w Krakowie, LGD</t>
  </si>
  <si>
    <t xml:space="preserve">„Opolska Wioska Smaków i Tradycji” – prezentacja i promocja potencjału obszarów wiejskich województwa opolskiego podczas XVI Międzynarodowych Targów Turystycznych „W Stronę Słońca” w Opolu </t>
  </si>
  <si>
    <t xml:space="preserve"> Promowanie dziedzictwa kulturowego. Wsparcie rozwoju turystyki wiejskiej, w tym agroturystyki. 
Promowanie rozwoju przedsiębiorczości na obszarach wiejskich oraz wspólnych form działalności gospodarczej.</t>
  </si>
  <si>
    <t>udział w targach</t>
  </si>
  <si>
    <t xml:space="preserve">1
</t>
  </si>
  <si>
    <t>potencjalni turyści, mieszkańcy województwa opolskiego, osoby poszukujące ofert spędzenia wolnego czasu poza miejscem zamieszkania</t>
  </si>
  <si>
    <t>Urząd Marszałkowski Województwa Opolskiego</t>
  </si>
  <si>
    <t>ul. Piastowska 14, 45-082 Opole</t>
  </si>
  <si>
    <t xml:space="preserve">Folder „Opolskie smaki” </t>
  </si>
  <si>
    <t>Promocja lokalnego produktu, folkloru, zwyczajów i tradycji rozwoju wszelkich form promocji funkcji społecznych wpływających na poprawę życia na obszarach wiejskich oraz promocja rozwoju wszelakich form turystyki wiejskiej, rekreacji i sportu, a także aktywnego stylu życia, aktywnego wypoczynku oraz postaw ekologicznych, w tym związanych z ochroną środowiska.</t>
  </si>
  <si>
    <t xml:space="preserve">wydanie folderu </t>
  </si>
  <si>
    <t>10 000</t>
  </si>
  <si>
    <t>potencjalni turyści, mieszkańcy województwa opolskiego, odwiedzający targi na terenie Polski, koła gospodyń wiejskich, lokalne grupy działania, gospodarstwa agroturystyczne</t>
  </si>
  <si>
    <t>Święto Województwa Opolskiego</t>
  </si>
  <si>
    <t>Promocja i popularyzacja kultury ludowej, tradycji obszarów wiejskich oraz produktów tradycyjnych</t>
  </si>
  <si>
    <t>prezentacja dorobku kulturowego, w tym kulinarnego regionu podczas wydarzeń o charakterze targowo-wystawienniczym</t>
  </si>
  <si>
    <t>mieszkańcy woj. opolskiego i pogranicza polsko-czeskiego, turyści odwiedzający region, członkowie sieci Dziedzictwo Kulinarne Opolskie, producenci produktów tradycyjnych</t>
  </si>
  <si>
    <t xml:space="preserve">Prezentacja osiągnięć i promocja opolskiego dziedzictwa kulturowego i kulinarnego za granicą </t>
  </si>
  <si>
    <t xml:space="preserve">Promocja i popularyzacja kultury ludowej, tradycji obszarów wiejskich oraz produktów tradycyjnych za granicą </t>
  </si>
  <si>
    <t>udział w zagranicznych imprezach o charakterze targowo-wystawienniczym</t>
  </si>
  <si>
    <t>3</t>
  </si>
  <si>
    <t>mieszkańcy niemieckiego regionu partnerskiego – Nadrenii – Palatynatu, turyści odwiedzający wydarzenia, członkowie sieci Dziedzictwo Kulinarne Opolskie, producenci produktów tradycyjnych</t>
  </si>
  <si>
    <t>Prezentacja dobrych przykładów odnowy wsi podczas wyjazdów krajowych i zagranicznych</t>
  </si>
  <si>
    <t>Wymiana wiedzy i doświadczeń między podmiotami uczestniczącymi w rozwoju obszarów wiejskich w działaniach realizowanych na rzecz aktywizacji mieszkańców obszarów wiejskich, wymianę i rozpowszechnianie rezultatów działań na rzecz tego rozwoju poprzez odnowę wsi</t>
  </si>
  <si>
    <t>wyjazdy krajowe i zagraniczne w zakresie tematycznym operacji</t>
  </si>
  <si>
    <t xml:space="preserve">społeczność wiejska, liderzy odnowy wsi, przedstawiciele samorządów terytorialnych i instytucji działających na rzecz obszarów wiejskich 
</t>
  </si>
  <si>
    <t>I, III, VI</t>
  </si>
  <si>
    <t>Prezentacja dobrych przykładów rozwoju przedsiębiorczości na wsi ze szczególnym uwzględnieniem Europejskiej Sieci Regionalnego Dziedzictwa Kulinarnego</t>
  </si>
  <si>
    <t xml:space="preserve">Ułatwianie transferu wiedzy w zakresie wspierania rozwoju produktów tradycyjnych i przedsiębiorczości na wsi 
Wspieranie organizacji krótkiego łańcucha żywnościowego, w tym przetwarzanie i wprowadzanie do obrotu produktów rolnych zgodnie z PROW 2014-2020
</t>
  </si>
  <si>
    <t>udział w spotkaniach / konferencjach / warsztatach organizowanych w zakresie tematycznym operacji, organizacja cyklu spotkań szkoleniowo-informacyjnych</t>
  </si>
  <si>
    <t xml:space="preserve">członkowie sieci Dziedzictwo Kulinarne Opolskie, producenci rolni, przedsiębiorcy prowadzący dostawy bezpośrednie, sprzedaż bezpośrednią, działalność marginalną, lokalną i ograniczoną, gospodarstwa agroturystyczne
</t>
  </si>
  <si>
    <t>I, II, VI</t>
  </si>
  <si>
    <t>Udział / organizacja przedsięwzięć mających na celu kultywowanie tradycji związanych z obrzędami dożynkowymi</t>
  </si>
  <si>
    <t xml:space="preserve">Kultywowanie tradycji na obszarach wiejskich oraz aktywizacja życia kulturowego na wsi, w tym integracja społeczności wiejskiej
</t>
  </si>
  <si>
    <t>udział / organizacja przedsięwzięć mających na celu kultywowanie tradycji związanych z obrzędami dożynkowymi</t>
  </si>
  <si>
    <t xml:space="preserve">przedstawiciele sołectw woj. opolskiego (grupy wieńcowe), mieszkańcy obszarów wiejskich, rolnicy, przedstawiciele władz samorządowych i rządowych, instytucji okołorolniczych, twórcy ludowi, producenci produktów lokalnych i tradycyjnych
</t>
  </si>
  <si>
    <t>Szkolenia i działania na rzecz tworzenia sieci kontaktów dla Lokalnych Grup Działania (LGD), w tym zapewnianie pomocy technicznej w zakresie współpracy międzyterytorialnej</t>
  </si>
  <si>
    <t xml:space="preserve">Wsparcie lokalnych grup działania w zakresie poszukiwania partnerów do współpracy międzyterytorialnej oraz podniesienie kompetencji w zakresie wykonywania przez nie zadań, związanych z wdrażaniem strategii rozwoju lokalnego </t>
  </si>
  <si>
    <t>organizacja spotkań / szkoleń / wyjazdów studyjnych/ konferencji - wg potrzeb zgłaszanych przez LGD</t>
  </si>
  <si>
    <t>liczba szkoleń, warsztatów, konferencji</t>
  </si>
  <si>
    <t>przedstawiciele LGD i jednostki regionalnej KSOW województwa opolskiego</t>
  </si>
  <si>
    <t>Promocja dziedzictwa kulturowego, regionalnych produktów tradycyjnych, kultury i atrakcji turystycznych obszarów wiejskich województwa opolskiego na Międzynarodowych Targach Turystycznych ITB Berlin 2016</t>
  </si>
  <si>
    <t>Wypromowanie wartości kulturowych Śląska Opolskiego i jego dorobku w zakresie turystyki wiejskiej</t>
  </si>
  <si>
    <t>turyści i przyjezdni z całego świata, którzy odwiedzą Międzynarodowe Targi Turystyczne ITB w Berlinie</t>
  </si>
  <si>
    <t>Opolska Regionalna Organizacja Turystyczna w Opolu</t>
  </si>
  <si>
    <t>ul. Żeromskiego 3, 45-053 Opole</t>
  </si>
  <si>
    <t>Szkoła Liderów Wiejskich</t>
  </si>
  <si>
    <t>Nabycie wiedzy i umiejętności z zakresu animowania lokalnych społeczności przez min. 20 osób z obszarów wiejskich LGD Doliny Stobrawy do końca listopada 2016 r. oraz rozwinięcie kompetencji przywódczych wśród min. 20 przedstawicieli społeczności lokalnych działających na terenie LGD Dolina Stobrawy do końca listopada 2016 r.</t>
  </si>
  <si>
    <t>organizacja szkoleń</t>
  </si>
  <si>
    <t>sołtysi, członkowie rad sołeckich, liderzy grup odnowy wsi, członkowie zarządów stowarzyszeń wiejskich, osoby które chciałyby zaangażować się     w aktywizację społeczności obszarów wiejskich</t>
  </si>
  <si>
    <t>Stowarzyszenie Lokalna Grupa Działania "Dolina Stobrawy"</t>
  </si>
  <si>
    <t>Rynek 1, 46-200 Kluczbork</t>
  </si>
  <si>
    <t>I, II</t>
  </si>
  <si>
    <t>Innowacyjne rozwiązania w technologiach uprawy roślin rolniczych oraz nowości odmianowe na polu doświadczalnym Opolskiego Ośrodka Doradztwa Rolniczego w Łosiowie</t>
  </si>
  <si>
    <t>Wymiana wiedzy i informacji podczas warsztatów, która umożliwi producentowi rolnemu rozwiązanie problemów obecnie występujących w produkcji roślinnej</t>
  </si>
  <si>
    <t>warsztaty polowe ze szkoleniem, opracowanie Listy Zalecanych Odmian i przewodnika po polu doświadczalnym, organizacja stoisk informacyjno-promocyjnych</t>
  </si>
  <si>
    <t>producenci rolni, spółki i spółdzielnie produkcyjne prowadzące produkcję roślinną na terenie województwa opolskiego i województw ościennych, przedstawiciele instytucji i firm działających w sferze rolnictwa oraz osoby zainteresowane</t>
  </si>
  <si>
    <t>Opolski Ośrodek Doradztwa Rolniczego w Łosiowie</t>
  </si>
  <si>
    <t>ul. Główna 1, 49-330 Łosiów</t>
  </si>
  <si>
    <t>Promocja turystyczna walorów historycznych, przyrodniczych i kulturowych obszaru LGD Stobrawski Zielony Szlak na VIII Międzynarodowych Targach Turystyki Wiejskiej i Agroturystyki Agrotravel w Kielcach w dniach 08.-10.04.2016</t>
  </si>
  <si>
    <t>Promocja turystyczna obszaru LGD Stobrawski Zielony Szlak poprzez prezentację na targach pakietów turystycznych opierających się na zasobach i specyfice obszaru czterech gmin leżących na terenie stowarzyszenia</t>
  </si>
  <si>
    <t>uczestnicy targów – potencjalni turyści, którzy zachęceni prezentowaną ofertą odwiedzą teren Opolszczyzny, organizatorzy oraz partnerzy projektu, którzy zdobędą wiedzę i doświadczenie na temat dobrych praktyk w kwestii promocji produktu turystycznego</t>
  </si>
  <si>
    <t>Stowarzyszenie Lokalna Grupa Działania Stobrawski Zielony Szlak</t>
  </si>
  <si>
    <t>ul. Sienkiewicza 8, 46-034 Pokój</t>
  </si>
  <si>
    <t>I, II, III, IV, V, VI</t>
  </si>
  <si>
    <t>1, 2, 4, 5</t>
  </si>
  <si>
    <t>Opracowanie i publikacja  kompleksowa biuletynu "Wyniki Porejestrowego Doświadczalnictwa Odmianowego w województwie opolskim za lata 2013-2015"</t>
  </si>
  <si>
    <t>Pozyskanie wiedzy rolniczej - postęp genetyczny w rolnictwie, prawidłowy dobór odmian do warunków gospodarowania jest jednym z najważniejszych źródeł uzyskiwania wysokich plonów i dobrych właściwości gospodarczych z jakością włącznie</t>
  </si>
  <si>
    <t>wydanie publikacji</t>
  </si>
  <si>
    <t xml:space="preserve">1000
</t>
  </si>
  <si>
    <t>rolnicy indywidualni, rolnicze spółdzielnie produkcyjne, przedsiębiorstwa rolne, firmy hodowlano-nasienne, nauka rolnicza, Urząd Wojewódzki, Urząd Marszałkowski Województwa Opolskiego, Izba Rolnicza, COBORU, stacje doświadczalne oceny odmian z poszczególnych województw, OODR Łosiów, przemysł przetwórczy</t>
  </si>
  <si>
    <t>Centralny Ośrodek Badania Odmian Roślin Uprawnych Stacja Doświadczalna Oceny Odmian w Głubczycach</t>
  </si>
  <si>
    <t>ul. Kolejowa 5, 48-100 Głubczyce</t>
  </si>
  <si>
    <t>Z babci szafy wyciągnięte - dawniej i dziś</t>
  </si>
  <si>
    <t>Włączenie w życie społeczne - tym samym pełna aktywizacja - młodzieży z terenów wiejskich oraz osób starszych (seniorów), poprzez zaproponowanie wspólnej pracy, by powstał produkt finalny. Szerzenie wśród zainteresowanych stron wdrażania inicjatywy na rzecz rozwoju obszarów wiejskich poprzez prezentację produktów wytworzonych podczas zaplanowanych działań (przerobione ubrania)</t>
  </si>
  <si>
    <t>warsztaty krawieckie, organizacja pokazów, konkursy</t>
  </si>
  <si>
    <t>młodzież szkolna z terenu Gminy Bierawa oraz osoby starsze (seniorzy), pośrednią grupą wszyscy mieszkańcy, którzy będą mogli zobaczyć produkt finalny</t>
  </si>
  <si>
    <t>Gmina Bierawa</t>
  </si>
  <si>
    <t>ul. Wojska Polskiego 12, 47-240 Bierawa</t>
  </si>
  <si>
    <t>Wsparcie promocji i rozwoju sieciowania Szlaku Kulinarnego Województwa Opolskiego Opolski Bifyj</t>
  </si>
  <si>
    <t>Wsparcie działań na rzecz rozwoju sieci, swoistego systemu jakości jakim jest Szlak Kulinarny Województwa Opolskiego Opolski Bifyj, a także działania związane 
z aktywną promocją Szlaku i jego członków, zarówno w samym województwie opolskim, jak i poza jego obszarem (również zagranicą). Przeprowadzenie procesu sieciowania Szlaku, promowanie rozwoju gospodarczego obszarów wiejskich i włączenia społeczności lokalnych (aktywizacja) w rozwój tych terenów w województwie opolskim</t>
  </si>
  <si>
    <t>cykl szkoleń tematycznych, wizyty studyjne, udział w imprezach turystycznych i kulinarnych, wizyta studyjna dziennikarzy i blogerów organizowana na terenie województwa opolskiego, wydanie folderu promocyjnego</t>
  </si>
  <si>
    <t>członkowie Szlaku Kulinarnego Województwa Opolskiego Opolski Bifyj, Opolska Regionalna Organizacja Turystyczna, dziennikarze oraz blogerzy z Polski, którzy specjalizują się tematyką kulinarną, a swoją pracą aktywnie promują smaki regionów z terenu całego kraju; turyści odwiedzający  Opolszczyznę, jak i społeczność lokalna i przedsiębiorcy działający w regionie</t>
  </si>
  <si>
    <t>VII Stobrawski Festiwal Piosenki Turystycznej pn.: „Z piosenką na Stobrawskim Zielonym Szlaku”</t>
  </si>
  <si>
    <t>Podniesienie atrakcyjności turystycznej Opolszczyzny, zwiększenie świadomości na temat walorów kulturowych, historycznych oraz przyrodniczych obszaru województwa opolskiego</t>
  </si>
  <si>
    <t>organizacja festiwalu piosenki turystycznej</t>
  </si>
  <si>
    <t>uczestnicy konkursu oraz publiczność - mieszkańcy Opolszczyzny</t>
  </si>
  <si>
    <t>Organizacja Wystawy Twórców Ludowych i Rzemiosła Artystycznego Pogranicza Polsko-Czeskiego</t>
  </si>
  <si>
    <t>Promowanie polskich i regionalnych producentów, wytwórców produktów lokalnych oraz lokalnych twórców i artystów</t>
  </si>
  <si>
    <t xml:space="preserve">organizacja wystawy </t>
  </si>
  <si>
    <t>osoby zainteresowane twórczością ludową i rzemiosłem artystycznym, które rozważają swoją aktywizację zawodową oraz które prowadzą już działalność gospodarczą w sektorze rzemiosła; osoby, które w wyniku działań restrukturyzacyjnych utraciły swoje miejsce pracy, a poszukują nowych źródeł aktywności zawodowej opartych na rzemiośle artystycznym oraz twórczości ludowej; młodzież i dzieci poznające dziedzictwo kulturowe; społeczność lokalna oraz turyści odwiedzający Gminę Prudnik</t>
  </si>
  <si>
    <t>Gmina Prudnik</t>
  </si>
  <si>
    <t>ul. Kościuszki 3, 48-200 Prudnik</t>
  </si>
  <si>
    <t>liczba wykorzystanych innych narzędzi komunikacji dla informacji lub promocji lub upowszechniania dobrych praktyk, np. mediów społecznościowych</t>
  </si>
  <si>
    <t>Nowoczesna hodowla trzody chlewnej, a aspekt ekonomiczny - innowacyjne gospodarstwo produkcyjne</t>
  </si>
  <si>
    <t>Wymiana wiedzy i doświadczeń w zakresie chowu i hodowli trzody chlewnej w województwie opolskim</t>
  </si>
  <si>
    <t>organizacja szkolenia</t>
  </si>
  <si>
    <t>hodowcy trzody chlewnej, rolnicy indywidualni, osoby zainteresowane chowem i hodowlą trzody chlewnej oraz produkcją wieprzowiny, przedstawiciele instytucji i firm działających w sferze rolnictwa i przetwórstwa</t>
  </si>
  <si>
    <t>ul. Główna 1,                    49-330 Łosiów</t>
  </si>
  <si>
    <t>100</t>
  </si>
  <si>
    <t>liczba materiałów promocyjnych</t>
  </si>
  <si>
    <t>300</t>
  </si>
  <si>
    <t>Promocja i popularyzacja kultury ludowej, tradycji obszarów wiejskich oraz produktów regionalnych.</t>
  </si>
  <si>
    <t>Targi/ impreza plenerowa/ wystawa</t>
  </si>
  <si>
    <t>Liczba dni targowych / imprezy plenerowej</t>
  </si>
  <si>
    <t>Mieszkańcy województwa opolskiego, szczególnie powiatu oleskiego oraz kędzierzyńsko-kozielskiego, turyści odwiedzający region w czasie Święta Województwa Opolskiego.</t>
  </si>
  <si>
    <t>ul. Piastowska 14, 
45-082 Opole</t>
  </si>
  <si>
    <t>2, 3</t>
  </si>
  <si>
    <t>Prezentacja osiągnięć i promocja opolskiego dziedzictwa kulturowego i kulinarnego za granicą</t>
  </si>
  <si>
    <t>Promocja i popularyzacja dziedzictwa kulturowego regionu, tradycji obszarów wiejskich oraz produktów regionalnych za granicą, informowanie społeczeństwa 
i potencjalnych beneficjentów o polityce rozwoju obszarów wiejskich i wsparciu finansowym.</t>
  </si>
  <si>
    <t>Stoisko wystawiennicze/ punkt informacyjny na targach/ imprezie plenerowej/ wystawie</t>
  </si>
  <si>
    <t>Liczba stoisk wystawienniczych/ punktów informacyjnych</t>
  </si>
  <si>
    <t>Obywatele Europy - przede wszystkim mieszkańcy niemieckiego regionu partnerskiego województwa opolskiego - Nadrenii-Palatynatu oraz francuskiego regionu partnerskiego - Burgundia-Franche-Comte, turyści. Projekt skierowany jest także do LGD, Członków Regionalnej Sieci Dziedzictwa Kulinarnego Województwa Opolskiego, twórców ludowych oraz producentów produktów tradycyjnych naszego regionu.</t>
  </si>
  <si>
    <t>Festiwal Twórczości Artystycznej „Opolskie Szmaragdy”</t>
  </si>
  <si>
    <t xml:space="preserve">Prezentacja szerokiej publiczności województwa opolskiego twórczości solistów oraz amatorskich zespołów muzycznych – ludowych, wokalnych 
i wokalno-instrumentalnych z ośrodków kultury regionu. </t>
  </si>
  <si>
    <t xml:space="preserve">Liczba dni targowych </t>
  </si>
  <si>
    <t>Mieszkańcy województwa opolskiego, turyści z kraju i zagranicy.</t>
  </si>
  <si>
    <t xml:space="preserve">Warsztaty zrównoważonego rozwoju </t>
  </si>
  <si>
    <t>Aktywizacja mieszkańców wsi na rzecz podejmowania inicjatyw w zakresie rozwoju obszarów wiejskich, w tym kreowania miejsc pracy na terenach wiejskich.</t>
  </si>
  <si>
    <t>Szkolenie /seminarium/ warsztat</t>
  </si>
  <si>
    <t xml:space="preserve">
3</t>
  </si>
  <si>
    <t>Mieszkańcy województwa opolskiego, w tym wykluczeni społecznie, gospodarstwa agroturystyczne, Lokalne Grupy Działania, Koła Gospodyń Wiejskich, lokalne stowarzyszenia.</t>
  </si>
  <si>
    <t xml:space="preserve">Organizacja Dożynek Wojewódzkich. Udział Województwa Opolskiego w Dożynkach Prezydenckich </t>
  </si>
  <si>
    <t xml:space="preserve">Kultywowanie tradycji na obszarach wiejskich oraz aktywizacja życia kulturowego wsi, w tym również integracja społeczności wiejskich. </t>
  </si>
  <si>
    <t xml:space="preserve">Targi / impreza plenerowa / wystawa                     </t>
  </si>
  <si>
    <t>Liczba dni targowych</t>
  </si>
  <si>
    <t xml:space="preserve">Przedstawiciele sołectw województwa opolskiego (grupy wieńcowe) mieszkańcy obszarów wiejskich, rolnicy, przedstawiciele władz samorządowych i rządowych oraz instytucji około rolniczych, twórcy ludowi producenci produktów lokalnych i tradycyjnych, grupa folklorystyczna.  </t>
  </si>
  <si>
    <t>II - III</t>
  </si>
  <si>
    <t>Stoisko wystawiennicze / punkt informacyjny na targach / imprezie plenerowej / wystawie</t>
  </si>
  <si>
    <t>Podróż studyjna po dobrych przykładach Odnowy Wsi ARGE</t>
  </si>
  <si>
    <t>Zwiększenie zainteresowania podmiotów działających na obszarach wiejskich we wdrażaniu inicjatyw na rzecz rozwoju obszarów wiejskich, poszerzenie wiedzy 
i zdobycie nowych doświadczeń 
w działaniach realizowanych na rzecz aktywizacji obszarów wiejskich.</t>
  </si>
  <si>
    <t>Liczba wyjazdów studyjnych</t>
  </si>
  <si>
    <t>Liderzy odnowy wsi, przedstawiciele samorządu gminnego oraz przedstawiciele Urzędu Marszałkowskiego Województwa Opolskiego.</t>
  </si>
  <si>
    <t xml:space="preserve">Liczba uczestników </t>
  </si>
  <si>
    <t xml:space="preserve">Udział w Dorocznym Forum Europejskiej Sieci Regionalnego Dziedzictwa Kulinarnego   </t>
  </si>
  <si>
    <t xml:space="preserve">Zgłębienie wiedzy grupy docelowej 
w zakresie innowacyjnych rozwiązań 
w przetwórstwie i produkcji żywności 
w oparciu o wiedzę przekazywaną przez obecnych na forum krajowych oraz europejskich wytwórców.
</t>
  </si>
  <si>
    <t>Konferencja/ kongres</t>
  </si>
  <si>
    <t xml:space="preserve">Liczba konferencji/ kongresów </t>
  </si>
  <si>
    <t>Producenci rolni i przedsiębiorcy prowadzący dostawy bezpośrednie, sprzedaż bezpośrednią, działalność marginalną, lokalną i ograniczoną, rolnicy prowadzący handel detaliczny, gospodarstwa agroturystyczne oraz mieszkańcy obszarów wiejskich oferujący produkty tradycyjne, członkowie sieci Dziedzictwo Kulinarne Opolskie.</t>
  </si>
  <si>
    <t xml:space="preserve">Warsztaty dla członków sieci Dziedzictwo Kulinarne Opolskie </t>
  </si>
  <si>
    <t>Zgłębienie wiedzy grupy docelowej 
w zakresie innowacyjnych rozwiązań 
w przetwórstwie i produkcji żywności 
w oparciu o wiedzę przekazywaną przez wykładowców.</t>
  </si>
  <si>
    <t xml:space="preserve">Szkolenie /seminarium/ warsztat </t>
  </si>
  <si>
    <t>Udział w konferencji „Turystyka prozdrowotna na obszarach wiejskich” w Kielcach</t>
  </si>
  <si>
    <t xml:space="preserve">Poszerzenie wiedzy i wymiana doświadczeń dotyczących prowadzenia działalności gospodarczej. </t>
  </si>
  <si>
    <t xml:space="preserve">Członkowie sieci Dziedzictweo Kulinarne Opolskie tj.:producenci rolni i przedsiębiorcy prowadzący m. in. pasieki, gospodarstwa agroturystyczne i ekologiczne.  </t>
  </si>
  <si>
    <t xml:space="preserve">Udział w Targach Smaki Regionów podczas Targów Polagra Food </t>
  </si>
  <si>
    <t xml:space="preserve">Promocja produktów tradycyjnych 
i regionalnych, jakości życia na wsi oraz promocja wsi jako miejsca do życia i rozwoju zawodowego. </t>
  </si>
  <si>
    <t xml:space="preserve"> Liczba dni targowych</t>
  </si>
  <si>
    <t>Szkolenia i działania na rzecz tworzenia sieci kontaktów dla Lokalnych Grup Działania (LGD), w tym zapewnienie pomocy technicznej w zakresie współpracy międzyterytorialnej</t>
  </si>
  <si>
    <t>Wsparcie Lokalnych Grup Działania 
w zakresie poszukiwania partnerów do współpracy międzyterytorialnej oraz podniesienie kompetencji w zakresie wykonywania przez nie zadań związanych 
z wdrażaniem strategii rozwoju lokalnego. Podniesienie kwalifikacji znacznie wzmacnia potencjał administracyjny, zaś nabycie praktycznych umiejętności w rezultacie przyczynia się do lepszego wykonywania przez pracowników LGD obowiązków związanych z realizacją Programu.</t>
  </si>
  <si>
    <t>Organizacja spotkań/ szkoleń /wyjazdów studyjnych - wg potrzeb zgłaszanych przez LGD</t>
  </si>
  <si>
    <t>Liczba szkoleń / warsztatów / spotkań</t>
  </si>
  <si>
    <t>Przedstawiciele LGD i jednostki regionaklnej KSOW województwa opolskiego.</t>
  </si>
  <si>
    <t>Dożynki Powiatowo-Gminne Popielów 2017</t>
  </si>
  <si>
    <t>Wzrost integracji, a także budowanie tożsamości  lokalnej społeczności poprzez kultywowanie oraz pielęgnowanie tradycji 
i zwyczajów ludowych. Wpłw na promocję gminy i województwa opolskiego poprzez udział przedstawicieli gmin partnerskich, władz województwa i powiatu, a także organizacji pozarządowych.</t>
  </si>
  <si>
    <t>Targi / impreza plenerowa / wystawa</t>
  </si>
  <si>
    <t>Wszyscy mieszkańcy bez względu na wiek, 
w tym w szczególności mieszkańcy powiatu opolskiego.</t>
  </si>
  <si>
    <t xml:space="preserve">Samorządowe Centrum Kultury, Turystyki i Rekreacji </t>
  </si>
  <si>
    <t>ul Powstańców 34,
46-090 Popoielów</t>
  </si>
  <si>
    <t>Publikacja / materiał drukowany</t>
  </si>
  <si>
    <t>Nakład (liczba egzemplarzy) i dystrybucja</t>
  </si>
  <si>
    <t>Lokalne Grupy Działania Województwa Opolskiego: nowoczesne, zorganizowane twórcze</t>
  </si>
  <si>
    <t>Wzmocnienie struktur LGD oraz utworzenie sieci wpływającej na rozwój lokalny przez poprawę jakości zarządzania projektami na obszarach wiejskich, w tym zarządzania wspólnymi projektami, wypracowanie platformy wymiany dobrych praktyk 
i standaryzacji rozwiązań, będących konkretnymi projektami, możliwymi do powielania.</t>
  </si>
  <si>
    <t>Szkolenie / seminarium / warsztat</t>
  </si>
  <si>
    <t>Liczba szkoleń / seminariów / warsztatów</t>
  </si>
  <si>
    <t xml:space="preserve"> Przedstawiciele dziesięciu Lokalnych Grup Działania z terenu województwa opolskiego.</t>
  </si>
  <si>
    <t>Stowarzyszenie Lokalna Grupa Działania "Płaskowyż Dobrej Ziemi"</t>
  </si>
  <si>
    <t xml:space="preserve">ul. Wojska Polskiego  21, 
48-130 Kietrz
</t>
  </si>
  <si>
    <t>Nakład (liczba egzemplarzy) 
i dystrybucja</t>
  </si>
  <si>
    <t>VI Edycja Opolskiego Turnieju Kół Gospodyń Wiejskich</t>
  </si>
  <si>
    <t>Integracja drużyny do osiągnięcia celu, promowanie wsi i jej mieszkańców, jak również wyzwalanie pozytywnej energii poprzez zdrową rywalizację, rozwijanie kreatywności i inwestycja w zasoby ludzkie, która przyniesie pozytywne skutki społeczne i ekonomiczne na rzecz rozwoju obszarów wiejskich.</t>
  </si>
  <si>
    <t>Konkurs / olimpiada</t>
  </si>
  <si>
    <t>Liczba konkursów / olimpiad</t>
  </si>
  <si>
    <t>Członkinie KGW, samorządy lokalne, instytucje i organizacje działające na obszarach wiejskich, mieszkańcy województwa opolskiego.</t>
  </si>
  <si>
    <t>Opolski Związek Rolników i Organizacji Społecznych</t>
  </si>
  <si>
    <t>Katowicka 39, 
45-061 Opole</t>
  </si>
  <si>
    <t>Liczba laureatów</t>
  </si>
  <si>
    <t>Audycja / film / spot</t>
  </si>
  <si>
    <t>Liczba emisji</t>
  </si>
  <si>
    <t>min. 1</t>
  </si>
  <si>
    <t xml:space="preserve">"Przedsiębiorcza, innowacyjna 
i aktywna wieś opolska" </t>
  </si>
  <si>
    <t>Zwiększanie bazy wiedzy i innowacyjności na obszarach wiejskich, wzmacnianie powiązań pomiędzy rolnictwem, a ośrodkami naukowymi i innowacyjnymi oraz aktywizacja do ciągłego podnoszenia wiedzy i kwalifikacji zawodowych osób związanych z sektorem rolnym. Rozpoznanie oraz analiza możliwych do przeniesienia dobrych praktyk oraz przekazywanie informacji na ich temat 
w zakresie rozwoju obszarów wiejskich.</t>
  </si>
  <si>
    <t xml:space="preserve">Konferencja / kongres                      </t>
  </si>
  <si>
    <t xml:space="preserve">Liczba konferencji / kongresów  </t>
  </si>
  <si>
    <t>Rolnicy, delegaci izby rolniczej, lokalni liderzy społeczności wiejskiej, członkowie grup producenckich. Nacisk będzie położony na to, by w konferencji wzięły udział osoby aktywne zawodowo, otwarte na wdrażanie innowacji, będące liderami w swoich środowiskach.</t>
  </si>
  <si>
    <t>Izba Rolnicza w Opolu</t>
  </si>
  <si>
    <t>ul. Północna 2, 
45-805 Opole</t>
  </si>
  <si>
    <t>Regionalna Wystawa Zwierząt Hodowlanych - Agrofestiwal</t>
  </si>
  <si>
    <t xml:space="preserve">Zapoznanie rolników z nowymi technologiami w rolnictwie i uzyskanie porad specjalistów. Wymiana doświadczeń pomiędzy uczestnikami wystawy. Wpływ wydarzenia na promocję Gminy Polska Cerekiew w województwie opolskim. </t>
  </si>
  <si>
    <t>Mieszkańcy województwa opolskiego, rolnicy, przedstawiciele władz wojewódzkich, powiatowych i gminnych, media, zasłużeni rolnicy, przedstawiciele instytucji publicznych, sołtysi, radni, zasłużeni rolnicy emeryci, przedstawiciele spółdzielni rolniczych, przedsiębiorcy</t>
  </si>
  <si>
    <t>Gmina Polska Cerekiew</t>
  </si>
  <si>
    <t>ul. Raciborska 4, 
47-260 Polska Cerekiew</t>
  </si>
  <si>
    <t>Liczba wystawców</t>
  </si>
  <si>
    <t xml:space="preserve">Publikacja / materiał drukowany </t>
  </si>
  <si>
    <t xml:space="preserve">Nakład (liczba egzemplarzy) 
i dystrybucja </t>
  </si>
  <si>
    <t xml:space="preserve">Prasa </t>
  </si>
  <si>
    <t xml:space="preserve">Liczba artykułów/ wkładek/ ogłoszeń/ innych </t>
  </si>
  <si>
    <t>Nakład/liczba odbiorców</t>
  </si>
  <si>
    <t xml:space="preserve">Audycja / film / spot </t>
  </si>
  <si>
    <t xml:space="preserve">Konferencja podsumowująca konkurs AgroLiga 2017 
w woj. opolskim </t>
  </si>
  <si>
    <t>Założeniem wydarzenia jest popularyzacja dobrych praktyk wśród mieszkańców obszarów wiejskich na przykładzie laureatów konkursu AgroLiga 2017, tzn. rolników i firm przetwórstwa rolno-spożywczego i usług rolniczych z terenu woj. opolskiego wyróżniających się swoimi osiągnięciami i oddziaływaniem na społeczeństwo lokalne.</t>
  </si>
  <si>
    <t xml:space="preserve">Konferencja / kongres </t>
  </si>
  <si>
    <t xml:space="preserve">Rolnicy, firmy przetwórstwa rolno-spożywczego i usług rolniczych działające na terenie województwa opolskiego oraz osoby zainteresowane tematem innowacji, modernizacji, dobrych praktyk w produkcji rolnej, przetwórstwie i usługach rolniczych.  </t>
  </si>
  <si>
    <t>Opolski Ośrodek Doradztwa Rolniczego</t>
  </si>
  <si>
    <t>ul. Główna 1, 
49-330 Łosiów</t>
  </si>
  <si>
    <t xml:space="preserve">Audycja/ film/ spot </t>
  </si>
  <si>
    <t>Poziom oglądalności/ słuchalności</t>
  </si>
  <si>
    <t>Konferencja "Energia odnawialna w gospodarstwie elementem ochrony środowiska"</t>
  </si>
  <si>
    <t>Wyróżnienie i promocja osób i firm działających na rzecz rozwoju odnawialnych źródeł energii poprzez propagowanie dobrych praktyk w dziedzinie ochrony środowiska naturalnego 
i oszczędzania energii.</t>
  </si>
  <si>
    <t>Rolnicy, przedsiębiorstwa działające na rzeczsektora rolnego i spożywczego oraz energetycznego, Mieszkańcy obszarów wiejskich, uczniowie szkół średnich, studenci, Wszyscy zainteresowani tematyką wdrażania OZE we własnym środowisku.</t>
  </si>
  <si>
    <t>Liczba konkursów/olimpiad</t>
  </si>
  <si>
    <t>"Najaktywniejszy Lider Społeczności Wiejskiej"</t>
  </si>
  <si>
    <t xml:space="preserve">Operacja ma celu propagowanie idei pracy społecznej oraz uhonorowanie i nagrodzenie osób szczególnie zasłużonych w pracy na rzecz mieszkańców wsi. Zwraca jednocześnie uwagę na osobisty wkład wolontariuszy oraz znaczenie podejmowanych przez nich działań edukacyjnych w środowisku wiejskim dla jego integracji, aktywizacji i rozwoju. </t>
  </si>
  <si>
    <t xml:space="preserve">Szkolenie / seminarium / warsztat </t>
  </si>
  <si>
    <t>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Szkolenie podsumowujące przedmiotowy konkurs skierowane jest do mieszkańców województwa opolskiego, którzy aktywnie działają na rzecz rozwoju edukacji i społeczeństwa lokalnego na terenach wiejskich dla zapewnienia zrównoważonego rozwoju.</t>
  </si>
  <si>
    <t>Festiwal kulinarów i folkloru 
w Mesznie</t>
  </si>
  <si>
    <t>Aktywizacja społeczności wiejskiej do działań w zakresie promowania swojego regionu m.in. poprzez wymianę doświadczeń na płaszczyźnie kulinarnej.  Podejmowanie wspólnych przedsięwzięć, wymiana wiedzy i doświadczeń między Kołami Gospodyń Wiejskich z Gminy Otmuchów, a także przekazanie tej wiedzy młodszym pokoleniom. Promowanie wsi jako atrakcyjnego miejsca zamieszkania, gdzie pielęgnuje się tradycje i dba o korzenie, a także podkreśla różnorodność wsi 
i wykorzystanie jej walorów.</t>
  </si>
  <si>
    <t>Stowarzyszenia Kół Gospodyń Wiejskich, które zaprezentują dorobek kulinarny i kulturowy swoich sołectw, tzw. „młodsze pokolenia” czyli osoby do 35 roku życia, mieszkańcy Gminy Otmuchów oraz goście wyrażający chęć uczestniczenia w tym wydarzeniu</t>
  </si>
  <si>
    <t>Gmina Otmuchów</t>
  </si>
  <si>
    <t>ul. Zamkowa 6, 
48-385 Otmuchów</t>
  </si>
  <si>
    <t>20-25</t>
  </si>
  <si>
    <t>Stoisko wystawiennicze / punkt informacyjny na tragach / imprezie plenerowej / wystawie</t>
  </si>
  <si>
    <t>Szacowana liczba odwiedzających stoisko</t>
  </si>
  <si>
    <t>O mojej wsi piórem</t>
  </si>
  <si>
    <t>Podniesienie świadomości młodych ludzi co do konieczności kultywowania tradycji właściwych dla danego regionu oraz upowszechnianie zagadnień związanych 
z bezpiecznym i ekologicznym rolnictwem.</t>
  </si>
  <si>
    <t>Uczniowie szkół podstawowych w przedziale klas IV-VII z trzech wybranych jednostek oświatowych z terenu Gminy Bierawa: Publicznej Szkoły Podstawowej w Starej Kuźni, Szkoły Podstawowej w Dziergowicach oraz w Szkoły Podstawowej im. Josepha Freiherra von Eichendorffa w Solarni.</t>
  </si>
  <si>
    <t>Lokalna spółka 
z ograniczoną odpowiedzialnością</t>
  </si>
  <si>
    <t>ul. Grunwaldzka 76/3,
47-220 Kędzierzyn-Koźle</t>
  </si>
  <si>
    <t>Konkurs /olimpiada</t>
  </si>
  <si>
    <t>Inne: finał, przedstawienie</t>
  </si>
  <si>
    <t>Budżet brutto operacji 
(w zł)</t>
  </si>
  <si>
    <t>Dożynki Prezydenckie w Spale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</si>
  <si>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</si>
  <si>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Realizacja operacji obejmować będzie: transport wieńca i delegacji, wyżywienie, wynajęcie namiotu wystawienniczego, przygotowanie prezentacji regionalnych i tradycyjnych produktów charakterystycznych dla województwa podkarpackiego.</t>
  </si>
  <si>
    <t>Ogół społeczeństwa, podmioty zainteresowane, rolnicy i producenci wytwarzający żywność tradycyjną, regionalną i lokalną oraz zespoły ludowe kultywujące tradycje.</t>
  </si>
  <si>
    <t>Urząd Marszałkowski Województwa Podkarpackiego</t>
  </si>
  <si>
    <t>al. Łukasza Cieplińskiego 4,    35-010 Rzeszów</t>
  </si>
  <si>
    <t>XVI Konkurs "Nasze Kulinarne Dziedzictwo-Smaki Regionów" na najlepszy regionalny i lokalny produkt żywnościowy</t>
  </si>
  <si>
    <t>Celem realizacji operacji jest identyfikacja i zgromadzenie wiedzy o oryginalnych regionalnych produktach żywnościowych wytwarzanych w gospodarstwach i przez lokalnych przedsiębiorców. Przedmiotowa operacja służyć będzie zachowaniu dziedzictwa kulturowego i kulinarnego w kontekście specyfiki regionu oraz przyczyni się do pobudzenia aktywności mieszkańców obszarów wiejskich.</t>
  </si>
  <si>
    <t>Realizacja operacji obejmować będzie zakup nagród dla laureatów konkursu.</t>
  </si>
  <si>
    <t>Ogół społeczeństwa, mieszkańcy województwa podkarpackiego oraz gospodarstwa agroturystyczne.</t>
  </si>
  <si>
    <t>al.Łukasza Cieplińskiego 4,    35-010 Rzeszów</t>
  </si>
  <si>
    <t>X Targi Żywności Tradycyjnej "Festiwal Podkarpackich Smaków"</t>
  </si>
  <si>
    <t>Celem realizacji operacji jest aktywny udział wielu środowisk wiejskich w poszukiwaniu i prezentacji tradycyjnych produktów żywnościowych, mających m.in. wpływ na rozszerzenie oferty turystyki i agroturystyki, do budowania marki regionu, do poszukiwania alternatywnych źródeł dochodu oraz na tworzenie nowych miejsc pracy na obszarach wiejskich.</t>
  </si>
  <si>
    <t>Ogół społeczeństwa, podmioty zainteresowane,  gospodarstwa agroturystyczne, producenci wytwarzający żywność  tradycyjna i lokalną.</t>
  </si>
  <si>
    <t>Konkurs Kulinarny III Podkarpackie Smaki Myśliwskie, który odbędzie się podczas XXI Targów Rzemiosła, Przedsiębiorczości i Leśnictwa "Agrobieszczady 2016"</t>
  </si>
  <si>
    <t>Celem operacji jest popularyzowanie  produktów i potraw pochodzących z "darów lasu". Operacja służyć będzie zaprezentowaniu  i upowszechnianiu wśród szerokiego grona odbiorców kuchni myśliwskiej, która posłuży do budowania oryginalnego produktu turystycznego i marki regionu. Wydarzenie to doskonale wpisuje się w klimat tego specyficznego zakątka naszego województwa i kraju i stanowi dla uczestników konkursu okazję do zaprezentowania swojej oferty wobec potencjalnych klientów, a tym samym generuje dodatkowe źródła dochodów.</t>
  </si>
  <si>
    <t>Ogół społeczeństwa, mieszkańcy województwa podkarpackiego , turyści, podmioty zainteresowane przedmiotową operacją, restauracje oraz gospodarstwa agroturystyczne.</t>
  </si>
  <si>
    <t>EKOGALA - międzynarodowe targi produktów i żywności wysokiej jakości</t>
  </si>
  <si>
    <t>Promocja produktów i żywności wysokiej jakości, tj. produktów ekologicznych i wysokie jakości</t>
  </si>
  <si>
    <t>Realizacja operacji obejmować będzie: logistykę przygotowania i przeprowadzenia targów, promocje wydarzenia, promocję produktów ekologicznych i tradycyjnych oraz przygotowanie i przeprowadzenie konkursu wraz z zakupem nagród.</t>
  </si>
  <si>
    <t>Ogół społeczeństwa, wytwórcy oraz podmioty zainteresowane produktem ekologicznym i tradycyjnym.</t>
  </si>
  <si>
    <t>liczba podmiotów które wzięły udział w targach</t>
  </si>
  <si>
    <t>Realizacja przedsięwzięcia promującego Podkarpackie Dziedzictwo Kulinarne oraz tradycyjną kuchnie, poprzez prezentacje produktów regionalnych i tradycyjnych w jednym z miast Wojewódzkich na Targach  Polagra Food</t>
  </si>
  <si>
    <t xml:space="preserve">Celem realizacji przedmiotowej operacji jest zaprezentowanie województwa podkarpackiego mieszkańcom  wybranego miasta Polski (np. podczas targów POLAGRA FOOD), poprzez ukazanie ciekawych rozwiązań, mających wpływ na rozwój obszarów wiejskich, a także upowszechnianie dobrych praktyk w zakresie wspierania ochrony dziedzictwa kulturowego poprzez prezentację twórczości rzemieślniczej, rękodzielnictwa oraz folkloru regionalnego, a także promocję dziedzictwa kulinarnego oraz atrakcji agroturystycznych. </t>
  </si>
  <si>
    <t xml:space="preserve">Realizacja operacji obejmować będzie: zapewnienie w zaplecza technicznego oraz kosztów organizacyjnych i pełnej logistyki wydarzenia. </t>
  </si>
  <si>
    <t>liczba działań promocyjnych</t>
  </si>
  <si>
    <t>Ogół społeczeństwa.</t>
  </si>
  <si>
    <t>2, 3, 5</t>
  </si>
  <si>
    <t>Promocja produktu lokalnego, regionalnego i tradycyjnego w siedemnastu wybranych miejscowościach województwa podkarpackiego</t>
  </si>
  <si>
    <t xml:space="preserve">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
</t>
  </si>
  <si>
    <t>Realizacja operacji obejmować będzie przygotowanie i przeprowadzenie 17 prezentacji i  degustacji  potraw, produktów lokalnych, regionalnych i tradycyjnych charakterystycznych dla podkarpacia: 3 prezentacje w kwocie do 5 000,00 z, 8 prezentacji w kwocie do 3 000,00 zł, 4 prezentacje w kwocie 2 000,00 zł, 2 prezentacje w kwocie do 1 500,00 zł.</t>
  </si>
  <si>
    <t>liczba degustacji</t>
  </si>
  <si>
    <t>Rolnicy oraz regionalni producenci.</t>
  </si>
  <si>
    <t>I, III</t>
  </si>
  <si>
    <t>Kreowanie konkurencyjności miodów podkarpackich na rynku krajowym i europejskim</t>
  </si>
  <si>
    <t>Celem operacji jest transfer wiedzy  i wyników najnowszych badań naukowych w zakresie analiz jakości miodów i czynników decydujących o ich wartości rynkowej, przeprowadzonych w Uniwersytecie Rzeszowskim do podmiotów działających w obrębie gospodarki pasiecznej na podkarpaciu.</t>
  </si>
  <si>
    <t>Realizacja operacji obejmować będzie; wyjazd studyjny na Słowację (Uniwersytet w Nitrze, szkolenia, wydanie monografii, analizy miodów.</t>
  </si>
  <si>
    <t>Pszczelarze województwa podkarpackiego</t>
  </si>
  <si>
    <t>II-VI</t>
  </si>
  <si>
    <t>Uniwersytet Rzeszowski</t>
  </si>
  <si>
    <t>Al. Rejtana  16c, 35-959 Rzeszów</t>
  </si>
  <si>
    <t>Organizacja XVIII Regionalnej Wystawy Zwierząt Hodowlanych i Dni Otwartych Drzwi PODR Boguchwała</t>
  </si>
  <si>
    <t>Celem operacji jest promowanie osiągnięć hodowlanych, wdrażane postępu biologicznego w hodowli zwierząt i uprawie roślin, promocja najlepszych wyrobów regionalnych i tradycyjnych.</t>
  </si>
  <si>
    <t>Realizacja operacji obejmować będzie logistykę wystawy, zakup pucharów oraz promocję wydarzenia.</t>
  </si>
  <si>
    <t>Hodowcy zwierząt, rolnicy, instytucje i firmy okołorolnicze, ogół społeczeństwa</t>
  </si>
  <si>
    <t>Podkarpacki Ośrodek Doradztwa Rolniczego w Boguchwale</t>
  </si>
  <si>
    <t>ul. Tkaczowa 146, 36-040 Boguchwała</t>
  </si>
  <si>
    <t>Wsparcie serowarstwa na Podkarpaciu: ocena mleka surowego oraz higieny produkcji i bezpieczeństwa produktu wprowadzonego do obrotu</t>
  </si>
  <si>
    <t>Celem przedsięwzięcia jest zbadanie higieny pozyskiwania mleka oraz jakości mleka surowego wytwarzanego w gospodarstwach indywidualnych, które chcą się zająć lub już się zajmują produkcją sera, a planują w przyszłości jego sprzedaż.</t>
  </si>
  <si>
    <t>Realizacja operacji obejmować będzie: badanie i ocenę mleka oraz opracowanie raportu z badań.</t>
  </si>
  <si>
    <t>liczba badań</t>
  </si>
  <si>
    <t>Producenci  i przyszli producenci mleka i serów.</t>
  </si>
  <si>
    <t>Stowarzyszenie na Rzecz Rozwoju i Promocji Podkarpacia "Pro Carpathia"</t>
  </si>
  <si>
    <t>ul. Rynek 16/1,   35-064 Rzeszów</t>
  </si>
  <si>
    <t>XI Jesienna Giełda Ogrodnicza i Podkarpackie Święto Winobrania 2016</t>
  </si>
  <si>
    <t>Celem operacji jest: promowanie osiągnięć podkarpackich rolników, ogrodników oraz winiarzy; wzrost zainteresowania i zwiększenie współpracy organizacji, instytucji i mieszkańców na rzecz ROW; pomoc w nawiązaniu kontaktów; wymiana doświadczeń; promocja produktów regionalnych i tradycyjnych; promocja dobrych praktyk.</t>
  </si>
  <si>
    <t>Realizacja operacji obejmie następujące działania: logistykę wystawy, pokaz tłoczenia soków, pokaz i degustację podkarpackich win, promocje wydarzenia.</t>
  </si>
  <si>
    <t>Rolnicy, ogrodnicy, osoby związane z rolnictwie i ogrodnictwem, instytucje i firmy okołorolnicze, ogół społeczeństwa.</t>
  </si>
  <si>
    <t>Z pastwiska, lasu i pola do kulinarnego Narola</t>
  </si>
  <si>
    <t>Celem operacji jest: wsparcie terenów wiejskich i producentów lokalnych poprzez zakup i wykorzystanie produktów lokalnych, promowanie innowacyjnych technologii w gospodarstwie rybackim, edukacja i budowanie świadomości społeczności lokalnej dotyczącej upowszechniania produktu lokalnego.</t>
  </si>
  <si>
    <t>c01 4mn</t>
  </si>
  <si>
    <t>Hotele, restauracje i gospodarstwa agroturystyczne, ogół społeczeństwa</t>
  </si>
  <si>
    <t>II/III kwartał</t>
  </si>
  <si>
    <t>Gminny Ośrodek Kultury w Narolu</t>
  </si>
  <si>
    <t>ul. Warszawska 27, 37-610 Narol</t>
  </si>
  <si>
    <t>Organizacja próby dzielności koni huculskich oraz promocja naturalnego wypasu zwierząt gospodarskich w szczególności koni i bydła w ramach XVI Pożegnania wakacji w Rudawce Rymanowskiej</t>
  </si>
  <si>
    <t>Celem operacji jest uzyskanie równowagi ekonomicznej, przyrodniczej i społecznej poprzez hodowlę i promocję bydła simentalskiego oraz konia huculskiego, a także popularyzacja dziedzictwa kulinarnego, agroturystyki i turystyki wiejskiej.</t>
  </si>
  <si>
    <t>Realizacji operacji obejmować będzie: przygotowanie ścieżek huculskich dla koni młodych i starszych, zabudowanie parkuru do  przeprowadzenia  konkursów skoków przez przeszkody oraz zbudowanie przeszkód do konkursu powożenia zaprzęgami parokonnymi, pokaz kulinarny wyrobów mięsnych i mlecznych, wykonanie broszury upowszechnieniowej</t>
  </si>
  <si>
    <t>Hodowcy zwierząt zarówno koni huculskich i bydła simentalskiego, wystawcy - instytucje i firmy działające w sferze okołorolniczej, ogół społeczeństwa (mieszkańcy woj. Podkarpackiego, turyści)</t>
  </si>
  <si>
    <t>Okręgowy Związek Hodowców Koni w Rzeszowie</t>
  </si>
  <si>
    <t>u. Fredry 4,            35-959 Rzeszów</t>
  </si>
  <si>
    <t>Opracowanie i publikacja  wydawnictw naukowych (monografie) pod tytułem roboczym: 1) Podkarpacka wołowina, gusty i preferencje konsumentów, 2) Dziczyzna. Czy ją jedzą i co o niej wiedza mieszkańcy podkarpacia, 3) Konsumenckie zainteresowanie wieprzowymi produktami regionalnymi na Podkarpaciu</t>
  </si>
  <si>
    <t>Celem operacji są planowane do wydania publikacje naukowe, które udokumentują i będą transferować nową wiedzę zebraną na podstawie badań konsumenckich dot.: wołowiny, dziczyzny i wieprzowych produktów regionalnych, które stanowić będą cenne źródło wiedzy o uwarunkowaniach aktualnego i przewidywanego popytu, a także do projektowania  i wprowadzania na rynek nowych innowacyjnych produktów o wysokich walorach zdrowotnych i smakowych.</t>
  </si>
  <si>
    <t>Realizacja operacji obejmować będzie: napisanie i zredagowanie naukowego tekstu do 3 broszur, recenzja, korekta, skład i łamanie, projekt okładki i wydanie</t>
  </si>
  <si>
    <t>Producenci żywca wołowego i wieprzowego, zakłady przetwórcze i konfekcjonujące wołowinę, koła łowieckie, hodowcy jeleni i danieli fermowych oraz zakłady przetwórcze i konfekcjonujące dziczyznę, producenci żywca, konsumenci i organizacje rolnicze</t>
  </si>
  <si>
    <t>Państwowa Wyższa Szkoła Zawodowa im.Stanisława Pigonia w Krośnie</t>
  </si>
  <si>
    <t>ul. Rynek 1,         38-400 Krosno</t>
  </si>
  <si>
    <t>Wsparcie serowarstwa  na Podkarpaciu: promocja współpracy w sektorze rolnym</t>
  </si>
  <si>
    <t>Celem operacji jest popularyzacja serowarstwa oraz nawiązanie współpracy z podmiotami (gospodarstwami domowymi z Podkarpacia), które zajmują się serowarstwem lub planują podjęcie takiej produkcji, zakładając w przyszłości możliwość wprowadzenia tych produktów do obrotu.</t>
  </si>
  <si>
    <t>Realizacja operacji obejmować będzie: organizację cyklu szkoleń, wyjazdów studyjnych oraz wydanie publikacji dot. serowarstwa</t>
  </si>
  <si>
    <t>Podmioty z województwa podkarpackiego zajmujące się sprzedażą produktów serowarskich lub planujących taką sprzedaż rozpocząć</t>
  </si>
  <si>
    <t>Przygotowanie i druk publikacji w miesięczniku "Podkarpackie Wiadomości Rolnicze"</t>
  </si>
  <si>
    <t>Celem operacji jest przekazywanie wiedzy w zakresie: dobrych praktyk w rolnictwie  i działalności okołorolniczej, wykorzystanie funduszy strukturalnych, przykładów w zastosowaniu innowacyjnych pomysłów w produkcji rolniczej i przetwórstwie rolno-spożywczym, przedstawienie światowych trendów w innowacyjnych technologiach  w działalności rolniczej i okołorolniczej, prezentacja przykładów powiązań organizacyjnych, prawnych i marketingowych  sektorów produkcyjnego, przetwórczego, usługowego i samorządowego na obszarach wiejskich.</t>
  </si>
  <si>
    <t>Realizacja operacji obejmować będzie: przygotowanie i druk artykułu w miesięczniku rolniczym.</t>
  </si>
  <si>
    <t>Mieszkańcy  obszarów wiejskich, samorząd terytorialny , producenci rolni, instytucje naukowe i okołorolnicze, firmy i przedsiębiorstwa  działające na  terenie małych miast i obszarów wiejskich Podkarpacia.</t>
  </si>
  <si>
    <t>Organizacja targów: "Rzemiosło od kuchni" podczas Jarmarku Garncarskiego w Medyni Głogiowskiej</t>
  </si>
  <si>
    <t>Celem operacji jest promocja ceramiki siwej przystosowanej do gotowania i pieczenia oraz wyrobów kulinarnych w niej wytworzonych, rękodzieła w zakresie tworzenia narzędzi i wyposażenia kuchennego z drewna, wikliny i ceramiki, propagowanie kultury spożywania żywności zakupionej u lokalnych wytwórców oraz promocja twórczości lokalnych rękodzielników.</t>
  </si>
  <si>
    <t>Realizacja operacji obejmować będzie logistykę targów, zakup nagród w konkursie "Rzemiosło od kuchni", prezentację żywności oraz wydanie ulotki.</t>
  </si>
  <si>
    <t>Osoby zajmujące się rzemiosłem artystycznym i użytkowym oraz Koła Gospodyń Wiejskich i Stowarzyszenia, których celem działalności jest wytwarzanie rękodzieła oraz promocja lokalnej kuchni</t>
  </si>
  <si>
    <t>Gminny Ośrodek Kultury w Czarnej</t>
  </si>
  <si>
    <t>35-125 Czarna 260C</t>
  </si>
  <si>
    <t>XII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</si>
  <si>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</si>
  <si>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Realizacja operacji obejmować będzie: kampanię reklamową, nagrody dla pszczelarzy w organizowanych konkursach, prezentację żywności przygotowaną na bazie miodu oraz catering.</t>
  </si>
  <si>
    <t>Ogół społeczeństwa, mieszkańcy województwa  podkarpackiego, a w szczególności mieszkańcy Rzeszowa oraz  wszyscy zainteresowani przedmiotową operacją.</t>
  </si>
  <si>
    <t>Wojewódzki Związek Pszczelarzy</t>
  </si>
  <si>
    <t>ul. 8-go Marca 3, 35-065 Rzeszów</t>
  </si>
  <si>
    <t>Kultywowanie wielowiekowej tradycji smażenia powideł oraz promocja produktów lokalnych poprzez organizację imprezy kulturalnej "POWIDLAKI 2016"</t>
  </si>
  <si>
    <t xml:space="preserve">Celem operacji jest kultywowanie wielowiekowej tradycji smażenia powideł, zwiększenie aktywności podmiotów z terenu województwa podkarpackiego zajmujących się wytwarzaniem produktów lokalnych, promocja dziedzictwa kulturowego i kulinarnego oraz aktywizacja mieszkańców  wsi w podejmowaniu inicjatyw na rzecz rozwoju obszarów wiejskich. </t>
  </si>
  <si>
    <t>Realizacja operacji obejmować będzie: promocję wydarzenia w prasie lokalnej, radiu, film w TVP promujący Powidlaki, wykonanie plakatów, zaproszeń,  zabezpieczenie techniczne (stoły, ławki, usługa elektryka, nagłośnienie, oświetlenie, scena), prowadzący, nagrody w konkursie oraz logistyka wydarzenia</t>
  </si>
  <si>
    <t xml:space="preserve">Koła Gospodyń Wiejskich, Stowarzyszenia oraz grupy nieformalne wytwarzające produkty lokalne, a także  ogół mieszkańców województwa podkarpackiego. </t>
  </si>
  <si>
    <t>Gminny środek Kultury w Krzeszowie</t>
  </si>
  <si>
    <t>ul. Rynek 9,        37-418 Krzeszów</t>
  </si>
  <si>
    <t>Festiwal Kultur i Kresowego Jadła</t>
  </si>
  <si>
    <t>Celem operacji jest promocja obszaru gminy  wykorzystaniem posiadanych zasobów dziedzictwa lokalnego w szczególności wielokulturowych kresowych tradycji kulinarnych na rzecz rozwoju przedsiębiorstw i podmiotów sektora obsługi ruchu turystycznego.</t>
  </si>
  <si>
    <t>Realizacja operacji obejmować będzie: zabezpieczenie techniczne i logistyczne  Festiwalu, organizację warsztatów tradycyjnej kuchni oraz zakup nagród podczas organizowanego konkursu kulinarnego.</t>
  </si>
  <si>
    <t>Mieszkańcy regionu, turyści odwiedzający Kresy Wschodnie.</t>
  </si>
  <si>
    <t>Gmina Lubaczów</t>
  </si>
  <si>
    <t>ul. Jasna 1,         37-600 Lubaczów</t>
  </si>
  <si>
    <t>Organizacja II Międzynarodowego Festiwalu Kuchni Dworskiej im. Hanny Szymanderskiej w Zamku Dubiecko</t>
  </si>
  <si>
    <t>Celem operacji jest pokaz sztuki kulinarnej oraz promocja produktu lokalnego, a także  sprzedaży bezpośredniej, rozwoju wszelkich form turystyki wiejskiej, rekreacji, sportu i aktywnego wypoczynku oraz promocji funkcji społecznych i pozarolniczych gospodarstw rolnych wpływających na poprawę życia na obszarach wiejskich.</t>
  </si>
  <si>
    <t>Realizacja operacji obejmować będzie: zabezpieczenie techniczne i logistyczne Festiwalu.</t>
  </si>
  <si>
    <t>Przedstawiciele obiektów gastronomicznych z Polski, producenci produktów regionalnych oraz ogół społeczeństwa obserwujący smagania konkursowe.</t>
  </si>
  <si>
    <t>PHU BOMI Michalina Kołcz Zamek Dubiecko</t>
  </si>
  <si>
    <t>ul. Jasińskiego 40, 37-7-00 Przemyśl</t>
  </si>
  <si>
    <t>1, 3, 4, 5</t>
  </si>
  <si>
    <t>I Wielokulturowy Festiwal Produktów Lokalnych i Tradycyjnych</t>
  </si>
  <si>
    <t>Celem operacji jest promocja produktów regionalnych i tradycyjnych oraz upowszechnianie dziedzictwa kulturowego bieszczadzkiej wsi oraz tradycji kultywowanych na jego terenie. Ponadto operacja ma służyć zaprezentowaniu stowarzyszeń i Kół Gospodyń Wiejskich oraz ich działalności.</t>
  </si>
  <si>
    <t>Realizacja operacji obejmować będzie: zabezpieczenie techniczne  i logistyczne  Festiwalu oraz prowadzący.</t>
  </si>
  <si>
    <t>Rolnicy i przedsiębiorcy z powiatu bieszczadzkiego, sanockiego, leskiego i przemyskiego oraz konsumenci produktów ekologicznych, mieszkańcy regionu oraz turyści.</t>
  </si>
  <si>
    <t>Powiat Bieszczadzki</t>
  </si>
  <si>
    <t xml:space="preserve">ul. Bełska 22,       38-700 Ustrzyki Dolne </t>
  </si>
  <si>
    <t>X Powiatowe Święto Chleba</t>
  </si>
  <si>
    <t>Celem operacji jest promocja regionalnego dziedzictwa kulinarnego podkarpackiej wsi i zdrowej żywności wysokiej jakości, integracja międzypokoleniowa mieszkańców, zachęcanie podmiotów do rejestrowania wyprodukowanych produktów oraz informacja i promocja o funduszach unijnych.</t>
  </si>
  <si>
    <t>Realizacja operacji obejmować będzie: zabezpieczenie techniczne  i logistyczne festynu oraz nagrody w konkursie.</t>
  </si>
  <si>
    <t>Mieszkańcy powiatu i regionu Podkarpacia, miłośnicy lokalnej staropolskiej kuchni, znawcy muzyki i twórczości ludowej, przedsiębiorcy i wytwórcy wyrobów masarskich i piekarni.</t>
  </si>
  <si>
    <t>Powiat Przeworski</t>
  </si>
  <si>
    <t>ul. Jagiellońska 10, 37-200 Przeworsk</t>
  </si>
  <si>
    <t>1, 2</t>
  </si>
  <si>
    <t>Szkolenia dla zespołu wdrażającego Lokalną Strategię Rozwoju</t>
  </si>
  <si>
    <t>Celem operacji jest podniesienie  kwalifikacji osób bezpośrednio zaangażowanych we wdrażanie LSR poprzez udział w szkoleniach z zakresu doradztwa  beneficjentom, oceny i wyboru operacji realizowanych na terenie LGD oraz monitoringu.</t>
  </si>
  <si>
    <t>Realizacja operacji obejmować będzie: organizację cyklu dwudniowych szkoleń.</t>
  </si>
  <si>
    <t>Osoby zaangażowane w realizację projektu: członkowie Rady, członkowie Zarządu oraz pracownicy biura LGD Partnerstwo 5 Gmin</t>
  </si>
  <si>
    <t>Lokalna Grupa Działania Partnerstwo 5 Gmin</t>
  </si>
  <si>
    <t>ul. Rynek 1,        39-100 Ropczyce</t>
  </si>
  <si>
    <t>"Biesiada Sarmacka"</t>
  </si>
  <si>
    <t>Celem operacji jest: wsparcie terenów wiejskich i producentów lokalnych oraz uzyskanie równowagi ekonomicznej, przyrodniczej i społecznej poprzez promocję zrównoważonego rozwoju  tych obszarów, a także kultywowanie tradycji i aktywnego wypoczynku.</t>
  </si>
  <si>
    <t>Realizacja operacji obejmować będzie degustację potraw regionalnych.</t>
  </si>
  <si>
    <t xml:space="preserve">Mieszkańcy powiatu jarosławskiego i kilkudziesięciu miejscowości z terenu całego województwa podkarpackiego, a także zaproszone grupy z za granicy, miłośnicy lokalnej staropolskiej kuchni, znawcy muzyki i twórczości ludowej. </t>
  </si>
  <si>
    <t>Stowarzyszenie Rodzina Kolpinga</t>
  </si>
  <si>
    <t>ul. 3-go Maja 49, 37-500 Jarosław</t>
  </si>
  <si>
    <t>Celem operacji  jest informowanie społeczeństwa i potencjalnych beneficjentów o polityce rozwoju obszarów wiejskich i wsparciu finansowym. Realizacja działania przyczyni się do rozwoju współpracy regionalnej i budowania partnerskich relacji ze społecznością lokalną. Zachowane i wypromowane zostanie dziedzictwo kulturowe, kulinarne i tradycja na obszarach wiejskich. Realizowany w ramach działania projekt umożliwi eksponowanie wartości polskiej kultury, z jej regionalną różnorodnością i dziedzictwem lokalnych społeczności. Działanie będzie wykorzystane do promocji  produktów tradycyjnych, ekologicznych i lokalnych oraz sprzedaży bezpośredniej, a także folkloru, zwyczajów i tradycji.</t>
  </si>
  <si>
    <t>Będzie to dwudniowa impreza plenerowa o charakterze promocyjnym, w której uczestniczyć będą Stowarzyszenia z województwa podkarpackiego. Na miejscu będzie 45 osób, które będą prezentować na stoisku regionu dorobek dziedzictwa kulturowego i kulinarnego. Będzie to wyjazd krajowy do Spały,  w celu promocji dziedzictwa kulturowego i kulinarnego oraz kultywowania tradycji,  promowania współpracy między regionami w zakresie realizacji operacji dotyczących w szczególności dziedzictwa kulturowego i kulinarnego, a także organizacja stoiska Województwa Podkarpackiego w celu promocji produktów tradycyjnych ekologicznych i lokalnych, a w szczególności dziedzictwa kulturowego i kulinarnego. Realizacja operacji obejmować będzie: transport wieńca i delegacji, nocleg i wyżywienie, wynajęcie namiotu wystawienniczego, przygotowanie prezentacji regionalnych i tradycyjnych produktów charakterystycznych dla województwa podkarpackiego.</t>
  </si>
  <si>
    <t>szt 1</t>
  </si>
  <si>
    <t>Ogół społeczeństwa, podmioty zainteresowane.</t>
  </si>
  <si>
    <t>Al.Łukasza Cieplińskiego 4,              35-010 Rzeszów</t>
  </si>
  <si>
    <t xml:space="preserve">XVII edycja Konkursu „Nasze Kulinarne Dziedzictwo-Smaki Regionów” </t>
  </si>
  <si>
    <t>Celem jest informowanie społeczeństwa i potencjalnych beneficjentów o polityce rozwoju obszarów wiejskich i wsparciu finansowym.  Realizowany w ramach tego działania projekt umożliwi eksponowanie wartości podkarpackiej  żywności wysokiej jakości, z jej regionalną różnorodnością i dziedzictwem lokalnych społeczności z jednej strony, a poprawą jakości życia mieszkańców obszarów wiejskich z drugiej. Działanie będzie wykorzystane do promocji produktów tradycyjnych, które będą prezentowane podczas Targów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Ponadto zostaną przyznane nagrody pn. "PERŁA".</t>
  </si>
  <si>
    <t xml:space="preserve">Będzie to przedsięwzięcie plenerowe o charakterze promocyjnym (konkurs organizowany jest na szczeblu wojewódzkim), w którym uczestniczyć będą Koła Gospodyń Wiejskich, Stowarzyszenia, LGD, producenci żywności wysokiej jakości, gospodarstwa agroturystyczne oraz osoby fizyczne z województwa podkarpackiego. W konkursie będzie uczestniczyć 70 osób, które będą prezentować na swoich stoiskach  dorobek dziedzictwa  kulinarnego i kulturowego. Impreza planowana jest w Strzegocicach, w celu promocji  produktów tradycyjnych i regionalnych oraz kultywowania tradycji. Realizacja operacji obejmować będzie wręczenie nagród rzeczowych w formie sprzętu gospodarstwa domowego laureatom konkursu w czterech kategoriach oraz za udział wszystkim uczestnikom konkursu.
  </t>
  </si>
  <si>
    <t>II kwartaał</t>
  </si>
  <si>
    <t xml:space="preserve">szt 70 </t>
  </si>
  <si>
    <t>Konkurs pt."Najlepszy Produkt Tradycyjny 2017" podczas XI Targów Żywności Tradycyjnej „Festiwal Podkarpackich Smaków” w Górnie</t>
  </si>
  <si>
    <t xml:space="preserve">Celem operacji jest informowanie społeczeństwa i potencjalnych beneficjentów o polityce rozwoju obszarów wiejskich i wsparciu finansowym.  Realizowany w ramach tego działania projekt umożliwi eksponowanie wartości podkarpackiej  żywności wysokiej jakości, z jej regionalną różnorodnością i dziedzictwem lokalnych społeczności z jednej strony, a poprawą jakości życia mieszkańców obszarów wiejskich z drugiej. Działanie będzie wykorzystane do promocji produktów tradycyjnych, które będą prezentowane podczas Targów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t>
  </si>
  <si>
    <t>Podczas imprezy o charakterze targowym i promocyjnym  będzie zorganizowany konkurs, w którym uczestniczyć będą Koła Gospodyń Wiejskich, Stowarzyszenia, LGD, producenci żywność wysokiej jakości, gospodartswa agoturystyczne oraz osoby fizyczne z Województwa Podkarpackiego. Na miejscu będzie 120 podmiotów które będą prezentować na swoich stoiskach  dorobek dziedzictwa  kulinarnego i kulturowego.Przedsięwzięcie planowane jest w Górnie, w celu promocji produktów tradycyjnych, ekologicznych i lokalnych. Realizacja operacji obejmować będzie wręczenie nagród rzeczowych w formie sprzętu gospodarstwa domowego laureatom konkursu w dwóch kategoriach oraz za udział wszystkim uczestnikom konkursu.</t>
  </si>
  <si>
    <t>„IV Podkarpackie Smaki Myśliwskie”, podczas XXII Targów „AGROBIESZCZADY 2017”</t>
  </si>
  <si>
    <t>Celem jest informowanie społeczeństwa i potencjalnych beneficjentów o polityce rozwoju obszarów wiejskich i wsparciu finansowym. Realizacja działania przyczyni się do rozwoju współpracy regionalnej i budowania partnerskich relacji ze społecznością lokalną. Zachowane i wypromowane zostanie dziedzictwo kulinarne i tradycja myśliwska na obszarach wiejskich.  Działanie będzie wykorzystane do promocji myśliwskich produktów lokalnych,  zwyczajów i tradycji związanych z myślistwem, rozwoju wszelkich form turystyki wiejskiej, rekreacji i sportu oraz promocji funkcji społecznych i pozarolniczych gospodarstw rolnych, wpływających na poprawę życia na obszarach wiejskich, promowanie zdrowego stylu życia, aktywnego wypoczynku, ale także promocji postaw ekologicznych, w tym związanych z ochroną środowiska.</t>
  </si>
  <si>
    <t>Będzie to przedsięwzięcie plenerowe o charakterze promocyjnym (konkurs organizowany jest na szczeblu wojewódzkim), w którym uczestniczyć będą Koła łowieckie, Lasy Państwowe, Koła Gospodyń Wiejskich, Stowarzyszenia, LGD, producenci żywności wysokiej jakości, gospodarstwa agroturystyczne oraz osoby fizyczne z województwa podkarpackiego. W konkursie weźmie udział 80 osób, które będą prezentować na swoich stoiskach  dorobek dziedzictwa  kulinarnego związanego z kuchnią myśliwską. Impreza planowana jest w Lesku podczas Targów Rzemiosła, Przedsiębiorczości i Leśnictwa "AGROBIESZCZADY 2017", w celu kultywowania tradycji myśliwskich. Realizacja operacji obejmować będzie wręczenie nagród rzeczowych w formie sprzętu gospodarstwa domowego laureatom konkursu w trzech kategoriach oraz za udział wszystkim uczestnikom konkursu.</t>
  </si>
  <si>
    <t xml:space="preserve"> Na Kulinarnym Szlaku Wschodniej Polski podczas XXII Jarmarku Garncarskiego.</t>
  </si>
  <si>
    <t xml:space="preserve">Celem jest informowanie społeczeństwa i potencjalnych beneficjentów o polityce rozwoju obszarów wiejskich i wsparciu finansowym.  Realizowany w ramach tego działania projekt umożliwi eksponowanie wartości podkarpackiej, lubelskiej i podlaskiej żywności wysokiej jakości, z jej regionalną różnorodnością i dziedzictwem lokalnych społeczności z jednej strony, a poprawą jakości życia mieszkańców obszarów wiejskich z drugiej. Działanie będzie wykorzystane do promocji produktów tradycyjnych, ekologicznych, regionalnych i lokalnych trzech województw, aby wspólnie promować regionalne smaki i potrawy charakterystyczne dla tych części Polski, które będą prezentowane w ramach wydarzenia "Na Kulinarnym Szlaku Wschodniej Polski", podczas Jarmarku Garncarskiego oraz wezmą udział w konkursie. Ponadto zostaną zaprezentowane tradycje i obrzędy ludowe oraz regionalny folklor. Działanie  będzie wykorzystane także do rozwoju wszelkich form turystyki wiejskiej w tym agroturystyki i enoturystyki oraz promocji funkcji społecznych i pozarolniczych gospodarstw rolnych, wpływających na poprawę życia na obszarach wiejskich. </t>
  </si>
  <si>
    <t xml:space="preserve">Będzie to impreza  o charakterze plenerowym o charakterze promocyjnym, podczas której będzie promowana współpraca między regionami: podkarpacki, lubelski i podlaski w zakresie realizacji operacji dotyczących w szczególności dziedzictwa kulturowego, kulinarnego, kultywowania tradycji oraz aktywnego wypoczynku. Podczas wydarzenia będzie zorganizowany konkurs, w którym uczestniczyć będą producenci żywności tradycyjnej, regionalnej, ekologicznej i lokalnej charakterystycznej dla trzech województw, gospodarstwa agoturystyczne, Stowarzyszenia, Koła Gospodyń Wiejskich oraz osoby fizyczne. W konkursie będzie uczestniczyć 50 osób, które zaprezentują na swoich stoiskach  dorobek dziedzictwa  kulinarnego i kulturowego trzech województw ściany wschodniej. Przedsięwzięcie odbędzie się w Medyni Głogowskiej, w celu promocji dziedzictwa kulturowego i kulinarnego oraz kultywowania tradycji z regionów wschodniej Polski. Realizacja operacji obejmować będzie wręczenie nagród rzeczowych w formie sprzętu gospodarstwa domowego laureatom konkursu w trzech  kategoriach oraz za udział wszystkim uczestnikom konkursu.
</t>
  </si>
  <si>
    <t>Ogół społeczeństwa, podmioty zainteresowane, restauracje, gospodarstwa agroturystyczne.</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</si>
  <si>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</si>
  <si>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</si>
  <si>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liczba wystaw</t>
  </si>
  <si>
    <t>IV kwartał</t>
  </si>
  <si>
    <t>Udziałw Targach Smaki Regionów połączonych z Międzynarodowymi Targami Wyrobów Spożywczych POLAGRA FOOD</t>
  </si>
  <si>
    <t>Promocja produktu lokalnego, regionalnego i tradycyjnego w  wybranych miejscowościach na obszarze Polski</t>
  </si>
  <si>
    <t>Formą realizowanych operacji będą stoiska wystawowe i degustacyjne podczas jarmarków, wystaw i imprez plenerowych i promocyjnych.</t>
  </si>
  <si>
    <t>Ogół społeczeństwa, wytwórcy oraz podmioty zainteresowane produktem lokalnym, regionalnym i tradycyjnym.</t>
  </si>
  <si>
    <t>II - IV kwartał</t>
  </si>
  <si>
    <t>XIII Podkarpackie Święto Miodu</t>
  </si>
  <si>
    <t>Formy realizowanej operacji to: wystawa, konferencja, degustacja produktów na bazie miodu i produktów pszczelich.</t>
  </si>
  <si>
    <t>Ogół społeczeństwa, wytwórcy oraz podmioty zainteresowane produktami pszczelimi i midem.</t>
  </si>
  <si>
    <t>III/IV kwartał</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</si>
  <si>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</si>
  <si>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</si>
  <si>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</si>
  <si>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</si>
  <si>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</si>
  <si>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Identyfikacja partnerów projektów współpracy</t>
  </si>
  <si>
    <t>Celem operacji jest wsparcie LGD w  poszukiwaniu i zidentyfikowaniu partnerów do współpracy międzynarodowej z zakresu promocji i rozowoju winiarstwa, enoturystyki, lokalnych produktów oraz obszarów wiejskich.  Przedmiotem operacji będze wyjazd na Węgry w celu zainicjiowania wspłpracy międzynarodowej nakierowanej na rozwój obszarów wiejskich. Tematem wiodącym operacji jest aktywizacja mieszkańców obszarów wiejskich w celu tworzenia partnerstw na rzecz realizacji projektów nakierowanych na rozwój tych obszarów, w skład których wchodzą przedstawiciele sektora publicznego, prywatnego oraz organizacji pozarządowych.</t>
  </si>
  <si>
    <t>Operacja zerealizowana zostanie poprzez wyjazd studyjny na Węgry.</t>
  </si>
  <si>
    <t>1. Liczba wyjazdów studyjnych.                          2. Liczba uczestników w tym liczba przedstawicieli LGD i liczba doradców.</t>
  </si>
  <si>
    <t xml:space="preserve">1. 1 szt.     2. 20 osób, (15 z LGD i 1 doradca)                          </t>
  </si>
  <si>
    <t>Przedstawiciele LGD Nowa Galicja, przedstawiciele LGD partnerskich, przedstawiciele producentów tradycyjnej, lokalnej żywnośi w tym winiarze.</t>
  </si>
  <si>
    <t>Stowarzyszenie pn. Lokalna Grupa Działania Nowa Galicja</t>
  </si>
  <si>
    <t>Kołaczyce 38-213, ul. Szkolna 7</t>
  </si>
  <si>
    <t>Współpraca sukcesem partnerstwa</t>
  </si>
  <si>
    <t xml:space="preserve">Głównym celem operacji jest rozwój współpracy oraz wymiana dobrych praktyk i doświadczeń w zakresie inicjatyw projektowych realizowanych na obszarze województwa podkarpackiego o charakterze rozwojowym. Cele szczegółowe:
- wymiana informacji i doświadczeń w dziedzinie szeroko pojętego rozwoju gospodarczego obszarów wiejskich
- stworzenie możliwości analizowania i doskonalenie partnerstwa, w świetle bezpośredniego poznania odmiennych już zorganizowanych  struktur
- nawiązywanie kontaktów z instytucjami, które mają doświadczenie w budowaniu partnerstwa, rozwoju i utrzymaniu efektów. Tematem operacji jest upowszechnianie wiedzy w zakresie planoweania rozwoju lokalnego z uwzględnieniem potencjału ekonomicznego, społecznego i środowiskowego danego obszaru.
</t>
  </si>
  <si>
    <t>Operacja zerealizowana zostanie poprzez wyjazd studyjny do Kresowej Osady teren LGD Ziemi Lubaczowskiej.</t>
  </si>
  <si>
    <t>1. Liczba wyjazdów studyjnych.                          2. Liczba uczestników w tym liczba przedstawicieli i liczba doradców.</t>
  </si>
  <si>
    <t xml:space="preserve">1. 1 szt.     2. 20 osób (20 z LGD i 1 doradca)                          </t>
  </si>
  <si>
    <t>Członkowie stowarzyszenia Lokalna Grupa Działania "Dorzecze Wisłoka".</t>
  </si>
  <si>
    <t>Stowarzyszenie Lokalna Grupa Działania "Dorzecze Wisłoka"</t>
  </si>
  <si>
    <t>Zarszyn 38-530, ul. Bieszczadzka 98</t>
  </si>
  <si>
    <t>Szkolenie z zakresu aktualnie obowiązujących przepisów dot. pracy Rady</t>
  </si>
  <si>
    <t>Celem jest tworzenie sieci kontaktów dla Lokalnych Grup Działania oraz podnoszenie wiedzy w zakresie aktualnie obowiązujących przepisów dotyczących pracy Rady LGD. Tematy realizowanej operacji to: upowszechnianie wiedzy dotyczącej zarządzania  projektami z zakresu rozwoju obszarów wiejskich oraz upowszechnianie wiedzy w zakresie planowania rozwoju lokalnego z uwzględnieniem potencjału ekonomicznego, społecznego i środowiskowego danego obszaru.</t>
  </si>
  <si>
    <t>Operacja zrealizowana zostanie poprzez szkolenie oraz wyjazd studyjny.</t>
  </si>
  <si>
    <t xml:space="preserve">1. 1 szt.     2. 37 osób (36 z LGD i 1 doradca)                            </t>
  </si>
  <si>
    <t>Członkowie organów LGD</t>
  </si>
  <si>
    <t>Lokalna Grupa Działania Stowarzyszenie "Z Tradycją w Nowoczesność"</t>
  </si>
  <si>
    <t xml:space="preserve">37-500 Jarosław 88, </t>
  </si>
  <si>
    <t>I-IV kwartał</t>
  </si>
  <si>
    <t>Wyjazd studyjny rolników na Ukrainę i do Rumunii</t>
  </si>
  <si>
    <t>1. Liczba wyjazdów studyjnych, 2. Liczba uczestników</t>
  </si>
  <si>
    <t>1. 1 szt.      2. 45 osób</t>
  </si>
  <si>
    <t>45 osób uczestników wyjazdu. W tym  40 podkarpackich rolników, przedstawicieli podkarpackiego samorządu rolniczego, wskazanych osobowo przez Przewodniczących Rad Powiatowych Podkarpackiej Izby Rolniczej z 21 powiatów województwa podkarpackiego oraz 5 osób obsługujących wyjazd z ramienia Podkarpackiej Izby Rolniczej</t>
  </si>
  <si>
    <t>Podkarpacka Izba Rolnicza w Trzebownisku</t>
  </si>
  <si>
    <t>36-001 Trzebownisko 615A</t>
  </si>
  <si>
    <t>Organizacja XII Jesiennej Giełdy Ogrodniczej i Podkarpackiego Święta Winobrania Boguchwała 2017</t>
  </si>
  <si>
    <t>Realizacja operacji pozwoli zapoznać mieszkańców obszarów miejskich i wiejskich z towarową produkcją owoców i warzyw, w tym także winorośli. Ukaże ponadto innowacyjne rozwiązania i osiągnięcia w produkcji ogrodniczej poprzez zaprezentowanie materiału szkółkarskiego: kwiaty, cebule, nasiona  oraz owoce, warzywa i winorośla. Pozwoli także na zwiększenie spożycia owoców i warzyw wśród dorosłych, młodzieży i dzieci. Operacja realizuje tematy: wspieranie rozwoju przedsiębiorczości na obszarach wiejskich poprzez podnoszenie poziomu wiedzy i umiejętności w obszarze małego przetwórstwa lokalnego lub w obszarze  rozwoju zielonej gospodarki, w tym tworzenia nowych miejsc pracy oraz upowszechnianie wiedzy w zakresie dotyczącym zachowania różnorodności genetycznej roślicn lub zwierząt.</t>
  </si>
  <si>
    <t>wystawa, prasa, audycja, spot, inne</t>
  </si>
  <si>
    <t>1. Liczba wystawców, 2. Lliczba dni targowych, 3. szacowana liczba odwiedzających, 4. Liczba emisji, 5. Poziom słuchaklności, 6. Poziom oglądalności, 7 Inne: liczba nakładu 8 Inne: pokaz tłoczenia soków</t>
  </si>
  <si>
    <t>1. ok.135 sztuka, 2. 2 dni 3. ok. 10 000       4. 102        5. 39,96% 20,45% i 43,5%        6. 30 000  7. 20 000 nakład, liczba        8. 1 szt.</t>
  </si>
  <si>
    <t>W ramach operacji definiuje się następujące grupy docelowe:
producenci materiału szkółkarskiego, kwiatów, cebul i nasion oraz producenci owoców i warzyw, ze szczególnym uwzględnieniem młodych rolników (do 35 roku życia)
◦ producenci win oraz sprzętu winiarskiego, winiarze – minimum 40 wystawców
◦ pszczelarze zrzeszeni w Wojewódzkim Związku Pszczelarzy w Rzeszowie, w tym producenci Podkarpackiego miodu spadziowego, który posiada europejskie oznaczenie Chronionej Nazwy Pochodzenia
◦ producenci rolni zainteresowani inwestycjami w gospodarstwie w kierunku przetwórstwa na poziomie gospodarstwa oraz sprzedażą bezpośrednią, ze szczególnym uwzględnieniem młodych rolników (do 35 roku życia)
◦ Koła Gospodyń Wiejskich i organizacje NGO kultywujące tradycje kulinarne Podkarpacia
◦ rolnicy oraz ogrodnicy, działkowcy, właściciele ogrodów przydomowych - zwiedzający wystawę – ok. 10 000 osób, ze szczególnym uwzględnieniem młodych rolników (do 35 roku życia)
◦ instytucje, firmy, działające w sferze otoczenia rolnictwa 
◦ konsumenci produktów rolno-spożywczych, w tym mieszkańcy miast – ok. 10 000 osób</t>
  </si>
  <si>
    <t xml:space="preserve">Organizacja XIX Regionalnej Wystawy Zwierząt Hodowlanych
 i Dni Otwartych Drzwi PODR Boguchwała
</t>
  </si>
  <si>
    <t>wystawa, audycja, spot, inne</t>
  </si>
  <si>
    <t>1.Liczba wystawców, 2. liczba dni targowych, 3. szacowana liczba odwiedzających, 4. liczba emisji, 5. poziom słuchaklności, 6. poziom oglądalności, 7. Inne: liczba nakładu</t>
  </si>
  <si>
    <t>1. ok. 50 2. 2 dni. 3.  20 000            4. 102 emisji 5. 39,96% 20,45% i 43,5%        6. 30 000   7. 40 plakatów</t>
  </si>
  <si>
    <t>W ramach operacji definiuje się 4 grupy docelowe:
◦ hodowcy zwierząt – minimum 50 wystawców, ze szczególnym uwzględnieniem młodych rolników (do 35 roku życia)
◦ rolnicy zajmujący się uprawą roślin, chowem i hodowlą zwierząt zwiedzający wystawę ok. 10 000 osób
◦ 200 instytucji i firm działających w sferze otoczenia rolnictwa 
◦ konsumenci produktów rolno-spożywczych w tym mieszkańcy miast ok. 10 000 osób.</t>
  </si>
  <si>
    <t>II-III Kwartał</t>
  </si>
  <si>
    <t>Gminne Świeto Chleba w Parku Buczyna w Górze Ropczyckiej</t>
  </si>
  <si>
    <t>Organizatorzy, a zarazem inicjatorzy tego wydarzenia czyli: Rada Sołecka, Rada Rodziców SP w Górze Ropczyckiej, Koło Gospodyń Wiejskich, Ochotnicza Straż Pożarna w Górze Ropczyckiej oraz Miejsko Gminny Ośrodek Kultury w Sędziszowie Małopolskim, za cel postawili sobie  podjęcie działań zmierzających do wspierania włączenia społecznego, ograniczenia ubóstwa i rozwoju gospodarczego na obszarach wiejskich. Czyniąc zadość podjętej inicjatywie zorganizują uroczystość, która odbędzie się na boisku przy Szkole Podstawowej w Górze Ropczyckiej oraz bezpośrednio sąsiadującym z nią Parku Buczyna. Tematem wydarzenia  jest upowszechnianie wiedzy w zakresie optymalizacji wykorzystywania przez mieszkańców zasobów środowiska naturalnego. Oprócz domowego chleba uczestnicy będą mieli okazję spróbować tradycyjnych pierogów z różnego rodzaju nadzieniem. W ten sposób mieszkańcy chcą chronić dziedzictwo kulinarne kultywowane przez babcie, prababcie i przekazać je młodemu pokoleniu. W  miły nastrój wprowadzi  przybyłych muzyka ludowa wykonana przez lokalnych śpiewaków ludowych  będąca ważnym elementem kultury ludowej.</t>
  </si>
  <si>
    <t xml:space="preserve">1. Liczba dni targowych, 2. Liczba materiałów informacyjno - promocyjnych, 3. Liczba odwiedzających </t>
  </si>
  <si>
    <t>1. 1 dzień   2. 500 szt. 3. 900 osób</t>
  </si>
  <si>
    <t>Mieszkańcy Gminy Sędziszów Małopolski</t>
  </si>
  <si>
    <t>Gmina Sędziszów Małopolski</t>
  </si>
  <si>
    <t>ul. Rynek 1, 39-120 Gmina Sędziszów Małopolski</t>
  </si>
  <si>
    <t>Dni Błażowej sposobem na aktywizację mieszkańców i promocję terenów wiejskich</t>
  </si>
  <si>
    <t>Niski poziom aktywności społecznej, integracji mieszkańców oraz niewystarczająca wiedza na temat uzyskiwania dochodów z pozarolniczej działalności wśród mieszkańców terenów wiejskich stanowi problem, którego efektem jest wysokie bezrobocie i niewielkie zaangażowanie w życie publiczne.
Celem operacji jest rozpropagowanie możliwości i pokazanie kierunków pozyskiwania dodatkowego źródła dochodów wśród mieszkańców wsi, połączone z promocją kultury i tradycji.
Operacja w formie imprezy plenerowej ma na celu dotarcie do jak najszerszej grupy odbiorców jednocześnie angażując lokalnych twórców ludowych, rzemieślników i ludzi pragnących działać dla dobra i rozwoju swoich miejscowości oraz promocję terenów wiejskich pokazując, że wieś może być jednocześnie tradycyjna z bogatą kulturą i jednocześnie nowoczesna. Ponadto taka impreza daje możliwość nawiązania szerszych kontaktów z ewentualnymi odbiorcami produktów rękodzielnictwa oraz zwiększenie zainteresowania wśród ludzi młodych kontynuowaniem tych tradycji, które w perspektywie czasu mogą stanowić źródło ich dochodu. Tematem operacji jest: promocja życia na wsi jako miejsca do życia i rozwoju zawodowego.</t>
  </si>
  <si>
    <t>1. Liczba wystawców, 2. Liczba dni targowych, 3. Liczba odwiedzających</t>
  </si>
  <si>
    <t>1. 40 szt.   2. 2 dni.    3.  2500 osób</t>
  </si>
  <si>
    <t xml:space="preserve">Podstawową grupą docelową operacji są mieszkańcy z terenów wiejskich w Gminie Błażowa (szacuje się uczestnictwo 1500 osób, głównie osób w wieku 17 – 50 lat).
Pośrednimi uczestnikami będą turyści, ludzie związani z instytucjami wspomagającymi wieś.
</t>
  </si>
  <si>
    <t>II-IV Kwartał</t>
  </si>
  <si>
    <t>Gmina Błażowa</t>
  </si>
  <si>
    <t>Plac Jana Pawła II, 36-030 Błażowa</t>
  </si>
  <si>
    <t>Młodzież artystycznie-Gmina Olszanica moimi oczami</t>
  </si>
  <si>
    <t xml:space="preserve"> Głównym celem operacji jest aktywizacja dzieci i młodzieży na rzecz podejmowania inicjatyw służących wyłączeniu społecznemu poprzez nabycie praktycznych umiejętności jako szansy dla rozwoju osobistego. Poprzez realizowany cel chcemy wspierać rozwój dzieci i młodzieży a poprzez to również Gminy Olszanica, chcemy pokazać młodzieży, że Gmina Olszanica jest miejscem atrakcyjnym zawodowo, gdzie mogą oni rozwijać swoje pasję i zainteresowania, a poprzez to w przyszłości wspierać ich decyzje związane z wyborem ścieżki zawodowej. Chcemy pokazać dzieciom i młodzieży, że miejsce w którym dorastają rozwija się przede wszystkim w sektorze turystyki. Tematy operacji: promocja jakości życia na wsi lub promocja wsi jako miejsca do życia i rozwoju zawodowego, wspieranie rozwoju społeczeństwa cyfrowego na obszarach wiejskich przez podnoszenie poziomu wiedzy w tym zakresie oraz upowszechnianie wiedzy w zakresie planowania rozwoju lokalnego z uwzględnieniem potencjału ekonomicznego, społecznego i środowiskowego danego obszaru</t>
  </si>
  <si>
    <t>Szkolenie, Impreza plenerowa, Publikacja, Konkurs</t>
  </si>
  <si>
    <t xml:space="preserve">1. Liczba warszatów, 2. Liczba uczestników, 3. Liczba doradców, 4.Liczba wystawców, 5. Liczba dni targowych, 6. Szacowana liczba materiałów informacyjno - promocyjnych, 7. Szacowana liczba odwiedzających, 8. Nakład publikacji, 9. Liczba konkursów , 10. Liczba uczestników, 11. Liczba laureatów  </t>
  </si>
  <si>
    <t>1. 1 szt.      2. 10 osób. 3. 1 osoba. 4. 11             5. 1 dzień. 6. 50 szt..   7. ok. 100 osób. 8. 1000 egz.  9. 1          10. 10 osób.       11. 1 osoba.</t>
  </si>
  <si>
    <t xml:space="preserve">Grupę Docelową stanowi 10 osób w wieku od 13 do 15 lat, uczestnicy warsztatów oraz 100 osób uczestnicy wystawy fotograficznej podczas imprezy plenerowej. </t>
  </si>
  <si>
    <t>III Kwartał</t>
  </si>
  <si>
    <t>Gmina Olszanica</t>
  </si>
  <si>
    <t>38-722 Olszanica 81</t>
  </si>
  <si>
    <t>Pilzno pełne smacznych tradycji</t>
  </si>
  <si>
    <t>Celem głównym projektu jest  kreowanie, ochrona i promocja wyrobów regionalnych, tradycyjnych i lokalnych jako najważniejszych czynników zrównoważonego rozwoju obszarów wiejskich Podkarpacia. Cel projektu zostanie osiągnięty poprzez realizację 4 głównych zadań, etapów objętych projektem: organizację Święta Golonki Podkarpackiej z Pilzna, organizację szkolenia z zakresu „Promocji produktów lokalnych, organizację w Pilźnie I Targów Produktów Tradycyjnych i Lokalnych. Imprezom plenerowym, zwłaszcza zaś rozpoczynającemu projekt wydarzeniu będą towarzyszyć liczne konkursy w oparciu o produkty tradycyjne (Konkurs dla uczniów szkół gastronomicznych, konkursy dla Kół Gospodyń Wiejskich, konkurs w jedzeniu golonki na czas) podczas których odbędzie się silna promocja produktów tradycyjnych. Podczas pierwszych Targów Produktów Lokalnych i Tradycyjnych zostanie zorganizowany konkurs „Czym chata bogata” na najlepsze stoisko z potrawami lokalnymi.   Dodatkowo projekt zakłada, że zostanie odnalezione i wypromowane dwóch produktów lokalnych wykonywanych w domach, przez gospodynie. Produkt lokalny stwarza szansę poprawy sytuacji ekonomicznej w regionie zapewniając jednocześnie pozytywne efekty środowiskowe i społeczne. Jest więc regionalnym sposobem na realizację zrównoważonego rozwoju.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</si>
  <si>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 xml:space="preserve">Szkolenie, Wyjzad studyjny, Impreza plenerowa, Audycja, Konkurs, </t>
  </si>
  <si>
    <t>1. Liczba szkoleń,                2. Liczba uczestników, 3.Liczba doradców,            4. Liczba odwiedzających</t>
  </si>
  <si>
    <t>1. 1 szt.     2. 31 osób. 3. 1 doradca.   4. 10000 osób.</t>
  </si>
  <si>
    <t xml:space="preserve">Mieszkańcy gminy, powiatu. Bezpośrednimi adresatami projektu  są Koła Gospodyń Wiejskich, sołectwa, rękodzielnicy (30 osób), które wezmą udział w szkoleniu i nabędą umiejętności z zakresu promocji, rejestracji i wprowadzania produktu tradycyjnego na rynek. Te same osoby które będą brać udział w imprezach i promować na nich swoje produkty. Adresatami projektu jest także młodzież szkół gastronomicznych dla których projekt wpłynie na pobudzenie aktywności młodzieży, podniesie poziom wiedzy o zasobach przyrodniczych i kulturowych obszaru. </t>
  </si>
  <si>
    <t>Przedsiębiorstwo Przemysłu Mięsnego TAURUS Sp. z o.o.</t>
  </si>
  <si>
    <t>39-220 Pilzno, ul. Legionów 58</t>
  </si>
  <si>
    <t>Święto Staropolskiego Chleba w Malawie</t>
  </si>
  <si>
    <t>1. 1 szt.      2. 20 osób       3. 1 szt.     4. 20.</t>
  </si>
  <si>
    <t xml:space="preserve">Grupę docelową operacji stanowić będą mieszkańcy gminy Krasne oraz okolicznych miejscowości.
</t>
  </si>
  <si>
    <t>Marzena Szmigiel-Skomra</t>
  </si>
  <si>
    <t>Malawa 416, 36-007 Krasne</t>
  </si>
  <si>
    <t>"Starych potraw smak i urok - Wojewódzkie Spotkanie Kapel Ludowych"</t>
  </si>
  <si>
    <t>1. Impreza plenerowa, 2. Konkurs</t>
  </si>
  <si>
    <t>1. Liczba wystawców,         2. Liczba Dni Targowych,   3. Liczba odwiedzajacych, 4. Liczba konkursów,          5. Liczba laureatów</t>
  </si>
  <si>
    <t>1. 30 szt.    2. 1 szt.     3. 3000 osób.         4. 2 szt.     5. 30 szt.</t>
  </si>
  <si>
    <t xml:space="preserve">Grupę docelową operacji stanowią wszystkie zainteresowane podmioty: osoby prywatne, stowarzyszenia, grupy nieformalnych (koła gospodyń wiejskich), twórcy i artyści ludowi oraz działające na Podkarpaciu kapele ludowe. </t>
  </si>
  <si>
    <t>II-IV Kwtartał</t>
  </si>
  <si>
    <t>Gminny Ośrodek Kultury w Błażowej</t>
  </si>
  <si>
    <t>ul. Armii Krajowej 17a, 36-030 Błażowa</t>
  </si>
  <si>
    <t xml:space="preserve">Operacja kładzie nacisk na aktywizację mieszkańców obszarów wiejskich, w szczególności starszych, zmarginalizowanych, pozbawionych szans na rozwój czy prace, ale także funkcjonowanie w życiu społecznym.
Celem operacji jest rozpowszechnienie możliwości i pokazanie kierunków pozyskiwania dodatkowego źródła dochodów wśród mieszkańców wsi, a także pokazanie dobrych stron życia na wsi. Pielęgnacja tradycji, zwyczajów i kultury naszego regionu.
Operacja w formie imprezy plenerowej ma na celu dotarcie do jak najszerszej grupy odbiorców jednocześnie angażując lokalnych twórców ludowych, rzemieślników i ludzi pragnących działać dla dobra obszarów wiejskich.
</t>
  </si>
  <si>
    <t>Smaczny Koniec Lata</t>
  </si>
  <si>
    <t xml:space="preserve">Głównym celem operacji jest aktywizacja mieszkańców wsi na rzecz podejmowania inicjatyw w zakresie rozwoju obszarów wiejskich, w tym kreowania miejsc pracy na terenach wiejskich, a przez to identyfikacja i promocja produktów i potraw Powiatu Przemyskiego, osadzonych w tradycji Ziemi Przemyskiej, wytwarzanych od lat tymi samymi metodami i według tych samych receptur. Dla mieszkańców tego obszaru bardzo ważne jest znalezienie i zachowanie lokalnych specjałów, tak, by nie odeszły w zapomnienie i nie zostały wyparte przez szybko wytwarzaną przemysłową żywność. Ważne jest wykorzystanie lokalnych, tradycyjnych surowców oraz przyrządzanie dań według tradycyjnych receptur i przepisów. Bardzo istotne jest zachęcenie mieszkańców obszarów wiejskich powiatu przemyskiego do poszukiwania alternatywnego źródła dochodu. Priorytetem w operacji jest wspieranie włączenia społecznego, ograniczanie ubóstwa i rozwoju gospodarczego na obszarach wiejskich poprzez promocję jakości życia na wsi i promocja wsi jako miejsca do życia i rozwoju zawodowego. Tematem operacji jest: Promocja jakosci życia na wsi jako miejsca do życia i rozwoju zawodowwego. </t>
  </si>
  <si>
    <t xml:space="preserve">1. Impreza plenerowa, 2. Publikacja, 3. Audycja, 4. Konkurs, </t>
  </si>
  <si>
    <t xml:space="preserve">1. Liczba wystawców, 2. Liczba dni targowych, 3. Szacowana liczba materiałow informacyjno-promocyjnych, 4. Szacowana Liczba odwiedzających. 5. Liczba egzemplarzy, 6. Liczba emisji, 7. Liczba Konkursów, 8. Liczba uczestników, 9. Liczba laureatów </t>
  </si>
  <si>
    <t xml:space="preserve">1. 12 szt.   2. 1 dzień. 3. 1583 szt. 4. 5000 os. 5. 1000 szt. 6. 15 szt.   7. 1 szt.     8. 40 uczest.        9. 12 os. </t>
  </si>
  <si>
    <t xml:space="preserve">Grupa docelowa projektu to osoby zamieszkujące tereny wiejskie i gminne Powiatu Przemyskiego ze szczególnym uwzględnieniem osób młodych do 35 roku życia, osób starszych, dzieci, młodzieży, niepełnosprawnych, mniejszości narodowych i innych osób zagrożonych społecznie, w tym samotnych matek.  </t>
  </si>
  <si>
    <t>Powiat Przemyski</t>
  </si>
  <si>
    <t>Pl. Dominikański 3, 37-700 Przemyśl</t>
  </si>
  <si>
    <t>"75 Podkarpackich Smaków. Katalog wytwórców produktów regionalnych, tradycyjnych i ekologicznych".</t>
  </si>
  <si>
    <t xml:space="preserve">Celem ogólnym jest informowanie społeczeństwa o wysokiej wartości podkarpackiej tradycyjnej, lokalnej i ekologicznej żywności. Realizacja tego przedsięwzięcia przyczyni się do promocji tych produktów. Pozwoli także na szczegółową, pierwszą w tej skali w regionie prezentacją rodzimych producentów, często rodzinnych firm z wieloletnią już tradycja działania, zajmujących się produkcją żywności wysokiej jakości. Realizowany w ramach tego działania projekt umożliwi eksponowanie wartości podkarpackiej żywności wysokiej jakości, z jej regionalną różnorodnością i dziedzictwem lokalnych społeczności z jednej strony, a także poprawą jakości życia mieszkańców obszarów wiejskich. Przygotowana publikacja – katalog - przyczyni się do większej rozpoznawalności produktów wśród mieszkańców województwa podkarpackiego. Cele szczegółowe:
- wzrost zainteresowania wysoką wartością podkarpackiej żywności, z jej regionalną różnorodnością,
- ukazanie potencjału podkarpackich firm z sektora przetwórstwa rolno-spożywczego głęboko zakorzenionego w kulturze i tradycji naszego regionu, a także podmiotów z sektora organizacji pozarządowych zajmujących się produkcją  wyrobów spożywczych wysokiej jakości,
- promocja dobrych praktyk związanych z żywnością wysokiej jakości,
Związek z wybranym tematem operacji:
Przedsięwzięcie jest zgodne również z tematem operacji KSOW, w szczególności wspierania rozwoju przedsiębiorczości na obszarach wiejskich przez podnoszenie poziomu wiedzy i umiejętności w obszarze małego przetwórstwa lokalnego lub w obszarze rozwoju zielonej gospodarki, w tym tworzenie nowych miejsc pracy
Szczególny nacisk będzie więc położony na prezentację przedsięwzięć działających na obszarach wiejskich (jednak bez wyłączenia terenu miasta zgodnie z realizacją zasady równości szans, biorąc pod uwagę także fakt, że firmy przetwarzają tam surowce pochodzące z obszarów wiejskich). W skład tych przedsięwzięć będą wchodzić przedstawiciele sektora prywatnego oraz organizacje pozarządowe. 
</t>
  </si>
  <si>
    <t>Operacja zrealizowana zostanie poprzez wydanie publikacji.</t>
  </si>
  <si>
    <t xml:space="preserve">100 egz.                            </t>
  </si>
  <si>
    <t xml:space="preserve">Grupą docelową operacji są:
a) producenci produktów regionalnych i tradycyjnych
b) lokalna społeczność na obszarze województwa podkarpackiego,
c) podmioty zainteresowane żywnością tradycyjną, regionalną, lokalną i ekologiczną (m.in. sieci handlowe, organizacje pozarządowe, producenci produktów regionalnych i tradycyjnych).
d) szefowie kuchni 100 najlepszych restauracji w Polsce
</t>
  </si>
  <si>
    <t>Rzeszów 35-064, ul. Rynek 16</t>
  </si>
  <si>
    <t>Stroje przeworskie: wpływ na przyszłość przeworskiej wsi</t>
  </si>
  <si>
    <t xml:space="preserve">Cele projektu: Zachowanie i wypromowanie dziedzictwa kulturowego i tradycji oraz przynależności kulturowej, poprzez eksponowanie wartości lokalnych społeczności z jej regionalną różnorodnością i dziedzictwem kulturowym obszarów wiejskich ukierunkowaną na kształtowanie wśród mieszkańców regionu podkarpackiego postaw otwartości na kulturę i tradycje regionu.
Cele bezpośrednie:
- promowanie regionalnego dziedzictwa, tradycji i kultury podkarpackiej wsi poprzez wydanie publikacji związanej z dziejami ludowego stroju przeworskiego, 
- integracja międzypokoleniowa mieszkańców wsi poprzez zaangażowanie w realizację projektu wszystkich grup wiekowych, 
- podkreślenie potencjału jakie daje nowa perspektywa finansowa 2014-2020 w zakresie promowania dziedzictwa kulturowego poprzez sprzyjanie poprawie jakości życia  i warunków pracy mieszkańców wsi. Zakładane cele projektu realizowane będą przede wszystkim poprzez działanie związane z promocją zrównoważonego rozwoju obszarów wiejskich, wydanie publikacji przedstawiającej dziedzictwo i tradycję ludową przeworskiej wsi i wystawę promocyjną. Realizacja zadania ma szansę usankcjonować znaczenie dziedzictwa kulturowego dla przyszłości naszego regionu i zarazem przyczynić się do tworzenia nowoczesnego wizerunku regionalnej działalności kulturalnej, sprzyjając poprawie jakości życia  i warunków pracy mieszkańców wsi.
</t>
  </si>
  <si>
    <t>Operacja zrealizowana zostanie poprzez wydanie publikacji oraz zorganizowanie wystawy.</t>
  </si>
  <si>
    <t>1. Nakład (liczba egzemplarzy) i dystrybucja         2. Liczba wystawców         3. Liczba dni targowych            4. Szacowana liczba materiałów informacyjno-poromocyjnych 5. Szacowana liczba odwiedzajacych.</t>
  </si>
  <si>
    <t>1. 1000 szt. 2.  1.          3. 60 dni.   4. 1000 szt. 5. 1110 os.</t>
  </si>
  <si>
    <t>Odbiorcy zainteresowani strojami ludowymi oraz dziedzictwem kulturowym wsi przeworskiej w tym dzieci, młodzież, dorośli, KGW oraz pracownicy bibliotek szkolnych i gminnych.</t>
  </si>
  <si>
    <t>Powiat Przewosrki</t>
  </si>
  <si>
    <t>Przeworsk 37-200, ul. Jagiellońska 10</t>
  </si>
  <si>
    <t>Organizacja imprezy kulturalnej "Powidlaki 2017" połączona z promocją produktów lokalnych.</t>
  </si>
  <si>
    <t>Operacja zrealizowana będzie poprzez imprezeę plenerową, stoisko wystawiennicze oraz konkurs kulinarny.</t>
  </si>
  <si>
    <t>1. Liczba wystawców         2. Liczba dni targowych             3. Szacowana liczba materiałów informacyjno-promocyjnych     4. Szacowana liczba  odwiedzających 5. Powierzchnia wystawiennicza 6. Szacowana liczba odwiedzająca stoisko 7. Liczba konkursów 8. Liczba uczestników 9. Liczba laureatów</t>
  </si>
  <si>
    <t xml:space="preserve">1. 25.         2. 2 dni.        3. 2500 szt. 4. ok. 6000 osób.         5. 500 m². 6. ok. 6000 osób.         7. 1 szt.     8. 25 uczest.       9. 9 laureatów. </t>
  </si>
  <si>
    <t>Wytwórcy produktów lokalnych z terenu województwa (KGW, Stowarzyszenia, grupy nieformalne), mieszkańcy województwa jako odwiedzający.</t>
  </si>
  <si>
    <t>II-IV kwartał</t>
  </si>
  <si>
    <t>Gminny Ośrodek Kultury w Krzeszowie</t>
  </si>
  <si>
    <t>Krzeszów 37-418, ul. Rynek 9</t>
  </si>
  <si>
    <t>Promocja produktów tradycyjnych powiatu niżańskiego</t>
  </si>
  <si>
    <t>Operacja zrealizowana zostanie przez organizację 7 stoisk wystawienniczych oraz konkurs</t>
  </si>
  <si>
    <t>1. Powierzchnia wystawiennicza 2. Szacowana liczba odwiedzających 3. Liczba konkursów           4. Liczba uczestników       5. Liczba laureatów</t>
  </si>
  <si>
    <t>1. 168 m². 2. 500 osób.         3. 2 szt.      4.  156 uczest.       5. 10 laureatów.</t>
  </si>
  <si>
    <t>Powiat Niżański</t>
  </si>
  <si>
    <t>Nisko 37-400, ul. Plac Wolności 2</t>
  </si>
  <si>
    <t>1 i 3</t>
  </si>
  <si>
    <t>Kulinarnym szlakiem galicji - promocja smaków regionu</t>
  </si>
  <si>
    <t>Operacja zrealizowana będzie poprzez imprezeę plenerową,  konkurs kulinarny oraz pokazy kulinarno-edukacyjne.</t>
  </si>
  <si>
    <t>1. Liczba wystawców         2. Liczba dni targowych             3. Liczba pokazów                4. Liczba konkursów 5. Liczba uczestników 6. Liczba laureatów</t>
  </si>
  <si>
    <t>1. 18 szt.    2. 1 dzień. 3. 8 szt.     4. 2 szt.     5. 19 uczest 6. 6 laureatów.</t>
  </si>
  <si>
    <t xml:space="preserve">Producenci produktów rolnych, Przedstawiciele hoteli, restauracji, przedstawicielki KGW,  grupa wykwalifikowanych  kucharzy, uczniowie szkoły gastronomicznej, społeczność lokalna i turyści, pasjonaci sztuki kulinarnej. </t>
  </si>
  <si>
    <t>Narol 37-610, ul. Warszawska 27</t>
  </si>
  <si>
    <t>VII galicyjskie lato z koniem - koń przyciąga i inspiruje</t>
  </si>
  <si>
    <t xml:space="preserve">Celem projektu jest wzrost aktywności mieszkańców obszarów wiejskich Podkarpacia na rzecz podejmowania inicjatyw w zakresie rozwoju obszarów wiejskich, w tym kreowania miejsc pracy na terenach wiejskich w obszarze chowu i hodowli koni. Cele szczegółowe to działania: 
1) Prezentacja koni różnych ras w konkursach hodowlanych i użytkowych, pokazach będąca okazją do upowszechniania wiedzy o różnorodności rasowej koni i ich możliwościach użytkowych. Wyróżnianie i nagradzanie właścicieli najlepszych koni w poszczególnych konkursach: Młodzieżowy Czempionat klaczy ras szlachetnych, zawody zaprzęgowe, Ścieżka Huculska, Konkurs skoków przez przeszkody.
2) Organizacja punktu informacyjno-edukacyjnego z udziałem ekspertów z przeznaczeniem dla hodowców, miłośników koni oraz publiczności, w którym prowadzone będzie poradnictwo w zakresie  hodowli, użytkowania koni oraz możliwości ich wykorzystania na terenach wiejskich.
3) Prezentacja multimedialna i mini konferencja z udziałem młodych hodowców, wystawców i młodzieży z lokalnych szkół (gimnazja, szkoły rolnicze i inne szkoły średnie), która przybliży: podstawowe zagadnienia pochodzenia koni, jego natury i zachowań, różnorodność genetyczną i rasową koni przydatne do różnych rodzajów i form użytkowania, znaczenie promocji ośrodków hodowlanych, jeździeckich budującej ofertę agroturystyczną  terenów wiejskich związanych z turystyką, rekreacją i aktywnym wypoczynkiem, wykorzystanie walorów przyrodniczych, krajobrazowych i kulturowych  dla wzbogacenia oferty  ośrodka jeździeckiego lub stajni, podejmowanie wspólnych działań  właścicieli stajni i ośrodków jeździeckich  na rzecz współpracy partnerskiej w przyszłości, prezentacja osiągnięć i doświadczeń hodowców  oraz wystawców koni  uczestniczących w VII Galicyjskim Lecie z Koniem. 
</t>
  </si>
  <si>
    <t>Operacja zrealizowana będzie poprzez minikonferencję, iprezę plenerową, stoisko wystawiennicze, publikację, prasę, spot reklamowy, konkurs, inne (materiały promocyjne).</t>
  </si>
  <si>
    <t>1. Liczba konferencji,         2. liczba uczestników (w tym przedstawiciele LGD i doradcy     3. Liczba wystawców          4. Liczba dni targowych            5. Szacowana liczba materiałów informacyjno-promocyjnych,    6. Szacowana liczba odwiedzających   7. Powierzchnia wystawiennicza 8. Nakład              9. Liczba artykułów i nakład 10. Poziom oglądalności i liczba emisji 11. Liczba konkursów, liczba uczestników i laureatów 12. Liczba materiałów promocyjnych (smyczy, banerów, roll-up.</t>
  </si>
  <si>
    <t>1. 1 szt.     2. 50 osób (10 z LGD i 2 doradców) 3. 45 wystawców. 4. 2 dni.      5. 1500 szt. 6. 2000 osób.          7. 12 m².     8. 1500 egz. 9. 7000       10. 60000, 3 emisje.      11. 6 konkursów, 80 uczest. i 30 laureatów. 12. 1000 smyczy, 1 baner, 8 roll-up.</t>
  </si>
  <si>
    <t>Młodzi hodowcy, wystawcy, uczestnicy konkursów, młodzież z lokalnych szkół, zawodnicy i prezenterzy koni oraz mieszkańcy podkarpacia</t>
  </si>
  <si>
    <t>Okręgowy Zwiazek Hodowców Koni w Rzeszowie</t>
  </si>
  <si>
    <t>Rzeszów 35-595, ul. Fredry 4</t>
  </si>
  <si>
    <t>Festiwal Dziedzictwa Kresów</t>
  </si>
  <si>
    <t xml:space="preserve">Celem Festiwalu Dziedzictwa Kresów jest wyeksponowanie i promowanie producentów zdrowej, ekologicznej żywności, tradycyjnych potraw kresowych i nie tylko, oferowanych przez  lokalnych przetwórców i Koła Gospodyń Wiejskich z Podkarpacia i sąsiednich regionów. Dzięki temu część producentów może uregulować i sformalizować swoją działalność poprzez rejestrację firmy i regularną sprzedaż swoich wyrobów, tym samym zwiększając swoje dochody. Dodatkowym elementem Festiwalu będzie promocja dziedzictwa kulturowego i rękodzielnictwa, które są jeszcze słabo wykorzystane do promocji wskazanego obszaru. Pośrednio realizacja operacji ma przyczynić się do podniesienia poziomu życia mieszkańców wsi i pozytywnej zmiany wizerunku obszarów wiejskich. </t>
  </si>
  <si>
    <t>Operacja zrealizowana będzie poprzez imprezeę plenerową,  konkurs kulinarny oraz poprzez inne (prezentację produktów "Na Kulinarnym Szlaku Wschodniej Polski").</t>
  </si>
  <si>
    <t>1. Liczba wystawców         2. Liczba dni targowych                     3. Szacowaną liczbę materiałów informacyjno-promocyjnych                4. Szacowaną liczbę odwiedzających             5. Liczba konkursów 6. Liczba uczestników 7. Liczba laureatów</t>
  </si>
  <si>
    <t>1. 120.         2. 1 dzień.  3. 500 szt.  4. 15000 osób.           5. 1 szt.        6. 60 uczest. 7. 12 laureatów.</t>
  </si>
  <si>
    <t xml:space="preserve">Rolnicy i producenci żywności, przetwórcy, koła gospodyń wiejskich i stowarzyszenia działające na rzecz promocji tradycyjnych kulinariów kresowych, restauracje i gospodarstwa agroturystyczne, rękodzielnicy i twórcy ludowi oraz mieszkańcy regionu i turyści.
</t>
  </si>
  <si>
    <t>Lubaczów 37-600, ul. Jasna 1</t>
  </si>
  <si>
    <t>Tradycje Kolbuszowej Górnej - sposób na promocję wsi przyjaznej wszystkim</t>
  </si>
  <si>
    <t>Nakład (liczba egzemplarzy) i dystrybucja      odwiedzajacych.</t>
  </si>
  <si>
    <t>300 egz.</t>
  </si>
  <si>
    <t xml:space="preserve">Domy i ośrodki kultury z terenu grupy etnograficznej Lasowiaków, instytucje naukowo – badawcze działające w woj. podkarpackim, instytucje kultury (np. muzea) funkcjonujące na terenie ww. województwa, stowarzyszenia kulturalne i folklorystyczne, które statutowo zajmują się lokalnym dziedzictwem kulturowym, regionaliści i miłośnicy folkloru Lasowiaków, a w szczególności okolic Kolbuszowej, młodzież szkół podstawowych i ponadpodstawowych z okolic Kolbuszowej.
</t>
  </si>
  <si>
    <t>Miejski Dom Kultury w Kolbuszowej</t>
  </si>
  <si>
    <t>Kolbuszowa 36-100, ul. Obrońców Pokoju 66</t>
  </si>
  <si>
    <t>Forum Lokalnych Grup Działania</t>
  </si>
  <si>
    <t>Podniesienie jakości wdrażania programu LEADER w województwie podlaskim</t>
  </si>
  <si>
    <t>Warsztaty/seminarium</t>
  </si>
  <si>
    <t>Urząd Marszałkowski Województwa Podlaskiego</t>
  </si>
  <si>
    <t>Białystok,           ul. Kard. S. Wyszyńskiego,      15-888 Białystok</t>
  </si>
  <si>
    <t>Wyjazd studyjny LGD – inkubatory kuchenne w praktyce</t>
  </si>
  <si>
    <t>Wyjazd studyjny: jak to jest z tym drobnym przetwórstwem w Europie? Upowszechnianie dobrych praktyk.</t>
  </si>
  <si>
    <t>ułatwienie i skoordynowanie procesu przygotowywania inwestycji PROW w zakresie drobnego przetwórstwa spożywczego (w zakresie produktów niezwierzęcych).</t>
  </si>
  <si>
    <t>Inspektorzy Sanepidu</t>
  </si>
  <si>
    <t>Debata „Przetwórstwo surowców z własnego gospodarstwa na 2% podatku”</t>
  </si>
  <si>
    <t>Rozwój przedsiębiorczości opartej o przetwórstwo i sprzedaż płodów rolnych z własnego gospodarstwa.</t>
  </si>
  <si>
    <t>Debata</t>
  </si>
  <si>
    <t>Rolnicy, przetwórcy, ogół społeczeństwa</t>
  </si>
  <si>
    <t>Analiza i ocena strony produkty.wrotapodlasia.pl jako narzędzia gromadzenia i upowszechniania dobrych praktyk</t>
  </si>
  <si>
    <t>Usprawnienie strony produkty.wrotapodlasia.pl jako narzędzia wspierającego krótki łańcuch dystrybucji oraz gromadzenia i upowszechniania dobrych praktyk</t>
  </si>
  <si>
    <t>Narzędzie internetowe</t>
  </si>
  <si>
    <t>liczba narzędzi informacyjno-promocyjnych</t>
  </si>
  <si>
    <t>Olimpiada Aktywności Wiejskiej - III edycja (etap 1/2)</t>
  </si>
  <si>
    <t>Zwiększenie zaangażowania mieszkańców obszarów wiejskich w rozwój lokalny</t>
  </si>
  <si>
    <t>Konkurs</t>
  </si>
  <si>
    <t>liczba uczestników konkursu</t>
  </si>
  <si>
    <t>Organizacje wiejskie</t>
  </si>
  <si>
    <t xml:space="preserve">I </t>
  </si>
  <si>
    <t>Olimpiada wiedzy o obszarach wiejskich (organizacja finału wojewódzkiego oraz udział laureatów w finale ogólnopolskim)</t>
  </si>
  <si>
    <t>Zwiększenie zaangażowania młodzieży wiejskiej w nurt polityki rozwoju obszarów wiejskich.</t>
  </si>
  <si>
    <t>Młodzież wiejska</t>
  </si>
  <si>
    <t>liczba laureatów konkursu</t>
  </si>
  <si>
    <t xml:space="preserve">Udział ze stoiskiem informacyjno – promocyjnym 
w Targach „Smaki Regionów” w Poznaniu
</t>
  </si>
  <si>
    <t>Rozwój przetwórstwa płodów rolnych w oparciu o potencjał endemiczny regionu</t>
  </si>
  <si>
    <t>Stoisko informacyjno-promocyjne</t>
  </si>
  <si>
    <t>Ogół mieszkańców</t>
  </si>
  <si>
    <t xml:space="preserve">Sieciowanie współpracy przedsiębiorców i usługodawców z województwa podlaskiego poprzez inicjowanie powstania „Podlaskiego Szlaku Kulinarnego” </t>
  </si>
  <si>
    <t>Wzmocnienie samoorganizacji producentów żywności wysokiej jakości w województwie podlaskim</t>
  </si>
  <si>
    <t>Seminaria</t>
  </si>
  <si>
    <t xml:space="preserve">liczba uczestników konferencji, spotkań, seminariów            </t>
  </si>
  <si>
    <t>Festyn sportowo – rekreacyjny i piknik rolniczy „Powitanie Lata u Ossolińskich”</t>
  </si>
  <si>
    <t>Promowanie regionalnych produktów żywnościowych, lokalnych twórców i artystów, a także poznanie wykorzystywanych w nowoczesnym rolnictwie rozwiązań organizacyjnych i technicznych, metod produkcji, uprawy roślin i hodowli zwierząt.</t>
  </si>
  <si>
    <t>Edukacyjny piknik rolniczy</t>
  </si>
  <si>
    <t>mieszkańcy Gminy Rudka oraz ościennych gmin, uczniów szkoły i ich rodziców zainteresowanych problematyką rolną, produkcją i przetwórstwem żywności</t>
  </si>
  <si>
    <t>Zespół Szkół Centrum Kształcenia Rolniczego im. Krzysztofa Kluka w Rudce</t>
  </si>
  <si>
    <t>Rudka,               ul. Ossolińskich 1, 17-123 Rudka</t>
  </si>
  <si>
    <t>I,II,III</t>
  </si>
  <si>
    <t>Rozwój północno-wschodniej Polski na rynku wołowiny – konferencja</t>
  </si>
  <si>
    <t>Konferencja</t>
  </si>
  <si>
    <t>Producenci i przetwórcy rolni – zainteresowani produkcją wołowiny, przedstawiciele samorządów rolniczych, stowarzyszeń, zrzeszeń, organizacji rolniczych.</t>
  </si>
  <si>
    <t>Podlaska Izba Rolnicza</t>
  </si>
  <si>
    <t>Porosły,             ul. Wierzbowa 57, 16-070 Choroszcz</t>
  </si>
  <si>
    <t>Produkty tradycyjne i lokalne szansą na zrównoważony rozwój obszarów wiejskich</t>
  </si>
  <si>
    <t>Rozwój i promocja lokalnych producentów tradycyjnej żywności i wytwórców oraz budowanie trwałych powiązań integracyjnych pomiędzy wytwórcami, producentami a konsumentami.</t>
  </si>
  <si>
    <t>Jarmark, folder, baza internetowa</t>
  </si>
  <si>
    <t>Starostwo Powiatowe w Mońkach</t>
  </si>
  <si>
    <t>Mońki,                ul. Słowackiego 5a, 19-100 Mońki</t>
  </si>
  <si>
    <t xml:space="preserve">Liczba konkursów </t>
  </si>
  <si>
    <t>liczba plakatów/folderów</t>
  </si>
  <si>
    <t>I, II, III</t>
  </si>
  <si>
    <t>Małe gospodarstwa rodzinne siłą podlaskiej wsi - program</t>
  </si>
  <si>
    <t>Stworzenie programu promującego podlaską wieś, 
pokazanie szerszemu gronu możliwości jakie stwarza praca na wsi, pokazanie korzyści z łączenia się mniejszych gospodarstw  grupy producenckie; zmiana postrzegania pracy na wsi poprzez dotarcie do ludzi spoza środowiska rolniczego i pokazania, jak bardzo rolnictwo zmieniło się; pobudzenie przedsiębiorczości wśród mieszkańców wsi.</t>
  </si>
  <si>
    <t xml:space="preserve">Audycja </t>
  </si>
  <si>
    <t xml:space="preserve">Rolnicy i osoby spoza środowiska rolniczego </t>
  </si>
  <si>
    <t>Piknik pn.: „Jagnięcina podlaska – walory smakowe i zdrowotne”</t>
  </si>
  <si>
    <t>Zwiększenie samoorganizacji hodowców jagnięciny w województwie podlaskim</t>
  </si>
  <si>
    <t>hodowcy owiec, ogół społeczeństwa</t>
  </si>
  <si>
    <t>Regionalny Związek Hodowców Owiec i Kóz w Białymstoku</t>
  </si>
  <si>
    <t>Białystok, ul. Skłodowskiej 3, 15-094 Białystok</t>
  </si>
  <si>
    <t>Promocja dziedzictwa kulturowego i kulinarnego – „Spotkanie Kultur Pogranicza”</t>
  </si>
  <si>
    <t xml:space="preserve">Wspieranie działalności i aktywizację społeczności lokalnej poprzez pielęgnowanie dziedzictwa kulturowego i kulinarnego naszego regionu. </t>
  </si>
  <si>
    <t>Przedsięwzięcie plenerowe</t>
  </si>
  <si>
    <t>Gmina Sokółka</t>
  </si>
  <si>
    <t>Sokółka, Plac Kościuszki 1,     16-100 Sokółka</t>
  </si>
  <si>
    <t>liczba zespołów ludowych</t>
  </si>
  <si>
    <t>Dzień Anioła w Suwalskim Przytulisku</t>
  </si>
  <si>
    <t>Promowanie włączenia społecznego, zmniejszania ubóstwa oraz rozwoju gospodarczego na obszarach wiejskich.</t>
  </si>
  <si>
    <t>Plener rękodzielniczy</t>
  </si>
  <si>
    <t>Młode pokolenie i osoby starsze ze wsi Węgielnia oraz okolic</t>
  </si>
  <si>
    <t>Suwalskie Przytulisko Alicja Wasilewska</t>
  </si>
  <si>
    <t>Węgielnia 6,      16-411 Szypliszki</t>
  </si>
  <si>
    <t>Sieciowanie podmiotów prowadzących działalność przetwórczą i gastronomiczną z wykorzystaniem lokalnych produktów spożywczych poprzez utworzenie „Podlaskiego Szlaku Kulinarnego”</t>
  </si>
  <si>
    <t>Celem operacji jest wsparcie funkcjonowania lokalnych podmiotów funkcjonujących w branży przetwórczej i gastronomicznej w województwie podlaskim.</t>
  </si>
  <si>
    <t>Konferencja oraz wydarzenie plenerowa.</t>
  </si>
  <si>
    <t>Lokalni producenci wyrobów spożywczych  oraz podmioty prowadzące małą gastronomię w oparciu o lokalne produkty z wykorzystaniem podlaskiej tradycji kulinarnej.</t>
  </si>
  <si>
    <t>Podlaski Ośrodek Doradztwa Rolniczego w Szepietowie</t>
  </si>
  <si>
    <t>Szepietowo,      18-210 Szepietowo</t>
  </si>
  <si>
    <t>XIII Święto Sera w Korycinie</t>
  </si>
  <si>
    <t xml:space="preserve">* promowanie produktów regionalnych, m.in. sera korycińskiego wytwarzanego w tradycyjny sposób,
* wprowadzanie do obrotu produktów rolnych, przetworzonych w ramach rozwoju łańcucha żywnościowego 
</t>
  </si>
  <si>
    <t>Wydarzenie plenerowe</t>
  </si>
  <si>
    <t xml:space="preserve">Gminny Ośrodek Kultury, Sportu i Turystyki </t>
  </si>
  <si>
    <t>Korycin,             ul. Knyszyńska 2a, 16-140 Korycin</t>
  </si>
  <si>
    <t>"Natura na talerzu - II Kiermasz Zdrowej Żywności</t>
  </si>
  <si>
    <t>Rozwój i promocja lokalnych producentów, usług i produktów lokalnych, popularyzacja kuchni lokalnej oraz wymiana doświadczeń</t>
  </si>
  <si>
    <t xml:space="preserve">liczba materiałów informacyjno-promocyjnych                                                      </t>
  </si>
  <si>
    <t>Powiat Białostocki</t>
  </si>
  <si>
    <t xml:space="preserve">Białystok,           ul. Borsucza 2 
15-569 Białystok
</t>
  </si>
  <si>
    <t>Szkolenie i warsztaty terenowe nt. Innowacyjnych rozwiązań w zakresie produktów przetworzonych metodami tradycyjnymi (sery podpuszczkowe, mięso, wędliny).</t>
  </si>
  <si>
    <t xml:space="preserve">Upowszechnianie innowacyjnych rozwiązań i dobrych praktyk poprzez umożliwienie ostatecznym odbiorcom praktycznego zapoznania się z nowymi przepisami wchodzącymi w życie oraz rozwiązaniami w przetwórstwie rolno-spożywczym.  
Poprzez projekt nastąpi aktywizacja potencjalnych partnerów grupy operacyjnej na rzecz podejmowania inicjatyw w zakresie rozwoju małego przetwórstwa w celu osiągnięcia celów , a co za tym idzie wsparcie współpracy międzysektorowej i powstawania nowych miejsc pracy. </t>
  </si>
  <si>
    <t>Szkolenie oraz warsztaty</t>
  </si>
  <si>
    <t xml:space="preserve">Przedsiębiorcy, rolnicy, mali przetwórcy planujący rozpoczęcie działalności w tej dziedzinie, mieszkańcy obszarów wiejskich, doradcy rolni </t>
  </si>
  <si>
    <t>Kraina Puszczańskich Tradycji – nowa inicjatywa społeczna na obszarze wiejskim gminy Czarna Białostocka</t>
  </si>
  <si>
    <t>Promowanie inicjatyw społecznych podejmowanych na obszarach wiejskich gminy Czarna Białostocka poprzez przetestowanie i sprawdzenie oferty edukacyjnej nowopowstałej wsi tematycznej Kraina Puszczańskich Tradycji</t>
  </si>
  <si>
    <t>Warsztaty połączone z wizytą studyjną</t>
  </si>
  <si>
    <t>Uczniowie i nauczyciele</t>
  </si>
  <si>
    <t>Stowarzyszenie Kraina Puszczańskich Tradycji</t>
  </si>
  <si>
    <t>Czarna Wieś Kościelna,           ul. Wierzbowa 5, 16-020 Czarna Białostocka</t>
  </si>
  <si>
    <t>Etno - design – Dochodowa tradycja</t>
  </si>
  <si>
    <t>Podniesienie jakości, poziomu życia rodzin poprzez dodatkowe źródło zarobkowania; Ochrona i zachowanie dziedzictwa kulturowego, poprzez promowanie tradycyjnych wzorów ludowych.</t>
  </si>
  <si>
    <t>Organizacja warsztatów</t>
  </si>
  <si>
    <t>Osoby wyrażające chęć podjęcia działalności gospodarczej w zakresie produkcji ubrań i rzeczy użytkowych z wykorzystaniem wzornictwa tradycyjnego</t>
  </si>
  <si>
    <t>Wojewódzki Ośrodek Animacji Kultury w Białymstoku</t>
  </si>
  <si>
    <t>Białystok,            ul. Kilińskiego 8, 15-950 Białystok</t>
  </si>
  <si>
    <t>Cykl działań: „Tradycja i nowoczesność- Rola aktywności kobiet w zrównoważonym rozwoju obszarów wiejskich oraz w tworzeniu i kultywowaniu kultury i tradycji”</t>
  </si>
  <si>
    <t xml:space="preserve">• podniesienie aktywności i kompetencji oraz świadomości uczestnictwa w realizacji polityki zrównoważonego rozwoju obszarów wiejskich w oparciu o dobre praktyki w zakresie dziedzictwa kulturowego i przyrodniczego wsi, kobiet z obszarów wiejskich oraz organizacji pozarządowych działających na obszarach wiejskich,
• zwiększenie możliwości pozyskania przez kobiety, organizacji pozarządowych z obszarów wiejskich funduszy z PROW 2014-2020 na rozwój aktywności kobiet oraz organizacji na obszarach wiejskich,
• promowanie roli kobiety,
• wsparcie aktywności kobiet wiejskich, zachęcanie do podejmowania własnych inicjatyw gospodarczych.
</t>
  </si>
  <si>
    <t>Mieszkańcy obszarów wiejskich</t>
  </si>
  <si>
    <t>Stowarzyszenie Bardzo Aktywna Wieś „Barwa”</t>
  </si>
  <si>
    <t>Rafałówka 63,     16-060 Zabłudów</t>
  </si>
  <si>
    <t xml:space="preserve">liczba konferencji, </t>
  </si>
  <si>
    <t xml:space="preserve">Młodzi nadzieją podlaskiego rolnictwa – czyli dlaczego warto zostać na wsi – konkurs na najciekawszy artykuł </t>
  </si>
  <si>
    <t>Aktywizacja młodych ludzi</t>
  </si>
  <si>
    <t>Uczniowie szkół rolniczych z Województwa podlaskiego</t>
  </si>
  <si>
    <t>Aktywizacja seniorów poprzez warsztaty lokalnej tradycji.</t>
  </si>
  <si>
    <t xml:space="preserve">Aktywizacja osób 50+ w zakresie włączenie do życia społecznego; Ochrona i zachowanie dziedzictwa regionu poprzez promowanie tradycyjnych wyrobów z naturalnych materiałów.
</t>
  </si>
  <si>
    <t>Organizacja warsztatów.</t>
  </si>
  <si>
    <t>Osoby powyżej 50 roku życia.</t>
  </si>
  <si>
    <t>Stowarzyszenie „Zameczek”</t>
  </si>
  <si>
    <t>Ciechanowiec,    ul. Szkolna 7c/14,   18-230 Ciechanowiec</t>
  </si>
  <si>
    <t xml:space="preserve">„Stare w Nowym”- wprowadzenie starej techniki koronkarskiej we współczesne wzornictwo przy udziale lokalnej międzypokoleniowej grupy z Podlasia. </t>
  </si>
  <si>
    <t>* przekazanie młodemu pokoleniu umiejętności posługiwania się ginącą techniką rękodzielniczą, która może stać się podstawą dla własnej przedsiębiorczości;
* pokazanie, że rękodzieło  może być źródłem do alternatywnego sposobu zarabiania pieniędzy</t>
  </si>
  <si>
    <t>Warsztaty, publikacja</t>
  </si>
  <si>
    <t>Młodzież, seniorzy - pośrednio ogół społeczeństwa</t>
  </si>
  <si>
    <t>Fundacja Targ Kreatywności</t>
  </si>
  <si>
    <t>Łapicze 3, 16-120 Krynki</t>
  </si>
  <si>
    <t xml:space="preserve">Turniej Wsi Monieckich </t>
  </si>
  <si>
    <t>Promocja walorów monieckich wsi, kultywowanie miejscowych tradycji, rozwijanie poczucia tożsamości lokalnej, aktywizacja społeczności wiejskiej obszaru gminy, a także zwiększenie atrakcyjności turystycznej obszaru gminy</t>
  </si>
  <si>
    <t>Moniecki Ośrodek Kultury</t>
  </si>
  <si>
    <t>Mońki,                   ul. Białostocka 25, 19-100 Białystok</t>
  </si>
  <si>
    <t>Ekoturystyka przyszłością województwa podlaskiego - II Podlaska Konferencja Ekoturystyczna wraz ze specjalistycznymi warsztatami szkoleniowymi.</t>
  </si>
  <si>
    <t>Nawiązanie, podtrzymanie lub zacieśnienie współpracy pomiędzy osobawmi działającymi katywnie w wiejskiej branży turystycznej</t>
  </si>
  <si>
    <t xml:space="preserve">Konferencja, warsztaty </t>
  </si>
  <si>
    <t xml:space="preserve">Grupę docelową będą stanowiły osoby, które aktywnie działają lub zamierzają podjąć pracę w branży turystycznej i okołoturystycznej, a także są zainteresowane pozyskaniem wiedzy z zakresu ekoturystyki </t>
  </si>
  <si>
    <t xml:space="preserve">FUNDUSZE SZKOLENIA DORADZTWO CONSULTING Paweł Lange-Kuczyński </t>
  </si>
  <si>
    <t>Białystok,             ul. Rynek Kościuszki 30 lok. 4, 15-426 Białystok</t>
  </si>
  <si>
    <t xml:space="preserve">Odnawialne źródła energii – w poszukiwaniu innowacyjnych rozwiązań </t>
  </si>
  <si>
    <t>Przedstawiciele LGD oraz instytucji wdrażającej RLKS</t>
  </si>
  <si>
    <t>Białystok,           ul. Kard. S. Wyszyńskiego 1,      15-888 Białystok</t>
  </si>
  <si>
    <t>Cykl spotkań związanych z wdrażaniem LSR/RLKS, w tym Forum Podlaskiej Sieci LGD – rok wdrażania RLKS – doświadczenia i wyzwania</t>
  </si>
  <si>
    <t>Cykl spotkań szkoleniowo-informacyjnych</t>
  </si>
  <si>
    <t>Liczba spotkań szkoleniowo-informacyjnych/ Liczba uczestików spotkań szkoleniowo-informacyjnych</t>
  </si>
  <si>
    <t>Przedstawiciele LGD oraz instytucji zarządzającej/ wdrażającej RLKS</t>
  </si>
  <si>
    <t>Debata "OZE na wsi dla zwykłego człowieka"</t>
  </si>
  <si>
    <t>Liczba konferencji/Liczba uczestników konferencji</t>
  </si>
  <si>
    <t>1/60</t>
  </si>
  <si>
    <t xml:space="preserve">Mieszkańcy terenów wiejskich, rolnicy, doradcy rolniczy, przedstawiciele samorządu lokalnego oraz podmiotów wspierających rozwój obszarów wiejskich.  </t>
  </si>
  <si>
    <t>Konferencja/ debata internetowa</t>
  </si>
  <si>
    <t>Debata "Rolniczy handel detaliczny"</t>
  </si>
  <si>
    <t>Debata na żywo z udziałem ekspertów</t>
  </si>
  <si>
    <t>Liczba zorganizowanych debat/ Liczba uczestników debaty/ Liczba audycji telewizyjnych/ Liczba audycji radiowych</t>
  </si>
  <si>
    <t>Ogół społeczeństwa (w szczególności mieszkańcy obszarów wiejskich)</t>
  </si>
  <si>
    <t>Doświadczenia 20-lecia agroturystyki na Podlasiu i kierunki jej dalszego rozwoju</t>
  </si>
  <si>
    <t>Mieszkańcy obszarów wiejskich (w szczególności podmioty prowadzące obiekty agroturystyczne)</t>
  </si>
  <si>
    <t>Forum rolnicze w Janowie z udziałem samorządu rolniczego</t>
  </si>
  <si>
    <t xml:space="preserve">Mieszkańcy terenów wiejskich, rolnicy, doradcy rolniczy, przedstawiciele samorządu lokalnego oraz instytucji wspierających rozwój obszarów wiejskich  </t>
  </si>
  <si>
    <t>Kampania informacyjna w zakresie zagrożeń związanych z wystąpieniem chorób zakaźnych zwierząt – afrykański pomór świń ASF, wysoce zjadliwa grypa ptaków HPAI</t>
  </si>
  <si>
    <t>Kampania informacyjna</t>
  </si>
  <si>
    <t>Liczba kampanii informacyjnych</t>
  </si>
  <si>
    <t>Ogół społeczeństwa, hodowcy zwierząt, przedstawiciele służb weterynaryjnych, samorząd terytorialny, podmioty wspierające rozwój obszarów wiejskich</t>
  </si>
  <si>
    <t xml:space="preserve">Seminarium pszczelarskie połączone z degustacją produktów pszczelich - przedsięwzięcie edukacyjne </t>
  </si>
  <si>
    <t>Seminarium</t>
  </si>
  <si>
    <t>Liczba seminariów/Liczba uczestników seminarium/ Liczba punktów informacyjnych</t>
  </si>
  <si>
    <t>Mieszkańcy obszarów wiejskich (w szczególności pszczelarze z województwa podlaskiego)</t>
  </si>
  <si>
    <t>Sieciowanie współpracy rolniczej  jako metody zwiększenia opłacalności produkcji</t>
  </si>
  <si>
    <t>Liczba wyjazdów studyjnych/ Liczba uczestników wyjazdu studyjnego</t>
  </si>
  <si>
    <t>1/20</t>
  </si>
  <si>
    <t xml:space="preserve"> Rolnicy, producenci i przetwórcy rolni oraz doradcy z województwa podalskiego</t>
  </si>
  <si>
    <t>Cykl przedsięwzięć targowo-wystawienniczych na terenie Polski związanych z prezentacją osiągnięć i promocją wsi województwa podlaskiego</t>
  </si>
  <si>
    <t>Targi, wystawy</t>
  </si>
  <si>
    <t>Liczba targów/wystaw</t>
  </si>
  <si>
    <t>Odwiedzający targi, potencjalni konsumenci  produktów rolno- spożywczych, producenci żywności wysokiej jakości - wystawcy podczas targów</t>
  </si>
  <si>
    <t>Spotkanie blogerów z producentami</t>
  </si>
  <si>
    <t>Spotkanie</t>
  </si>
  <si>
    <t>Producenci żywności, rolnicy, dziennikarze, blogerzy</t>
  </si>
  <si>
    <t>Liczba spotkań/ Liczba osobodni spotkania</t>
  </si>
  <si>
    <t>1/40</t>
  </si>
  <si>
    <t>Produkty rolne z Podlaskiego w walce z cukrzycą</t>
  </si>
  <si>
    <t>Spotkania informacyjno-edukacyjne</t>
  </si>
  <si>
    <t>Liczba spotkań informacyjno-edukacyjnych/ Liczba uczestników spotkań informacyjno-edukacyjnych</t>
  </si>
  <si>
    <t>1/50</t>
  </si>
  <si>
    <t>Ogół społeczeństwa (w szczególności mieszkancy obszarów wiejskich, osoby chorujace na cukrzycę typu II)</t>
  </si>
  <si>
    <t>Olimpiada Aktywności Wiejskiej (edycja 2016/2017) - nagrody i podsumowanie</t>
  </si>
  <si>
    <t>1/22</t>
  </si>
  <si>
    <t>Lokalni liderzy wiejscy, sołtysi, reprezentanci organizacji pozarządowych, przedstawiciele samorządu gminnego oraz środowiska zainteresowane rozwojem obszarów wiejskich województwa podlaskiego</t>
  </si>
  <si>
    <t>Olimpiada Aktywności Wiejskiej na 2017 (edycja 2017/2018) - organizacja olimpiady</t>
  </si>
  <si>
    <t>Olimpiada Młodych Producentów Rolnych</t>
  </si>
  <si>
    <t>Liczba uczestników konkursu/ Liczba laureatów konkursu</t>
  </si>
  <si>
    <t>46/5</t>
  </si>
  <si>
    <t>Młodzi producenci rolni oraz uczniowie posiadający lub współgospodarujący w gospodarstwie rolnym</t>
  </si>
  <si>
    <t>Ogół społeczeństwa</t>
  </si>
  <si>
    <t>Konkurs Podlaska AgroLiga 2017</t>
  </si>
  <si>
    <t>Liczba konkursów/ Liczba laureatów konkursu</t>
  </si>
  <si>
    <t xml:space="preserve">Rolnicy oraz przedsiębiorstwa z branży rolniczej z województwa podlaskiego </t>
  </si>
  <si>
    <t xml:space="preserve">Przetwarzanie mleka udojowego – warsztaty serowarskie </t>
  </si>
  <si>
    <t>Liczba warsztatów/Liczba uczestników warsztatów</t>
  </si>
  <si>
    <t>6/100</t>
  </si>
  <si>
    <t>Kultywowanie tradycyjnych zawodów - tkanina dwuosnowowa z Korycina</t>
  </si>
  <si>
    <t>Liczba warsztatów/ Liczba uczestników warsztatów</t>
  </si>
  <si>
    <t>5/100</t>
  </si>
  <si>
    <t>Mieszkańcy Gminy Korycin</t>
  </si>
  <si>
    <t>Rośliny bobowate grubonasienne w województwie podlaskim jako alternatywa dla importowanej poekstrakcyjnej śruty sojowej</t>
  </si>
  <si>
    <t>Szkolenie</t>
  </si>
  <si>
    <t>Liczba szkoleń/ Liczba uczestników szkolenia</t>
  </si>
  <si>
    <t>Innowacyjne technologie w agrotechnice szansą na wzrost rentowności gospodarstw rolnych (w tym aspekt doświadczalnictwa oceny odmian)</t>
  </si>
  <si>
    <t>Cykl szkoleń nt. obowiązku w etykietowaniu produktów spożywczych dotyczących wartości odżywczej</t>
  </si>
  <si>
    <t>Ogród ziołowy - tradycja, zdrowie, rozwój.</t>
  </si>
  <si>
    <t>Liczba zorganizowanych warsztatów/ Liczba uczestników warsztatów</t>
  </si>
  <si>
    <t>1/80</t>
  </si>
  <si>
    <t xml:space="preserve">Osoby zamieszkujące tereny wiejskie województwa podlaskiego. </t>
  </si>
  <si>
    <t>Fundacja Cukrzyca a Zdrowie</t>
  </si>
  <si>
    <t>Zaścianki,          ul. Dolna 2A,   15-521 Supraśl</t>
  </si>
  <si>
    <t>Drewniane budownictwo w krajobrazie Podlasia. Dobre praktyki.</t>
  </si>
  <si>
    <t xml:space="preserve">Konferencja, wystawa oraz wykonanie publikacji </t>
  </si>
  <si>
    <t>Liczba zorganizowanych konferencji/ Liczba uczestników konferencji/ Liczba wystaw/Liczba uczestników wystaw/Liczba publikacji/Nakład publikacji</t>
  </si>
  <si>
    <t>1/50/1/5000/1/500</t>
  </si>
  <si>
    <t xml:space="preserve">Ogół społeczeństwa, ze szczególnym uwzględnieniem osób zamieszkujących tereny wiejskie województwa podlaskiego. </t>
  </si>
  <si>
    <t>Podlaskie Muzeum Kultury Ludowej (w organizacji)</t>
  </si>
  <si>
    <t>Wasilków,       ul. Leśna 7,     16-010 Wasilków</t>
  </si>
  <si>
    <t>Od aktywnego Koła Gospodyń Wiejskich do aktywnej wsi.</t>
  </si>
  <si>
    <t>Liczba zorganizowanych konferencji/ Liczba uczestników konferencji</t>
  </si>
  <si>
    <t>1/70</t>
  </si>
  <si>
    <t>Mieszkańcy obszarów wiejskich, przedstawiciele stowarzyszeń i firm działających na rzecz obszarów wiejskich z województwa podlaskiego.</t>
  </si>
  <si>
    <t>Regionalny Związek Rolników, Kółek  i Organizacji Rolniczych w Łomży</t>
  </si>
  <si>
    <t>Łomża, ul. Nowogrodzka 31A, 18-400 Łomża</t>
  </si>
  <si>
    <t>Rachunkowość rolna - nie ma powodu by się jej bać.</t>
  </si>
  <si>
    <t>Liczba zorganizowanych szkoleń/Liczba uczestników szkoleń</t>
  </si>
  <si>
    <t>Beneficjenci działań PROW 2014-2020 zobowiązani do prowadzenia uproszczonej rachunkowości w gospodarstwach rolnych.</t>
  </si>
  <si>
    <t>Porosły,            ul. Wierzbowa 57, 16-070 Choroszcz</t>
  </si>
  <si>
    <t>Jagnięcina podlaska na śniadaniu Mistrzów.</t>
  </si>
  <si>
    <t>Stoisko wystawiennicze</t>
  </si>
  <si>
    <t>Liczba stoisk wystawienniczych/ Szacowana liczba odwiedzających stoisko</t>
  </si>
  <si>
    <t>1/7000</t>
  </si>
  <si>
    <t>Ogół społeczeństwa, ze szczególnym uwzględnieniem hodowców jagnięciny z województwa podlskiego.</t>
  </si>
  <si>
    <t>Białystok, ul. Skłodowskiej 3/90, 15-094</t>
  </si>
  <si>
    <t>Małe przetwórstwo szansą na rozwój lokalny.</t>
  </si>
  <si>
    <t>Szkolenie z elementami warsztatów</t>
  </si>
  <si>
    <t>Liczba zorganizowanych szkoleń/ Liczba uczestników szkoleń</t>
  </si>
  <si>
    <t>4/60</t>
  </si>
  <si>
    <t>Mieszkańcy obszarów wiejskich zainteresowani podjęciem działalności w zakresie przetwórstwa rolnego oraz doradcy z województwa podlskiego.</t>
  </si>
  <si>
    <t>Wieprzowina w różnych odsłonach a sprzedaż bezpośrednia - seminarium i warsztaty.</t>
  </si>
  <si>
    <t>Seminarium/ warsztat</t>
  </si>
  <si>
    <t>Liczba seminariów/ Liczba warsztatów/ Liczba uczestników seminariów/ Liczba uczestników warsztatów</t>
  </si>
  <si>
    <t>1/2/40/20</t>
  </si>
  <si>
    <t>Przedstawiciele stowarzyszeń, rolnicy oraz doradcy rolni z województwa podlaskiego.</t>
  </si>
  <si>
    <t>Kiermasz zdrowej żywności i rękodzieła „NATURA I MY”.</t>
  </si>
  <si>
    <t>Liczba zorganizowanych wydarzeń plenerowych/ Liczba wystawców</t>
  </si>
  <si>
    <t>Ogół społeczeństwa, ze szczególnym uwzględnieniem producentów zdrowej, ekologicznej i tradycyjej żywności z województwa podlskiego.</t>
  </si>
  <si>
    <t>Białystok,         ul. Borsucza 2, 15-569 Białystok</t>
  </si>
  <si>
    <t>Piękno naszych babć – powrót do natury.</t>
  </si>
  <si>
    <t>4/40</t>
  </si>
  <si>
    <t xml:space="preserve">Mieszkańcy Gmin Korycin oraz Szudziałowo ze szczególnym uwzględniniem  osób zagrożonych wykluczeniem społecznych lub wyrażających chęć podjęcia działalności gospodarczej. </t>
  </si>
  <si>
    <t>Białystok,         ul. Kilińskiego 8, 15-950 Białystok</t>
  </si>
  <si>
    <t>W podróży dookoła świata.</t>
  </si>
  <si>
    <t>Zajęcia edukacyjne</t>
  </si>
  <si>
    <t>Liczba zorganizowanych zajęć edukacyjnych/ Liczba uczestników zajeć edukacyjnych</t>
  </si>
  <si>
    <t>25/50</t>
  </si>
  <si>
    <t>Dzieci i młodzież w wieku szkolnym zamieszkująca Gminę Grajewo.</t>
  </si>
  <si>
    <t>Stowarzyszenie Rozwoju Gminy Grajewo</t>
  </si>
  <si>
    <t>Wojewodzin 2, 19-200 Grajewo</t>
  </si>
  <si>
    <t>Żywność tradycyjna impulsem rozwoju usług na obszarach wiejskich.</t>
  </si>
  <si>
    <t>Mieszkańcy obszarów wiejskich.</t>
  </si>
  <si>
    <t>Gmina Boćki</t>
  </si>
  <si>
    <t>Boćki, Pl. Armii Krajowej 3,     17-111 Boćki</t>
  </si>
  <si>
    <t>Etno - design - dochodowa tradycja.</t>
  </si>
  <si>
    <t>2/20</t>
  </si>
  <si>
    <t xml:space="preserve">Osoby wyrażające chęć podjęcia działalności gospodarczej w zakresie produkcji ubrań i rzeczy użytkowych z wykorzystaniem wzornictwa tradycyjnego. 
</t>
  </si>
  <si>
    <t>Sery Korycińskie - jak je ugryźć?</t>
  </si>
  <si>
    <t>Liczba publikacji/ Nakład</t>
  </si>
  <si>
    <t>1/1500</t>
  </si>
  <si>
    <t>Stowarzyszenie "KORYCINIANKI"</t>
  </si>
  <si>
    <t>Korycin,            ul. Knyszyńska 2A, 16-140 Korycin</t>
  </si>
  <si>
    <t>Jarmark produktów tradycyjnych i lokalnych.</t>
  </si>
  <si>
    <t>Ogół społeczeństwa, ze szczególnym uwzględnieniem producentów rolnych, przetwórców i wytwórców tradycyjnych producentów żywności z województwa podlskiego.</t>
  </si>
  <si>
    <t>Powiat Moniecki</t>
  </si>
  <si>
    <t>Mońki,              ul. Słowckiego 5a, 19-100 Mońki</t>
  </si>
  <si>
    <t>Święto Wsi - cudze chwalicie, swego nie znacie.</t>
  </si>
  <si>
    <t>1/6</t>
  </si>
  <si>
    <t>Mieszkańcy Gminy Sokółka, turyści, wystawcy, rękodzielnicy zainteresowani kultywowaniem dziedzictwa kulturalnego i kulinarnego.</t>
  </si>
  <si>
    <t>Sokółka, Plac Kosciuszki 1,   16-100 Sokółka</t>
  </si>
  <si>
    <t>III, IV, VI</t>
  </si>
  <si>
    <t>Promocja szeroko rozumianego rolnictwa i obszarów wiejskich podczas imprez o charakterze regionalnym, krajowym i międzynarodowym</t>
  </si>
  <si>
    <t>promocja walorów i osiągnięć pomorskiej wsi, pomorskiego rolnictwa oraz ich atrakcyjności pod względem turystycznym i kulturowym; popularyzacja tradycji, obrzędów i zwyczajów ludowych regionu pomorskiego, promocja różnorodności kulinarnej, w tym m.in. produktów lokalnych i tradycyjnych, promocja rozwoju przedsiębiorczości, ekologicznego stylu życia, innowacyjnych działań na rzecz rozwoju obszarów wiejskich</t>
  </si>
  <si>
    <t>W ramach niniejszej operacji sfinansowane zostaną działania związane z  organizacją/udziałem przedsięwzięć promujących województwo pomorskie m.in. na targach, wystawach, ekspozycjach,  w tym organizację Święto Produktu Tradycyjnego</t>
  </si>
  <si>
    <t>Liczba targów, wystaw, jarmarków, festynów, dożynek</t>
  </si>
  <si>
    <t xml:space="preserve">mieszkańcy województwa, turyści; koła gospodyń wiejskich z województwa pomorskiego, pomorscy twórcy ludowi, producenci lokalnych wyrobów żywnościowych w tym produktów tradycyjnych, przedstawiciele firm gastronomicznych, lokalni przedsiębiorcy </t>
  </si>
  <si>
    <t>Urząd Marszałkowski Województwa Pomorskiego</t>
  </si>
  <si>
    <t>ul. Okopowa 21/27, 80-810 Gdańsk</t>
  </si>
  <si>
    <t>Organizacja przedsięwzięć promujących fundusze unijne, agroturystykę, turystykę wiejską, produkt tradycyjny, lokalny, żywność wysokiej jakości, działania ekologiczne, zdrowy styl życia</t>
  </si>
  <si>
    <t>identyfikacja i szerzenie dobrych praktyk w zakresie wytwarzania lokalnych produktów rolno-spożywczych; identyfikacja i szerzenie dobrych praktyk w zakresie wytwarzania lokalnych produktów rolno-spożywczych; rozpowszechnianie i wymiana wiedzy; zwiększenie zainteresowania produktami lokalnymi/turystyka wiejską/produktami ekologicznymi wśród konsumentów, a co za tym idzie wzrost ich sprzedaży; zachęcanie mieszkańców obszarów wiejskich, zwłaszcza tych o niekorzystnych warunkach gospodarowania, do poszukiwania alternatywnych źródeł dochodu</t>
  </si>
  <si>
    <t xml:space="preserve">Liczba konkursów          </t>
  </si>
  <si>
    <t>m.in.: beneficjenci funduszy unijnych, rolnicy, właściciele gospodarstw agroturystycznych, producenci żywności tradycyjnej, wysokiej jakości</t>
  </si>
  <si>
    <t xml:space="preserve">Liczba wydarzeń informacyjno-promocyjnych              </t>
  </si>
  <si>
    <t>Przedsięwzięcia obejmować będą m.in.: organizację  imprez informacyjno-promocyjnych, konkursów. W ramach niniejszej operacji  planuje się organizację takich  zadań  jak: m.in.: Piękna Wieś, konkurs kulinarny o Bursztynowy Laur Marszałka Województwa Pomorskiego</t>
  </si>
  <si>
    <t>Integracja działań na rzecz rozwoju obszarów wiejskich Pomorza</t>
  </si>
  <si>
    <t>pobudzenie współpracy podmiotów uczestniczących w rozwoju obszarów wiejskich w województwie pomorskim, a tym samym przyśpieszenie proinnowacyjnego rozwoju tych terenów</t>
  </si>
  <si>
    <t>badania fokusowe, publikacja folderów informacyjno-promocyjnych, warsztaty, elektroniczna platforma wymiany informacji i wiedzy</t>
  </si>
  <si>
    <t xml:space="preserve">Liczba badań  ewaluacyjnych, analitycznych, ekspertyz, prac rozwojowych                                                   </t>
  </si>
  <si>
    <t>przedstawiciele podmiotów uczestniczących w rozwoju obszarów wiejskich województwa pomorskiego, uczelni wyższych, instytucji naukowo-badawczych, rolniczych, małych i średnich przedsiębiorstw, organizacji pozarządowych i jednostek samorządu terytorialnego</t>
  </si>
  <si>
    <t>Pomorski Ośrodek Doradztwa Rolniczego w Lubaniu</t>
  </si>
  <si>
    <t>ul. Tadeusza Maderskiego 3 Lubań, 83-422 Nowy Barkoczyn</t>
  </si>
  <si>
    <t>Liczba szkoleń, warsztatów</t>
  </si>
  <si>
    <t>Liczba wykorzystanych innych narzędzi komunikacji dla informacji lub promocji lub upowszechniania dobrych praktyk, np. mediów społecznościowych</t>
  </si>
  <si>
    <t xml:space="preserve">Liczba uczestników szkoleń, warsztatów </t>
  </si>
  <si>
    <t>Liczba wydanych broszur, artykułów, publikacji, itp.</t>
  </si>
  <si>
    <t>Jakość i specjalizacja oferty warunkiem rozwoju gospodarstw agroturystycznych oraz rozwoju turystyki wiejskiej województwa pomorskiego</t>
  </si>
  <si>
    <t>podniesienie jakości usług w turystyce wiejskiej; zwiększenie ruchu turystycznego na pomorskiej wsi dzięki efektywnemu i zrównoważonemu wykorzystaniu potencjału turystycznego obszarów wiejskich</t>
  </si>
  <si>
    <t>cykl szkoleń, wyjazd studyjny</t>
  </si>
  <si>
    <t>usługodawcy wiejskiej bazy noclegowej, potencjalni usługodawcy</t>
  </si>
  <si>
    <t>Gdańskie Stowarzyszenie Agroturyzmu</t>
  </si>
  <si>
    <t>ul. Trakt Św. Wojciecha 293,           80-001 Gdańsk</t>
  </si>
  <si>
    <t>XIII Turniej Kół Gospodyń Wiejskich Województwa Pomorskiego</t>
  </si>
  <si>
    <t>promocja działalności pomorskich kół gospodyń wiejskich</t>
  </si>
  <si>
    <t xml:space="preserve">Liczba konkursów                        </t>
  </si>
  <si>
    <t xml:space="preserve">koła gospodyń wiejskich </t>
  </si>
  <si>
    <t>Pomorski Ośrodek Doradztwa Rolniczego w Gdańsku</t>
  </si>
  <si>
    <t>Trakt Św. Wojciecha 293, 80-001 Gdańsk</t>
  </si>
  <si>
    <t>Liczba uczestników konkursów</t>
  </si>
  <si>
    <t>I,IV</t>
  </si>
  <si>
    <t>Rekreacja i edukacja przyrodnicza na kaszubskiej wsi</t>
  </si>
  <si>
    <t>promocja walorów turystyki wiejskiej powiatu kościerskiego ze szczególnym uwzględnieniem rekreacji i edukacji przyrodniczej oraz lokalnych produktów wytwarzanych na bazie naturalnych składników</t>
  </si>
  <si>
    <t>udział w targach, wydanie publikacji, wystawy tematyczne</t>
  </si>
  <si>
    <t>Liczba konferencji, spotkań, seminariów</t>
  </si>
  <si>
    <t>lokalni mieszkańcy, turyści, właściciele gospodarstw agroturystycznych</t>
  </si>
  <si>
    <t>Lokalna Organizacja Turystyczna "Serce Kaszub"</t>
  </si>
  <si>
    <t>ul. Świętojańska 5E, 83-400 Kościerzyna</t>
  </si>
  <si>
    <t>Liczba uczestników  konferencji, spotkań, seminariów</t>
  </si>
  <si>
    <t>SOS - Społeczna Odpowiedzialność Samorządów</t>
  </si>
  <si>
    <t>wzrost jakości życia mieszkańców gmin wiejskich województwa pomorskiego poprzez ułatwienie dostępu do informacji oraz dostępu do wymiany wiedzy i doświadczeń pomiędzy podmiotami uczestniczącymi w rozwoju obszarów wiejskich</t>
  </si>
  <si>
    <t>cykl seminariów</t>
  </si>
  <si>
    <t>przedstawiciele samorządu terytorialnego mający kluczowe znaczenie w podejmowaniu decyzji na jakość życia mieszkańców województwa pomorskiego</t>
  </si>
  <si>
    <t>Związek Gmin Pomorskich</t>
  </si>
  <si>
    <t>Okopowa 21/27, 80-810 Gdańsk</t>
  </si>
  <si>
    <t>Aktywne sołectwa na start</t>
  </si>
  <si>
    <t>podniesienie wiedzy, umiejętności , motywacji i kompetencji lokalnych liderów  wiejskich w zakresie działań oddolnych w celu poprawy jakości życia mieszkańców wsi</t>
  </si>
  <si>
    <t>lokalni liderzy wiejscy</t>
  </si>
  <si>
    <t>Stowarzyszenie "Na rzecz Rozwoju Miasta i Gminy Debrzno"</t>
  </si>
  <si>
    <t>ul. Ogrodowa 26 , 77-310 Debrzno</t>
  </si>
  <si>
    <t>Liczba uczestników szkoleń, warsztatów</t>
  </si>
  <si>
    <t>Wyjazd studyjno-szkoleniowy "Dobre praktyki współpracy na rzecz wiejskiego produktu turystycznego na przykładzie województwa małopolskiego"</t>
  </si>
  <si>
    <t xml:space="preserve">zapoznanie z różnymi formami przedsiębiorczości na terenach wiejskich  z uwzględnieniem szlaków tradycji, kultury i zwyczajów, zdrowia, wypoczynku, edukacji, warsztatów rzemieślniczych </t>
  </si>
  <si>
    <t>Liczba wyjazdów/wizyt studyjnych/ wymian eksperckich</t>
  </si>
  <si>
    <t>lokalni liderzy zaangażowani we wdrażanie lokalnych strategii rozwoju</t>
  </si>
  <si>
    <t>Pomorska Sieć Leader</t>
  </si>
  <si>
    <t>Krzynia 16, 76-248 Dębnica Kaszubska</t>
  </si>
  <si>
    <t>Liczba uczestników wyjazdów/wizyt studyjnych/ wymian eksperckich</t>
  </si>
  <si>
    <t>Słupskie Pokopki 2016</t>
  </si>
  <si>
    <t>promocja wykorzystania produktów rolnych pochodzących od lokalnych producentów</t>
  </si>
  <si>
    <t>producenci rolni, mieszkańcy, turyści</t>
  </si>
  <si>
    <t>Centrum Edukacji i Kultury w Damnicy</t>
  </si>
  <si>
    <t>ul. Witosa 13,             76-231 Damnica</t>
  </si>
  <si>
    <t>Organizacja tradycyjnych warsztatów kulinarnych - stworzenie lokalnej bazy żuławskich produktów tradycyjnych jako elementu Listy Produktów Tradycyjnych Województwa Pomorskiego</t>
  </si>
  <si>
    <t xml:space="preserve">identyfikacja lokalnych produktów tradycyjnych </t>
  </si>
  <si>
    <t>prelekcja, warsztaty, wydanie publikacji</t>
  </si>
  <si>
    <t>organizacje pozarządowe, koła gospodyń wiejskich</t>
  </si>
  <si>
    <t>Żuławski Ośrodek Kultury i Sportu w Cedrach Wielkich</t>
  </si>
  <si>
    <t>ul. Osadników Wojskowych 41,       83-020 Cedry Wielkie</t>
  </si>
  <si>
    <t>Liczba uczestników szkoleń , warsztatów</t>
  </si>
  <si>
    <t>Liczba wydanych broszur, artykułów, publikacji</t>
  </si>
  <si>
    <t>Konferencja agroturystyczna połączona z konkursem na najlepsze gospodarstwo agroturystyczne</t>
  </si>
  <si>
    <t>aktywizacja mieszkańców wsi na rzecz podejmowania inicjatyw w zakresie rozwoju obszarów wiejskich, w tym kreowania miejsc pracy na terenach wiejskich</t>
  </si>
  <si>
    <t>konferencja, konkurs</t>
  </si>
  <si>
    <t xml:space="preserve">Liczba konferencji, spotkań, seminariów                                        </t>
  </si>
  <si>
    <t>rolnicy, mieszkańcy województwa pomorskiego - potencjalni zainteresowani rozwojem i organizacją działalności agroturystycznej, członkowie lokalnych stowarzyszeń turystyki wiejskiej</t>
  </si>
  <si>
    <t>ul.Tadeusza Maderskiego 3, Lubań, 83-422 Nowy Barkoczyn</t>
  </si>
  <si>
    <t>Pomorska Wojewódzka Wystawa Zwierząt Hodowlanych - wystawa koni, owiec pokaz królików, gołębi, drobiu handlowego o ozdobnego</t>
  </si>
  <si>
    <t>nabycie wiedzy i umiejętności praktycznych związanych z hodowlą zwierząt, pracami hodowlanymi w gospodarstwie rolnym</t>
  </si>
  <si>
    <t>hodowcy zwierząt, grupy producentów rolnych, przedsiębiorstwa sektora rolnego związanego z hodowlą i żywieniem zwierząt, organizacje branżowe, mieszkańcy obszarów wiejskich</t>
  </si>
  <si>
    <t>I Konwent Sołtysów i Rad Sołeckich Gminy Potęgowo - warsztaty eksperckie, konferencja.</t>
  </si>
  <si>
    <t>zwiększenie wiedzy  i kompetencji przez liderów wiejskich</t>
  </si>
  <si>
    <t>warsztaty, konferencja</t>
  </si>
  <si>
    <t xml:space="preserve">sołtysi, członkowie rad sołeckich </t>
  </si>
  <si>
    <t>Fundacja Bocianie Gniazdo w Runowie</t>
  </si>
  <si>
    <t>Runowo 23, 76-230 Potęgowo</t>
  </si>
  <si>
    <t>Jarmark Rękodzieła Ziemi Człuchowskiej</t>
  </si>
  <si>
    <t>ocalenie od zapomnienia zanikających zawodów oraz promocja produktów regionalnych (rękodzielniczych oraz spożywczych) i mających korzenie w tradycji regionu Ziemi Człuchowskiej</t>
  </si>
  <si>
    <t>jarmark</t>
  </si>
  <si>
    <t>wytwórcy oraz rękodzielnicy z powiatu człuchowskiego</t>
  </si>
  <si>
    <t>Lokalna Grupa Działania Ziemi Człuchowskiej</t>
  </si>
  <si>
    <t>ul. Ogrodowa 26 77-310 Debrzno</t>
  </si>
  <si>
    <t>Liczba wykorzystanych innych narzędzi komunikacji dla informacji lub promocji lub upowszechniania dobrych praktyk,np. mediów społecznościowych</t>
  </si>
  <si>
    <t>I Festiwal Truskawek Kaszubskich</t>
  </si>
  <si>
    <t xml:space="preserve"> promocja produktów regionalnych i wspólnotowego systemu ochrony żywności wysokiej jakości oraz turystycznych walorów Pojezierza Kaszubskiego, co w efekcie będzie źródłem wsparcia organizacji łańcucha żywnościowego w tym przetwarzania i wprowadzania do obrotu produktu regionalnego "truskawka kaszubska"</t>
  </si>
  <si>
    <t>konferencja , konkurs</t>
  </si>
  <si>
    <t>rolnicy, konsumenci, turyści, odbiorcy bezpośredni (restauratorzy, dystrybutorzy artykułów spożywczych, hurtownicy art.. Spożywczych itp.)</t>
  </si>
  <si>
    <t>Gminny Ośrodek Kultury Sportu i Rekreacji w Chmielnie</t>
  </si>
  <si>
    <t>ul. Gryfa Pomorskiego 20 83-333 Chmielno</t>
  </si>
  <si>
    <t>I,II,III,IV,V</t>
  </si>
  <si>
    <t>1, 2, 4</t>
  </si>
  <si>
    <t>Szkolenie dla młodych rolników w zakresie stosowania środków ochrony roślin sprzętem naziemnym, z wyłączeniem sprzętu montowanego na pojazdach szynowych oraz innego sprzętu stosowanego w kolejnictwie z uwzględnieniem elementów integrowanej ochrony roślin</t>
  </si>
  <si>
    <t>wzrost świadomości i wiedzy oraz jej wymiana związana z racjonalnym gospodarowaniem środkami ochrony roślin w powiązaniu z integrowaną ochroną w gospodarstwach rolnych w całym województwie</t>
  </si>
  <si>
    <t>młodzi rolnicy</t>
  </si>
  <si>
    <t>Biuro Doradztwa Rolnośrodowiskowego sp. z o.o.</t>
  </si>
  <si>
    <t xml:space="preserve">Płocice 7d  83-424 Lipusz </t>
  </si>
  <si>
    <t xml:space="preserve">Liczba szkoleń, warsztatów                                               </t>
  </si>
  <si>
    <t>Kociewie na co dzień i od święta - rozwój aktywności społeczności lokalnej i organizacja lokalnej twórczości kulturalnej poprzez przeprowadzenie warsztatów regionalnych, organizację konkursu poezji i prozy kociewskiej dla dzieci i młodzieży oraz przeglądu gadek i skeczy kociewskich pn. "Największa lipa w Lipiej Górze"</t>
  </si>
  <si>
    <t xml:space="preserve">promocja i zachowanie dziedzictwa kulturowego Kociewia </t>
  </si>
  <si>
    <t>warsztaty, impreza plenerowa, wydanie albumu</t>
  </si>
  <si>
    <t xml:space="preserve">Liczba szkoleń, warsztatów         </t>
  </si>
  <si>
    <t>dzieci, młodzież, społeczność lokalna</t>
  </si>
  <si>
    <t>Gminny Ośrodek Kultury w Morzeszczynie</t>
  </si>
  <si>
    <t>ul. 22 lipca 4,              83-132 Morzeszczyn</t>
  </si>
  <si>
    <t xml:space="preserve"> Liczba wydanych broszur, artykułów, publikacji itp.</t>
  </si>
  <si>
    <t>Działania na rzecz wzmacniania oddolnego podejścia Leader w województwie pomorskim.</t>
  </si>
  <si>
    <t>szkolenie/warsztaty</t>
  </si>
  <si>
    <t xml:space="preserve">przestawiciele loklanych grup działania z województwa pomorskiego, </t>
  </si>
  <si>
    <t>liczba przedstawicieli LGD</t>
  </si>
  <si>
    <t>Dobre praktyki na obszarach wiejskich województwa pomorskiego.</t>
  </si>
  <si>
    <t>Celem operacji jest wymiana wiedzy pomiędzy podmiotami uczestniczącymi w rozwoju obszarów wiejskich i promocja  integracji i współpracy między nimi. W ramach operacji sfinansowane zostaną działania zwiazane z organizacją konferencji/kongresu w celu wypracowania rozwiązań potrzebnych dla rozwoju wsi, rolnictwa i ich transferu do praktyki.  W ramach niniejszej operacji  planuje się m.in. organizację spotkania o charakterze dyskusyjnym, konusltacyjnym.</t>
  </si>
  <si>
    <t>sztuka /1</t>
  </si>
  <si>
    <t>liczba przedstwicieli LGD</t>
  </si>
  <si>
    <t>osoba/20</t>
  </si>
  <si>
    <t>liczba przedstawicieli doradców</t>
  </si>
  <si>
    <t>konferencja/forum dyskusyjne/sympozjum</t>
  </si>
  <si>
    <t>osoba/120</t>
  </si>
  <si>
    <t>Liczba artykułów</t>
  </si>
  <si>
    <t>sztuka/1</t>
  </si>
  <si>
    <t>Nakład</t>
  </si>
  <si>
    <t>2/3</t>
  </si>
  <si>
    <t>Promocja szeroko rozumianego rolnictwa i obszarów wiejskich podczas imprez o charakterze regionalnym.</t>
  </si>
  <si>
    <t>Celem operacji jest promocja walorów i osiągnięć  pomorskiego rolnictwa głównie lokalnych i tradycyjnych produktów żywnościowych. W ramach operacji sfinansowane zostanie działanie związane z organizacją XI Pomorskiego Święta Produktu Tradycyjnego. Działanie to sprzyja wymianie doświadczeń, nawiązywaniu kontaktów, promocji oraz wzmacnia identyfikację lokalnej żywności wysokiej jakości wpisanej na Listę produktów tradycyjnych oraz pochodzącej od członków Sieci Dziedzictwo Kulinarne Pomorskie. wydarzenie ma charkter wystawieniczo-handlowy.</t>
  </si>
  <si>
    <t xml:space="preserve">targi/impreza plenerowa </t>
  </si>
  <si>
    <t>sztuka/40</t>
  </si>
  <si>
    <t>grupa pośrednia: ogół społeczeństwa</t>
  </si>
  <si>
    <t>liczba odwiedzających</t>
  </si>
  <si>
    <t>osoba/3500</t>
  </si>
  <si>
    <t xml:space="preserve">grupa bezposrednia: wystawcy (producenci lokalnych wyrobów żywnościowych w tym produktów tradycyjnych, przedstawiciele firm gastronomicznych, loklani przedsiębiorcy związani z sekotrem rolno-spożywczym, KGW) </t>
  </si>
  <si>
    <t>liczba dni targowych</t>
  </si>
  <si>
    <t>dzień/1</t>
  </si>
  <si>
    <t>liczba metariałow informacyjno-promocyjnych</t>
  </si>
  <si>
    <t>plakat/150, spot radiowy/60, reklama elektroniczna/1, reklama na portalu społecznościowym /1, torba papierowa/2000, torba bawełniana/200, fartuch/100, rękawice/200, długopis/100</t>
  </si>
  <si>
    <t>liczba imprez towarzyszacych</t>
  </si>
  <si>
    <t>warsztaty</t>
  </si>
  <si>
    <t>Pomorska kuchnia regionalna – produkt tradycyjny – odkryjmy go na nowo!</t>
  </si>
  <si>
    <t>grupa pośrednia ogół społeczeństwa (w szczególności mieszkańcy aglomeracji miejskich i wiejskich regionu,  osoby prowadzące działalność pozarolniczą (np. agroturystyka): aktywne kobiety zamieszkałe na obszarach wiejskich oraz rolnicy, jako potencjalni dostawcy lokalnego surowca</t>
  </si>
  <si>
    <t xml:space="preserve">liczba konkursów                        </t>
  </si>
  <si>
    <t>Lokalne Grupy Działania na rzecz zrównoważonego rozwoju</t>
  </si>
  <si>
    <t>Głównym celem operacji jest zwiększenie współpracy lokalnych grup działania na rzecz zrównoważonego rozwoju obszarów wiejskich i cennych przyrodniczo, która przyczyni się do aktywizacji mieszkańców wsi na rzecz podejmowania inicjatyw w zakresie rozwoju obszarów wiejskich. Realizacja operacji pozwoli na zdobycie niezbędnej wiedzy, która zostanie wykorzystana przy podejmowaniu lokalnych inicjatyw oraz pozwoli na zainicjowanie funkcjonowania forum współpracy lokalnych grup działania położonych na terenach cennych przyrodniczo. Docelowym miejscem wizyty studyjnej jest teren objęty Międzynarodowym Rezerwatem Biosfery "Karpaty Wschodnie", który jest przykładem wieloletniej współpracy pomiędzy instytucjami ochrony przyrody, lokalnym samorządem i mieszkańcami. W ramach wizyty została zaplanowana seria spotkań z przedstawicielami ww. instytucji oraz lokalnych grup działania. Wizyta będzie miała charakter poznawczy, a uczestnicy nabędą wiedzę z zakresu podejmowania inicjatyw związanych z ochroną przyrody, edukacją ekologiczną i promocją obszarów cennych przyrodniczo co pozwoli na poznanie dobrych praktyk, które następnie będą mogły być wykorzystane na obszarach pomorskich LGD. Zaplanowane warsztaty dla pomorskich grup będą miały za zadanie wymianę własnych doświadczeń w zakresie angażowania grup w działania pro-środowiskowe.</t>
  </si>
  <si>
    <t>przedstawiciele pomorskich LGD</t>
  </si>
  <si>
    <t>n/d</t>
  </si>
  <si>
    <t>Stowarzyszenie Lokalna Grupa Działania Sandry Brdy</t>
  </si>
  <si>
    <t>ul. Wysoka 3, 89-600 Chojnice</t>
  </si>
  <si>
    <t>Seminaria aktywizujące społeczności lokalne  obszarów wiejskich województwa pomorskiego</t>
  </si>
  <si>
    <t>Cykl 6 seminariów ma na celu wymianę wiedzy i doświadczeń pomiędzy przedstawicielami jednostek samorządu terytorialnego (wójtami/burmistrzami), a instytucjami współpracującymi z samorządami. Tematyka seminariów ma na celu wymianę wiedzy, doświadczeń, podniesienie wiedzy i umiejętności w zakresie aktywizacji mieszkańców obszarów wiejskich w celu tworzenia partnerstw na rzecz realizacji projektów nakierowanych na rozwój tych obszarów, w skład których wchodzą przedstawiciele sektora publicznego, sektora prywatnego oraz organizacji pozarządowych. Ponadto seminaria mają na celu upowszechnianie wiedzy dotyczącej zarządzania projektami z zakresu rozwoju obszarów wiejskich, wspieranie rozwoju przedsiębiorczości, wspieranie rozwoju społeczeństwa cyfrowego na obszarach wiejskich poprzez podnoszenie wiedzy w/w zakresie.</t>
  </si>
  <si>
    <t xml:space="preserve">szkolenia </t>
  </si>
  <si>
    <t xml:space="preserve">liczba szkoleń </t>
  </si>
  <si>
    <t xml:space="preserve">wójtowie/burmistrzowie, starostowie, radni, pracownicy merytoryczni urzędów gmin i powiatów, przedstawiciele NGO, przedsiębiorcy prowadzący działalność na obszarach wiejskich </t>
  </si>
  <si>
    <t xml:space="preserve">ul. Okopowa 21/27, 80-810 Gdańsk </t>
  </si>
  <si>
    <t>Specjalistyczne szkolenia wprowadzające innowacyjne rozwiązania na obszarach wiejskich</t>
  </si>
  <si>
    <t>W ramach operacji zorganizowane zostaną szkolenia uzupełniające w zakresie stosowania środków ochrony roślin dla rolników posiadających szkolenia podstawowe, a także szkolenia dla młodych rolników do 35 roku życia dot. ubezpieczeń osobowych i majątkowych w rolnictwie, prowadzenia rachunkowości w rolnictwie, a także w zakresie zrównoważonego nawożenia oraz zastosowania rolnictwa precyzyjnego. Operacja ma na celu rozwój obszarów wiejskich w zakresie lepszego wykorzystywania środków ochrony roślin i bardziej zrównoważonego wykorzystywania zasobów naturalnych. Nauczanie dobrych praktyk w zakresie zabiegów na gruntach rolnych i prowadzonych na nich upraw wpłynie w sposób pozytywny na szeroko pojętą kulturę rolną. Upowszechnienie wiedzy z zakresu ubezpieczeń majątkowych i osobowych oraz prowadzenia rachunkowości w rolnictwie wpłynie na większą świadomość i samodzielność młodych rolników w prowadzeniu gospodarstwa rolnego.</t>
  </si>
  <si>
    <t>rolnicy z województwa pomorskiego</t>
  </si>
  <si>
    <t>Doradztwo Rolnicze Pomorze sp. z o.o.</t>
  </si>
  <si>
    <t>ul. Kołłątaja 1a,           83-400 Kościerzyna</t>
  </si>
  <si>
    <t>Kaszubska Jesień Rolnicza - Wystawa Zwierząt i Zawody w powożeniu zaprzęgami konnymi</t>
  </si>
  <si>
    <t>Głównym celem operacji jest wymiana wiedzy pomiędzy podmiotami uczestniczącymi w rozwoju obszarów wiejskich oraz promocja integracji i współpracy między nimi oraz nabycie wiedzy i umiejętności praktycznych związanych z hodowlą zwierząt oraz pracami hodowlanymi w gospodarstwie rolnym. Operacja przyczyni sie do podniesienia wiedzy i jakości życia społeczności lokalnej na obszarze województwa pomorskiego poprzez umożliwienie zapoznania się  uczestników wystawy z zasadami funkcjonowania hodowli zwierząt i uświadomienie społeczności o bardzo dobrej jakości rodzimych produktów pochodzenia zwierzęcego. Wystawa sprzyja zachowaniu bioróżnorodności gatunków i zasobów genetycznych rodzimych ras. Zawody w powożeniu zaprzęgami konnymi dodatkowo uatrakcyjnią wydarzenie.</t>
  </si>
  <si>
    <t>50-55</t>
  </si>
  <si>
    <t>rolnicy, hodowcy zwierzat, grupy producentów rolnych, przedsiębiorcy działajacy na rzecz sektora rolniczego i spożywczego, organizacje branżowe, mieszkańcy obszarów wiejskich</t>
  </si>
  <si>
    <t>ul. Maderskiego 3, Lubań,                                  83-422                             Nowy Barkoczyn</t>
  </si>
  <si>
    <t>liczba materiałow informacyjno-promocyjnych</t>
  </si>
  <si>
    <t>200 (katalogi zwierząt)</t>
  </si>
  <si>
    <t xml:space="preserve">liczba odwiedzających </t>
  </si>
  <si>
    <t>Smaki i produkty lokalne Ziemi Człuchowskiej</t>
  </si>
  <si>
    <t>Operacja przyczyni się do promocji jakości życia na wsi oraz promocji wsi jako miejsca do życia i rozwoju zawodowego poprzez organizację i przeprowadzenie wydarzenia „Smaki i produkty lokalne Ziemi Człuchowskiej”. Ideą imprezy będzie propagowanie tradycji, lokalnego rękodzieła lokalnego i produktów spożywczych oraz kuchni regionalnej. Operacja dotyczy organizacji imprezy targowej w mieście Człuchów, podczas której zaprezentują się lokalni wytwórcy i koła gospodyń wiejskich. Impreza będzie urozmaicona warsztatami kulinarnymi oraz pokazami wytwarzania rękodzieła, a także konkursem kulinarnym.</t>
  </si>
  <si>
    <t>bezpośredni odbiorcy: wytwórcy i rękodzielnicy orazKGW z terenu LGD Ziemi Człuchowskiej (cały powiat człuchowski)</t>
  </si>
  <si>
    <t>Loklana Grupa Działania Ziemi Człuchowskiej</t>
  </si>
  <si>
    <t>ul. Ogrodowa 26,             77-310 Debrzno</t>
  </si>
  <si>
    <t>120 (plakatów), 1 (film promocyjny), 1 (ogłoszenie w prasie), 14 (spotów radiowych)</t>
  </si>
  <si>
    <t>pośredni odbiorcy: mieszkańcy LGD Ziemi Człuchowskiej oraz turyści odwiedzający teren działania LGD</t>
  </si>
  <si>
    <t>liczba laureatów</t>
  </si>
  <si>
    <t>Powiatowe Święto Ziemniaka "Słupskie pokopki"</t>
  </si>
  <si>
    <t>Operacja poprzez swój charakter i potrzebę poszerzania wymiany wiedzy na temat kierunków rozwoju wśród małych gospodarstw, pozwoli na prezentację i sprzedaż produktów rolnych gospodarstwom indywidualnym, jak również wymianę doświadczeń pomiędzy nimi, a także da możliwość szukania nowych rynków zbytu dla małych gospodarstw oraz firm związanych z branżą rolniczą. Ponadto spełni funkcję informacyjną gdyż da uczestnikom imprezy możliwość wymiany doświadczeń dotyczących uprawy ziemniaka, prowadzenia gospodarstw rolnych, czy poznania nowych producentów jak również przetwórców. Impreza  będzie mieć charakter pikniku promocyjno – wystawowo - handlowego, podczas którego zaprezentują się indywidualni producenci rolni, przetwórcy branży ziemniaczanej, firmy związane z branżą rolniczą oraz rękodzielnicy. Dodatkowymi atrakcjami imprezy będą pokazy i konkursy kulinarne, w których głównym tematem będzie ziemniak.</t>
  </si>
  <si>
    <t xml:space="preserve">bezposredni odbiorcy -  40 wystawców w tym: producenci rolni (głównie ziemniaka), firmy związane z branżą rolniczą oraz rękodzielnicy </t>
  </si>
  <si>
    <t xml:space="preserve">ul. Witosa 13,                76-231 Damnica </t>
  </si>
  <si>
    <t>pośredni odbiorcy: miseszkańcy województwa pomorskiego</t>
  </si>
  <si>
    <t>Dożynki 2017 - Aktywizacja i integracja mieszkańców Gminy Słupsk</t>
  </si>
  <si>
    <t>Głównym celem operacji jest aktywizacja i budowanie tożsamości lokalnej mieszkańców poprzez kultywowanie i pielęgnowanie tradycji, zwyczajów ludowych prezentowanych podczas organizowanych Dożynek Gminnych w gminie Słupsk. Operacja ma na celu pobudzenie mieszkańców gminy do uczestnictwa w życiu społecznym i motywację do rozwoju inicjatyw służących ożywieniu i pielęgnacji tradycji i kultury na szczeblu lokalnym poprzez organizację wydarzenia promującego lokalną aktywność, w tym twórczość kulturalną i artystyczną oraz wykorzystanie lokalnego dziedzictwa kultury i tradycji ludowej. Podczas wydarzenia odbędzie się także konkurs na wieniec dożynkowy oraz wypiek chleba.</t>
  </si>
  <si>
    <t xml:space="preserve">liczba wystawców                  </t>
  </si>
  <si>
    <t xml:space="preserve"> organizacje, stowarzyszenia, grupy twórcze, rolnicy, społecznicy (impreza plenerowa); sołectwa gminy Słupsk, KGW z gminy Słupsk (konkursy) </t>
  </si>
  <si>
    <t>nd</t>
  </si>
  <si>
    <t>Gmina Słupsk</t>
  </si>
  <si>
    <t>ul. Sportowa 34,           76-200 Słupsk</t>
  </si>
  <si>
    <t xml:space="preserve"> liczba dni targowych </t>
  </si>
  <si>
    <t>"Aktywni przez @ - miedzypokoleniowe podnoszenie kompetencji cyfrowych"</t>
  </si>
  <si>
    <t>Głównym celem operacji jest aktywizacja mieszkańców wsi na rzecz podejmowania inicjatyw w zakresie rozwoju obszarów wiejskich poprzez zwiększenie kompetencji społecznych i cyfrowych uczestników projektu - seniorów i młodzieży. 12 młodych mieszkańców gminy Chmielno będzie współpracować z grupą 12- stu  seniorów w roli tutorów w celu zwiększenia cyfrowych umiejętności osób starszych objętych projektem. Międzypokoleniowość projektu ma walor integracji młodzieży i seniorów. Zaznajomienie seniorów z możliwościami jakie daje Internet (np. skype, płatności elektroniczne, wyszukiwanie informacji), zdobycie praktycznych umiejętności posługiwania się sprzętem komputerowym, gromadzenie, selekcjonowanie, interpretowanie i wykorzystywanie informacji, wykorzystywanie technologii w życiu codziennym przyczyni się do promocji jakości życia na wsi i promocji wsi jako miejsca do życia przyjaznego osobom starszym.</t>
  </si>
  <si>
    <t>szkolenia/warsztaty</t>
  </si>
  <si>
    <t xml:space="preserve">12 seniorów i 12 osób ponizej 35 roku życia  z terenów wiejskich gminy Chmielno </t>
  </si>
  <si>
    <t>Gminny Ośrodek Kultury  Sportu i Rekreacji w Chmielnie</t>
  </si>
  <si>
    <t>ul. Gryfa Pomorskiego 20,                                              83-333 Chmielno</t>
  </si>
  <si>
    <t>Aktywizacja społeczna seniorów i osób do 35 roku życia</t>
  </si>
  <si>
    <t>Operacja ma na celu aktywizację osób starszych, w tym niepełnosprawnych oraz osób do 35 roku życia zagrożonych wykluczeniem społecznym mieszkających na terenie gminy Tuchomie. Ponadto ma zachęcić osoby młode i dojrzałe do aktywności i integracji międzypokoleniowej z najbliższym otoczeniem poprzez stworzenie warunków do rozwijania własnych pasji i zainteresowań oraz umiejętności. Realizacja projektu zakłada szereg inicjatyw w postaci warsztatów aktywizujących osoby starsze jak i osoby do 35 roku życia w tym: zajęcia rękodzielnicze, rehabilitacyjno-ruchowe, warsztaty z aktywizacji społecznej, kurs nordic walking. Projekt służyć będzie zapobieganiu marginalizacji, nabywaniu nowych kompetencji oraz profilaktyce zdrowotnej zarówno seniorów jak i osób w wieku do 35 lat.</t>
  </si>
  <si>
    <t>15 seniorów i 15 osób ponizej 35 roku życia  z terenów wiejskich gminy Tuchomie</t>
  </si>
  <si>
    <t>Gmina Tuchomie</t>
  </si>
  <si>
    <t>ul. Jana III Sobieskiego 16,            77-133 Tuchomie</t>
  </si>
  <si>
    <t>materiał drukowany</t>
  </si>
  <si>
    <t>nakład</t>
  </si>
  <si>
    <t>50 (plakaty)</t>
  </si>
  <si>
    <t>"Aktywne Sołectwo"</t>
  </si>
  <si>
    <t>Celem operacji jest aktywizacja lokalnego społeczeństwa oraz zapobieganie zjawiskom alienowania mieszkańców wsi poprzez zachęcenie do udziału w wydarzeniach sołeckich i kreowaniu kierunku rozwoju obszarów wiejskich. Realizacja operacji w formie konkursu ma na celu pobudzenie aktywności lokalnego społeczeństwa do działania na rzecz sołectwa, zwiększenie identyfikalności mieszkańców z sołectwem, pobudzenie sołtysów oraz lokalnych liderów do aktywizacji i podejmowania inicjatyw oddolnych przez społeczność lokalną, zachęcenie mieszkańców sołectw do tworzenia partnertw na rzecz realizacji wspólnych projektów. Konkurs dotyczy organizacji wydarzeń integracyjno - aktywizacyjnych dzięki czemu ma na celu zachęcenie odbiorców zarówno pośrednich jak i bezpośrednich do pomysłowości w dziedzinie wyboru formy zrealizowanego wydarzenia, zaangażowanie mieszkańców sołectw na etapie organizacji i realizacji wydarzenia.</t>
  </si>
  <si>
    <t xml:space="preserve">bezpośredni odbiorcy: sołtysi i rady sołeckie, do których kierowny jest konkurs </t>
  </si>
  <si>
    <t>Stowarzyszenie "Bursztynowy Pasaż" Lokalna Grupa Działania</t>
  </si>
  <si>
    <t xml:space="preserve">ul. Szkolna 3,                       84-250 Gniewino </t>
  </si>
  <si>
    <t xml:space="preserve">liczba uczestników </t>
  </si>
  <si>
    <t>pośredni odbiorcy: mieszkańcy wsi zamieszkujący teren gmin Gniewino i Wejherowo</t>
  </si>
  <si>
    <t>Chmieleńskie Babki Wielkanocne - promocja tradycji kaszubskiej wsi</t>
  </si>
  <si>
    <t>Celem operacji jest wzmocnienie kompetencji liderek wiejskich gminy Chmielno poprzez nabycie nowych umiejętności  do wykorzystania w pracy z produktami tradycyjnymi. Operacja przyczyni się do upowszechniania dobrych praktyk, dzielenia się wiedzą i pomysłami, tworzenia sieci współpracy, nawiązania relacji i organizowania się np. w koła gospodyń wiejskich. Projekt zakłada zaprezentowanie uczestniczkom nowoczesnej kuchni  wykorzystującej tradycyjne produkty  regionalne/lokalne, udział w warsztatach, pokazach i prelekcjach prowadzonych przez osoby będące laureatami prestiżowych konkursów kulinarnych. Nabytą wiedzę i nowe umiejętności w zakresie innowacyjnych rozwiązań w produkcji żywności uczestniczki projektu będą mogły wykorzystać w domowych kuchniach, ale także w działalności statutowej organizacji w których działają lub chcą założyć. W ramach operacji wydana zostanie publikacja która stanowić będzie m.in. zbiór przepisów kulinarnych zarówno amatorskich (uczestniczki projektu) jak i udostępnionych przez profesjonalistów (prowadzących szkolenia) oraz konkurs na najlepsze Chmieleńskie Babki Wielkanocne.</t>
  </si>
  <si>
    <t xml:space="preserve">aktywne i nieaktywne zawodowo kobiety z obszarów wiejskich gminy Chmielno w tym: członkinie KGW, przedstawicielki organizacji społecznych, przedstawicielki sołectw 
</t>
  </si>
  <si>
    <t>II Festiwal Truskawek Kaszubskich</t>
  </si>
  <si>
    <t>Głównym celem operacji jest zwiększenie świadomości konsumentów i zachęcenie do konsumpcji produktów wytwarzanych w ramach unijnego systemu ochrony produktów regionalnych i tradycyjnych, a w szczególności podkreślenie zalet wynikających z produkcji truskawek kaszubskich w tym systemie.  Zwiększanie świadomości co do jakości i wartości produktu regionalnego przełoży się się na większe zainteresowanie truskawkami kaszubskimi ze strony odbiorców pośrednich. To natomiast wspomoże lokalną branżę rolniczą w konkurencji z producentami truskawek z innych regionów Polski czy nawet zagranicy. Projekt zakłada wykreowanie w oparciu o pierwszy i jak dotąd jedyny produkt regionalny z województwa pomorskiego, imprezy tematycznej poświęconej produktowi regionalnemu. Korzyścią będzie promocja regionu jako miejsca wytwarzania najpopularniejszych w Polsce truskawek o wyjątkowych walorach organoleptycznych i sensorycznych, a przez to zwiększony ruch turystyczny. Do osiągnięcia tej korzyści niezbędne jest upowszechnianie wiedzy w zakresie planowania rozwoju lokalnego z uwzględnieniem potencjału ekonomicznego, społecznego i środowiskowego jaki dla Pojezierza Kaszubskiego daje posiadanie produktu regionalnego z Chronionym Oznaczeniem Geograficznym. Ponadto zainteresowanie lokalnej branży spożywczej, kwaterodawców, restauratorów czy kupców produktem regionalnym truskawką kaszubską i zachęcenie ich do korzystania z tego zasobu w prowadzonej działalności gospodarczej. Impreza plenerowa odbędzie się na terenie Gminy Chmielno, w której to zlokalizowanych jest 1/3 wszystkich certyfikowanych plantacji truskawek kaszubskich. Przygotowane zostaną stoiska z truskawkami świeżymi i przetworzonymi, z gadżetami truskawkowymi, stoiska twórców ludowych, stoiska Kół Gospodyń Wiejskich i stowarzyszeń oraz stoiska twórców ludowych. W programie imprezy plenerowej ujęto m.in. kiermasz, sprzedaż truskawek kaszubskich, ustanawiania rekordu truskawkowego,  konkursu „Truskawka w roli głównej”, strefę truskawkowych animacji dla dzieci i rodziców, pokaz kulinarny. W ramach operacji wydany zostanie album w postaci książki kulinarnej o walorach informacyjno-promocyjnych dotyczących chronionych produktów regionalnych oraz zorganizowany konkursu na najlepsze przetwory i desery z truskawek kaszubskich.</t>
  </si>
  <si>
    <t>bezpośredni odbiorcy: producenci truskawki kaszubskiej, rolnicy (impreza plenerowa), kucharze, gospodynie, przedstawiciele branży spożywczej, agroturystyki (konkurs)</t>
  </si>
  <si>
    <t>ul. Gryfa Pomorskiego 20,                                       83-333 Chmielno</t>
  </si>
  <si>
    <t>szacowana liczba materiałow informacyjno -promocyjnych</t>
  </si>
  <si>
    <t>200 (plakaty)</t>
  </si>
  <si>
    <t>szacowana liczba odwiedzajacych</t>
  </si>
  <si>
    <t>pośredni odbiorcy:  konsumenci, turyści, szeroko pojęty kanał HoReCa pojezierza kaszubskiego</t>
  </si>
  <si>
    <t>liczab laureatów</t>
  </si>
  <si>
    <t>Spotkania z dziedzictwem kulturowym Pomorza</t>
  </si>
  <si>
    <t xml:space="preserve">
Celem operacji jest zwiększenie udziału społeczności regionu słowińskiego oraz młodych ludzi mieszkających na terenach wiejskich województwa pomorskiego we wdrażaniu działań, które powodują rozwój obszarów wiejskich poprzez kultywowanie i promowane dziedzictwa kulturowego, zwłaszcza folkloru, rękodzieła regionalnego i tradycji kulinarnych. Cel zostanie osiągnięty poprzez realizację operacji Spotkania z dziedzictwem kulturowym Pomorza, w skład której wchodzi impreza plenerowa "pożegnanie lata" z pokazami rękodzielniczymi i kulinarnymi oraz konkurs folklorystyczny "Pomerania Cantat." Obie formy uzupełniają się wzajemnie, dzięki czemu nastąpi wymiana doświadczeń, wzrost wiedzy i promocja jakości życia na wsi. Wzmocni lokalne produkty, przyczyni się do promocji zwyczajów i tradycji.
</t>
  </si>
  <si>
    <t>bezpośredni odbiorcy: zespoły folklorystyczne z Pomorza (konkurs), rękodzielnicy, KGW (wystawcy)</t>
  </si>
  <si>
    <t xml:space="preserve">Muzeum Pomorza Środkowego w Słupsku </t>
  </si>
  <si>
    <t xml:space="preserve">ul. Dominikańska 5-9, 76-200 Słupsk </t>
  </si>
  <si>
    <t>10-15 zespołów</t>
  </si>
  <si>
    <t>7 zespołów</t>
  </si>
  <si>
    <t>pośredni odbiorcy: społeczność lokalna regionu słowińskiego (odwiedzajacyc impreze plenerową widowania podczas konkursu)</t>
  </si>
  <si>
    <t xml:space="preserve"> impreza plenerowa </t>
  </si>
  <si>
    <t xml:space="preserve">liczba wystawców </t>
  </si>
  <si>
    <t xml:space="preserve">liczba dni targowych </t>
  </si>
  <si>
    <t>Wyjazd studyjny do Szkocji.</t>
  </si>
  <si>
    <t>Promowanie wykorzystania funduszy europejskich; pokazanie przykładów dobrych projektów zrealizowanych w ramach funduszy europejskich, które mogą mieć wpływ na rozwój obszarów wiejskich etc.</t>
  </si>
  <si>
    <t>Partnerzy KSOW, rolnicy, przedstawiciele instytucji działających na rzecz rozwoju obszarów wiejskich etc.</t>
  </si>
  <si>
    <t>Urząd Marszałkowski Województwa Śląskiego</t>
  </si>
  <si>
    <t>Katowice</t>
  </si>
  <si>
    <t>Konkurs fotograficzny pt. „Wieś województwa śląskiego okiem obiektywu”.</t>
  </si>
  <si>
    <t>Promowanie walorów kulturowych i przyrodniczych śląskiej wsi oraz „dobrych praktyk” służących zrównoważonemu rozwojowi obszarów wiejskich.</t>
  </si>
  <si>
    <t>Mieszkańcy województwa śląskiego.</t>
  </si>
  <si>
    <t xml:space="preserve">Forum Sołtysów Województwa Śląskiego </t>
  </si>
  <si>
    <t>Uzyskanie równowagi ekonomicznej, przyrodniczej i społecznej na obszarach wiejskich poprzez promocję zrównoważonego rozwoju obszarów wiejskich.</t>
  </si>
  <si>
    <t>forum/konferencja</t>
  </si>
  <si>
    <t>Partnerzy KSOW, przedstawiciele instytucji działających na rzecz rolnictwa, rozwoju obszarów wiejskich oraz sołtysi z województwa śląskiego.</t>
  </si>
  <si>
    <t xml:space="preserve">Udział w VIII Międzynarodowych Targach Turystyki Wiejskiej                         i Agroturystyki
 AGROTRAVEL 2016 </t>
  </si>
  <si>
    <t>Promocja wszelkich form turystyki wiejskiej i agroturystyki, folkloru, produktu lokalnego etc.</t>
  </si>
  <si>
    <t>Przedsięwzięcie o charakterze promocyjnym np. stoiska</t>
  </si>
  <si>
    <t xml:space="preserve">liczba przedsięwzięć o charakterze promocyjnym </t>
  </si>
  <si>
    <t>Partnerzy KSOW w tym m.in. LGD z terenu województwa śląskiego.</t>
  </si>
  <si>
    <t>Udział w Targach Turystyki Weekendowej "Atrakcje Regionów"</t>
  </si>
  <si>
    <t>IV, VI</t>
  </si>
  <si>
    <t>Zorganizowanie III edycji konkursu pn. „Zadbajmy o wodę na wsi” oraz konferencja podsumowująca III edycję konkursu.</t>
  </si>
  <si>
    <t>Propagowanie wśród mieszkańców Województwa Śląskiego wiedzy o prawidłowym, systemowym kształtowaniu zasobów wodnych na obszarach wiejskich i o znaczeniu systemów melioracyjnych dla środowiska społeczno-przyrodniczego i wzrostu jakości życia na wsi; promowanie spółek wodnych jako organizacji, dzięki którym możliwe staje się utrzymanie spójnego systemu melioracji wodnych; wsparcie działań na rzecz poprawy jakości wód, ochrony i racjonalnego ich wykorzystania; wsparcie edukacji ekologicznej i kształtowanie postaw prośrodowiskowych.</t>
  </si>
  <si>
    <t>spółki wodne,
związki Spółek wodnych,
osoby fizyczne,
szkoły ( młodzież do 15 roku życia).</t>
  </si>
  <si>
    <t>1, 2, 3</t>
  </si>
  <si>
    <t>Na ludową nutę – Przegląd Zespołów Ludowych, Kapel i Śpiewaków 
oraz Jarmark Rękodzielnictwa w Szczekocinach</t>
  </si>
  <si>
    <t xml:space="preserve">Głównym celem operacji będzie promującego dziedzictwo kulturowe, kulinarne i tradycje folklorystyczne obszaru powiatu zawierciańskiego i powiatów ościennych. </t>
  </si>
  <si>
    <t>Przegląd + jarmark</t>
  </si>
  <si>
    <t xml:space="preserve">Mieszkańcy obszaru powiatu zawierciańskiego i powiatów ościennych, turyści, pasjonaci folkloru; Zespoły folklorystyczne, kapele, śpiewacy, rękodzielnicy, wytwórcy produktów lokalnych. </t>
  </si>
  <si>
    <t>Powiat Zawierciański</t>
  </si>
  <si>
    <t>42-400 Zawiercie, ul. Sienkiewicza 34</t>
  </si>
  <si>
    <t>Szczęśliwa 12 – promocja turystyki wiejskiej dziedzictwa kulturowego oraz tradycji i kulinariów w 12 sołectwach Gminy Gorzyce.</t>
  </si>
  <si>
    <t>Celem głównym operacji jest integracja, aktywizacja oraz wzmocnienie tożsamości historyczno – kulturowej mieszkańców Gminy Gorzyce, poprzez promocję zrównoważonego rozwoju obszaru wiejskiego Gminy Gorzyce, jej dziedzictwa kulturowego, tradycji, produktów lokalnych i regionalizmu.</t>
  </si>
  <si>
    <t>Wydanie publikacji oraz kalendarzy + impreza lokalna</t>
  </si>
  <si>
    <t>Projekt skierowany jest do wszystkich grup wiekowych obszaru Gminy Gorzyce, mieszkańców rejonu, jak również pogranicza polsko-czeskiego ze względu na bliskość granicy, i ma promować dziedzictwo kulturowe i tradycję na obszarze poprzez planowane akcje i kampanie informacyjne. Odbiorcami będą również osoby niepełnosprawne, młodzież oraz grupa wiekowa 50+.</t>
  </si>
  <si>
    <t>Gmina Gorzyce</t>
  </si>
  <si>
    <t>44-350 Gorzyce, ul. Kościelna 15</t>
  </si>
  <si>
    <t>„Podobieństwa i różnice łączą LEADERÓW” - Wyjazd studyjny na Litwę w celu
nawiązania kontaktów partnerskich przez LGD Perła Jury w Łazach.</t>
  </si>
  <si>
    <t>Głównym celem wyjazdu jest poszukiwanie partnerów do współpracy międzynarodowej oraz nawiązanie współpracy pomiędzy LGD Perła Jury w Łazach a Lokalnymi Grupami Działania z terenu Litwy, a także   podniesienie kompetencji LGD Perła Jury w zakresie wykonywanych przez nią zadań, związanych z realizacją Lokalnej Strategii Rozwoju.</t>
  </si>
  <si>
    <t xml:space="preserve">Członkowie LGD Perła Jury, delegacje gminne, delegacja Powiatu Zawierciańskiego, przedstawicielki kół gospodyń wiejskich i stowarzyszeń działających na obszarach wiejskich. </t>
  </si>
  <si>
    <t>LGD „Perła Jury” w Łazach</t>
  </si>
  <si>
    <t>42-450 Łazy, ul. Jesionowa 1</t>
  </si>
  <si>
    <t>Inscenizacja bitwy pod Mełchowem</t>
  </si>
  <si>
    <t>Celem ogólnym operacji jest promocja zrównoważonego rozwoju obszarów wiejskich poprzez wzbogacenie wiedzy o swojej małej ojczyźnie  oraz aktywne uczestnictwo 
w inscenizacji Bitwy po Mełchowem, a także uzyskanie równowagi ekonomicznej, przyrodniczej i społecznej na obszarach wiejskich poprzez promocję zrównoważonego rozwoju tych obszarów.</t>
  </si>
  <si>
    <t xml:space="preserve">Impreza plenerowa </t>
  </si>
  <si>
    <t>Projekt adresowany jest do mieszkańców, dzieci, młodzieży z Gminy Lelów, ale też 
do turystów, pasjonatów historii, osób zainteresowanych zachowaniem i ochroną dziedzictwa kulturowego polskiej wsi. Zasięg imprezy jest dość szeroki, gdyż odbiorcami są nie tylko mieszkańcy gminy, ale również powiatu, województwa, a nawet kraju.</t>
  </si>
  <si>
    <t>Gmina Lelów</t>
  </si>
  <si>
    <t>42-235 Lelów, ul. Szczekocińska 18</t>
  </si>
  <si>
    <t>IV Jarmark nad Liswartą „Dobre, bo swojskie”
Książęce zaślubiny</t>
  </si>
  <si>
    <t>Podstawowym celem organizacji wydarzenia jest wewnętrzna i zewnętrzna promocja walorów turystyczno-rekreacyjnych gminy Lipie, promocja terenów wiejskich jako potencjalnych miejsc rozwoju przedsiębiorczości, propagowanie lokalnej historii, kultury i sztuki ludowej oraz popularyzacja lokalnych produktów kulinarnych, aktywizacja i integracja lokalnej społeczności poprzez zaangażowanie jej w życie społeczne i kulturalne gminy, wzmocnienie tożsamości lokalnej.</t>
  </si>
  <si>
    <t>impreza plenerowa- jarmark</t>
  </si>
  <si>
    <t>Impreza ogólnodostępna- przede wszystkim mieszkańcy województwa śląskiego, jak również osoby z innych rejonów krajów</t>
  </si>
  <si>
    <t>Gminny Ośrodek Kultury w Lipiu</t>
  </si>
  <si>
    <t>42-165 Lipie, ul. Częstochowska 95</t>
  </si>
  <si>
    <t>"Barwy kultury i mozaika tradycji – promocja zrównoważonego rozwoju w Gminie Świerklany"</t>
  </si>
  <si>
    <t xml:space="preserve">Głównym celem projektu jest promowanie włączenia społecznego, rozwoju gospodarczego oraz aktywizacja mieszkańców Gminy Świerklany i okolic. Zorganizowane warsztaty oraz spotkania będą okazją do zdobycia przez uczestników wiedzy, umiejętności oraz nabycia nowych kwalifikacji związanych z lokalnymi tradycjami. </t>
  </si>
  <si>
    <t xml:space="preserve">warsztaty malarskie wraz z wydaniem publikacji + impreza plenerowa + warsztaty kulinarne wraz z wydaniem publikacji </t>
  </si>
  <si>
    <t>W zależności od działania realizowanego w ramach projektu będą to m.in.: dzieci, młodzież, mieszkańcy gminy i okolic, przyjezdni goście</t>
  </si>
  <si>
    <t>Gminny Ośrodek Kultury i Rekreacji w Świerklanach</t>
  </si>
  <si>
    <t>44-266 Świerklany, ul. Strażacka 1</t>
  </si>
  <si>
    <t>Festiwal Kultury Polskiej i Żydowskiej „XIV Święto Ciulimu-Czulentu” Lelowskie Spotkanie Kultur</t>
  </si>
  <si>
    <t xml:space="preserve">Celem główny operacji jest przybliżeniem historii, zwyczajów i kultury żydowskiej, a także pokazanie jak przenikały się w przeszłości kultura polska i żydowska. Realizacja tego działania w znacznej mierze przyczyni się do rozwoju współpracy regionalnej, budowania szerszych relacji partnerskich ze społecznością lokalną oraz promowaniu tradycji, zwyczajów kultury polskiej i żydowskiej na obszarach wiejskich. </t>
  </si>
  <si>
    <t>liczba festiwali</t>
  </si>
  <si>
    <t>Impreza ma obecnie zasięg ogólnokrajowy, a nawet międzynarodowy. W święcie uczestniczy zarówno społeczność gminy Lelów i gmin okolicznych, jak i znaczna liczba turystów przyjeżdżających na tę imprezę z całego kraju oraz z zagranicy</t>
  </si>
  <si>
    <t>Gminny Ośrodek Kultury (Lelów)</t>
  </si>
  <si>
    <t>42-235 Lelów, ul. Szczekocińska 31</t>
  </si>
  <si>
    <t>Festiwal Folkloru „Zza miedzy…”</t>
  </si>
  <si>
    <t xml:space="preserve">Celem operacji jest promocja zrównoważonego rozwoju obszarów wiejskich poprzez za-chowanie i promowanie lokalnego dziedzictwa kulturowego obszarów gminy Kłomnice, a także promowanie lokalnych produktów – kulinarnych i rękodzielniczych. </t>
  </si>
  <si>
    <t xml:space="preserve">Odbiorcami projektu będą przede wszystkim mieszkańcy Gminy Kłomnice. Ze względu na otwarty charakter przedsięwzięcia zapewne również mieszkańcy sąsiednich gmin. Projekt będzie zatem adresowany do wszystkich grup wiekowych – dzieci, młodzieży oraz dorosłych. </t>
  </si>
  <si>
    <t>Gminny Ośrodek Kultury w Kłomnicach</t>
  </si>
  <si>
    <t>42-270 Kłomnice, ul. Częstochowska 96</t>
  </si>
  <si>
    <t>Dożynki Jasnogórskie połączone z Jubileuszem 150-lecia Kół Gospodyń Wiejskich</t>
  </si>
  <si>
    <t xml:space="preserve">Głównym celem operacji jest zachowanie dziedzictwa kulturowego wsi, aktywizacja pań z kół gospodyń wiejskich oraz wzmocnienie potencjału społecznego na obszarze działania poszczególnych partnerów operacji. </t>
  </si>
  <si>
    <t>Ponieważ Dożynki Jasnogórskie są imprezą ogólnokrajową w przedsięwzięciu udział weźmie szeroko pojęte środowisko wiejskie i miejskie.-  m.in.. mieszkańcy województwa i innych rejonów kraju, rolnicy, przedsiębiorcy</t>
  </si>
  <si>
    <t>Regionalny Związek Rolników, Kółek i Organizacji Rolniczych w Częstochowie</t>
  </si>
  <si>
    <t>42-200 Częstochowa, ul. Focha 25/2</t>
  </si>
  <si>
    <t>2, 4</t>
  </si>
  <si>
    <t>Biuletyn „Wyniki 2015. Porejestrowe Doświadczalnictwo Odmianowe w Województwie Śląskim w roku 2015”, Broszura informacyjna „Lista Odmian Zalecanych do upraw w województwie śląskim na rok 2016”</t>
  </si>
  <si>
    <t>Głównym celem operacji jest dostarczenie informacji o plonowaniu odmian w woj. śląskim  oraz wskazanie producentom rolnym odmian najbardziej przystosowanych do warunków glebowo-klimatycznych woj. śląskiego.</t>
  </si>
  <si>
    <t xml:space="preserve">Wydanie publikacji  </t>
  </si>
  <si>
    <t>Producenci rolni, doradztwo rolnicze, firmy handlowo-nasienne, instytucje obsługujące sektor rolny w woj. śląskim</t>
  </si>
  <si>
    <t>COBORU SDOO Pawłowice</t>
  </si>
  <si>
    <t>44-180 Pawłowice, ul. Wiejska 25</t>
  </si>
  <si>
    <t>Spartakiada KGW „Jak się downi na dziedzinie bawióno”</t>
  </si>
  <si>
    <t>Głównym celem operacji jest prezentacja, zachowanie oraz ochrona tradycji i dziedzictwa kulturowego wsi, poprzez zaprezentowanie starodawnych tradycyjnych zabaw i konkurencji sportowych, rękodzieła, tradycyjnych potraw a także innego dorobku kulturowego KGW</t>
  </si>
  <si>
    <t>Spartakiada</t>
  </si>
  <si>
    <t>liczba spartakiad</t>
  </si>
  <si>
    <t>Uczestnikami operacji będą członkinie KGW oraz mieszkańcy Wisły, okolic i przyjezdni turyści</t>
  </si>
  <si>
    <t>Rejonowy Związek Rolników, Kółek i Organizacji Rolniczych w Bielsku-Białej</t>
  </si>
  <si>
    <t>43-300 Bielsko-Biała, ul. Sobieskiego 105</t>
  </si>
  <si>
    <t xml:space="preserve">„Fundusze unijne szansą rozwoju obszarów wiejskich” </t>
  </si>
  <si>
    <t>Mieszkańcy Gminy Pilica tj.: rolnicy, osoby należące do  Stowarzyszeń i organizacji pozarządowych działających na terenie Gminy Pilica</t>
  </si>
  <si>
    <t>Gmina Pilica</t>
  </si>
  <si>
    <t>ul. Żarnowiecka 46a,                           42-436 Pilica</t>
  </si>
  <si>
    <t>„Rolnictwo ekologiczne szansą dla młodych rolników – organizacja seminarium i prezentacja przykładów dobrych praktyk w gospodarstwach”</t>
  </si>
  <si>
    <t>Głównym celem operacji jest upowszechnienie przykładów dobrych praktyk w zakresie produkcji i sprzedaży produktów żywnościowych wyprodukowanych metodami ekologicznymi poprzez zastosowanie rozwiązań innowacyjnych służących rozwojowi gospodarstw i kreowaniu nowych miejsc pracy na obszarach wiejskich.</t>
  </si>
  <si>
    <t>Seminarium połączone z wyjazdem studyjnym</t>
  </si>
  <si>
    <t xml:space="preserve">Młodzi rolnicy posiadający własne gospodarstwa lub współgospodarujący z rodzicami zamieszkujący tereny wiejskie województwa śląskiego. </t>
  </si>
  <si>
    <t>Zarząd Krajowy Zwiążku Młodzieży Wiejskiej /Zarząd Wojewódzki Związku Młodzieży Wiejskiej w Katowicach</t>
  </si>
  <si>
    <t>ul. Chmielna  6 lok. 6                            00-020 Warszawa/       ul. Dąbrowskiego 4/4;                                  40-032 Katowice</t>
  </si>
  <si>
    <t xml:space="preserve">Regionalne Spotkanie Liderów Odnowy Wsi z terenu województwa śląskiego 
pt. „WŁĄCZENIE SPOŁECZNE - AKTYWIZACJA OBYWATELSKA – ROZWÓJ WSI”
</t>
  </si>
  <si>
    <t>Wymiana doświadczeń między przedstawicielami gmin, sołtysami, liderami wiejskimi i sympatykami odnowy wsi z terenu województwa śląskiego w zakresie form aktywizowania mieszkańców wsi, w tym zwłaszcza osób młodych i starszych, ze szczególnym uwzględnieniem inicjatyw międzypokoleniowych</t>
  </si>
  <si>
    <t>Lokalni liderzy wiejscy, sołtysi, reprezentanci organizacji pozarządowych, przedstawiciele samorządu gminnego oraz środowiska zainteresowane rozwojem obszarów wiejskich województwa śląskiego</t>
  </si>
  <si>
    <t>Śląski Związek Gmin i Powiatów</t>
  </si>
  <si>
    <t>ul. Kościuszki 43/5,                                       40-048 Katowice</t>
  </si>
  <si>
    <t>IV Festiwal Żuru</t>
  </si>
  <si>
    <t>Organizacja Festiwalu Żuru - aktywizacja społeczna oraz integracja mieszkańców Gminy Pilchowice i mieszkańców terenów ościennych – rozwój współpracy regionalnej i budowanie partnerskich relacji;  włączanie społeczności w podejmowanie inicjatyw służących kultywowaniu dziedzictwa kulturowego, zwłaszcza tradycji kulinarnych – promocja rozpoznawalnego poza Gminą produktu, a tym samym promocja lokalnego folkloru i tradycji;
 wzmacnianie współpracy międzypokoleniowej poprzez angażowanie w organizację Festiwalu różnych grup wiekowych;
 promocja i integracja okolicznych Kół Gospodyń Wiejskich, wymiana doświadczeń, dobrych praktyk;</t>
  </si>
  <si>
    <t>Festiwal, konkurs</t>
  </si>
  <si>
    <t>Mieszkańcy Gminy Pilchowice oraz społeczności terenów ościennych, zwłaszcza Koła Gospodyń Wiejskich, Stowarzyszenie „Pilchowiczanie Pilchowiczanom”, Stowarzyszenie Mieszkańców „Siedem”</t>
  </si>
  <si>
    <t>Gminny Ośrodek Kultury w Pilchowicach</t>
  </si>
  <si>
    <t>ul. Główna 50,                  44-144 Nieborowice</t>
  </si>
  <si>
    <t>Produkty regionalne i tradycyjne szansą rozwoju wsi województwa śląskiego- wyjazd studyjny do woj. małopolskiego</t>
  </si>
  <si>
    <t>Głównym celem operacji jest przeniesienie doświadczeń z woj.. Małopolskiego na teren obszarów wiejskich woj.. Śląskiego w zakresie identyfikacji, rejestracji, produktów tradycyjnych i regionalnych, w tym oznakowanych znakami unijnymi</t>
  </si>
  <si>
    <t>Rolnicy, osoby zajmujące się lokalnym przetwórstwem, członkinie kół gospodyń wiejskich i innych organizacji działających na rzecz rozwoju obszarów wiejskich, osoby zamieszkujące obszary wiejskie, doradcy rolni</t>
  </si>
  <si>
    <t>Śląski Ośrodek Doradztwa Rolniczego w Częstochowie</t>
  </si>
  <si>
    <t>ul. Ks. Kard. S. Wyszyńskiego 70/126,                      42-200 Częstochowa</t>
  </si>
  <si>
    <t>Wyjazd studyjny krajowy</t>
  </si>
  <si>
    <t>Przedmiotem operacji jest zorganiozwanie około 3 dniowego wyjazdu studyjnego do województwa kujawsko-pomorskiego, którego celem jest upowszechnienie dobrych praktyk z zakresu operacji zrealizowanych w ramach priorytetów PROW 2014-2020</t>
  </si>
  <si>
    <t>liczba wyjazdów/wizyt studyjnych</t>
  </si>
  <si>
    <t>Samorząd Województwa Ślaskiego</t>
  </si>
  <si>
    <t>ul. Ligonia 46/ 40-037 Katowice</t>
  </si>
  <si>
    <t>Wyjazd studyjny zagraniczny</t>
  </si>
  <si>
    <t>Przedmiotem operacji jest zorganiozwanie wyjazdu studyjnego do Rumunii, którego celem jest promocja współpracy w sektorze rolnym. Zakres tematyczny: gospodarstwa agrotursytczne, gospodarstwa edukacyjne, produkty regionalne, sprzedaż bezpośrednia</t>
  </si>
  <si>
    <t>Partnerzy KSOW, rolnicy, osoby prowadzące gospodarstwa edukacyjne/agroturystyczne, przedstawiciele instytucji działających na rzecz rozwoju obszarów wiejskich etc.</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</si>
  <si>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</si>
  <si>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Sołtysi z województwa śląskiego, przedstawiciele instytucji działających na rzecz rolnictwa, rozwoju obszarów wiejskich oraz Partnerzy KSOW</t>
  </si>
  <si>
    <t>Przedmiotem operacji jest udział Jednoski Regionalnej KSOW oraz Partnerów KSOW w targach , których celem jest promocja wszelkich form turystyki wiejskiej i agroturystyki, folkloru, produktu lokalnego etc.</t>
  </si>
  <si>
    <t>Jednostka Regionalna KSOW oraz Partnerzy KSOW w tym m.in. LGD z terenu województwa śląskiego.</t>
  </si>
  <si>
    <t>Publikacja ma na celu wprowadzenie innowacyjnościw produkcji roślinnej na terenach wiejskich, wzrost dochodowości gospodarstw i poprawa opłacalności produkcji roślinnej, dostarczenie informacji służbą doradczym oraz instytucjom obsługującym sektor rolny. Temat operacji: 4.2., 4.8, 4.13.</t>
  </si>
  <si>
    <t>Biuletyn/ Broszura</t>
  </si>
  <si>
    <t>1 500 sztuk/3 000 sztuk</t>
  </si>
  <si>
    <t>Producenci rolni, doradztwo rolnicze, firmy handlowo-nasienne, instytucje obsługujące sektor rony w woj. śląskim</t>
  </si>
  <si>
    <t>I , II, III</t>
  </si>
  <si>
    <t xml:space="preserve">COBORU Stacja Doświadczalna Oceny Omian  w Pawłowicach </t>
  </si>
  <si>
    <t>ul. Wiejska 25, 44-180 Toszek</t>
  </si>
  <si>
    <t>Biuletyny i broszury szansą podniesienia efektywności i opłacalności produkcji roślinnej</t>
  </si>
  <si>
    <t>Jurajskie święto plonów – promocja kultury i turystyki</t>
  </si>
  <si>
    <t>Cel główny: promocja zrównoważonego rozwoju obszarów wiejskich.
Cele szczegółowe:
- zaangażowanie społeczności związanej z kulturą powiatu zawierciańskiego i częściowo powiatów, którzy zaprezentują swoje tradycje lokalne, 
- promocja lokalnej tradycji;
-  promocja lokalnej kultury i tradycji;
- promocja turystyczna obszarów wiejskich Jury oraz gminy Włodowice;
- Informowanie społeczeństwa o polityce rozwoju obszarów wiejskich i wsparciu finansowym z UE.
Tematy operacji: 4.5, 4.6, 4.9, 4.13</t>
  </si>
  <si>
    <t>Liczba wystawców/ liczna dni targowych/ szacowana liczba materiałów informacyjno - promocyjnych/ szacowana liczba odwiedzających</t>
  </si>
  <si>
    <t>ok. 8 wystawców/ 1 dzień/ ok. 300 sztuk informatorów i innych materiałów promujących/ 800 osób</t>
  </si>
  <si>
    <t>Rolnicy, mieszkańcy województwa śląskiego, mieszkańcy Gminy Włodowice i gmin ościennych, Koła Gospodyń Wiejskich, turyści, przedstawiciele instytucji rolniczych oraz działających na rzecz rolnictwa, przedstawiciele samorządów gminnych obszaru jury i województwa</t>
  </si>
  <si>
    <t xml:space="preserve">Powiat Zawierciański  </t>
  </si>
  <si>
    <t>ul.  Sienkiewicza 34, 42-400 Zawiercie</t>
  </si>
  <si>
    <t xml:space="preserve">Wpływ funduszy unijnych na rozwój obszarów wiejskich </t>
  </si>
  <si>
    <t>Cele operacji: 1. pokazanie wpływu korzystania ze środków unijnych na rozwój obszarów wiejskich;
2. podniesienie poziomu wiedzy mieszkańców Gminy Pilica na temat sposobu i możliwościach pozyskiwania środków unijnych na rozwój obszarów wiejskich oraz szansach i zagrożeniach z tym związanych;
3. inspirowanie mieszkańców Gminy do sięgania po środki unijne służące rozwojowi terenów wiejskich Gminy – zainspirowanych do sięgania po środki unijne będą 42 osoby podczas dwudniowego szkolenia;
4. podnoszenie jakości życia na obszarach wiejskich poprzez korzystanie ze środków unijnych;
5.  wskazanie dobrych praktyk mających wpływ na rozwój obszarów wiejskich oraz ich promocję.
Temat operacji: 4.2.</t>
  </si>
  <si>
    <t>Liczba szkoleń/ Liczba uczestników/ W tym: Liczba przedstawicieli LGD</t>
  </si>
  <si>
    <t>1 szkolenie/42 uczestników/4 uczestników LGD</t>
  </si>
  <si>
    <t>Mieszkańcy Gminy Pilica tj: rolnicy, osoby należące do stowarzyszeń i organizacji pozarządowych działających na terenie Gminy Pilica</t>
  </si>
  <si>
    <t xml:space="preserve">Gmina Pilica  </t>
  </si>
  <si>
    <t xml:space="preserve"> ul. Żarnowiecka 46a, 42-436 Pilica</t>
  </si>
  <si>
    <t>Rolniczy handel detaliczny szansą dla małych gospodarstw rolniczych</t>
  </si>
  <si>
    <t>Celem realizowanej operacji będzie możliwość zapoznania się z aspektami prawnymi, wymaganiami weterynaryjnymi, sanitarnymi oraz prawem podatkowym w zakresie rolniczego handlu detalicznego, wprowadzonego Ustawą z dnia 16 listopada 2016 roku o zmianie niektórych ustaw w celu ułatwienia sprzedaży żywności przez rolników (Dz. U. poz. 1961). Tematy operacji: 4.1, 4.3, 4.7, 4.9, 4.13.</t>
  </si>
  <si>
    <t>Liczba konferencji/ Liczba uczestników/ w tym: Liczba przedstawicieli LGD/ w tym: Liczba doradców</t>
  </si>
  <si>
    <t>1 dwudniowa konferencja/ 200 uczetsników/ 10 przedstawicieli LGD/ 17 doradców</t>
  </si>
  <si>
    <t>Rolnicy, właściciele małych gospodarstw rolnych położonych na terenie województwa śląskiego.</t>
  </si>
  <si>
    <t>I,II,III,IV</t>
  </si>
  <si>
    <t xml:space="preserve">Śląska Izba Rolnicza     </t>
  </si>
  <si>
    <t>ul. Jesionowa 9A, 40-159 Katowice</t>
  </si>
  <si>
    <t>Wyjazd studyjny na Łotwę i Estonię</t>
  </si>
  <si>
    <t>Cel główny: nawiązanie międzynarodowej współpracy partnerskiej  z lokalnymi grupami działania z Łotwy i Estonii oraz współpracy międzyterytorialnej z lokalną grupą działania na Mazurach - w celu stworzenia sieci kontaktów dla Lokalnej Grupy Działania Perła Jury w Łazach. Temat operacji: 4.1, 4.2, 4.7, 4.9, 4.11, 4.13</t>
  </si>
  <si>
    <t>Liczba wyjazdów studyjnych/ Liczba uczestników/ w tym: Liczba przedstawicieli LGD</t>
  </si>
  <si>
    <t>1 wyjazd studyjny/ 50 uczestników/ 30 przedstawicieli LGD</t>
  </si>
  <si>
    <t>Przedstawiciele LGD Perła Jury i LGD Zielony Wierzchołek Śląska (wśród tych osób będą Przedstawiciele sektora prywatnego i organizacji pozarządowych); przedstawiciele samorządów (partnerzy projektu)</t>
  </si>
  <si>
    <t>III,IV</t>
  </si>
  <si>
    <t>Lokalna Grupa Działania „Perła Jury” w Łazach</t>
  </si>
  <si>
    <t>ul. Jesionowa 1, 42-450 Łazy</t>
  </si>
  <si>
    <t>15-lecie odnowy wsi w wjewództwie śląskim - doświadczenia i prespektywy</t>
  </si>
  <si>
    <t>Głównym celem kongresu będzie promocja odnowy wsi jako idei i metody rozwoju obszarów wiejskich. Kongres stanie się okazją do inspirowania oraz zachęcania przedstawicieli społeczności lokalnych tj. sołtysów, liderów wiejskich i sympatyków odnowy wsi, a także przedstawicieli gmin i organizacji obywatelskich z terenu województwa śląskiego do aktywizacji mieszkańców na rzecz realizowania oddolnych inicjatyw na rzecz rozwoju ich miejscowości w oparciu o prezentowane projekty i przedsięwzięcia, które zrealizowane zostały na przestrzeni ostatnich 15-tu lat w ramach odnowy wsi.  Tematy operacji: 4.1, 4.8, 4.9, 4.12.</t>
  </si>
  <si>
    <t>Kongres</t>
  </si>
  <si>
    <t>Liczba kongresów/ Liczba uczestników/ w tym: przedstawicieli LGD</t>
  </si>
  <si>
    <t>1 kongres/ 60 uczestników/ 5 przedstawicieli LGD</t>
  </si>
  <si>
    <t>Lokalni liderzy wiejscy, sołtysi, reprezentanci organizacji obywatelskich działających na obszarach wiejskich, przedstawiciele LGD z województwa śląskiego, a także przedstawiciele samorządu gminnego oraz środowiska zainteresowane rozwojem obszarów wiejskich terenu województwa śląskiego</t>
  </si>
  <si>
    <t xml:space="preserve">Śląski Związek Gmin i Powiatów   </t>
  </si>
  <si>
    <t>ul. Kościuszki 43/5, 40-048 Katowice</t>
  </si>
  <si>
    <t>III, IV</t>
  </si>
  <si>
    <t>Liczba wyjazdów studyjnych/ Liczba uczestników</t>
  </si>
  <si>
    <t>Być przedsiębiorczym na śląskiej wsi</t>
  </si>
  <si>
    <t xml:space="preserve">Celem zorganizowanej konferencji połączonej z wizytami studyjnymi jest rozwój obszarów wiejskich poprzez pozyskanie informacji i wiedzy przez 50 mieszkańców województwa śląskiego nt. możliwych aktywności i działań podnoszących jakość życia na obszarach wiejskich, przyczyniających się do ich rozwoju, pokazanie możliwości wsparcia finansowego, wymiana doświadczeń, pokazanie dobrych praktyk i tradycji regionu, aktywizacja mieszkańców gminy Strumień pod kątem społecznym, kulturowym  i turystycznym. Tematy operacji: 4.1, 4.8, 4.9, 4.12 </t>
  </si>
  <si>
    <t>Wyjazd studyjny, konferencja, materiał drukowany, reportaż fotograficzny</t>
  </si>
  <si>
    <t>1. Liczba wyjazdów studyjnych/ liczba uczestników wyjazdu/ w tym przedstawicieli LGD/ w tym: liczba doradców. 2. Liczba konferencji/ Liczba uczestników/ w tym: liczba przedstawicieli LGD/ w tym: liczba doradców 3. Nakład 4. Wskaźnik produktu - Ilość reportaży fotograficznych</t>
  </si>
  <si>
    <t>1. 1 wyjazd studyjny/ 50 osób/ 2 przedstawicieli LGD wyjazdu/ 6 doradców podczas wyjazdu 2. 1 konferencja/ 50 uczestników/ 2 przedstawicieli LGD/ 4 doradców 3. 1 500 sztuk folderów 4. 1 reportaż fotograficzny</t>
  </si>
  <si>
    <t>Mieszkańcy obszarów wiejskich województwa śląskiego- przedstawiciele organizacji pozarządowych, lokalni liderzy, osoby zajmujące się przedsiębiorczością na wsi</t>
  </si>
  <si>
    <t xml:space="preserve">Gmina Strumień    </t>
  </si>
  <si>
    <t>ul. Rynek 4, 43-246 Strumień</t>
  </si>
  <si>
    <t>Babcia gotuje wnuczka smakuje - festiwal kuchni</t>
  </si>
  <si>
    <t>Głównym celem projektu jest promocja zrównoważonego rozwoju obszarów wiejskich, podniesienie jakości życia na wsi oraz poziomu aktywności wielopokoleniowej społecznej wiejskiej w gminie Dąbrowa Zielona poprzez organizację festiwalu kuchni, wystawę lokalnych producentów rolnych oraz stoisk informacyjno – promocyjnych. Tematy operacji: 4.1, 4.5, 5.6, 4.9, 4.10, 4.12.</t>
  </si>
  <si>
    <t>Impreza plenerowa, stoisko informacyjno-promocyjne, konkurs</t>
  </si>
  <si>
    <t>1. Liczba wystawców/ Liczba dni targowych/ Szacowana liczba materiałów informacyjno-promocyjnych/ Szacowana liczba odwiedzających 2. Powierzchnia wystawiennicza/ Liczba odwiedzających stoisko 3. Liczba konkursów/ Liczba uczestników/ Liczba laureatów</t>
  </si>
  <si>
    <t>1. 3 wystawców/ 1 dzień/ 1 e-1ydanie/ 990 osób 2. 57 m2/ 990 osób odwiedzających 3. 2 konkursy/ 8 zespołów/ 6 laureatów</t>
  </si>
  <si>
    <t>Uczestnicy festiwalu, którzy pochodzą z terenów wiejskich – w dużej mierze z terenu Gminy Dąbrowa Zielona</t>
  </si>
  <si>
    <t xml:space="preserve">Gmina Dąbrowa Zielona   </t>
  </si>
  <si>
    <t>ul. Plac Kościuszki 31, 42-265 Dąbrowa Zielona</t>
  </si>
  <si>
    <t>Mieszkańcy aktywnie w lokalnej inicjatywie. Dożynki gminne</t>
  </si>
  <si>
    <t xml:space="preserve">Cel główny: włączenie mieszkańców gminy do realizacji lokalnego projektu
Cele szczegółowe:  pobudzenie 10 lokalnych organizacji i podmiotów życia społecznego do współpracy poprzez wspólną organizację konkursu i imprezy plenerowej, zwiększenie zaangażowania grupy około 20 seniorów i młodzieży (do 10 osób) poprzez włączenie w realizację lokalnego projektu, wspólna organizacja propozycji spędzenia wolnego czasu, kultywowanie wiejskich tradycji poprzez dożynki i konkurs wieńców dożynkowych przez mieszkańców gminy.  Tematy operacji: 4.1.
</t>
  </si>
  <si>
    <t>Impreza plenerowa, konkurs</t>
  </si>
  <si>
    <t>1. Liczba wystawców/ Liczba dni targowych/ Szacowana liczba materiałów informacyjno-promocyjnych/ Szacowana liczba odwiedzających 2. Liczba konkursów/ Liczba uczestników/ Liczba laureatów</t>
  </si>
  <si>
    <t>1. 3 gminne KGW/ 1 dzień/  30 sztuk plakatów/900 uczestników 2. 1 konkurs/ 10 osób/ 3 nagrodzone zespoły/osoby</t>
  </si>
  <si>
    <t>Mieszkańcy Gminy Chybie</t>
  </si>
  <si>
    <t>I, II, III, IV</t>
  </si>
  <si>
    <t xml:space="preserve">Gminny Ośrodek Kultury  </t>
  </si>
  <si>
    <t>ul. Bielska 51, 43-520 Chybie</t>
  </si>
  <si>
    <t>Koła Gospodyń Wiejskich Powiatu Kłobuckiego</t>
  </si>
  <si>
    <t>Celem operacji jest wydanie publikacji, która ma za zadanie wzbudzić entuzjazm wśród młodych ludzi dla przejawów takich aktywności, jak działalność kół gospodyń wiejskich. Periodyk ma uświadomić młodym mieszkańcom powiatu kłobuckiego, że kgw, to nie tylko cykliczne spotkania starszych osób, ale przede wszystkim kgw bronią praw, reprezentują interesy i działają na rzecz poprawy sytuacji społeczno - zawodowej kobiet wiejskich oraz ich rodzin. Tematy operacji: 4.7, 4.9, 4.13.</t>
  </si>
  <si>
    <t>2 000 egzemplarzy</t>
  </si>
  <si>
    <t>Dzieci i młodzież w wieku szkolnym, oraz osoby dorosłe zamieszkałe na terenach wiejskich powiatu kłobuckiego.</t>
  </si>
  <si>
    <t>II, III, IV</t>
  </si>
  <si>
    <t xml:space="preserve">Powiat Kłobucki  </t>
  </si>
  <si>
    <t>ul. Rynek im. Jana Pawła II 13,                    42-100 Kłobuck</t>
  </si>
  <si>
    <t>Uprawa trufli - przedsiębiorczość i zrównoważony rozwój obszarów wiejskich jury krakowsko-częstochowskiej</t>
  </si>
  <si>
    <t>Celem projektu jest wymiana doświadczeń oraz wiedzy know-how z zakresu innowacyjnej uprawy trufli pomiędzy 20 młodymi mieszkańcami wsi z Polski (jury krakowsko-częstochowskiej) i Włoch. Celami szczegółowymi są:
- promowanie i rozwój przedsiębiorczości na obszarach wiejskich, ze szczególnym uwzględnieniem uprawy trufli, przykłady dobrych praktyk we Włoszech,
- poznanie innowacyjnych i nowych technologii uprawy trufli oraz roli nauki w transferze wiedzy i innowacji,
- przedstawienie przykładów dywersyfikacji obszarów wiejskich, ze szczególnym uprawy trufli oraz włoskiej „Szkoły trufli” jako działania wspólnego na obszarach wiejskich.
Tematy operacji: 4.1, 4.2, 4.3, 4.5, 4.6, 4.7, 4.8, 4.9, 4.11, 4.13.</t>
  </si>
  <si>
    <t>Liczba wyjazdów studyjnych/ Liczba uczestników/ w tym: liczba przedstawicieli LGD/ w tym: liczba doradców</t>
  </si>
  <si>
    <t>1 wyjazd/ 20 uczestników/ 2 przedstawicieli LGD/ 2 doradców</t>
  </si>
  <si>
    <t>Młodzi mieszkańcy wsi, rolnicy, urzędnicy, społecznicy, przedsiębiorcy.</t>
  </si>
  <si>
    <t xml:space="preserve">Częstochowskie Stowarzyszenie Rozwoju Małej Przedsiębiorczości </t>
  </si>
  <si>
    <t>ul. Wyszyńskiego 70/126,                    42-200 Częstochowa</t>
  </si>
  <si>
    <t xml:space="preserve">Festiwal kultury Polskiej i Żydwoskiej "XV Świeto Ciulimu-Czulentu" </t>
  </si>
  <si>
    <t>Celem operacji jest jest promocja zrównoważonego rozwoju obszarów wiejskich poprzez przybliżenie mieszkańcom i osobom przyjeżdżającym historii, zwyczajów i kultury żydowskiej, a także ukazaniem tego, jak w przeszłości przenikały się kultury polska i żydowska. Tematy operacji: 4.1, 4.9.</t>
  </si>
  <si>
    <t>Liczba wystawców/ Liczba dni targowych/ Szacowana liczba materiałów informacyjno-promocyjnych/ Szacowana liczba odwiedzających</t>
  </si>
  <si>
    <t xml:space="preserve">ok. 60 stoisk wystawienniczych/  3 dni/ Zaproszenia 500 szt., Plakat 200 szt., Afisz 300 szt., Plakietka festiwalowa 300 szt., 4 banery informujące o festiwalu/ 12 000 osób
</t>
  </si>
  <si>
    <t>Mieszkańcy Gminy Lelów i gmin okolicznych, turyści</t>
  </si>
  <si>
    <t xml:space="preserve">Gminny Ośrodek Kultury        </t>
  </si>
  <si>
    <t>ul. Szczekocińska 31, 42-235 Lelów</t>
  </si>
  <si>
    <t>XXII Gliwicki Kiermasz Żywności Ekologicznej i Tradycyjnej - Natura, zdrowie, kultura</t>
  </si>
  <si>
    <t>Celem głównym realizacji operacji jest skrócenie łańcucha dostaw żywności poprzez organizację XXI Gliwickiego Kiermaszu Żywności Ekologicznej i Tradycyjnej. Dzięki organizacji targów, ok. 50 wystawców jest zmotywowanych do budowania bezpośrednich kontaktów z konsumentami, a także mogą promować i sprzedawać swoje produkty oraz budować sieć odbiorców (konsumenci indywidualni, właściciele sklepów, restauracji a także przetwórcy), skracając przy tym łańcuch dostaw, co pozytywnie wpływa na rentowność gospodarstwa i dostępność żywności ekologicznej dla konsumentów w ciągu roku. Również konsumenci  mają możliwość poznania czym jest żywność ekologiczna i tradycyjna, a także poznać tradycje wsi z różnych części Polski.  Tematy operacji: 4.3.</t>
  </si>
  <si>
    <t>Targi</t>
  </si>
  <si>
    <t>50 wystawców/ 1 dzień/ 5 000 ulotek/ 2 000 uczestników</t>
  </si>
  <si>
    <t xml:space="preserve">Rolnicy i przetwórcy </t>
  </si>
  <si>
    <t xml:space="preserve">Polski Klub Ekologiczny w Krakowie Koło Miejskie w Gliwicach   </t>
  </si>
  <si>
    <t xml:space="preserve"> ul. Ziemowita 1 lok. III p., 44-100 Gliwice</t>
  </si>
  <si>
    <t>Akademickie Forum Zrównoważonego Rozwoju Obszarów Wiejskich</t>
  </si>
  <si>
    <t>Głównym celem realizacji zadania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Celami szczegółowymi zadania są:
- Promocja umiarkowanego wykorzystywania zasobów środowiska naturalnego przez mieszkańców obszarów wiejskich 
- Zwiększenie rentowności gospodarstw i konkurencyjności rolnictwa oraz promowanie innowacji w gospodarstwach.
- Promocja wsi jako miejsca przyjaznego do życia, wypoczynku i rozwoju zawodowego.
Tematy operacji: 4.2, 4.3, 4.4, 4.5, 4.6, 4.7, 4.8, 4.9.</t>
  </si>
  <si>
    <t>1 wyjazd/ 40 uczestników</t>
  </si>
  <si>
    <t>Młodzi rolnicy, domownicy rolników lub młodzi mieszkańcy obszarów wiejskich zamieszkujący tereny wiejskie województwa śląskieg</t>
  </si>
  <si>
    <t>Wędrówka Sandromierskim Szlakiem Jabłkowym - wyjazd studyjny do województwa świętokrzyskiego</t>
  </si>
  <si>
    <t>Głównym celem realizacji zadania jest upowszechnienie innowacji w dziedzinie turystyki wiejskiej oraz przykładów podnoszenia jakości życia na obszarach wiejskich poprzez kultywowanie dziedzictwa kulturowego i promocję produktu lokalnego. Celami szczegółowymi zadania są:
-  Promocja wsi wśród beneficjentów zadania jako miejsca przyjaznego do życia, wypoczynku i rozwoju zawodowego poprzez przedstawienie atrakcyjnych form urozmaicenia oferty turystycznej wpływającej na rozwój obszarów wiejskich.
- Promowanie wśród uczestników wyjazdu studyjnego wykorzystania funduszy europejskich w celu rozwoju turystyki na obszarach wiejskich sprzyjającej tworzeniu nowych miejsc pracy oraz aktywizacji społeczności lokalnej.
 Temat operacji: 4.2, 4.5, 4.7, 4.8, 4.9, 4.13</t>
  </si>
  <si>
    <t>Liczba wyjazdów studyjnych/ Liczba uczestników/ w tym: liczba przedstawicieli LGD</t>
  </si>
  <si>
    <t>1 wyjazd/ 30 uczestników/ 2 przedstawicieli LGD</t>
  </si>
  <si>
    <t xml:space="preserve">Młodzi rolnicy, sadownicy, młodzi liderzy społeczności lokalnych oraz członkowie organizacji pozarządowych i grup nieformalnych województwa śląskiego </t>
  </si>
  <si>
    <t>Związek Młodzieży Wiejskiej</t>
  </si>
  <si>
    <t xml:space="preserve"> ul. Chmielna 6/6, 00-020 Warszawa</t>
  </si>
  <si>
    <t>Budżet brutto operacji
 (w zł)</t>
  </si>
  <si>
    <t>2 i 3</t>
  </si>
  <si>
    <t>Udział w Targach Ekologia dla Rodziny ECOFAMILY 2016  w Kielcach</t>
  </si>
  <si>
    <t>Celem udziału w targach jest promowanie innowacji w rolnictwie, produkcji żywności oraz walorów turystycznych i gospodarczych województwa świętokrzyskiego. Służą one też aktywizacji mieszkańców wsi na rzecz podejmowania inicjatyw w zakresie rozwoju obszarów wiejskich, w tym kreowania miejsc pracy na terenach wiejskich</t>
  </si>
  <si>
    <t xml:space="preserve">Liczba osób odwiedzających Targi </t>
  </si>
  <si>
    <t>Do udziału w targach zostaną zaproszeni przedstawiciele Grup Producenckich z województwa świętokrzyskiego oraz członkowie Sieci Dziedzictwo Kulinarne Świętokrzyskie</t>
  </si>
  <si>
    <t>Urząd Marszałkowski Województwa Świętokrzyskiego</t>
  </si>
  <si>
    <t>al. IX Wieków Kielc 3 25-516 Kielce</t>
  </si>
  <si>
    <t>Organizacja działania propagującego produkt regionalny województwa świętokrzyskiego podczas Spotkania Noworocznego Członków Warszawskiego Klubu Przyjaciół Ziemi Kieleckiej</t>
  </si>
  <si>
    <t xml:space="preserve">Celem imprezy jest zwiększenie udziału zainteresowanych stron we wdrażaniu inicjatyw na rzecz rozwoju obszarów wiejskich oraz promowanie innowacji na terenach wiejskich. 
Spotkanie Noworoczne Członków Warszawskiego Klubu Przyjaciół Ziemi Kieleckiej   odbywa się  corocznie w Warszawie
</t>
  </si>
  <si>
    <t>Wśród uczestników będą członkowie Warszawskiego Klubu Przyjaciół Ziemi Kieleckiej, zaproszeni goście z Warszawy i województwa świętokrzyskiego oraz przedstawiciele instytucji branżowych</t>
  </si>
  <si>
    <t>Prezentacja produktu regionalnego podczas wydarzenia pn.„Świętokrzyska Victoria”</t>
  </si>
  <si>
    <t>Celem realizacji operacji jest aktywizacja mieszkańców wsi na rzecz podejmowania inicjatyw w zakresie społecznego i gospodarczego rozwoju obszarów wiejskich poprzez włączenie społeczności wiejskiej do działań prezentujących lokalną kulturę, kuchnię i tradycję. Celem działania jest promocja obszarów wiejskich województwa świętokrzyskiego, regionalnych potraw tradycyjnych oraz podniesienie świadomości i tożsamości kulturalnej mieszkańców naszego regionu</t>
  </si>
  <si>
    <t xml:space="preserve">Prezentacja produktu regionalnego wraz z degustacją </t>
  </si>
  <si>
    <t xml:space="preserve">Liczba uczestników wydarzenia  </t>
  </si>
  <si>
    <t>Przedstawiciele samorządu, przedsiębiorcy i osobowości regionu świętokrzyskiego</t>
  </si>
  <si>
    <t>Prezentacja produktu regionalnego podczas Mistrzostw Polski Urzędów Marszałkowskich w Piłce Nożnej Halowej „Świętokrzyskie 2016”</t>
  </si>
  <si>
    <t xml:space="preserve">Liczba uczestników wydarzenia </t>
  </si>
  <si>
    <t>Przedstawiciele samorządów, samorządowych jednostek organizacyjnych z regionu świętokrzyskiego oraz innych województw</t>
  </si>
  <si>
    <t>Organizacja Finału Regionalnego Konkursu „Nasze Kulinarne Dziedzictwo – Smaki Regionów”</t>
  </si>
  <si>
    <t>Celem realizacji operacji jest aktywizacja mieszkańców wsi na rzecz podejmowania inicjatyw w zakresie rozwoju obszarów wiejskich poprzez włączenie społeczności wiejskiej do działań promujących lokalną kulturę, kuchnię i tradycję</t>
  </si>
  <si>
    <t>Koła gospodyń wiejskich, gospodarstwa agroturystyczne, członkowie Sieci Dziedzictwo Kulinarne Świętokrzyskie, przedstawiciele instytucji z branży rolnictwa i żywności województwa świętokrzyskiego, społeczność lokalna</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</si>
  <si>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</si>
  <si>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t>
  </si>
  <si>
    <t>Liczba uczestników wydarzenia</t>
  </si>
  <si>
    <t>Społeczność lokalna , organizacje zaangażowane w rozwój obszarów wiejskich, producenci żywności</t>
  </si>
  <si>
    <t xml:space="preserve">Targi Technologii Sadowniczych i Warzywniczych HORTI-TECH
</t>
  </si>
  <si>
    <t>Do udziału w targach zostaną zaproszeni przedstawiciele Grup Producenckich z województwa świętokrzyskiego oraz instytucje branżowe,  którzy w ten sposób uzyskają możliwość zaprezentowania swojej działalności szerokiej rzeszy odwiedzających. Targi skierowane są zarówno do rolników i mieszkańców  naszego regionu jak też chętnych z całej Polski</t>
  </si>
  <si>
    <t>2 i 3, 4 i 5, 6 (włączenie społeczne)</t>
  </si>
  <si>
    <t>1,2,3,5,6</t>
  </si>
  <si>
    <t>Wsparcie organizacji cyklicznych "XXV Spotkań Sadowniczych SANDOMIERZ 2016" o charakterze targowo - wystawienniczo konferencyjnym w celu ułatwienia transferu wiedzy i innowacji w rolnictwie oraz zwiększenia rentowności o konkurencyjności gospodarstw sadowniczych</t>
  </si>
  <si>
    <t>Celem „Spotkań” jest przekaz wiedzy o innowacjach technologicznych i trendach europejskich wynikających ze Wspólnej Polityki Rolnej oraz światowych w zakresie przedsiębiorczości, organizacji i ekonomiki prowadzenia upraw sadowniczych. Tematyka przekazów wynika z problemów minionego sezonu uprawowego oraz trendów rynkowych</t>
  </si>
  <si>
    <t>Spotkanie- konferencja</t>
  </si>
  <si>
    <t>Producenci, pracownicy doradztwa, nauczyciele szkół rolniczych, pracownicy naukowi instytutów branżowych, dydaktyczni oraz administracji związanej z sadownictwem</t>
  </si>
  <si>
    <t>Świętokrzyska Izba Rolnicza w Kielcach</t>
  </si>
  <si>
    <t>ul. Chopina 15/3      25-356 Kilece</t>
  </si>
  <si>
    <t>6 (włączenie społeczne)</t>
  </si>
  <si>
    <t>Olimpiada Młodych Producentów Rolnych Finał Krajowy</t>
  </si>
  <si>
    <t xml:space="preserve">Olimpiada szkoleniowa </t>
  </si>
  <si>
    <t>Grupa docelowa to młodzież, studenci, młodzi rolnicy, uczniowie szkół rolniczych, przedstawiciele środowisk wiejskich</t>
  </si>
  <si>
    <t>ul. Chmielna 6/6       20-020 Warszawa</t>
  </si>
  <si>
    <t>Organizacja wyjazdu studyjnego na XVIII Międzynarodową Wystawę Rolniczą AGRO SHOW w Bednarach w celu identyfikacji, gromadzenia i upowszechniania dobrych praktyk mających wpływ na obszary wiejskie</t>
  </si>
  <si>
    <t>Celem wyjazdu studyjnego będzie zapoznanie uczestników z formami różnicowania dochodów na obszarach wiejskich z uwzględnieniem uwarunkowań historycznych, środowiska naturalnego i oczekiwań potencjalnych klientów</t>
  </si>
  <si>
    <t>Rolnicy i domownicy gospodarstw rolnych czynnie zaangażowani w pracę w gospodarstwie, producenci, doradcy, przedstawiciele administracji rządowej i samorządowej</t>
  </si>
  <si>
    <t>ul. Chopina 15/3       25-356 Kilece</t>
  </si>
  <si>
    <t>Wymiana doświadczeń w zakresie rozwoju obszarów wiejskich poprzez działalność lokalnych stowarzyszeń na przykładzie działań Świętokrzyskiej Izby Rolniczej i Świętokrzyskiej Federacji Agroturystyki i Turystyki Wiejskiej "Ziemia Świętokrzyska"</t>
  </si>
  <si>
    <t>Celem operacji jest zwiększenie wiedzy i włączenie osób z lokalnych środowisk do rozwoju w ogóle, w  tym gospodarczego na obszarach wiejskich. Dostarczenie konkretnej, niezbędnej wiedzy osobom zainteresowanym działaniem na rzecz rozwoju, wykorzystanie doświadczeń ŚIR i ŚFAiTW w działalności przyczyni się do aktywizacji mieszkańców zainteresowanych włączeniem się w korzystną zmianę w swoich środowiskach</t>
  </si>
  <si>
    <t>Uczestnikami będą liderzy wiejskich organizacji i grup nieformalnych oraz działacze ŚIR i ŚFAiTW – łącznie ok. 150 osób, które poprzez udział w projekcie posiądą wiedzę i zostaną wyposażeni w konkretne umiejętności – formułowania wniosków projektowych</t>
  </si>
  <si>
    <t>Organizacja konferencji podczas imprezy pn.: „Wojewódzkie Święto Kwitnącej Wiśni – Nowe 2016”</t>
  </si>
  <si>
    <t>Celem Konferencji jest zwiększenie udziału zainteresowanych stron we wdrażaniu inicjatyw na rzecz rozwoju obszarów wiejskich oraz aktywizacja mieszkańców wsi na rzecz podejmowania inicjatyw w zakresie rozwoju obszarów wiejskich</t>
  </si>
  <si>
    <t>Uczestnikami imprezy będą zarówno producenci wiśni, lokalna społeczność, zaproszeni goście oraz podmioty funkcjonujące w otoczeniu produkcji, konsumenci i odbiorcy wiśni, przedstawiciele instytutów naukowych i instytucji branżowych</t>
  </si>
  <si>
    <t>Spółdzielnia Producentów Owoców i Warzyw „Nadwiślanka” w Ożarowie</t>
  </si>
  <si>
    <t>ul. Kościuszki 34     27-530 Ożarów</t>
  </si>
  <si>
    <t xml:space="preserve">Promocja produktów lokalnych poprzez organizację konkursu kulinarnego -"Przez Żołądek do serca" </t>
  </si>
  <si>
    <t>Głównym celem operacji pn. „Promocja produktów lokalnych poprzez organizację konkursu kulinarnego - "Przez Żołądek do serca” jest zorganizowanie konkursu kulinarnego, który pozwoli przedstawicielom społeczności lokalnych z 13 powiatów województwa świętokrzyskiego zaprezentować swój dorobek kulinarny oraz kulturowy</t>
  </si>
  <si>
    <t>Projekt pn. „Promocja produktów lokalnych poprzez organizację konkursu kulinarnego - "Przez Żołądek do serca ” skierowany jest do 30 podmiotów/organizacji: gospodarstw agroturystycznych, branży gastronomicznej oraz Kół Gospodyń Wiejskich z 13 powiatów województwa świętokrzyskiego. Grupa 30 podmiotów/organizacji reprezentowana będzie przez 5-7 osób w związku z tym grupa bezpośrednich odbiorców operacji wyniesie minimum 180 osób realizacja operacji przyczyni się do włączenia w przedsięwzięcie mieszkańców województwa świętokrzyskiego zainteresowanych kulinariami, kulturą ludową podczas realizacji wystawy konkursowej</t>
  </si>
  <si>
    <t>Stowarzyszenie "Tradycja i Nowoczesność"</t>
  </si>
  <si>
    <t>Celiny 28                 26-035 Raków</t>
  </si>
  <si>
    <t>1,4,5</t>
  </si>
  <si>
    <t>2, 5</t>
  </si>
  <si>
    <t>Organizacja i Przeprowadzenie Ogólnopolskiego Festiwalu Artystycznego Wsi Polskiej 2016</t>
  </si>
  <si>
    <t>Celem realizacja zadania jest aktywizacja mieszkańców wsi na rzecz podejmowania nowych inicjatyw, a także promowanie włączenia społecznego, zmniejszenia ubóstwa oraz rozwoju gospodarczego na obszarach wiejskich.
Pielęgnowanie i kultywowanie zwyczajów jest fundamentem tożsamości społeczeństwa i regionów. Dziedzictwo kulturowe stanowi podwaliny tożsamości lokalnej, regionalnej i krajowej. Jego zachowanie i ochrona, jak też wzmocnienie tożsamości społecznej na szczeblu lokalnym, regionalnym i ogólnopolskim, są zasadniczymi elementami trwałości, które pozwolą zachować wartości wspólne dla przyszłych pokoleń oraz utrzymania tradycji i wiedzy</t>
  </si>
  <si>
    <t xml:space="preserve">Festiwal </t>
  </si>
  <si>
    <t xml:space="preserve">Zespoły folklorystyczne z terenu Polski, występujące na scenach całego świata. Zarówno amatorskie, jak i zawodowe zespoły będące często narodowymi, etnicznymi bądź regionalnymi zespołami pieśni i tańca przedstawiającymi swój repertuar w formie widowiskowej i typowo scenicznej, a także
społeczność lokalna
</t>
  </si>
  <si>
    <t>Wojewódzki Dom Kultury w Kielcach</t>
  </si>
  <si>
    <t>ul. ks. Piotra Ściegiennego 2       25-033 Kielce</t>
  </si>
  <si>
    <t>Szkolenie lokalnych grup działania województwa świętokrzyskiego</t>
  </si>
  <si>
    <t xml:space="preserve">Celem operacji jest:
Podniesie kompetencji 36 osób reprezentujących lgd w zakresie wykonywanych zadań, związanych z realizacją lokalnych strategii rozwoju w szczególności zapewnienia:
- wysokiej jakości usług doradczych dla beneficjentów działania Leader wdrażanego w ramach PROW 2014-2020,
- prawidłowego przeprowadzenia naborów wniosków i konkursów na powierzenie grantów.
</t>
  </si>
  <si>
    <t>Grupą docelową projektu są pracownicy lokalnych grup działania województwa świętokrzyskiego. Założono zatem, że w szkoleniu weźmie udział co najwyżej 2 osoby z każdej grupy (osoba świadcząca doradztwo oraz osoba administracyjnie wdrażająca procedury wyboru)</t>
  </si>
  <si>
    <t>Świętokrzyska Sieć LGD</t>
  </si>
  <si>
    <t>Plac Staszica 6       26-021 Daleszyce</t>
  </si>
  <si>
    <t>Organizacja X Festiwalu Ludowego im. Stefana Ostrowskiego i Jana Jawora</t>
  </si>
  <si>
    <t>Operacja pn. ORGANIZACJA X FESTIWALU LUDOWEGO IM. STEFANA OSTROWSKIEGO 
I JANA JAWORA ma na celu zwiększenie udziału zainteresowanych stron we wdrażaniu inicjatyw na rzecz rozwoju obszarów wiejskich oraz aktywizację mieszkańców wsi na rzecz podejmowania inicjatyw w zakresie rozwoju obszarów wiejskich. Celem jest również zainteresowanie jak najszerszych kręgów społeczeństwa tematyką propagowania i prowadzenia rolnictwa ekologicznego poprzez wytwarzanie produktów zaliczanych do zdrowej żywności</t>
  </si>
  <si>
    <t>Operacja adresowana jest do odbiorców w różnym wieku, zarówno osób dorosłych jak i młodzieży i dzieci z regionu województwa świętokrzyskiego i przybyłych gości. Odbiorcami projektu będą mieszkańcy okolicznych wsi i miast. Uczestniczyć w niej będą Panie skupione w Kołach Gospodyń Wiejskich z terenu Powiatu Jędrzejowskiego – przewidywana obecność około dwudziestu kół oraz około siedemnastu kapel, zespołów folklorystycznych i zespołów pieśni i tańca</t>
  </si>
  <si>
    <t>Urząd Miejski w Sędziszowie</t>
  </si>
  <si>
    <t>ul. Dworcowa 20    28-340 Sędziszów</t>
  </si>
  <si>
    <t>Upowszechnianie dobrych praktyk w zakresie rozwoju obszarów wiejskich poprzez organizację XIX Dnia Świętokrzyskiej Truskawki</t>
  </si>
  <si>
    <t>Operacja ma na celu promowanie podnoszenia jakości życia na obszarach wiejskich, wartości kapitału społecznego, a także wzbogacenie atrakcyjności gminy Bieliny zarówno dla jej mieszkańców, jak i turystów odwiedzających Góry Świętokrzyskie poprzez organizację XIX edycji Dnia Świętokrzyskiej Truskawki</t>
  </si>
  <si>
    <t xml:space="preserve">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także mieszkańcy sąsiednich gmin, powiatu, regionu a także turyści z kraju i zza granicy, którzy zwłaszcza w okresie wiosenno-letnim odwiedzają Góry Świętokrzyskie i poszukują ciekawej oferty spędzenia wolnego czasu
</t>
  </si>
  <si>
    <t>Gmina Bieliny</t>
  </si>
  <si>
    <t>ul. Partyzantów 3    26-004 Bieliny</t>
  </si>
  <si>
    <t>Organizacja konkursu "Na Najpiękniejszy Wieniec Dożynkowy" podczas XVI Świętokrzyskich Dożynek Wojewódzkich</t>
  </si>
  <si>
    <t>Celem projektu jest aktywizacja mieszkańców wsi na rzecz podejmowania inicjatyw w zakresie rozwoju obszarów wiejskich, rozbudzenie społecznej świadomości i kreowanie właściwych postaw społecznych poprzez aktywny udział w działaniach kulturotwórczych, promowanie włączenia społecznego, zmniejszenie ubóstwa oraz rozwoju gospodarczego na obszarach wiejskich, a także zaprezentowanie szerszemu gronu odbiorców artystycznego kunsztu tworzenia wyróżniającego się pięknem i oryginalnością na szczeblu gminnym, powiatowym, wojewódzkim i ogólnopolskim</t>
  </si>
  <si>
    <t>Grupę docelową przedsięwzięcia stanowić będzie społeczność lokalna prezentująca gminy i powiaty województwa świętokrzyskiego, w tym reprezentowanych przez koła gospodyń wiejskich, zespoły pieśni i tańca, zespoły śpiewacze, kapele</t>
  </si>
  <si>
    <t>ul. ks. Piotra Ściegiennego 2        25-033 Kielce</t>
  </si>
  <si>
    <t>Promocja wartości kulturowych obszarów wiejskich województwa Świętokrzyskiego podczas Dożynek Prezydenckich w Spale</t>
  </si>
  <si>
    <t>Celem projektu jest stworzenie atrakcyjnego świadectwa wiedzy o naszym regionie, który będzie stanowił również płaszczyznę wymiany kulturalnej pomiędzy województwami, uczestnikami, społecznością lokalną na arenie ogólnopolskiej oraz aktywizacja mieszkańców wsi na rzecz podejmowania inicjatyw w zakresie rozwoju obszarów wiejskich poprzez promowanie włączenia społecznego, zmniejszenia ubóstwa oraz rozwoju gospodarczego obszarów wiejskich</t>
  </si>
  <si>
    <t xml:space="preserve">Twórcy ludowi, rękodzielnicy, zespoły folklorystyczne, koła gospodyń wiejskich, delegacje wieńcowe, wystawcy, rolnicy, producenci rolni, społeczność ogólnokrajową
</t>
  </si>
  <si>
    <t>Promowanie wartości kulturowych poprzez organizację XVI Świętokrzyskich Dożynek Wojewódzkich</t>
  </si>
  <si>
    <t>Głównym celem projektu jest promocja, aktywizacja mieszkańców wsi, rozbudzenie społecznej świadomości i kreowanie właściwych postaw społecznych wobec działań kulturotwórczych wspierających inicjatywy lokalne poprzez zmniejszenie ubóstwa oraz rozwoju gospodarczego na obszarach wiejskich. Jako priorytet traktujemy wypracowanie integralnej nici współpracy porozumienia pomiędzy gminą-powiatem-województwem na rzecz nowych inicjatyw społecznych w celu aktywizacji mieszkańców wsi. 
Celem realizacji przedsięwzięcia jest również stworzenie dogodnych warunków pracy artystycznej, do wspólnego spędzania czasu w podejmowaniu wyzwań, jako jednego z głównych czynników wpływających na prawidłowe wypełnianie społeczne, angażując osoby z grup zagrożonych wykluczeniem społecznym przy współpracy z instytucjami kultury, samorządami</t>
  </si>
  <si>
    <t xml:space="preserve">Twórcy ludowi, rękodzielnicy, zespoły folklorystyczne, koła gospodyń wiejskich, delegacje wieńcowe, wystawcy, rolnicy, producenci rolni,
 społeczność lokalna. 
</t>
  </si>
  <si>
    <t>LGD Świętokrzyskie ponad wszystkie! - AGROTRAVEL - wynajem powierzchni targowej, zabudowa, wyposażenie</t>
  </si>
  <si>
    <t xml:space="preserve">Cel główny operacji: Promocja bogactwa kultury ludowej, przyrodniczej, historycznej oraz produktów lokalnych i oferty pobytowej Lokalnych Grup Działania zrzeszonych w Świętokrzyskiej Sieci LGD poprzez udział w Międzynarodowe Targi Turystyki Wiejskiej i Agroturystyki AGROTRAVEL 2016.
Cele szczegółowe:
Wzmocnienie współpracy pomiędzy 13 Lokalnymi Grupami Działania zrzeszonymi w Świętokrzyskiej Sieci LGD oraz kolejnymi 3 LGD-ami działającymi w Województwie Świętokrzyskim oraz LGD-ami z innych regionów Polski
</t>
  </si>
  <si>
    <t>Grupą docelową operacji są mieszkańcy regionów, w których zaplanowano udział w Targach, a także mieszkańcy regionu, turyści z Polski i zagranicy odwiedzający to wydarzenia, podmioty, instytucje, organizacje uczestniczące w tym wydarzeniu jako wystawcy</t>
  </si>
  <si>
    <t>1,2,3,4,5</t>
  </si>
  <si>
    <t>Innowacyjne metody chowu małych przeżuwaczy i wykorzystanie ich produktów o prozdrowotnych walorach jakościowych do poprawy dochodowości i stabilności gospodarstw rolnych a także w profilaktyce chorób postępu cywilizacyjnego</t>
  </si>
  <si>
    <t>Zwiększenie rentowności, stabilności i konkurencyjności małych i średnich gospodarstw rolnych poprzez wdrażanie i prowadzenia innowacyjnych metod chowu i hodowli owiec i kóz</t>
  </si>
  <si>
    <t>Rolnicy z województwa świętokrzyskiego</t>
  </si>
  <si>
    <t>Świętokrzyski Ośrodek Doradztwa Rolniczego w Modliszewicach</t>
  </si>
  <si>
    <t>Modliszewice            ul. Piotrkowska 30   26-200 Końskie</t>
  </si>
  <si>
    <t>II Forum Aktywnych Kobiet Ziemi Koneckiej - Produkt Tradycyjny i lokalny czynnikiem rozwoju obszarów wiejskich</t>
  </si>
  <si>
    <t>Zwiększenie udziału zainteresowanych stron we wdrażaniu inicjatyw na rzecz rozwoju 
    obszarów wiejskich,
* Aktywizacja mieszkańców wsi na rzecz podejmowania inicjatyw w zakresie rozwoju obszarów 
     wiejskich, w tym kreowania miejsc pracy na terenach wiejskich,
* Zdobycie wiedzy dotyczącej produktów tradycyjnych, regionalnych i lokalnych oraz poznanie  
    przykładów sukcesu rynkowego takich produktów i  zasad sprzedaży  bezpośredniej  
    produktów tradycyjnych: 
* Poznanie zasad rejestracji produktów na Liście Produktów Tradycyjnych w celu uzyskania 
   statusu produktu tradycyjnego i promocji na szczeblu krajowym.
* Ułatwienie transferu wiedzy i innowacji pomiędzy doradcami współpracującymi z kobiecymi  
   organizacjami pozarządowymi działającymi na obszarach wiejskich lub działającymi na rzecz     
   rozwoju tych organizacji.
* Wspieranie organizacji łańcucha żywnościowego w tym przetwarzania i wprowadzania do obrotu   
   produktów rolnych, dobrostanu zwierząt oraz zarządzania ryzykiem w rolnictwie</t>
  </si>
  <si>
    <t>Forum szkoleniowe</t>
  </si>
  <si>
    <t>Osoby działające w organizacjach pozarządowych tj. stowarzyszeniach, grupach kobiecych formalnych i nieformalnych, kobiety pracujące dla dobra społeczności lokalnej</t>
  </si>
  <si>
    <t>Podniesienie konkurencyjności gospodarstw rolnych poprzez zrzeszanie się rolników ze szczególnym uwzględnieniem formy spółdzielczości</t>
  </si>
  <si>
    <t>Rolnicy prowadzący działalność rolniczą</t>
  </si>
  <si>
    <t>Modliszewice             ul. Piotrkowska 30    26-200 Końskie</t>
  </si>
  <si>
    <t>Vademecum rolnictwa i rozwoju obszarów wiejskich województwa świętokrzyskiego</t>
  </si>
  <si>
    <t xml:space="preserve">Celem projektu jest dotarcie z informacją na temat rolnictwa i zrównoważonego rozwoju obszarów wiejskich województwa świętokrzyskiego do rolników, osób z branży okołorolniczej oraz innych zainteresowanych, również z pozostałych regionów. Informator będzie też promował żywność wysokiej jakości (Sieć Dziedzictwo Kulinarne Świętokrzyskie) oraz ochronę środowiska. </t>
  </si>
  <si>
    <t>ilość egzemplarzy</t>
  </si>
  <si>
    <t>Mieszkańcy województwa świętokrzyskiego ze szczególnym uwzględnieniem mieszkańców wsi</t>
  </si>
  <si>
    <t>al. IX Wieków Kielc 3; 25-516 Kielce</t>
  </si>
  <si>
    <t xml:space="preserve">Wyjazd studyjny (krajowy) dla członków Sieci Dziedzictwo Kulinarne Świętokrzyskie </t>
  </si>
  <si>
    <t xml:space="preserve">Celem wyjazdu jest zwiększenie udziału zainteresowanych stron we wdrażaniu inicjatyw na rzecz rozwoju obszarów wiejskich poprzez zapoznanie się z dziedzictwem kulinarnym i kulturowym innych regionów Polski. Uczestnicy wyjazdu będą mieli możliwość wymiany doświadczeń z osobami, które zaangażowane są  w rozwój i propagowanie tradycyjnej, regionalnej kuchni i produktów lokalnych.  </t>
  </si>
  <si>
    <t>liczba uczestników wyjazdu</t>
  </si>
  <si>
    <t>Członkowie Sieci Dziedzictwo Kulinarne Świętokrzyskie</t>
  </si>
  <si>
    <t>Organizacja warsztatów dla członków Sieci Dziedzictwo Kulinarne Świętokrzyskie</t>
  </si>
  <si>
    <t>Celem realizowanej operacji jest zwiększenie udziału zainteresowanych stron we wdrażaniu inicjatyw na rzecz rozwoju obszarów wiejskich, poprzez realizację warsztatów szkoleniowych dla członków Sieci Dziedzictwo Kulinarne Świętokrzyskie. Uczestnicy zapoznają się z procesem wytwarzania produktów mlecznych, wędlin, pieczywa, a także produktów owocowo-warzywnych.</t>
  </si>
  <si>
    <t>Organizacja plenerowego wydarzenia promocyjno-edukacyjnego pn. „Dary Świętokrzy-skich Lasów”</t>
  </si>
  <si>
    <t xml:space="preserve">Celem realizowanego projektu jest podniesienie jakości realizacji Programu poprzez promocję obszarów wiejskich województwa świętokrzyskiego, regionalnych potraw tradycyjnych, lokalnej twórczości artystycznej oraz wzmocnienie świadomości i tożsamości kulturalnej mieszkańców naszego regionu. Celem działania jest również przekazywanie wiedzy na temat gospodarki leśnej i wykorzystania dobrodziejstwa lasów w postaci owoców, grzybów oraz zwierzyny. </t>
  </si>
  <si>
    <t>liczba uczestników imprezy</t>
  </si>
  <si>
    <t xml:space="preserve">Celem operacji jest aktywizacja mieszkańców wsi na rzecz podejmowania inicjatyw w zakresie rozwoju obszarów wiejskich. Organizacja konkursu służy upowszechnieniu walorów zdrowotnych i smakowych gęsiny, promocji regionalnego dziedzictwa kulinarnego, kreowaniu gęsiny jako produktu agroturystycznego oraz zachęcaniu mieszkańców regionu do zmiany nawyków żywieniowych.  </t>
  </si>
  <si>
    <t>liczba uczestników wydarzenia</t>
  </si>
  <si>
    <t>Koła gospodyń wiejskich z terenu województwa świętokrzyskiego</t>
  </si>
  <si>
    <t xml:space="preserve">Wojewódzki konkurs na potrawę z gęsi kieleckiej -Smaki gęsiny” </t>
  </si>
  <si>
    <t>Wyjazd studyjny do krajów Unii Europejskiej</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</si>
  <si>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</si>
  <si>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15-17</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</si>
  <si>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</si>
  <si>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Podniesienie wiedzy i umiejętności pracowników lgd województwa świętokrzyskiego</t>
  </si>
  <si>
    <t>Głównym celem operacji jest aktywizacja mieszkańców wsi (obszaru objętego LSR) na rzecz podejmowania inicjatyw w zakresie rozwoju obszarów wiejskich, w tym kreowania miejsc pracy na terenach wiejskich. Przedmiotem operacji jest organizacja i przeprowadzenie 3 dwudniowych szkoleń oraz wyjazdu studyjnego na Łotwę w celu pozyskania zagranicznego partnera. Tematy operacji: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małe przetwórstwo lokalne lub rozwój zielonej gospodarki; upowszechnianie wiedzy dotyczącej zarządzania projektami z zakresu rozwoju obszarów wiejskich; upowszechnianie wiedzy w zakresie planowania rozwoju lokalnego z uwzględnieniem potencjału ekonomicznego, społecznego i środowiskowego danego obszaru.</t>
  </si>
  <si>
    <t>3 dwudniowe szkolenia; wyjazd studyjny</t>
  </si>
  <si>
    <t>liczba uczestników szkoleń; liczba uczestników wyjazdu studyjnego</t>
  </si>
  <si>
    <t>Grupa docelową są przedstawiciele lokalnych grup działania - członkowie Świętokrzyskiej Sieci LGD.</t>
  </si>
  <si>
    <t>Plac Staszica 6; 26-021 Daleszyce</t>
  </si>
  <si>
    <t>Organizacja konkursu promującego produkty ekologiczne podczas Festiwalu Ludowego</t>
  </si>
  <si>
    <t xml:space="preserve">Głównym celem operacji jest zwiększenie udziału zainteresowanych stron we wdrażaniu inicjatyw na rzecz rozwoju obszarów wiejskich oraz informowanie społeczeństwa i potencjalnych bebeficjentów o polityce rozwoju obszarów wiejskich i wsparciu finansowym. Poza tym operacja zapewni realizację pozostałych celów tj. promowanie zdrowego stylu życia mieszkańców gminy, utrwalenie tradycji ludowej charakterystycznej dla naszego regionu, utrwalenie tradycyjnych potraw i lokalnych przepisów, promocja rolnictwa ekologicznego. Przedmiotem realizowanej operacji jest konkurs promujący lokalne produkty ekologiczne, którego uczestnikami będzie 20 KGW z terenu powiatu jędrzejowskiego. Tematy operacji: upowszechnienie wiedzy w zakresie innowacyjnych rozwiązań w rolnictwie, produkcji żywności, leśnictwie i na obszarach wiejskich; upowszechnienie wiedzy w zakresie optymalizacji wykorzystania przez mieszkańców obszarów wiejskich zasobów środowiska naturalnego; wspieranie rozwoju przedsiębiorczości na obszarach wiejskich poprzez podnoszenie wiedzy i umiejętności w obszarach innych niż małe przetwórstwo lokalne lub rozwój zielonej gospodarki; 
promocja jakości życia na wsi i wsi jako miejsca do życia i rozwoju zawodowego;  upowszechnianie wiedzy w zakresie planowania rozwoju lokalnego z uwzględnieniem potencjału ekonomicznego, społecznego i środowiskowego danego obszaru
</t>
  </si>
  <si>
    <t>liczba uczestników konkursu; liczba uczestników imprezy Festiwal Ludowy</t>
  </si>
  <si>
    <t>Operacja skierowana jest do odbiorców w różnym wieku- seniorów, którzy kultywują i propagują tradycję oraz młodego pokolenia, poszukującego swojej drogi zawodowej poprzez zwrócenie uwagi na prowadzenie ekologicznej produkcji rolniczej. Odbiorcami projektu będą mieszkańcy okolicznych wsi i miast oraz panie skupione w Kolach Gospodyń Wiejskichz terenu powiatu jędrzejowskiego, które wezmą udział w konkursie na potrawę regionalną promującą lokalne produkty ekologiczne.</t>
  </si>
  <si>
    <t>Gmina Sędziszów</t>
  </si>
  <si>
    <t>ul. Dworcowa 20; 28-340 Sędziszów</t>
  </si>
  <si>
    <t>Żywność od rolnika wprost do konsumenta</t>
  </si>
  <si>
    <t xml:space="preserve">Celem operacji jest zwiększenie udziału zainteresowanych stron we wdrażaniu inicjatyw na rzecz rozwoju obszarów wiejskich. Będzie on realizowany poprzez dostarczenie rolnikom, zainteresowanym uruchomieniem działalności przetwarzania żywności w ramach rolniczego handlu detalicznego, potrzebnej wiedzy, skrócenie łańcucha dostaw żywności od producenta do konsumenta w perspektywie czasowej, a także zwiększenie dochodów gospodarstw rolnych. Przedmiotem realizacji operacji jest organizacja wyjazdu studyjnego  w celu zwiedzenia inkubatora przetwórczego w Dwikozach oraz organizacja konferencji dotyczącej tematu docierania żywności od rolnika wprost do konsumenta. Tematy operacji: wspieranie rozwoju przedsiębiorczości na obszarach wiejskich przez podnoszenie poziomu wiedzy i umiejętności w obszarze małego przetwórstwa lokalnego, w tym tworzenie nowych miejsc pracy. </t>
  </si>
  <si>
    <t>Grupą docelową są rolnicy zainteresowani przetwórstwem produktów rolnych, w szczególności w ramach rolniczego handlu detalicznego oraz delegaci Świętokrzyskiej Izby Rolniczej.</t>
  </si>
  <si>
    <t>Świętokrzyska Izba Rolnicza</t>
  </si>
  <si>
    <t>ul. Chopina 15/3; 25-356 Kielce</t>
  </si>
  <si>
    <t>konferencja połączona ze zwiedzaniem inkubatora przetwórczego</t>
  </si>
  <si>
    <t xml:space="preserve">liczba uczestników konferencji oraz wizyty w inkubatorze przetwórczym </t>
  </si>
  <si>
    <t>Wspieranie rozwoju i promocja potencjału obszarów wiejskich poprzez organizację XX Dnia Świętokrzyskiej Truskawki w Bielinach</t>
  </si>
  <si>
    <t>Celem operacji jest zwiększenie udziału zainteresowanych stron we wdrażaniu inicjatyw na rzecz rozwoju obszarów wiejskich poprzez organizację imprezy plenerowej - XX edycji Dnia Świętokrzyskiej Truskawki, wydarzenia promującego truskawkę bielińską jako produkt tradycyjny. Realizacja operacji przyczyni się również do wymiany doświadczeń pomiędzy podmiotami zajmującymi sie uprawą truskawki, a także popularyzacji przetwórstwa i elementów tradycyjnych kulinariów w kontekście uprawy owoców miękkich.  Tematem operacji jest promocja jakości życia na wsi lub promocja wsi jako miejsca do życia i rozwoju zawodowego.</t>
  </si>
  <si>
    <t>Operacja skierowana jest głównie do mieszkańców Gminy Bieliny, zarówno tych, którzy zaprezentują efekty zrealizowanych przedsięwzięć i pomysłów w zakresie aktywizacji społecznej i kulturowej, jak i tych, którzy są zainteresowani zapoznaniem się z tymi efektami i zaangażowaniem w kolejne. Grupę docelową stanowią również mieszkańcy sąsiednich gmin, powiatu, regionu, a także turyści.</t>
  </si>
  <si>
    <t>Centrum Tradycji, Turystyki i Kultury Gór Świętokrzyskich w Bielinach</t>
  </si>
  <si>
    <t>ul. Partyzantów 3; 26-004 Bieliny</t>
  </si>
  <si>
    <t>Promocja produktów regionalnych poprzez organizację Świętokrzyskiego Konkuru Kulinarnego</t>
  </si>
  <si>
    <t>Głównym celem projektu jest zwiększenie udziału zainteresowanych stron we wdrażaniu inicjatyw na rzecz rozowju obszarów wiejskich. Organizacja konkursu kulinarnego wraz z promocją produktów lokalnych pozwoli przedstawicielom społeczności lokalnych z 13 świętokrzyskich powiatów  zaprezentować swój dorobek kulinarny oraz kulturowy. Uczestnicy konkursu będą mieli także możliwosć spotkania się z odbiorcam własnych produktów, którzy poznają tradycyjną kuchnię regionu. Tematy operacji: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 w tym tworzenie nowych miejsc pracy; promocja jakości życia na wsi lub promocja wsi jako miejsca do życia i rozwoju zawodowego.</t>
  </si>
  <si>
    <t xml:space="preserve">liczba uczestników konkursu </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</si>
  <si>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</si>
  <si>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</si>
  <si>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</si>
  <si>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Zioła szansą aktywizacji mieszkańców obszarów wiejskich</t>
  </si>
  <si>
    <t xml:space="preserve">Głównym celem projektu jest aktywizacja mieszkańców wsi na rzecz podejmowania inicjatyw w zakresie rozwoju obszarów wiejskich, w tym kreowanie miejsc pracy na terenach wiejskich. Przedmiotem operacji jest organizacja wyjazdu studyjnego do województwa małopolskiego, w celu zademonstrowania rolnikom dobrych praktyk z zakresu wykorzystania ziół  jako źródła dochodu poprzez wykorzystanie ich w kuchni, medycynie niekonwencjonalnej, odnowie biologicznej i innych obszarach. Tematem operacji jest promocja jakości życia na wsi lub promocja wsi jako miejsca do życia i rozwoju zawodowego. </t>
  </si>
  <si>
    <t>Grupą docelową są rolnicy z terenu województwa świętokrzyskiego, posiadający gospodarstwo rolne o powierzchni nie przekraczającej  średniej województwa.</t>
  </si>
  <si>
    <t>Modliszewice ul. Piotrkowska 30; 26-200 Końskie</t>
  </si>
  <si>
    <t>Dobre - bo tradycyjne i lokalne</t>
  </si>
  <si>
    <t>Głównym celem realizacji prokektu jest zwiększenie udziału mieszkańców Ziemi Sandomierskiej we wdrażniu inicjatyw na rzecz rozwoju obszarów wiejskich, inspirowanych dziedzictwem kulturowym i przyrodniczym regionu. Operacja przyczyni się również do promocji "produktu lokalnego", opartego na lokalnych zasobach przyrodniczych, upowszechnienia wiedzy wśród lokalnej społeczności na temat starych tradycyjnych receptur, a także popularyzacji indywidualnego przetwórstwa jako możliwości dodatkowego zarobkowania. Przedmiotem operacji jest organizacja imprezy plenerowej, podcza której odbędzie się m.in. kiermasz produktów lokalnych i tradycyjnych oraz szkolenia kulinarne dotyczące przygotowywania potraw regionalnych. Tematem operacji jest wspieranie rozwoju przedsiębiorczości na obszarach wiejskich przez podnoszenie poziomu wiedzy i umiejętności w obszarze małego przetwórstwa lokalnego , w tym tworzenie nowych miejsc pracy.</t>
  </si>
  <si>
    <t>Projekt skierowny jest do rolników, właścicieli gospodarstw agroturystycznych z terenu powiatu sandomierskiego oraz turystów odwiedzającyh ten region.</t>
  </si>
  <si>
    <t>Ośrodek Promowania i Wspierania Przedsiębiorczości Rolnej w Sandomierzu</t>
  </si>
  <si>
    <t>ul. Poniatowskiego 2; 27-600 Sandomierz</t>
  </si>
  <si>
    <t xml:space="preserve">Świętokrzyska Wojewódzka Wystawa Zwierząt Hodowlanych </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</si>
  <si>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innowacyjnych rozwiązań w rolnictwie, produkcji żywności, leśnictwie i na obszarach wiejskich;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</si>
  <si>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Liczba uczestników wystawy</t>
  </si>
  <si>
    <t xml:space="preserve">Grupę docelową stanowią rolnicy-hodowcy zwierząt, których wystawa może zachęcić i zmotywować do wdrażania i prowadzenia stad pod kontrolą użytkowości oraz innowacyjnych metod zarządzania swoimi gospodarstwami,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</si>
  <si>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Modliszewice ul. Piotrkowska 30; 
26-200 Końskie</t>
  </si>
  <si>
    <t>Warmińsko-Mazurskie Dożynki Wojewódzkie</t>
  </si>
  <si>
    <t>Aktywizacja mieszkańców wsi, kultywowanie tradycji kulturowych, dziedzictwa kulinarnego, rodzimego folkloru.</t>
  </si>
  <si>
    <t>Organizacja Warmińsko-Mazurskich Dożynek Wojewódzkich.</t>
  </si>
  <si>
    <t>Jednostki samorządu terytorialnego szczebla powiatowego i gminnego;
Społeczności lokalne;
Instytucje, organizacje oraz stowarzyszenia, których działalność związana jest bezpośrednio lub pośrednio z sektorem rolnym i obszarami wiejskimi;
Centra i Ośrodki Doradztwa Rolniczego, Izby Rolnicze oraz Lokalne Grup 
Działania, administracja rządowa i samorządowa.</t>
  </si>
  <si>
    <t>Urząd Marszałkowski Województwa Warmińsko-Mazurskiego</t>
  </si>
  <si>
    <t>Olsztyn</t>
  </si>
  <si>
    <t>Udział w targach "Smaki Regionów" w Poznaniu</t>
  </si>
  <si>
    <t>Promocja i rozwój sektora żywności regionalnej, tradycyjnej i naturalnej w województwie warmińsko-mazurskim</t>
  </si>
  <si>
    <t xml:space="preserve">Udział w targach </t>
  </si>
  <si>
    <t>Krajowi i zagraniczni producenci i dystrybutorzy naturalnej, tradycyjnej, lokalnej i regionalnej żywotności. Mieszkańcy Poznania, turyści z kraju i z zagranicy.</t>
  </si>
  <si>
    <t>Organizacja konferencji o tematyce dotyczącej ekonomicznych, prawnych i gospodarczych aspektów funkcjonowania rolnictwa lokalnego i wytwarzania oraz przetwarzania produktów rolnych i żywności tradycyjnej, regionalnej, naturalnej oraz systemów jakości żywności.</t>
  </si>
  <si>
    <t xml:space="preserve">Rozwój rynku żywności regionalnej, tradycyjnej i naturalnej w województwie warmińsko-mazurskim </t>
  </si>
  <si>
    <t>Władze rządowe, samorządowe, ośrodki doradztwa rolniczego, ośrodki naukowe, przedstawiciele instytucji działających na rzecz rozwoju obszarów wiejskich.</t>
  </si>
  <si>
    <t xml:space="preserve">Organizacja Festiwalu Dziedzictwo Kulinarne Warmia Mazury i Powiśle </t>
  </si>
  <si>
    <t>Organizacja Festiwalu.</t>
  </si>
  <si>
    <t>Członkowie Sieci Dziedzictwo Kulinarne Warmia, Mazury, Powiśle, mieszkańcy Olsztyna, turyści z kraju i z zagranicy.</t>
  </si>
  <si>
    <t>Konferencja pn. "Produkować  - z troską o Ziemię. Żywić - z troską o Konsumenta".</t>
  </si>
  <si>
    <t>Upowszechnianie i szerzenie wiedzy na temat ekologicznych metod produkcji rolnej oraz zachęcenie rolników do przetwórstwa ekologicznego w województwie warmińsko-mazurskim.</t>
  </si>
  <si>
    <t>Organizacja konferencji.</t>
  </si>
  <si>
    <t>Producenci i przetwórcy produktów ekologicznych, żywności naturalnej i tradycyjnej.</t>
  </si>
  <si>
    <t>Na ścieżce kompetentnego przywództwa - szkolenia dla osób zaangażowanych we wdrażanie Programu Odnowy Wsi Województwa Warmińsko-mazurskiego "Wieś Warmii, Mazur i Powiśla miejscem, w którym warto żyć…"</t>
  </si>
  <si>
    <t>Wzrost wiedzy i umiejętności członków społeczności biorących udział W programie Odnowy Wsi Województwa Warmińsko-Mazurskiego "Wieś Warmii, Mazur i Powiśla miejscem, w którym warto żyć…"</t>
  </si>
  <si>
    <t>Organizacja szkoleń.</t>
  </si>
  <si>
    <t>Liderzy i członkowie grup odnowy wsi, sołtysi i osoby zaangażowane w rozwój obszarów wiejskich, władze gminne, koordynatorzy gminni, moderatorzy.</t>
  </si>
  <si>
    <t>Organizacja konkursu na najładniejszy wieniec dożynkowy</t>
  </si>
  <si>
    <t>Aktywizacja społeczności lokalnych, gminnych. Kultywowanie tradycji.</t>
  </si>
  <si>
    <t>Organizacja konkursu</t>
  </si>
  <si>
    <t>Społeczności lokalne, gminne. Osoby zaangażowane  w rozwój obszarów wiejskich.</t>
  </si>
  <si>
    <t>III Wojewódzkie Forum Odnowy Wsi</t>
  </si>
  <si>
    <t>Zwiększenie zaangażowania społeczności wiejskich z terenu województwa warmińsko-mazurskiego w inicjatywy na rzecz swoich miejscowości, zwiększenie liczby podmiotów zaangażowanych we wdrażanie Programu Odnowy Wsi Województwa Warmińsko-Mazurskiego. "Wieś Warmii, Mazur i Powiśla miejscem, w którym warto żyć…"</t>
  </si>
  <si>
    <t>Organizacja Forum.</t>
  </si>
  <si>
    <t>Liderzy i członkowie grup odnowy wsi, sołtysi i osoby zaangażowane w rozwój obszarów wiejskich, potencjalni liderzy, eksperci, jednostki naukowe, władze gminne, koordynatorzy gminni, moderatorzy.</t>
  </si>
  <si>
    <t>"MAZURSKA AKADEMIA AGROTURYSTYKI-Tworzenie gospodarstw charakterystycznych i specjalistycznych</t>
  </si>
  <si>
    <t>Wspomaganie rozwoju gospodarczego, w tym kreowania nowych miejsc pracy na terenach wiejskich LGD 9</t>
  </si>
  <si>
    <t>wyjazd studyjny, szkolenia</t>
  </si>
  <si>
    <t>rolnicy prowadzący lub planujący rozpoczęcie działalności agroturystycznej</t>
  </si>
  <si>
    <t>Stowarzyszenie Mazurski Trakt Konny</t>
  </si>
  <si>
    <t>ul. Łuczyńska 5, 11-600 Węgorzewo</t>
  </si>
  <si>
    <t>Forum LGD Warmii i Mazur</t>
  </si>
  <si>
    <t>Stworzenie sieci kontaktów ważnych dla LGD Warmii i Mazur ze względu na rozpoczętą nową perspektywę, wymianę doświadczeń oraz uwag dotyczących wdrażania LSR 2014-2020</t>
  </si>
  <si>
    <t>przedstawiciele LGD z terenu woj. warm.-maz.</t>
  </si>
  <si>
    <t>Lokalna Grupa Działania Stowarzyszenie "Południowa Warmia"</t>
  </si>
  <si>
    <t>ul. Mickiewicza 40,       11-010 Barczewo</t>
  </si>
  <si>
    <t>Aktywizacja mieszkańców wsi na rzecz podejmowania inicjatyw służących włączeniu społecznemu, w szczególności osób starszych - Edukatorzy Silver Sharing</t>
  </si>
  <si>
    <t>Zwiększenie aktywności osób starszych mieszkających na terenach wiejskich województwa warmińsko-mazurskiego na rzecz podejmowania inicjatyw w zakresie obszarów wiejskich</t>
  </si>
  <si>
    <t>szkolenia, badania, publikacja</t>
  </si>
  <si>
    <t xml:space="preserve">osoby starsze oraz przedstawiciele organizacji działających na rzecz osób starszych z terenów wiejskich obszaru woj.warm.-maz. </t>
  </si>
  <si>
    <t>Federacja Organizacji Socjalnych Województwa Warmińsko-Mazurskiego FOSa</t>
  </si>
  <si>
    <t>ul. Marka Kotańskiego 1, 10-167 Olsztyn</t>
  </si>
  <si>
    <t>"Wioski Tematyczne" jako nowy kierunek rozwoju wsi - udział w VIII Międzynarodowych Targach Turystyki Wiejskiej i Agroturystyki</t>
  </si>
  <si>
    <t>Promowanie regionalnych produktów wiejskiej turystyki jakimi są "Warmińsko-Mazurskie Wsie Tematyczne" na arenie krajowej i międzynarodowej poprzez uczestnictwo w "VIII Międzynarodowych Targach Turystyki Wiejskiej i Agroturystyki AGROTRAVEL"</t>
  </si>
  <si>
    <t>szkolenie, udział w targach, publikacja (mapa)</t>
  </si>
  <si>
    <t>liczba szkoleń, targów, publikacji</t>
  </si>
  <si>
    <t>organizacje pozarządowe, firmy, rolnicy, instytucje publiczne zintegrowane wokół oferty produktowej wsi tematycznych</t>
  </si>
  <si>
    <t>Lokalna Grupa Działania "Warmiński Zakątek"</t>
  </si>
  <si>
    <t>ul. Grunwaldzka 6, 11-040 Dobre Miasto</t>
  </si>
  <si>
    <t>"Pasym Mazurskie Hollywood"</t>
  </si>
  <si>
    <t>Aktywizacja mieszkańców wsi i organizacja inicjatyw służących włączeniu społecznemu osób defaworyzowanych i wykluczonych społecznie</t>
  </si>
  <si>
    <t>warsztaty, film</t>
  </si>
  <si>
    <t>mieszkańcy Gminy Pasym, w tym osoby starsze, młodzież, osoby niepełnosprawne, osoby korzystające ze świadczeń pomocowych</t>
  </si>
  <si>
    <t>Miejski Ośrodek Kultury w Pasymiu</t>
  </si>
  <si>
    <t>Rynek 10A, 12-130 Pasym</t>
  </si>
  <si>
    <t>liczba filmów</t>
  </si>
  <si>
    <t>Kulinarne dziedzictwo pogranicza Warmii i Mazur</t>
  </si>
  <si>
    <t>Aktywizacja mieszkańców wsi i organizacja inicjatyw służących włączeniu społecznemu, ze szczególnym uwzględnieniem grup międzypokoleniowych, w tym defaworyzowanych, poprzez zorganizowanie warsztatów kulinarnych, szkoleń, akcji promocyjnych i konkursu kulinarnego z udziałem mieszkańców wsi, w tym młodzieży, osób starszych i osób niepełnosprawnych oraz nabycie przez nich nowych kompetencji</t>
  </si>
  <si>
    <t>warsztaty, spotkania, konkurs kulinarny, stoiska promocyjne</t>
  </si>
  <si>
    <t>mieszkańcy wsi z gmin na pograniczu powiatu olsztyńskiego i szczycieńskiego, w tym młodzież, osoby starsze oraz osoby niepełnosprawne</t>
  </si>
  <si>
    <t>Gmina Purda</t>
  </si>
  <si>
    <t>Purda 19, 11-030 Purda</t>
  </si>
  <si>
    <t>liczba stoisk promocyjnych</t>
  </si>
  <si>
    <t>XX Ogólnopolskie Pokazy Konne XV Ogólnopolski Czempionat Koni Zimnokrwistych III Specjalistyczna wystawa koni ardeńskich</t>
  </si>
  <si>
    <t>Promocja kultury , prezentacja zastosowania koni zimnokrwistych do małego sportu poprzez organizację różnego rodzaju zawodów, jak również pokazy możliwości ich zastosowania w gospodarstwach ekologicznych i agroturystycznych</t>
  </si>
  <si>
    <t>pokazy</t>
  </si>
  <si>
    <t>Liczba pokazów</t>
  </si>
  <si>
    <t>mieszkańcy, turyści i hodowcy z woj.warm.-maz., z całego kraju, Szwecji, Francji, Niemiec, Belgii, Luksemburga i Włoch</t>
  </si>
  <si>
    <t>Klub Jeździecki "Stado Kętrzyn"</t>
  </si>
  <si>
    <t>ul. Bałtycka 1, 11-400 Kętrzyn</t>
  </si>
  <si>
    <t>Olimpiada Wiedzy Rolniczej, Ochrona Środowiska i BHP w Rolnictwie</t>
  </si>
  <si>
    <t>Aktywizacja młodych mieszkańców obszarów wiejskich oraz przyczynianie się do powstawania nowych miejsc pracy na obszarach wiejskich, a także promowanie wśród młodzieży zainteresowań rolnictwem, popularyzacja i pogłębienie wiedzy teoretycznej oraz praktycznych umiejętności rolniczych</t>
  </si>
  <si>
    <t>olimpiada</t>
  </si>
  <si>
    <t>Liczba olimpiad</t>
  </si>
  <si>
    <t>osoby młode w wieku 18-35 lat, które prowadzą własne gospodarstwo rolne lub zamierzają takowe prowadzić, uczniowie szkół rolniczych, studenci kierunków rolniczych</t>
  </si>
  <si>
    <t>Warmińsko-Mazurski Ośrodek Doradztwa Rolniczego w Olsztynie</t>
  </si>
  <si>
    <t>ul. Jagiellońska 91,             10-356 Olsztyn</t>
  </si>
  <si>
    <t>II Festiwal Folklorystyczny Jedwabno 2016</t>
  </si>
  <si>
    <t>Promowanie dziedzictwa kultury ludowej regionu Warmii i Mazur wśród mieszkańców Gminy Jedwabno, woj.warm.-maz. oraz turystów polskich i zagranicznych</t>
  </si>
  <si>
    <t>festiwal</t>
  </si>
  <si>
    <t>Liczba festiwali</t>
  </si>
  <si>
    <t>mieszkańcy Gminy Jedwabno, woj.warm.-maz. oraz turyści polscy i zagraniczni</t>
  </si>
  <si>
    <t>Stowarzyszenie Kulturalne TANECZNIK w Jedwabnie</t>
  </si>
  <si>
    <t>ul. Mazurska 11, 12-122 Jedwabno</t>
  </si>
  <si>
    <t>"Inicjatywy na rzecz rozwoju obszarów wiejskich Warmii i Mazur" - konferencja</t>
  </si>
  <si>
    <t>Zachowanie i promowanie dziedzictwa kulturowego, kulinarnego i tradycji na obszarach wiejskich oraz promowanie funkcji społecznych i pozarolniczych w gospodarstwach rolnych, wpływających na poprawę jakości życia na obszarach wiejskich</t>
  </si>
  <si>
    <t>mieszkańcy obszarów wiejskich woj.warm.-maz., przedstawiciele instytucji i organizacji działających na rzecz rolnictwa</t>
  </si>
  <si>
    <t>Warmińsko-Mazurska Izba Rolnicza</t>
  </si>
  <si>
    <t>ul. Lubelska 43A, 10-410 Olsztyn</t>
  </si>
  <si>
    <t>Organizacja Warmińsko-Mazurskiej Wystawy Zwierząt Hodowlanych</t>
  </si>
  <si>
    <t>Wymiana doświadczeń między hodowcami zwierząt, prezentacja innowacyjnych procesów związanych z ich hodowlą, podniesienie efektywności produkcji w gospodarstwach rolnych</t>
  </si>
  <si>
    <t>rolnicy, mieszkańcy obszarów wiejskich, przedstawiciele organizacji pozarządowych oraz instytucji publicznych</t>
  </si>
  <si>
    <t>"Serowarstwo jako element zrównoważonego rozwoju obszarów wiejskich" - warsztaty</t>
  </si>
  <si>
    <t>Promocja możliwości zrównoważonego rozwoju obszarów wiejskich poprzez podniesienie umiejętności mieszkańców obszarów wiejskich, w szczególności kobiet z zakresu realizacji przedsięwzięć zwiększających rentowność i konkurencyjność gospodarstw na przykładzie wytwarzania serów</t>
  </si>
  <si>
    <t>mieszkańcy obszarów wiejskich woj.warm.-maz.ze szczególnym uwzględnieniem kobiet</t>
  </si>
  <si>
    <t>Jagnięcina i koźlęcina w produkcji kulinarnej Warmii, Mazur i Powiśla</t>
  </si>
  <si>
    <t>Promocja walorów prozdrowotnych i smakowych mięsa niszowego jakim jest jagnięcina i koźlęcina</t>
  </si>
  <si>
    <t>pokaz i konkurs kulinarny</t>
  </si>
  <si>
    <t>liczba pokazów</t>
  </si>
  <si>
    <t>hodowcy owiec i kóz, przetwórcy rolno-spożywczy, producenci żywności wysokiej jakości, właściciele małych gospodarstw poszukujący nowych kierunków produkcji rolnej, właściciele gospodarstw rolnych i obiektów turystyki rolnej, mieszkańcy wsi, konsumenci</t>
  </si>
  <si>
    <t>ul. Jagiellońska 91, 10-356 Olsztyn</t>
  </si>
  <si>
    <t>Dożynki Powiatu Szczycieńskiego 2016</t>
  </si>
  <si>
    <t>Rozpowszechnianie dziedzictwa kulturowego, podwyższenie ciekawości tradycji ludowej i kulinarnej</t>
  </si>
  <si>
    <t>mieszkańcy Gminy Jedwabno, turyści</t>
  </si>
  <si>
    <t>Gminny Ośrodek Kultury w Jedwabnie</t>
  </si>
  <si>
    <t>ul. 1 maja 63, 12-122 Jedwabno</t>
  </si>
  <si>
    <t>Propagowanie zrównoważonego rozwoju obszarów wiejskich poprzez organizację czterech działań szkoleniowo-promocyjnych</t>
  </si>
  <si>
    <t>Wdrażanie zasad zrównoważonego rozwoju obszarów wiejskich dla poprawy jakości życia oraz efektywnego wykorzystania zasobów i potencjałów</t>
  </si>
  <si>
    <t>wyjazd studyjny, seminarium, konkursy</t>
  </si>
  <si>
    <t>doradcy rolni, mieszkańcy obszarów wiejskich, rolnicy, przetwórcy, sprzedawcy, organizatorzy turystyki wiejskiej, mali przedsiębiorcy prowadzący działalność pozarolniczą</t>
  </si>
  <si>
    <t xml:space="preserve">konferencja </t>
  </si>
  <si>
    <t xml:space="preserve">III-IV </t>
  </si>
  <si>
    <t>Samorząd Województwa Warmińsko-Mazurskiego</t>
  </si>
  <si>
    <t>ul. Emilli Plater 1, 10 562 Olsztyn</t>
  </si>
  <si>
    <t>Kampania informacyjno-edukacyjna dotycząca żywności regionalnej, tradycyjnej, naturalnej wysokiej jakości</t>
  </si>
  <si>
    <t>Celem realizacji operacji jest promocja i rozwój sektora żywności regionalnej, tradycyjnej i naturalnej w województwie warmińsko-mazurskim. W ramach operacji zostanie przygotowanych 8 odcinków audycji telewizyjnych, których celem będzie edukacja konsumenta, promowanie żrównoważonego, zdrowego stylu zycia opartego na żywności regionalnej, tradycyjnej, naturalnej wysokiej jakości.</t>
  </si>
  <si>
    <t>Audycje telewizyjne</t>
  </si>
  <si>
    <t xml:space="preserve">II,III,IV </t>
  </si>
  <si>
    <t xml:space="preserve">III,IV </t>
  </si>
  <si>
    <t>IV Forum Odnowy Wsi</t>
  </si>
  <si>
    <t>Celem realizacji operacji jest zwiększenie zaangażowania społeczności wiejskich z terenu województwa warmińsko-mazurskiego w inicjatywy na rzecz rozwoju swoich miejscowości, zwiększenie liczby podmiotów zaangażowanych we wdrażanie Programu Odnowy Wsi Województwa Warmińsko-Mazurskiego "Wieś Warmii, Mazur i Powisla miejscem, w którym warto żyć..." oraz wzrost wiedzy w zakresie możliwości finansowania przedsiewzięć na obszarach wiejskich.</t>
  </si>
  <si>
    <t>Osoby zaangażowane w realizację Programu Odnowy Wsi Województwa Warmińsko-Mazurskiego "Wieś Warmii, Mazur i Powiśla miejscem, w którym warto zyć…",przedstawiciele samorządow, instytucji rolniczych, podmioty chcące przyłączyć sie do realizacji Programu, jednostki naukowe, partnerzy zagraniczni,media.</t>
  </si>
  <si>
    <t>Udział w targach "Smaki Regionów"</t>
  </si>
  <si>
    <t>Celem realizacji operacji jest promocja i rozwój sektora żywności regionalnej, tradycyjnej i naturalnej w województwie warmińsko-mazurskim.  Tagi Smaków Regionów to najwieksze w kraju centrum promocji polskiej, regionalnej, tradycyjnej, naturalnej żywności wysokiej jakości. W swej ideii wydarzenie wspiera rozwój tradycyjnych produktów a także stwarza klientom biznesowym doskonałe warunki do nawiązania kontaktów handlowych z producentami żywności regionalnej. Celem udziału województwa w ww targach jest prezentacja oraz degustacja regionalnych produktów.</t>
  </si>
  <si>
    <t xml:space="preserve">Ogół społeczeństwa, krajowi i zagraniczni producenci i dystrybutorzy naturalnej, tradycyjnej, lokalnej i regionalnej żywności. </t>
  </si>
  <si>
    <t xml:space="preserve">II, III,IV </t>
  </si>
  <si>
    <t>Olimpiada Wiedzy Rolniczej, Ochrony Środowiska  i BHP w Rolnictwie</t>
  </si>
  <si>
    <t>Celem realizacji operacji jest między innymi upowszechnianie wiedzy i postępu innowacji rolniczej i leśnej oraz idei ustawicznego kształcenia, doskonalenia młodych rolników i producentów rolnych. Istotnym celem jest także ułatwianie wymiany wiedzy pomiędzy samymi uczestnikami olimpiady oraz instytucjami działającymi na rzecz rolnictwa i rozwoju wsi. Realizacja operacji przyczyni się równiez do pomowania obszarów wiejskich jako atrakcyjnego miejsca do zamieszkania i zarobkowania.</t>
  </si>
  <si>
    <t>Olimpiada</t>
  </si>
  <si>
    <t>młodzi rolnicy w wieku 18-35 lat, którzy prowadzą własne gospodarstwo rolne lub zamierzają takowe prowadzić (domownicy rolników) lub uczniowie i studenci szkół/uczelni rolniczych</t>
  </si>
  <si>
    <t>Warmińsko-Mazurski Ośrodek Doradztwa Rolniczego z siedzibą w Olsztynie</t>
  </si>
  <si>
    <t>Perspektywy rozwoju zielonych miejsc pracy w województwie warmińsko-mazurskim</t>
  </si>
  <si>
    <t xml:space="preserve">Celem realizacji operacji jest poznanie stanu i możliwości rozwoju zielonych miejsc pracy na obszarach wiejskich w województwie warmińsko-mazurskim oraz wskazanie instytucjom związanym z funkcjonowaniem rynku pracy,lokalnym samorządom i słuzbom doradztwa mozliwośći stymulowania rozwoju tego sektora. </t>
  </si>
  <si>
    <t>Konferencja, publikacja, analiza</t>
  </si>
  <si>
    <t>Rolnicy, przedsiębiorcy, przedstawiciele instytucji zajmujących się wsparciem zatrudnienia, ochroną środowiska naturalnego, instytucji doradczych oraz instutucji rynku pracy, przedstawiciele samorządów i środowiska naukowego.</t>
  </si>
  <si>
    <t>Uniwersytet Warmińsko-Mazurski w Olsztynie</t>
  </si>
  <si>
    <t>ul. Oczapowskiego 2, 10-719 Olsztyn</t>
  </si>
  <si>
    <t>Analiza</t>
  </si>
  <si>
    <t>Uwarunkowania rozwoju partnerstw terytorialnych na obszarach wiejskich województwa warmińsko-mazurskiego</t>
  </si>
  <si>
    <t>Celem realizacji operacji jest diagnoza problemów związanych z funkcjonowaniem, rozwojem i tworzeniem partnerstw terytorialnych (trójsektorowych) jako czynnika rozwoju społeczno-gospodarczego obszarów wiejskich</t>
  </si>
  <si>
    <t>Publikacja, analiza</t>
  </si>
  <si>
    <t xml:space="preserve">Przedstawiciele trzech sektórów życia społeczno-gospodarczego (publicznego - samorządy gmin i powiatów, społecznego - LGD oraz inni przedstawiciele NGO i sektora gospodarczego - aktywni członkowie partnerstw terytorialnych. Samorząd wojewódzki, instytucje naukowo -badawcze </t>
  </si>
  <si>
    <t>Stowarzyszenie Doradców na Rzecz Rozwoju Obszarów Wiejskich w Olsztynie</t>
  </si>
  <si>
    <t>ul. Towarowa 9/15 , 10-959 Olsztyn</t>
  </si>
  <si>
    <t>Forum LGD Warmii i Mazur 2017</t>
  </si>
  <si>
    <t>Celem realizacji operacji jest rozszerzenie i zacieśnienie sieci kontaktów ważnych dla Lokalnych Grup Działania Warmii i Mazur, wymiana doświadczeń oraz wiedzy na temat wdrażania Lokalnych Strategii Rozwoju 2014-2020 oraz podiesienie kompetencji członków organów decyzyjnych i pracownikó LGD.</t>
  </si>
  <si>
    <t>Forum</t>
  </si>
  <si>
    <t>Przedstawiciele LGD z województwa warmińsko-mazurskiego, przedstawiciele samorządu Województwa</t>
  </si>
  <si>
    <t>36 654.00</t>
  </si>
  <si>
    <t>ul. Mickiewicza 40, 11-010 Barczewo</t>
  </si>
  <si>
    <t>LP</t>
  </si>
  <si>
    <t>Biuletyn informacyjny "Nasza euroPROWincja" (4 numery - kwartalnik, redakcja, druk i dystrybucja; nakład 2.000 egzemplarzy; tematyka: informacje związane z wdrażaniem PROW w Wielkopolsce, działania podejmowane przez Jednostkę Regionalną i partnerów KSOW, prezentacje dobrych praktyk, relacje z wydarzeń, wywiady, artykuły eksperckie)</t>
  </si>
  <si>
    <t>Prezentacja "dobrych praktyk" oraz wpływu funduszy europejskich, a szczególnie PROW na rozwój wielkopolskich obszarów wiejskich</t>
  </si>
  <si>
    <t>Biuletyn</t>
  </si>
  <si>
    <t xml:space="preserve">Grupą docelową realizacji operacji są mieszkańcy obszarów wiejskich – beneficjenci i potencjalni beneficjenci PROW 2014 – 2020.   </t>
  </si>
  <si>
    <t>Urząd Marszałkowski Województwa Wielkopolskiego</t>
  </si>
  <si>
    <t>Międzynarodowe Targi Przemysłu Spożywczego, Rolnictwa i Ogrodnictwa "Grüne Woche" w Berlinie</t>
  </si>
  <si>
    <t xml:space="preserve">Promocja na arenie międzynarodowej regionalnej żywności wysokiej jakości, wytwarzanej z wykorzystaniem lokalnych surowców,  tradycji kulinarnych i nowoczesnych metod pozwalających zachować wartości odżywcze.  </t>
  </si>
  <si>
    <t>Operacja o charakterze promocyjno-wystawienniczym</t>
  </si>
  <si>
    <t xml:space="preserve">Odwiedzający targi, potencjalni konsumenci  produktów rolno- spożywczych, producenci żywności wysokiej jakości - wystawcy podczas targów. </t>
  </si>
  <si>
    <t>Targi Regionów i Produktów Turystycznych Tour Salon w Poznaniu</t>
  </si>
  <si>
    <t>Promocja oferty turystycznej obszarów wiejskich Województwa Wielkopolskiego</t>
  </si>
  <si>
    <t>Odwiedzający targi, potencjalni turyści, korzystający z oferty turystyki wiejskiej i agroturystyki</t>
  </si>
  <si>
    <t>Międzynarodowe Targi Turystyki Wiejskiej i Agroturystyki AGROTRAVEL w Kielcach</t>
  </si>
  <si>
    <t>Promocja oferty turystycznej obszarów wiejskich Województwa Wielkopolskiego oraz promocja regionalnego dziedzictwa kulturowego i kulinarnego</t>
  </si>
  <si>
    <t>Organizacja Gali Konkursu "Wielkopolski Rolnik Roku"</t>
  </si>
  <si>
    <t>Promocja najbardziej przedsiębiorczych wielkopolskich rolników, którzy najlepiej dostosowują prowadzenie swoich gospodarstw do nowych realiów gospodarowania. Poprawa wizerunku wielkopolskiego rolnictwa, tworzenie konkurencyjności jakościowej. Przybliżenie społeczeństwu atutów wielkopolskiego rolnictwa w zakresie produktów wysokiej jakości.</t>
  </si>
  <si>
    <t>Mieszkańcy obszarów wiejskich, wielkopolscy rolnicy</t>
  </si>
  <si>
    <t>Dożynki Prezydenckie Spała 2016</t>
  </si>
  <si>
    <t>Promowanie osiągnięć w dziedzinie rolnictwa i przetwórstwa rolno-spożywczego, a także wymiana wiedzy i doświadczeń pomiędzy rolnikami i producentami. Celem operacji jest także zachowanie dziedzictwa kulturowego wsi, w tym obrzędowości związanej ze zbiorem</t>
  </si>
  <si>
    <t>Grupami docelowymi są: rolnicy i producenci rolni, samorządowcy oraz społeczeństwo, szczególnie mieszkańcy obszarów wiejskich</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</si>
  <si>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</si>
  <si>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</si>
  <si>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</si>
  <si>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Odwiedzający targi, potencjalni konsumenci  produktów rolno- spożywczych, producenci żywności wysokiej jakości- wystawcy podczas targów. </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</si>
  <si>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</si>
  <si>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</si>
  <si>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</si>
  <si>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Wyjazdy studyjne</t>
  </si>
  <si>
    <t>Wymiana wiedzy i doświadczeń; wymiana dobrych praktyk związanych z rozwojem rolnictwa i obszarów wiejskich</t>
  </si>
  <si>
    <t>wyjazdy studyjne</t>
  </si>
  <si>
    <t>Beneficjenci i potencjalni beneficjenci PROW 2014-2020</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</si>
  <si>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</si>
  <si>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</si>
  <si>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</si>
  <si>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liczba miesięcy przechowywania wiklinowego stoiska</t>
  </si>
  <si>
    <t>Mieszkańcy obszarów wiejskich - uczestnicy różnych wydarzeń targowych i wystawienniczych, organizowanych bądź współorganizowanych przez Samorząd Województwa Wielkopolskiego</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</si>
  <si>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</si>
  <si>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</si>
  <si>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</si>
  <si>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</si>
  <si>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 xml:space="preserve">Udział w krajowych i zagranicznych wydarzeniach związanych z promocją wielkopolskiej turystyki wiejskiej oraz promowaniem dziedzictwa kulinarnego i kulturowego </t>
  </si>
  <si>
    <t>przedstawiciele instytucji zagranicznych, placówek dyplomatycznych,  regionów i miast, lokalne grupy działania</t>
  </si>
  <si>
    <t>Kulturalnie i lokalnie - cykl szkoleń dotyczących tworzenia i promocji produktów lokalnych w powiecie konińskim</t>
  </si>
  <si>
    <t>Promocja działań edukacyjnych na obszarach wiejskich; propagowanie idei przedsiębiorczości; poprawa jakości życia, aktywizacja mieszkańców wsi</t>
  </si>
  <si>
    <t>Szkolenia, wizyty studyjne, publikacja</t>
  </si>
  <si>
    <t>Społeczność lokalna zamieszkująca powiat koniński, w tym liderzy lokalni, koła gospodyń wiejskich, organizacje pozarządowe, spółdzielnie socjalne, gospodarstwa agroturystyczne i ekologiczne, rękodzielnicy, rolnicy</t>
  </si>
  <si>
    <t>Powiat Koniński</t>
  </si>
  <si>
    <t>Promocja zrównoważonego rozwoju poprzez kultywowanie tradycji, rozwój przedsiębiorczości oraz rozwój osobisty kobiet ze środowisk wiejskich</t>
  </si>
  <si>
    <t xml:space="preserve">Organizacja szkolenia dla kobiet środowisk wiejskich, propagowanie wiejskich tradycji kulturowych, przy jednoczesnym podniesieniu wiedzy kobiet wiejskich na temat możliwości zwiększenia konkurencyjności gospodarstwa oraz ich dążenia do rozwoju osobistego. </t>
  </si>
  <si>
    <t xml:space="preserve">Szkolenie  </t>
  </si>
  <si>
    <t xml:space="preserve">Kobiety ze środowisk wiejskich i małych miast z terenu Wielkopolski. Około 40 kobiet, reprezentantek każdego powiatu, wchodzących w skład Rady Kobiet, powstałych przy biurach powiatowych Wielkopolskiej Izby Rolniczej. </t>
  </si>
  <si>
    <t>Wielkopolska Izba Rolnicza</t>
  </si>
  <si>
    <t>I,II,VI</t>
  </si>
  <si>
    <t>Sołtys liderem unowocześniania wielkopolskiej wsi</t>
  </si>
  <si>
    <t>Spotkania dla sołtysów- jak sięgać po fundusze PROW 
na lata 2014-2020 a także wymiana informacji, opinii, sugestii, pozwalających na podjęcie działań, które odpowiadać będą na potrzeby mieszkańców sołectw</t>
  </si>
  <si>
    <t>Spotkania</t>
  </si>
  <si>
    <t xml:space="preserve">sołtysi </t>
  </si>
  <si>
    <t>Dziedzictwo Kulinarne Krajny Złotowskiej</t>
  </si>
  <si>
    <t>cykl warsztatów kulinarnych dla mieszkańców i grup nieformalnych</t>
  </si>
  <si>
    <t>mieszkańcy sołectw gmin wiejskich i miejsko -wiejskich</t>
  </si>
  <si>
    <t>Stowarzyszenie Lokalna Grupa Działania Krajna Złotowska</t>
  </si>
  <si>
    <t>XV Ogólnopolski Festiwal Starych Ciągników i Maszyn Rolniczych im. Jerzego Samelczaka</t>
  </si>
  <si>
    <t>Promowanie polskiej wsi, edukowanie oraz aktywizacja mieszkańców i lokalnych kolekcjonerów</t>
  </si>
  <si>
    <t>Mieszkańcy miast i wsi, z kraju i zagranicy</t>
  </si>
  <si>
    <t>Gmina Lipno</t>
  </si>
  <si>
    <t>Organizacja IX "Kobierskiego Festiwalu Smaków i Krajobrazów" oraz warsztatów artystycznych służących popularyzacji dziedzictwa kulturowego wielkopolskiej wsi</t>
  </si>
  <si>
    <t>Popularyzacja tradycji kulinarnych i artystycznych służących zachowaniu dziedzictwa kulturowego w gminie Krotoszyn</t>
  </si>
  <si>
    <t>Warsztaty plastyczne, malarskie, kulinarne i rękodzielnicze</t>
  </si>
  <si>
    <t xml:space="preserve">Uczestnicy warsztatów kulinarnych, rękodzielniczych i plastycznych.
Uczestników Kobierskiego Festiwalu Smaków i Krajobrazów (m.in. mieszkańcy Kobierna, Krotoszyna, Różopola, Brzozy, Smoszewa, Gorzupi) oraz zaproszeni goście
</t>
  </si>
  <si>
    <t>Gmina Krotoszyn</t>
  </si>
  <si>
    <t>Puszcza Notecka uczy, aktywizuje, integruje</t>
  </si>
  <si>
    <t xml:space="preserve">Cykl szkoleń i imprez aktywizujących mających na celu integrację ze środowiskiem lokalnym. </t>
  </si>
  <si>
    <t>Szkolenia, imprezy sportowe</t>
  </si>
  <si>
    <t xml:space="preserve">Mieszkańcy terenu LGD Puszcza Notecka. W szczególności kobiety, młodzież, osoby starsze, niepełnosprawne oraz zamieszkałe na terenach wyłączonych komunikacyjnie (tereny bez dostępu do komunikacji publicznej). </t>
  </si>
  <si>
    <t>Stowarzyszenie Puszcza Notecka</t>
  </si>
  <si>
    <t>liczba imprez sportowych</t>
  </si>
  <si>
    <t>Konkurs Kulinarny na Regionalny Placek Ziemniaczany Bambrzok</t>
  </si>
  <si>
    <t xml:space="preserve">Zachowanie tradycji przygotowywania i spożywania tradycyjnej, regionalnej potrawy; upowszechnianie wiedzy o tradycji spożywania wyrobów z ziemniaków na terenie Wielkopolski </t>
  </si>
  <si>
    <t>Konkurs; degustacja</t>
  </si>
  <si>
    <t>Mieszkańcy Wielkopolski, pasjonaci tradycyjnych kulinariów</t>
  </si>
  <si>
    <t>Fundacja Ochrony Dziedzictwa Kultury Wsi i Rolnictwa</t>
  </si>
  <si>
    <t>I, IV, VI</t>
  </si>
  <si>
    <t>Organizacja i realizacja imprezy edukacyjno-rekreacyjnej Poznańska Pyra</t>
  </si>
  <si>
    <t>Rozwój kultury i integracji społeczności; popularyzacja, ochrona zjawisk kultury ludowej związanych z dawnymi zajęciami ludności wiejskiej</t>
  </si>
  <si>
    <t>Impreza edukacyjno-rekreacyjna o charakterze etnograficznym i rolniczym</t>
  </si>
  <si>
    <t>Mieszkańcy Poznania i powiatu poznańskiego; miłośnicy kulinariów</t>
  </si>
  <si>
    <t>Muzeum Narodowe Rolnictwa i Przemysłu Rolno-Spożywczego w Szreniawie</t>
  </si>
  <si>
    <t>Na wsi? Turystyka naturalnie!</t>
  </si>
  <si>
    <t>Zwiększenie aktywności mieszkańców na rzecz podejmowania inicjatyw służących rozwojowi działalności turystycznej oraz promocji dziedzictwa kulturowego, kulinarnego i tradycji na obszarach wiejskich</t>
  </si>
  <si>
    <t>Szkolenie; wyjazd studyjny; publikacja</t>
  </si>
  <si>
    <t>Osoby rozważające działalności gospodarczej związanej z turystyką wiejską; osoby prowadzące taką działalność; mieszkańcy 9 gmin</t>
  </si>
  <si>
    <t>Lokalna Organizacja Turystyczna "Marina"</t>
  </si>
  <si>
    <t>Wielkopolska wieś w zgodzie z zasadami gospodarki niskoemisyjnej - praktyczny Poradnik z nową perspektywą finansową 2014-2020</t>
  </si>
  <si>
    <t xml:space="preserve">Opracowanie merytoryczne Poradnika zawierającego treści związane z podnoszeniem efektywności energetycznej, zagadnienia niskiej emisji oraz aktualnie dostępnych mechanizmów wsparcia (finansowanie). 
- opracowanie graficzne Poradnika
- skład i łamanie do druku Poradnika
- druk poradnika 
</t>
  </si>
  <si>
    <t>LGD, społeczność wiejska</t>
  </si>
  <si>
    <t>Wielkopolska Agencja Zarządzania Energią Sp. z o.o.</t>
  </si>
  <si>
    <t>Wielkopolskie Święto Mleka i Powiatu Kolskiego</t>
  </si>
  <si>
    <t xml:space="preserve">Wzrost świadomości społeczeństwa dotyczącej zdrowotnych walorów mleka i jego przetworów. Promocja produktów wielkopolskich spółdzielni mleczarskich. Upowszechnianie wiedzy o potencjale wielkopolskiego mleczarstwa. Integracja środowisk wiejskich i rozwój obszarów wiejskich.  </t>
  </si>
  <si>
    <t xml:space="preserve">Impreza dla 7 tys. osób (m.in.. degustacje, pokazy, konkursy, zabawy dla dzieci). </t>
  </si>
  <si>
    <t xml:space="preserve">Konsumenci i potencjalni konsumenci wyrobów mleczarskich - dzieci, dorośli, rolnicy - producenci mleka, a także producenci inny surowców do produkcji żywności. Społeczeństwo woj. </t>
  </si>
  <si>
    <t>Okręgowa Spółdzielnia Mleczarska w Kole</t>
  </si>
  <si>
    <t>Śniadanie Wielkanocne - wielkopolska tradycja</t>
  </si>
  <si>
    <t>Poszerzenie wiedzy uczestników spotkania na temat tradycji związanych z obchodami Świąt Wielkanocnych, edukacja młodego pokolenia liderek wiejskich w zakresie dbałości o zachowanie tradycji i zwyczajów wsi, wymiana doświadczeń na temat realizacji podobnych działań w różnych rejonach województwa, ułatwienie kontaktów oraz współpracy uczestnikom spotkania</t>
  </si>
  <si>
    <t>Wykład na temat tradycji wielkanocnych, występy zespołów folklorystycznych, prezentacje stołów wielkanocnych i wymiana doświadczeń na temat realizacji działań na rzecz obszarów wiejskich na terenie Wielkopolski, finał Konkursu na ciasto wielkanocne, degustacja potraw, indywidualne dyskusje uczestników.</t>
  </si>
  <si>
    <t>Liderki/liderzy środowisk wiejskich, a także osoby młode aktywnie uczestniczące w życiu swojego regionu</t>
  </si>
  <si>
    <t xml:space="preserve">1, 3, 5 </t>
  </si>
  <si>
    <t>Wieczerza Wigilijna - kultywowanie tradycji bożonarodzeniowych</t>
  </si>
  <si>
    <t>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t>
  </si>
  <si>
    <t>Wykład, prezentacje konkursowych stroików bożonarodzeniowych</t>
  </si>
  <si>
    <t>Koło Gospodyń Wiejskich, liderki/liderzy środowisk wiejskich,a także osoby młode aktywnie uczestniczące w życiu swojego regionu</t>
  </si>
  <si>
    <t>I, II, III, VI</t>
  </si>
  <si>
    <t>Wystawa pt. Wielkopolska miodem i mlekiem płynąca</t>
  </si>
  <si>
    <t>Wymiana doświadczeń i nawiązanie kontaktów przez wystawców</t>
  </si>
  <si>
    <t>Proces wzmacniania walorów atrakcyjności wsi poprzez kształtowanie przestrzeni publicznej - przykładem inicjatywy mieszkańców w zakresie rozwoju wsi</t>
  </si>
  <si>
    <t>Wzmocnienie walorów atrakcyjności wsi polskiej na przykładzie Domachowa - serca mikroregionu zwanego Biskupizną.</t>
  </si>
  <si>
    <t>Spotkania; koncepcja projektowo-architektoniczna; konferencja</t>
  </si>
  <si>
    <t>Mieszkańcy obszaru LGD "Gościnna Wielkopolska"</t>
  </si>
  <si>
    <t>Gmina Krobia</t>
  </si>
  <si>
    <t>liczba dokumentacji projektowo - architektonicznych</t>
  </si>
  <si>
    <t>Poprawa bezpieczeństwa przeciwpożarowego na obszarach wiejskich Województwa Wielkopolskiego</t>
  </si>
  <si>
    <t>Edukacja rolników i mieszkańców obszarów wiejskich w zakresie występowania zagrożeń pożarowych.</t>
  </si>
  <si>
    <t xml:space="preserve">Spotkania informacyjno-edukacyjne, konkursy, ulotki informacyjno-edukacyjne, film informacyjno-edukacyjny
</t>
  </si>
  <si>
    <t>Rolnicy i mieszkańcy obszarów wiejskich</t>
  </si>
  <si>
    <t>Wielkopolski Ośrodek Doradztwa Rolniczego w Poznaniu</t>
  </si>
  <si>
    <t>Poznański Zielony Targ. Promocja zrównoważonego rozwoju obszarów wiejskich poprzez produkt lokalny i ekologiczny oraz przybliżanie dziedzictwa kulinarnego mieszkańcom miasta</t>
  </si>
  <si>
    <t>Promocja obszarów wiejskich, ich dziedzictwa kulinarnego i kulturowego oraz tradycji; promocja lokalnego produktu, poprawa jakości życia mieszkańców obszarów wiejskich; promowanie zdrowego stylu życia oraz postaw ekologicznych</t>
  </si>
  <si>
    <t>Serwis internetowy; mini-kompendium wiedzy, Wielkanocny Zielony Targ</t>
  </si>
  <si>
    <t>Ogół mieszkańców Wielkopolski: mieszkańcy miast, rolnicy, producenci żywności, restauratorzy</t>
  </si>
  <si>
    <t>Stowarzyszenie Ekologia i Tradycja "Zielony Targ"</t>
  </si>
  <si>
    <t>liczba serwisów internetowych</t>
  </si>
  <si>
    <t>Na Biskupiźnie działamy razem</t>
  </si>
  <si>
    <t>Zwiększenie aktywności społecznej i kulturalnej mieszkańców gminy Krobia, na rzecz zachowania, rozwoju i upowszechniania folkloru biskupiańskiego jako czynnika stymulującego rozwój wsi.</t>
  </si>
  <si>
    <t>Badania terenowe; festiwal; tabor</t>
  </si>
  <si>
    <t>Mieszkańcy Wielkopolski, mieszkańcy gminy Krobia oraz gmin zrzeszonych w LGD "Gościnna Wielkopolska", turyści</t>
  </si>
  <si>
    <t>Gminne Centrum Kultury i Rekreacji im. Jana z Domachowa Bzdęgi w Krobi</t>
  </si>
  <si>
    <t>liczba dni badań terenowych</t>
  </si>
  <si>
    <t>"Historia czasu i (nie)przemijania" - czyli integracja międzypokoleniowa mieszkańców powiatu tureckiego</t>
  </si>
  <si>
    <t xml:space="preserve">Włączenie społeczne seniorów zamieszkujących  obszar powiatu tureckiego poprzez integrację i aktywizację międzypokoleniową w ramach działań w sferze kultury oraz zwrócenie uwagi społeczności na problemy związane z procesem starzenia się, w tym z alienacją społeczną i kulturową starszych mieszkańców w okresie do końca 2016 r. </t>
  </si>
  <si>
    <t xml:space="preserve">Warsztaty teatralne, przygotowanie i premiera spektaklu, wydanie książki ze wspomnieniami </t>
  </si>
  <si>
    <t xml:space="preserve">Seniorzy oraz osoby młode  z obszaru powiatu tureckiego, ze szczególnym uwzględnieniem gmin członkowskich - założycieli spółdzielni (gm. Turek, Brudzew, m. Turek, Przykona, Kawęczyn). </t>
  </si>
  <si>
    <t>Spółdzielnia Socjalna "Powrócisz Tu"</t>
  </si>
  <si>
    <t>Konie i Powozy w Rokosowie 2016</t>
  </si>
  <si>
    <t>Ochrona tradycji i dziedzictwa kulturowego związanego z hodowlą koni oraz produkcją powozów konnych; edukacja młodego pokolenia; integracja społeczności lokalnej; aktywizacja mieszkańców</t>
  </si>
  <si>
    <t>Plenerowa impreza edukacyjno-rekreacyjna; konkursy, targi, pokazy, wystawa</t>
  </si>
  <si>
    <t>Mieszkańcy województwa wielkopolskiego</t>
  </si>
  <si>
    <t>Ośrodek Integracji Europejskiej w Rokosowie</t>
  </si>
  <si>
    <t>IV edycja konkursu "Fundusz sołecki-najlepsza inicjatywa" skierowanego do sołectw z terenu województwa wielkopolskiego</t>
  </si>
  <si>
    <t>Podniesienie świadomości i aktywizacja społeczności wiejskiej na rzecz podejmowania inicjatyw, które służą wzmocnieniu wiejskiej wspólnoty i poprawie warunków życia na wsi; wzrost wiedzy mieszkańców w zakresie realizacji projektów służących aktywizacji lokalnej społeczności; identyfikacja najbardziej aktywnych mieszkańców terenów wiejskich</t>
  </si>
  <si>
    <t>Sołtysi, członkowie rad sołeckich; mieszkańcy wsi, przedstawiciele jednostek samorządu terytorialnego</t>
  </si>
  <si>
    <t>Krajowe Stowarzyszenie Sołtysów</t>
  </si>
  <si>
    <t>Wiklina sposobem na aktywizację mieszkańców wsi</t>
  </si>
  <si>
    <t xml:space="preserve">Umożliwienie podjęcia pracy zarobkowej w zakresie wyplatania wikliny poprzez zapewnienie cyklu 5 dniowych warsztatów </t>
  </si>
  <si>
    <t>Plecionkarze, bezrobotni, osoby niepełnosprawne</t>
  </si>
  <si>
    <t>liczba prezentacji multimedialnych</t>
  </si>
  <si>
    <t>"Dla dobra sprawy" - stworzenie modelowego systemu rozwiązań współpracy na rzecz seniorów</t>
  </si>
  <si>
    <t xml:space="preserve">Włączenie społeczne seniorów poprzez wypracowanie modelowego systemu rozwiązań współpracy Jednostek Sektora Finansów publicznych oraz Organizacji Pozarządowych na obszarze działania dziewięciu gmin członkowskich (Brudzew, Dobra, Kawęczyn, Goszczanów, Malanów, Kościelec, Przykona, Turek, Władysławów) Lokalnej Grupy Działania Turkowska Unia Rozwoju - T.U.R. </t>
  </si>
  <si>
    <t xml:space="preserve">Cykl szkoleń, warsztatów wyjazdowych, w tym wizyta studyjna do kraju UE oraz raport z wynikami badań potrzeb seniorów. </t>
  </si>
  <si>
    <t xml:space="preserve">Seniorzy - mieszkańcy obszaru LGD, którzy z uwagi na wiek, brak aktywności zawodowej, zostali zepchnięci na margines życia społecznego oraz aktywni działacze NGO. Ok.. 100 seniorów. </t>
  </si>
  <si>
    <t>Turkowska Unia Rozwoju - T.U.R.</t>
  </si>
  <si>
    <t>SPA (Specjalistyczny Program Aktywizacji) dla mieszkańców obszarów wiejskich</t>
  </si>
  <si>
    <t>Aktywizacja mieszkańców obszarów wiejskich; rozwój współpracy i budowanie partnerskich relacji ze społecznościami lokalnymi</t>
  </si>
  <si>
    <t>Targi, turniej</t>
  </si>
  <si>
    <t>Społeczność sołectw uczestniczących w wydarzeniu</t>
  </si>
  <si>
    <t>Stowarzyszenie Edukacja i Rozwój Gorzyc Małych i Okolic</t>
  </si>
  <si>
    <t>Festiwal Tradycji Kulinarnej i Folkloru Wielkopolski - Święto Sera Smażonego</t>
  </si>
  <si>
    <t xml:space="preserve">Aktywizacja mieszkańców wsi poprzez promowanie włączenia społecznego podczas warsztatów i organizacji festynu oraz konkursów kulinarnych w działaniu pt. "Festiwal Tradycji Kulinarnej i Folkloru Wielkopolski - Święto Sera Smażonego". </t>
  </si>
  <si>
    <t xml:space="preserve">Festyn, konkursy kulinarne, występy artystyczne, stoiska tematyczne, warsztaty i pokazy multimedialne, reportaż z imprezy. </t>
  </si>
  <si>
    <t xml:space="preserve">Osoby z terenu Lokalnej Grupy Działania środowisk istniejących i projektowych, Kół Gospodyń Wiejskich, dzieci i młodzieży oraz osób starszych poszukujących aktywizacji społecznej. Przedszkola, gimnazja z Pogorzeli, przedstawiciele LGD z 4 miast (Pogorzela, Koźmin Wlkp., Borek Wlkp., Rozdrażew) oraz instytucje kultury działające ww. miastach. </t>
  </si>
  <si>
    <t>Miejsko-Gminny Ośrodek Kultury w Pogorzeli</t>
  </si>
  <si>
    <t>Plebiscyt SuperRolnik Wielkopolski 2016</t>
  </si>
  <si>
    <t xml:space="preserve">Zaprezentowanie mieszkańcom Wielkopolski liderów wielkopolskiego rolnictwa, wypromowanie najbardziej innowacyjnych gospodarstw, przedstawienie instytucji i organizacji wspierających rolników, przekazanie wiedzy na temat sposobów najefektywniejszych kierunków rozwoju i produkcji rolnej na najbliższe lata. </t>
  </si>
  <si>
    <t xml:space="preserve">Internetowy serwis specjalny na stronie gloswielkopolski.pl, 14 publikacji w "Głosie Wielkopolskim", 7 publikacji w 14 lokalnych tygodników, ceremonia rozdania nagród. </t>
  </si>
  <si>
    <t xml:space="preserve">Mieszkańcy obszarów wiejskich, którzy powinni oprócz poznania liderów wielkopolskiego rolnictwa, uzyskać wiedzę na tematy, które powinny posłużyć im do rozwoju własnych gospodarstw, zwiększeniu ich konkurencyjności i produkcji. Rolnicy zgłoszeni do tytułu SuperRolnik 2016. </t>
  </si>
  <si>
    <t>Polska Press Sp. z o.o. z siedzibą w Warszawie, Oddział Poznań</t>
  </si>
  <si>
    <t>liczba filmów na DVD</t>
  </si>
  <si>
    <t>Plebiscyt Wielkopolskie Koła Gospodyń Wiejskich</t>
  </si>
  <si>
    <t xml:space="preserve">Przedstawienie osiągnięć Kół Gospodyń Wiejskich z Wielkopolski i ich roli w środowisku lokalnym i regionalnym w kultywowaniu tradycji i kultury, miłości do "lokalnej ojczyzny" i dbałości o nią poprzez wychowywanie kolejnych pokoleń w poszanowaniu ww. wartości. Wybór przez czytelników najaktywniejszego i najlepszego ich zdaniem KGW w Wielkopolsce za rok 2016. </t>
  </si>
  <si>
    <t xml:space="preserve">Mieszkańcy obszarów wiejskich wielkopolski wśród których zauważa się spadek kapitału społecznego polskiej wsi. Koła Gospodyń Wiejskich i osoby zaangażowane w ich działanie w Wielkopolsce. </t>
  </si>
  <si>
    <t>Jesień na Wsi - warsztaty edukacyjne dla dzieci i młodzieży</t>
  </si>
  <si>
    <t xml:space="preserve">Upowszechnianie wiedzy o polskiej wsi poprzez organizację interaktywnych warsztatów edukacyjnych, a także wydanie materiałów popularyzujących zagadnienie. </t>
  </si>
  <si>
    <t xml:space="preserve">Dwutygodniowe warsztaty, połączone z pokazami rzemiosła wiejskiego. Ulotki stanowiące pomoc dydaktyczną.  </t>
  </si>
  <si>
    <t>liczba dni warsztatów</t>
  </si>
  <si>
    <t xml:space="preserve">Dzieci ze szkół, przedszkoli z terenu województwa wielkopolskiego oraz młodzież gimnazjalna i ponadgimnazjalna. </t>
  </si>
  <si>
    <t>liczba materiałów informacyjno-dydaktycznych</t>
  </si>
  <si>
    <t>Biuletyn informacyjny "Nasza euroPROWincja"</t>
  </si>
  <si>
    <t>Prezentacja  dobrych praktyk oraz wpływu PROW 2014-2020 na rozwój wielkopolskich obszarów wiejskich, w tym informowanie o działaniach KSOW</t>
  </si>
  <si>
    <t>Ogół społeczeństwa, potencjalni beneficjenci oraz beneficjenci</t>
  </si>
  <si>
    <t>Międzynarodowe Targi Turystyczne  we Wrocławiu</t>
  </si>
  <si>
    <t xml:space="preserve">Promocja oferty turystycznej obszarów wiejskich Województwa Wielkopolskiego. Wsparcie LGD oraz samorządów lokalnych w nawiązywaniu kontaktów.   </t>
  </si>
  <si>
    <t xml:space="preserve">Promocja najbardziej przedsiębiorczych wielkopolskich rolników.  Identyfikacja, gromadzenie i upowszechnianie dobrych praktyk gospodarowania na wsi mających wpływ na rozwój obszarów wiejskich. </t>
  </si>
  <si>
    <t xml:space="preserve">Szkolenia i działania na rzecz  tworzenia sieci kontaktów dla LGD </t>
  </si>
  <si>
    <t xml:space="preserve">Wsparcie LGD w zakresie poszukiwania partnerów do wspólpracy oraz podnoszenie ich kompetencji </t>
  </si>
  <si>
    <t>Wyjazd studyjno-szkoleniowy</t>
  </si>
  <si>
    <t>Dożynki Prezydenckie Spała 2017</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</si>
  <si>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</si>
  <si>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 xml:space="preserve">Grupy  docelowe to  rolnicy i producenci rolni, samorządowcy oraz ogół społeczeństwa </t>
  </si>
  <si>
    <t>Odwiedzający targi, potencjalni konsumenci  produktów rolno- spożywczych, producenci żywności wysokiej jakości</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</si>
  <si>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</si>
  <si>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</si>
  <si>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t>
  </si>
  <si>
    <t xml:space="preserve">liczba wyjazdów studyjnych </t>
  </si>
  <si>
    <t>Udział w krajowych i zagranicznych wydarzeniach związanych z promocją współpracy w sektorze rolnym i realizacji przez rolników wspólnych inwestycji oraz organizacja wizyt przedstawicieli państw i regionów   w Wielkopolsce</t>
  </si>
  <si>
    <t xml:space="preserve">Promocja współpracy w sektorze rolnym. Zwiększanie zainteresowania producentów rolnych zrzeszaniem się w organizacje. </t>
  </si>
  <si>
    <t xml:space="preserve">szkolenie i/lub spotkanie </t>
  </si>
  <si>
    <t>ilość szkoleń/spotkań</t>
  </si>
  <si>
    <t>rolnicy, członkowie oraz potencjalni członkowie grup producentów rolnych</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</si>
  <si>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</si>
  <si>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</si>
  <si>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wyjazdy krajowe i zagraniczne, spotkania na terenie Wielkopolski</t>
  </si>
  <si>
    <t>wyjazd</t>
  </si>
  <si>
    <t>samorządowcy w tym przedstawiciele Urzędu Marszałkowskiego  oraz przedstawiciele LGD</t>
  </si>
  <si>
    <t>II, IV</t>
  </si>
  <si>
    <t>Współpraca z dziennikarzami niemieckimi - agroturystyka</t>
  </si>
  <si>
    <t xml:space="preserve">W ramach realizacji planowane jest zaproszenie do Wielkopolski dziennikarzy z Niemiec i przedstawienie im oferty turystyki wiejskiej w Wielkopolsce, ze szczególnym uwzględnieniem oferty dla osób starszych i niepełnosprawnych. Celem operacji jest m.in. promocja dziedzictwa kulturowego, kulinarnego, kultywowania tradycji wsi i aktywnego wypoczynku. </t>
  </si>
  <si>
    <t>organizacja spotkania/wizyty dziennikarzy w Wielkopolsce</t>
  </si>
  <si>
    <t xml:space="preserve">Beneficjenci i potencjalni beneficjenci, ogół społeczeństwa; właściciele gospodarstw  agroturystycznych oraz obiektów turystycznych, turyści. </t>
  </si>
  <si>
    <t xml:space="preserve">Udział i organizacja spotkań dotyczących możliwości realizacji przedsięwzięć w ramach PROW 2014-2020 oraz aktywizacji mieszkańców obszarów  wiejskich </t>
  </si>
  <si>
    <t>konferencje, spotkania</t>
  </si>
  <si>
    <t>beneficjenci oraz potencjalni beneficjenci PROW 2014-2020</t>
  </si>
  <si>
    <t>3.1.</t>
  </si>
  <si>
    <t xml:space="preserve">OZE  jako element ograniczania niskiej emisji </t>
  </si>
  <si>
    <t>Program szkolenia ma naświetlić uczestnikom aktualne tendencje w rozwoju zastosowania OZE oraz pozytywne przykłady poprawnej gospodarki energetycznej związanej z odpadami w oparciu o faktycznie wdrożone projekty w regionie wielkopolskim</t>
  </si>
  <si>
    <t>Szkolenie/ seminarium/ warsztat                                                              Wyjazd studyjny</t>
  </si>
  <si>
    <t>Przedstawiciele LGD, przedstawiciele wielkopolskich samorządów, nauczyciele szkół rolniczych, przedsiębiorcy, mieszkańcy obszarów wiejskich, strony realizujące projekt</t>
  </si>
  <si>
    <t>CENTRUM DORADZTWA ROLNICZEGO W BRWINOWIE, ODDZIAŁ W POZNANIU</t>
  </si>
  <si>
    <t xml:space="preserve">Dziedzictwo kulturowe wielkopolskiej wsi jako wartość zasługująca na zachowanie </t>
  </si>
  <si>
    <t>Organizacja konferencji dla osób zainteresowanych bądź prowadzących działalność turystyczną,  zajmujących się przetwórstwem produktów żywnościowych,  osób związanych z LGD oraz dla doradców rolniczych</t>
  </si>
  <si>
    <t>Osoby zainteresowane bądż prowadzące działalność turystyczną, osoby zajmujące się przetwórstwem produktów żywnościowych, osoby związane z LGD, doradcy WODR</t>
  </si>
  <si>
    <t>WIELKOPOLSKI OŚRODEK DORADZTWA ROLNICZEGO W POZNANIU</t>
  </si>
  <si>
    <t>3.1,</t>
  </si>
  <si>
    <t>Promocja dziedzictwa kulinarnego, tworzenia partnerstw służących rozwojowi mleczarstwa, wielkopolskich produktów mleczarskich oraz upowszechnianie wiedzy na temat dobrych praktyk realizacji funduszy unijnych w ramach PROW 2014-2020 poprzez organizację imprezy plenerowej</t>
  </si>
  <si>
    <t>Mieszkańcy województwa wielkopolskiego, głównie powiatu kolskiego</t>
  </si>
  <si>
    <t>I,II, III</t>
  </si>
  <si>
    <t xml:space="preserve">Grupy producenckie - rozwijanie umiejętności biznesowych rolników wschodniej Wielkopolski </t>
  </si>
  <si>
    <t xml:space="preserve">Aktywizacja rolników z terenu wschodniej Wielkopolski w zakresie tworzenia partnerstw i współpracy oraz zainteresowanie rolników zakładaniem grup producenckich, w szczególnosci w zakresie zarówno tworzenia krótkich łańcuchów dostaw, jak i wspólnej działalności dotyczącej małego przetwórstwa lokalnego.  </t>
  </si>
  <si>
    <t>Rolnicy - delegaci do Wielkopolskiej Izby Rolniczej,  liderzy rolniczy.</t>
  </si>
  <si>
    <t>WIELKOPOLSKA IZBA ROLNICZA</t>
  </si>
  <si>
    <t xml:space="preserve">Turystyka konna szansą na rozwój wielkopolskiej wsi </t>
  </si>
  <si>
    <t xml:space="preserve">Projekt ma na celu wsparcie rolników prowadzących ośrodki jeździeckie oraz gospodarstwa mające w swojej ofercie turystykę konną i/lub hipoterapię oraz wyposażenie ich w niezbędną wiedzę z zakresu promocji swojej działalności, pozyskiwania środków oraz możliwości współpracy i realizacji przez rolników wspólnych inwestycji. </t>
  </si>
  <si>
    <t xml:space="preserve">Szkolenie/seminarium/  warsztat                             Targi/impreza planerowa/wystawa </t>
  </si>
  <si>
    <t>Rolnicy, którzy prowadzą gospodarstwa mające w ofercie turystykę konną, stadniny koni, ośrodki jeździeckie itp.. Uczestnicy festynu, adresaci oferty gospodarstw i ośrodków jeżdzieckich, miłośnicy koni oraz sportów hipicznych.</t>
  </si>
  <si>
    <t xml:space="preserve">Efektywna sprzedaż w ramach rolniczego handlu detalicznego </t>
  </si>
  <si>
    <t xml:space="preserve">Realizacja niniejszego projektu przyczyni się do wsparcia organizacji łańcucha dostaw żywnosci, w tym przetwarzania i wprowadzania do obrotu produktów rolnych, pozyskiwania klientów oraz marketing produktów rolnych pochodzących z gospodarstwa. </t>
  </si>
  <si>
    <t xml:space="preserve">Szkolenie/ seminarium/ warsztat                                       </t>
  </si>
  <si>
    <t xml:space="preserve">Rolnicy oraz członkowie ich rodzin - mieszkańcy województwa wielkopolskiego. </t>
  </si>
  <si>
    <t>"Szparagi - złoto z ziemi" - promocja lokalnego produktu</t>
  </si>
  <si>
    <t>Promowanie współpracy i realizacji wspólnych inwestycji przez rolników, upowszechnianie wiedzy na temat produkcji szparaga poprzez organizację konferencji, przygotowanie publikacji, przeprowadzenie konkursu oraz dni otwartych.</t>
  </si>
  <si>
    <t>Konferencja/Kongres, Publikacja/Materiał drukowany, Konkurs/olimpiada, Inne: Dni Otwarte "Szparagi - złoto z ziemi"</t>
  </si>
  <si>
    <t>Producenci i przetwórcy szparagów, osoby zainteresowane produkcją szparaga, społczność lokalna gminy Przemęt</t>
  </si>
  <si>
    <t>Gmina Przemęt</t>
  </si>
  <si>
    <t>Intergracja producentów rolnych w obszarze produkcji substratów energetycznych</t>
  </si>
  <si>
    <t xml:space="preserve">Wzrost zainteresowania i poziomu wiedzy w zakresie tworzenia wspólnych struktur i powiązań organizacyjnych wykorzystania substratu energetycznego pochodzenia rolniczego. </t>
  </si>
  <si>
    <t>Szkolenie/ seminarium/ warsztat                                       Wyjazd studyjny</t>
  </si>
  <si>
    <t xml:space="preserve">Rolnicy-producenci rolni, przedstawiciele grup producentów rolnych oraz organizacji rolniczych z obszaru powiatów krotoszyńskiego oraz gostyńskiego. </t>
  </si>
  <si>
    <t>STOWARZYSZENIE "WIELKOPOLSKA Z WYOBRAŹNIĄ"</t>
  </si>
  <si>
    <t>3.2, 3.3</t>
  </si>
  <si>
    <t>VII Festiwal Tradycyjnej Kuchni Wielkopolskiej</t>
  </si>
  <si>
    <t>Organizacja festiwalu kulinarnego o zasięgu regionalnym wraz z konkursem kulinarnym, stoiskami wystawienniczymi, punktami informacyjnymi oraz wykładem mające na celu promocję wielkopolskiego dziedzictwa kulturowego i kulinarnego</t>
  </si>
  <si>
    <t>Targi/ impreza plenerowa/ wystawa, Stoisko wystawiennicze/ Punkt informacyjny na targach/imprezie plenerowej/wystawie, Konkurs/olimpiada, Inne: Wykład</t>
  </si>
  <si>
    <t>Mieszkańcy Wielkopolski, głównie powiatu pilskiego</t>
  </si>
  <si>
    <t xml:space="preserve">II, III </t>
  </si>
  <si>
    <t>Powiat Pilski</t>
  </si>
  <si>
    <t>3.5.</t>
  </si>
  <si>
    <t>Orzechowo jest nasze</t>
  </si>
  <si>
    <t>Organizacja warsztatów  miin.w celu zwiększenia aktywności społecznej i gospodarczej mieszkańców wsi Orzechowa</t>
  </si>
  <si>
    <t xml:space="preserve">Mieszkańcy wsi Orzechowo, </t>
  </si>
  <si>
    <t>GMINA MIŁOSŁAW</t>
  </si>
  <si>
    <t xml:space="preserve">Czas na …czyli sport, zdrowie i piękno" </t>
  </si>
  <si>
    <t xml:space="preserve">Organizacja warsztatów dla mieszkańców wsi </t>
  </si>
  <si>
    <t>Szkolenie/ seminarium/ warsztat</t>
  </si>
  <si>
    <t>Rodzice/ opiekunowie dzieci, Osoby do 35 roku życia, Osoby starsze</t>
  </si>
  <si>
    <t>LOKALNA GRUPA DZIAŁANIA "TRAKT PIASTÓW"</t>
  </si>
  <si>
    <t xml:space="preserve">V  edycja konkursu "Fundusz sołecki - najlepsza inicjatywa" skierowanego do sołectw z terenu województwa wielkopolskiego i konferencja finałowa </t>
  </si>
  <si>
    <t>Organizacja konkursu oraz konferencji dla mieszkańców wsi, przedstawicieli jednostek samorządu terytorialnego, liderów grup odnowy wsi oraz LGD</t>
  </si>
  <si>
    <t>Sołtysi, członkowie rad sołeckich,          Mieszkańcy wsi,         przedstawiciele jednostek samorządu terytorialnego,            środowiska wiejskie, w tym liderzy grup odnowy wsi i LGD oraz lokalni liderzy, Prezdstawiciele sektora prywatnego</t>
  </si>
  <si>
    <t>KRAJOWE STOWARZYSZENIE SOŁTYSÓW</t>
  </si>
  <si>
    <t>3.2,</t>
  </si>
  <si>
    <t>Niedziela z Funduszami Unijnymi w aspekcie 750-lecia Dubina</t>
  </si>
  <si>
    <t>Organizacja wydarzenia w formie imprezy plenerowej, konkursów, stoisk wystawienniczych i punktów informacyjnych mających na  celu promocję osiągnięć w zakresie wdrażania funduszy unijnych oraz upowszechnianie wiedzy o możliwościach pozyskania środków w ramach PROW 2014-2020</t>
  </si>
  <si>
    <t>Targi/ impreza plenerowa/ wystawa,  Konkurs/olimpiada</t>
  </si>
  <si>
    <t>Mieszkańcy Dubina, gminy Jutrosin i gmin ościennych</t>
  </si>
  <si>
    <t>Mirosława Antkowiak</t>
  </si>
  <si>
    <t xml:space="preserve">Wystawa rolnicza "Wielkopolska wieś - tradycja i nowoczesność" </t>
  </si>
  <si>
    <t xml:space="preserve">Wystawa będzie służyła do pokazania przykładów podnoszenia jakości zycia na obszarach wiejskich, dzielenia się pomysłami, które zostały zrealizowane dzięki wsparciu unijnemu, a także promocji zastosowanych innowacji.  </t>
  </si>
  <si>
    <t xml:space="preserve">Targi/impreza plenerowa/wystwa      Stoisko wystawiennicze/punkt informacyjny na targach/imprezie plenerowej/wystawie   Konkurs/olimpiada   </t>
  </si>
  <si>
    <t>40 instytucji okołorolniczych, grup producenckich, spółdzielni, firmy branży rolniczej, KGW, LGD, gospodarstw agroturystycznych itp.</t>
  </si>
  <si>
    <t>Organizacja imprezy plenerowej pn. Dzień Ogórka</t>
  </si>
  <si>
    <t xml:space="preserve">Organizacja imprezy plenerowej mającej na celu wzmocnienie współpracy pomiędzy plantatorami ogórków, uposzechnianie informacji na temat możliwości zrzeszania się rolników oraz popularyzację wiedzy kulinarnej na temat wykorzystania ogórka </t>
  </si>
  <si>
    <t>Targi/impreza plenerowa/wystawa</t>
  </si>
  <si>
    <t>Mieszkańcy powiatu kolskiego, głównie gminy Dąbie</t>
  </si>
  <si>
    <t>Gmina Dąbie</t>
  </si>
  <si>
    <t xml:space="preserve">Puszcza Notecka uczy, aktywizuje, integruje </t>
  </si>
  <si>
    <t>Organizacja turnieju siatkówki plażowej dla młodych mieszkańców</t>
  </si>
  <si>
    <t>Inne: Turnieje siatkówki plażowej</t>
  </si>
  <si>
    <t>Młodzi mieszkańcy do 35 roku życia</t>
  </si>
  <si>
    <t>STOWARZYSZENIE PUSZCZA NOTECKA</t>
  </si>
  <si>
    <t xml:space="preserve">Festyn Zielonoświątkowy </t>
  </si>
  <si>
    <t>Celem operacji jest  edukowanie oraz przybliżenie dawnych zwyczajów i utrwalenie tradycji, zwłaszcza wśród najmłodszych odbiorców</t>
  </si>
  <si>
    <t>Mieszkańcy aglomeracji poznańskiej i pozostałych obszarów Wielkopolski oraz goście odwiedzający Wielkopolskę</t>
  </si>
  <si>
    <t>MUZEUM NARODOWE ROLNICTWA I PRZEMYSŁU ROLNO-SPOŻUWCZEGO W SZRENIAWIE</t>
  </si>
  <si>
    <t>3.3.</t>
  </si>
  <si>
    <t xml:space="preserve">Organizacja Kobierskiego Festiwalu Smaków i warsztatów promujących wielkopolską wieś </t>
  </si>
  <si>
    <t>Przeprowadzenie warsztatów tematycznych dla mieszkańców Kobierna i sąsiednich wsi oraz zorganizowanie X Kobierskiego Festiwalu Smaków w celu upowszechnienia wiedzy w zakresie m.in. wykorzystania zasobów środowiska naturalnego, rozwoju przedsiębiorczości oraz planowania rozwoju lokalnego</t>
  </si>
  <si>
    <t>Szkolenie/ seminaruim/ warsztat             Stoisko wystawiennicze/ punkt informacujny na targach/ imprezie plenerowej/ wystawie           konkurs/ olimpiada</t>
  </si>
  <si>
    <t>Mieszkańcy  miasta i gminy Krotoszyn</t>
  </si>
  <si>
    <t>MIASTO I GMINA KROTOSZYN</t>
  </si>
  <si>
    <t xml:space="preserve">3.1., 3.3. </t>
  </si>
  <si>
    <t xml:space="preserve">Unia wspiera polskie wsie i Pakosław z country w tle </t>
  </si>
  <si>
    <t>Celem operacji jest wspieranie, aktywizowanie, promowanie, informowanie i inspirowanie mieszkańców obszarów wiejskich do korzystania z oferty wsparcia, sprzyjającej rozwojowi obszarów wiejskich</t>
  </si>
  <si>
    <t>Targi/ impreza plenerowa/ wystawa                                       Stoisko wystawiennicze/ punkt informacyjny na targach/ imprezie plenerowej/ wystawie</t>
  </si>
  <si>
    <t>Mieszkańcy Gminy Pakosław i gmin ościennych,  głównie rolnicy</t>
  </si>
  <si>
    <t>OŚRODEK KULTURY I REKREACJI W PAKOSŁAWIU</t>
  </si>
  <si>
    <t>Grupy docelowe</t>
  </si>
  <si>
    <t>Koszty kwalifikowalne operacji
 (w zł)</t>
  </si>
  <si>
    <t>Organizacja stoiska wystawienniczego Województwa Zachodniopomorskiego podczas Targów Gospodarki Żywnościowej, Rolnictwa i Ogrodnictwa  "Grune Woche" 2016 w Berlinie</t>
  </si>
  <si>
    <t>Targi dla naszych wystawców będą doskonałym miejscem spotkań i podtrzymania więzi z dotychczasowymi klientami, wprowadzenia na rynek nowych produktów i usług, umocnienia pozycji i wypromowania marki, a także poznania oczekiwań przyszłych klientów.</t>
  </si>
  <si>
    <t>Zwiedzający stoisko wystawiennicze Województwa Zachodniopomorskiego na imprezie targowej, potencjalni kontrahenci wystawców</t>
  </si>
  <si>
    <t>Urząd Marszałkowski Województwa Zachodniopomorskiego</t>
  </si>
  <si>
    <t>ul. Korsarzy 34, 70 - 540 Szczecin</t>
  </si>
  <si>
    <t>Lista Produktów Tradycyjnych w ramach "Pikniku nad Odrą"</t>
  </si>
  <si>
    <t>Promocja produktów tradycyjnych i regionalnych z woj. Zachodniopomorskiego oraz innych województw</t>
  </si>
  <si>
    <t>Festyn</t>
  </si>
  <si>
    <t>Aleja Zachodniopomorskie Smaki w ramach "Pikniku nad Odrą"</t>
  </si>
  <si>
    <t>Promocja produktów tradycyjnych i regionalnych z woj. Zachodniopomorskiego</t>
  </si>
  <si>
    <t>Aleja Zachodniopomorskie Smaki - produkty tradycyjne Pomorza Zachodniego w ramach Jarmarku Jakubowego</t>
  </si>
  <si>
    <t>Organizacja stoiska wystawienniczego Województwa Zachodniopomorskiego podczas Targów Rolnych "Agro-Pomerania" w Barzkowicach</t>
  </si>
  <si>
    <t>Stoisko wystawiennicze na targach</t>
  </si>
  <si>
    <t>Prezentacja Województwa Zachodniopomorskiego w Miasteczku Regionów</t>
  </si>
  <si>
    <t>Zwiedzający stoisko wystawiennicze Województwa Zachodniopomorskiego na dożynkach</t>
  </si>
  <si>
    <t>Liczba wyjazdów / wizyt studyjnych / wymian eksperckich</t>
  </si>
  <si>
    <t>Liczba uczestników wyjazdów / wizyt studyjnych / wymian eksperckich</t>
  </si>
  <si>
    <t>Udział w targach wystawienniczych</t>
  </si>
  <si>
    <t>Zorganizowanie stoiska wystawienniczego Województwa Zachodniopomorskiego na Targach Żywności Ekologicznej i Regionalnej Natura Food w Łodzi</t>
  </si>
  <si>
    <t>Festiwal Zachodniopomorskich Piw Regionalnych</t>
  </si>
  <si>
    <t>Promocja wytwarzanych w browarach lokalnych na terenie Woj. Zachodniopomorskiego piw regionalnych</t>
  </si>
  <si>
    <t>Wystawa, warsztaty</t>
  </si>
  <si>
    <t>Zwiedzający imprezę mieszkańcy regionu, konsumenci, handlowcy, właściciele lokali gastronomicznych</t>
  </si>
  <si>
    <t xml:space="preserve">"Akademia Sołtysa" </t>
  </si>
  <si>
    <t xml:space="preserve"> Kontynuacja cyklu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</si>
  <si>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Osoby pełniące funkcję sołtysów na obszarze województwa zachodniopomorskiego</t>
  </si>
  <si>
    <t>Jarmark Bożonarodzeniowy w Szczecinie</t>
  </si>
  <si>
    <t>Jarmark bożonarodzeniowy dla lokalnych wystawców będzie doskonałym miejscem spotkań  z dotychczasowymi klientami, a także otworzy możliwość wprowadzenia na rynek nowych produktów i usług, umocnienia pozycji i wypromowania marki oraz poznania oczekiwań przyszłych klientów. Dzięki realizacji powyższego projektu ukazane zostanie dziedzictwo kulinarne i kulturowe naszego regionu, które jest jednym z czynników wpływających na zrównoważony rozwój obszarów wiejskich oraz daje możliwość pozyskiwania pozarolniczych źródeł dochodu.</t>
  </si>
  <si>
    <t>Adresatami tej inicjatywy będą przede wszystkim mieszkańcy Pomorza Zachodniego, uczniowie szczecińskich szkół, a także  dzieci z przedszkoli, domów dziecka, świetlic środowiskowych i innych placówek opiekuńczo-wychowawczych</t>
  </si>
  <si>
    <t>I Zachodniopomorskie spotkania z kulturą niematerialną - Historia w sercu ukryta</t>
  </si>
  <si>
    <t>utrwalenie tradycji kultury w regionie</t>
  </si>
  <si>
    <t>przegląd twórczości ludowej, konkurs kulinarny, koncert, publikacja śpiewnika pieśni kresów wschodnich i nakręcenie filmu o historii osadników</t>
  </si>
  <si>
    <t>społeczność lokalna gmin wiejsko-miejskich</t>
  </si>
  <si>
    <t>II,III</t>
  </si>
  <si>
    <t>Spółdzielnia Socjalna Pod Kasztanami w Rzepnowie, pow. Pyrzycki</t>
  </si>
  <si>
    <t>Rzepnowo 21, 
74-200 Pyrzyce</t>
  </si>
  <si>
    <t xml:space="preserve">Liczba wydanych broszur, artykułów, publikacji itp. </t>
  </si>
  <si>
    <t>XXIX Barzkowickie Targi Rolne - AGRO POMERANIA 2016</t>
  </si>
  <si>
    <t>wymiana doświadczeń i wiedzy w obszarze działalności rolniczej</t>
  </si>
  <si>
    <t>rolnicy, twórcy ludowi, mieszkańcy obszarów wiejskich, zainteresowane podmioty</t>
  </si>
  <si>
    <t>Zachodniopomorski Ośrodek Doradztwa Rolniczego w Barzkowicach</t>
  </si>
  <si>
    <t>Barzkowice,
 73-134 Stargard Szczeciński</t>
  </si>
  <si>
    <t>Liczba działań promocyjnych w mediach</t>
  </si>
  <si>
    <t>Kongres Przedsiębiorczości Wiejskiej</t>
  </si>
  <si>
    <t>ułatwienie transferu wiedzy oraz rozwój sieci kontaktów pomiędzy zainteresowanymi stronami</t>
  </si>
  <si>
    <t>kongres</t>
  </si>
  <si>
    <t>społeczność lokalna powiatu łobeskiego</t>
  </si>
  <si>
    <t>Powiat Łobeski</t>
  </si>
  <si>
    <t>ul. Konopnickiej 41, 
73-150 Łobez</t>
  </si>
  <si>
    <t>Gospodarka pasieczna</t>
  </si>
  <si>
    <t>wsparcie merytoryczne pszczelarzy</t>
  </si>
  <si>
    <t>konferencja, szkolenie</t>
  </si>
  <si>
    <t>pszczelarze</t>
  </si>
  <si>
    <t>"Wilczy apetyt - prezentacja dziedzictwa kulinarnego wsi Pomorza Zachodniego oraz promocja inicjatyw w zakresie rozwoju obszarów wiejskich w gminie Łobez"</t>
  </si>
  <si>
    <t>kultywowanie, propagowania oraz popularyzacja dziedzictwa kulturowego wsi Pomorza Zachodniego, w tym dziedzictwa kulinarnego</t>
  </si>
  <si>
    <t>festiwal kulinarny</t>
  </si>
  <si>
    <t>społeczność lokalna gminy Łobez</t>
  </si>
  <si>
    <t>Gmina Łobez</t>
  </si>
  <si>
    <t>ul. Niepodległości 13,
 73-150 Łobez</t>
  </si>
  <si>
    <t>Organizacja "Święta Mleka i Zwierząt Hodowlanych" w Glinnej</t>
  </si>
  <si>
    <t>wspieranie organizacji łańcucha żywnościowego</t>
  </si>
  <si>
    <t>wystawa tematyczna</t>
  </si>
  <si>
    <t>mieszkańcy Pomorza Zachodniego zwłaszcza dzieci i młodzież szkolna oraz rolnicy</t>
  </si>
  <si>
    <t>Gmina 
Stare Czarnowo</t>
  </si>
  <si>
    <t>ul. Św. Floriana 10,
 74-106 Stare Czarnowo</t>
  </si>
  <si>
    <t>Konkurs pn. Agro-Eko-Turystyczne "Zielone Lato" 2016</t>
  </si>
  <si>
    <t>podniesienie jakości świadczonych usług w gospodarstwach agroturystycznych i promowanie dobrych praktyk</t>
  </si>
  <si>
    <t>właściciele gospodarstw agroturystycznych</t>
  </si>
  <si>
    <t>Liczba uczestników konkursu</t>
  </si>
  <si>
    <t>Kongres kobiet z obszarów wiejskich pt. Działamy - Zmieniamy</t>
  </si>
  <si>
    <t>budowanie sieci kobiet aktywnych i przedsiębiorczych na obszarach wiejskich</t>
  </si>
  <si>
    <t>środowiska kobiece</t>
  </si>
  <si>
    <t>Stowarzyszenie JASKÓŁKA z siedzibą w Zaborsku, pow. Pyrzycki</t>
  </si>
  <si>
    <t>Zaborsko 13a,
 74-211 Warnice</t>
  </si>
  <si>
    <t>XX Triada Teatralna pn: "Weselna"</t>
  </si>
  <si>
    <t>aktywizacja mieszkańców wsi na rzecz podejmowania inicjatyw służących włączeniu społecznemu</t>
  </si>
  <si>
    <t>warsztaty twórczości ludowej</t>
  </si>
  <si>
    <t xml:space="preserve">dzieci, młodzież, dorośli i mniejszości narodowe oraz osoby niepełnosprawne ruchowo i intelektualnie z terenów gminy Dębno oraz obszaru województwa zachodniopomorskiego </t>
  </si>
  <si>
    <t>Dębnowski 
Ośrodek Kultury</t>
  </si>
  <si>
    <t>ul. Daszyńskiego 20,
 74-400 Dębno</t>
  </si>
  <si>
    <t>Jeśli zechcę, znajdę wymarzoną pracę</t>
  </si>
  <si>
    <t xml:space="preserve">aktywizacja mieszkańców obszarów wiejskich od 18-25 roku życia poprzez wspólne wdrażanie inicjatyw obywatelskich </t>
  </si>
  <si>
    <t>warsztaty i debata</t>
  </si>
  <si>
    <t>społeczność lokalna gmin wiejsko-miejskich - młodzież w  wieku 18-25 lat</t>
  </si>
  <si>
    <t>ul. Poznańska 3, 
74-200 Pyrzyce</t>
  </si>
  <si>
    <t xml:space="preserve">"Międzynarodowy projekt współpracy najlepszą formą wymiany doświadczeń" </t>
  </si>
  <si>
    <t>podniesienie poziomu wiedzy i kompetencji przedstawicieli LGD</t>
  </si>
  <si>
    <t>wyjazd studyjny LGD do LGD rejonu Kowna (Litwa)</t>
  </si>
  <si>
    <t>przedstawiciele LGD woj. zachodniopomorskiego</t>
  </si>
  <si>
    <t>LGD Stowarzyszenie "Lider Pojezierza"</t>
  </si>
  <si>
    <t>ul. Niepodległości 20, 
74-320 Barlinek</t>
  </si>
  <si>
    <t>Konkurs kulinarny "Smaki Ryb Odrzańskich" realizowany w ramach Żabnickiego Lata z Rybką</t>
  </si>
  <si>
    <t>podniesienie aktywności społecznej mieszkańców na rzecz rozwoju i promocji obszarów wiejskich</t>
  </si>
  <si>
    <t>mieszkańcy Żabnicy i okolicznych miejscowości</t>
  </si>
  <si>
    <t>Szkolne Koło Towarzystwa przyjaciół Dzieci przy Szkole Podstawowej w Żabnicy, pow. Gryfiński</t>
  </si>
  <si>
    <t>ul. Długa 20, 
Żabnica, 74-100 Gryfino</t>
  </si>
  <si>
    <t xml:space="preserve">Liczba przeprowadzonych konkursów </t>
  </si>
  <si>
    <t>Zagroda edukacyjna - gospodarstwo z pomysłem</t>
  </si>
  <si>
    <t>ułatwienie transferu wiedzy nt. metodyki prowadzenia zajęć i zabaw dla dzieci oraz nabycie umiejętności udzielania pierwszej pomocy</t>
  </si>
  <si>
    <t>seminarium wyjazdowe</t>
  </si>
  <si>
    <t>mieszkańcy obszarów wiejskich posiadający zagrody edukacyjne oraz pozostali zainteresowani</t>
  </si>
  <si>
    <t>ułatwienie transferu wiedzy w rolnictwie nt. nowych odmian roślin rolniczych</t>
  </si>
  <si>
    <t xml:space="preserve">publikacja </t>
  </si>
  <si>
    <t>rolnicy, hodowcy odmian, firmy i instytucje rolnicze, uczelnie wyższe, doradcy ODR, instytucje naukowo-badawcze</t>
  </si>
  <si>
    <t>COBORU Stacja Doświadczalna Oceny Odmian w Szczecinie Dąbiu</t>
  </si>
  <si>
    <t>ul. Goleniowska 56 a, 
70-847 Szczecin</t>
  </si>
  <si>
    <t>Wydanie publikacji pt. "Wyniki Porejestrowych Doświadczeń Odmianowych w województwie zachodniopomorskim w roku 2015" oraz "Lista odmian zalecanych do uprawy na obszarze województwa zachodniopomorskiego w roku 2016"</t>
  </si>
  <si>
    <t>Liczba tytułów publikacji</t>
  </si>
  <si>
    <t>Jarmark Tradycyjnie Zdrowej Żywności i Rękodzieła Ludowego</t>
  </si>
  <si>
    <t>promowanie regionalnych producentów zdrowej żywności</t>
  </si>
  <si>
    <t>producenci lokalnych i regionalnych produktów żywnościowych oraz mieszkańcy</t>
  </si>
  <si>
    <t>LGD - "Powiatu Świdwińskiego"</t>
  </si>
  <si>
    <t>ul. Kołobrzeska 43,
 78-300 Świdwin</t>
  </si>
  <si>
    <t>Parki - drzewa - lasy</t>
  </si>
  <si>
    <t>promocja elementów trasy tematycznej</t>
  </si>
  <si>
    <t>gra terenowa, wystawa</t>
  </si>
  <si>
    <t>ludność wiejska gminy Przelewice i Barlinek oraz turyści</t>
  </si>
  <si>
    <t>Gmina Przelewice</t>
  </si>
  <si>
    <t>Przelewice 75, 
74-210 Przelewice</t>
  </si>
  <si>
    <t>Święto Śledzia Bałtyckiego 2016</t>
  </si>
  <si>
    <t>wzmocnienie potencjału turystycznego obszaru wiejskiego</t>
  </si>
  <si>
    <t>mieszkańcy gminy Rewal, gmin ościennych , turyści</t>
  </si>
  <si>
    <t>Gminny Ośrodek Kultury w Rewalu</t>
  </si>
  <si>
    <t>Ul. Słowackiego 1,
 72-344  Rewal</t>
  </si>
  <si>
    <t>Szkolenie dla lokalnych grup działania woj. zachodniopomorskiego: "ABC Przedsiębiorczości-działalność gospodarcza w praktyce i teorii"</t>
  </si>
  <si>
    <t>podniesienie poziomu wiedzy i kompetencji pracowników w zakresie przedsiębiorczości</t>
  </si>
  <si>
    <t>przedstawiciele, pracownicy biur lub członkowie zarządów 13 LGD</t>
  </si>
  <si>
    <t>LGD Centrum Inicjatyw Wiejskich</t>
  </si>
  <si>
    <t>ul. Drawska 6, 
73-150 Łobez</t>
  </si>
  <si>
    <t>Kultywowanie tradycji rękodzielniczych</t>
  </si>
  <si>
    <t>identyfikacja, gromadzenie i upowszechnianie dobrych praktyk</t>
  </si>
  <si>
    <t>spotkania warsztatowo-szkoleniowe, wydanie publikacji</t>
  </si>
  <si>
    <t>mieszkańcy gminy Białogard</t>
  </si>
  <si>
    <t>Jacek Smoliński - Nasutowo, gm. Białogard</t>
  </si>
  <si>
    <t>Nasutowo 15/2,
 78-200 Białogard</t>
  </si>
  <si>
    <t>Młodzieżowy Festiwal Tradycji w miejscowościach nadmorskich</t>
  </si>
  <si>
    <t>propagowanie kultury ludowej regionu</t>
  </si>
  <si>
    <t>uczniowie z opiekunami, mieszkańcy oraz turyści</t>
  </si>
  <si>
    <t>Związek Młodzieży Wiejskiej z siedzibą w Warszawie</t>
  </si>
  <si>
    <t>ul. Chmielna 6/6,
 20-020 Warszawa</t>
  </si>
  <si>
    <t>Konferencja naukowa z okazji 30-lecia utworzenia Wydziału Ekonomicznego ZUT w Szczecinie pt "Ekonomiczne wyzwania zrównoważonego i stabilnego rozwoju gospodarczego obszarów wiejskich w Polsce"</t>
  </si>
  <si>
    <t>wymiana poglądów i doświadczeń oraz prezentacja wyników badań naukowych w zakresie rozwoju przygranicznych obszarów wiejskich w Polsce. Identyfikacja regionalnych uwarunkowań innowacyjności i przedsiębiorczości</t>
  </si>
  <si>
    <t>liderzy rozwoju społeczno-gospodarczego obszarów wiejskich; doradcy z ODR; przedstawiciele grup producenckich, izb rolniczych, agencji rolnych; związków rolników i rolnicy</t>
  </si>
  <si>
    <t>ZUT w Szczecinie Wydział Ekonomiczny ZUT</t>
  </si>
  <si>
    <t>Al. Piastów 17, 
70-310 Szczecin</t>
  </si>
  <si>
    <t>Szkolenie dla pracowników biur Lokalnych Grup Działania w nowej perspektywie PROW 2014 - 2020</t>
  </si>
  <si>
    <t xml:space="preserve">podniesienie jakości w wdrażaniu LSR, </t>
  </si>
  <si>
    <t>przedstawiciele biur LGD</t>
  </si>
  <si>
    <t>ul. Kołobrzeska 43, 
78-300 Świdwin</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</si>
  <si>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</si>
  <si>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</si>
  <si>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</si>
  <si>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</si>
  <si>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</si>
  <si>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ul. Korsarzy 34, 70-540 Szczecin</t>
  </si>
  <si>
    <t>Liczba uczestników seminariów informacyjnych</t>
  </si>
  <si>
    <t>Seminarium szkoleniowe dla członków Sieci Dziedzictwa Kulinarnego Pomorze Zachodnie</t>
  </si>
  <si>
    <t>Upowszechnienie wiedzy przedsiębiorców z branży  rolnictwa, ogrodnictwa, rybactwa, przetwórstwa żywności i gastronomii z zakresu przepisów formalno-prawnych: weterynaryjnych, sprzedaży bezpośredniej oraz pozyskiwania zewnętrznych środków unijnych w ramach rozwoju prowadzonych  przez członków Sieci Dziedzictwa Kulinarnego Pomorza Zachodniego przedsiębiorstw</t>
  </si>
  <si>
    <t>Członkowie Sieci Dziedzictwa Kulinarnego Pomorza Zachodniego</t>
  </si>
  <si>
    <t>Konferencja naukowa podczas XXXV Ogólnopolskich Dni Pszczelarza w Koszalinie</t>
  </si>
  <si>
    <t xml:space="preserve">Operacja polegająca na organizacji jednodniowej konferencji naukowej dla pszczelarzy uczestniczących w wydarzeniu. Celem operacji będzie wspieranie innowacji w rolnictwie i na obszarach wiejskich związanych z gospodarka pasieczną. </t>
  </si>
  <si>
    <t>Konferencje</t>
  </si>
  <si>
    <t>Zaproszeni goście Ogólnopolskich Dni Pszczelarza, pszczelarze uczestniczący w imprezie</t>
  </si>
  <si>
    <t>Liczba uczestników konferencji</t>
  </si>
  <si>
    <t>Organizacja stoiska wystawienniczego Województwa Zachodniopomorskiego podczas Targów Gospodarki Żywnościowej, Rolnictwa i Ogrodnictwa  "Grune Woche" 2017 w Berlinie</t>
  </si>
  <si>
    <t>Promocja na arenie międzynarodowej regionalnej żywności wysokiej jakości, wytwarzanej z wykorzystaniem lokalnych surowców,  tradycji kulinarnych i nowoczesnych metod pozwalających zachować wartości odżywcze.</t>
  </si>
  <si>
    <t>Liczba targów</t>
  </si>
  <si>
    <t xml:space="preserve">Liczba wystawców na stoisku wystawienniczym </t>
  </si>
  <si>
    <t xml:space="preserve">Liczba artykułów w magazynie branżowym </t>
  </si>
  <si>
    <t>Aleja Zachodniopomorskie Smaki - Produkty Tradycyjne Pomorza Zachodniego w ramach "Pikniku nad Odrą"</t>
  </si>
  <si>
    <t>Promocja produktów tradycyjnych i regionalnych producentów z województwa zachodniopomorskiego</t>
  </si>
  <si>
    <t>Impreza plenerowa- jarmark</t>
  </si>
  <si>
    <t>Liczba imprez plenerowych</t>
  </si>
  <si>
    <t>Zwiedzający stoiska wystawiennicze lokalnych wytwórców produktów tradycyjnych, regionalnych i ekologicznych Pomorza Zachodniego na imprezie plenerowej, potencjalni kontrahenci wystawców</t>
  </si>
  <si>
    <t>Liczba wystawców na stoiskach wystawienniczych</t>
  </si>
  <si>
    <t>Wojewódzkie Dni Pszczelarza w Golczewie</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</si>
  <si>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</si>
  <si>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Anklam w Niemczech, mieszkańcy województwa zachodniopomorskiego</t>
  </si>
  <si>
    <t>Liczba uczestników imprezy</t>
  </si>
  <si>
    <t>Zwiedzający stoiska wystawiennicze wystawców na imprezie plenerowej, potencjalni kontrahenci wystawców</t>
  </si>
  <si>
    <t xml:space="preserve">Liczba wystawców </t>
  </si>
  <si>
    <t>The Tall-Ships Races</t>
  </si>
  <si>
    <t>Aleja Zachodniopomorskie Smaki - Produkty Tradycyjne Pomorza Zachodniego w ramach Festiwal Słowian i Wikingów w Wolinie</t>
  </si>
  <si>
    <t>Adresatami tej operacji będą przede wszystkim mieszkańcy Pomorza Zachodniego, uczniowie szczecińskich szkół, a także  dzieci z przedszkoli, domów dziecka, świetlic środowiskowych i innych placówek opiekuńczo-wychowawczych</t>
  </si>
  <si>
    <t>Giełda Procedur Lokalnych Grup Działania Pomorza Zachodniego</t>
  </si>
  <si>
    <t>Celem głównym operacji jest dopracowanie jakości procedur operacji realizowanych w ramach PROW dla  13 LGD uczestniczących w Giełdzie Procedur Lokalnych Grup Działania Pomorza Zachodniego. Operacja ma charakter spotkania w formie dwudniowych warsztatów podczas których po przedstawieniu dobrej praktyki w ramach danego tematu następuje dyskusja przez co dochodzi do wymiany wiedzy i tworzenia sieci kontaktów.</t>
  </si>
  <si>
    <t>Liczba spotkań warsztatowych</t>
  </si>
  <si>
    <t>Pracownicy biur LGD oraz osoby funkcyjne z LGD Województwa Zachodniopomorskiego</t>
  </si>
  <si>
    <t>Stowarzyszenie "Lider Pojezierza"</t>
  </si>
  <si>
    <t>ul. Sądowa 8,                74-320 Barlinek</t>
  </si>
  <si>
    <t>Liczba uczestników spotkań warsztatowych</t>
  </si>
  <si>
    <t>Wyjazd i uczestnictwo lokalnych grup działania w Międzynarodowych Targach Wyrobów Spożywczych POLAGRA FOOD 2017</t>
  </si>
  <si>
    <t xml:space="preserve">Celem głównym operacji jest nawiązanie kontaktów i wymiana doświadczeń pomiędzy LGD oraz poszukiwanie nowych rynków zbytu przez osoby zainteresowane, wprowadzenie innowacji na obszary działania LGD, które spełniają oczekiwania konsumentów dla LGD uczestniczących w Targach POLAGRA FOOD 2017. Podczas Targów odbędzie się spotkanie  z LGD z województwa zachodniopomorskiego , wielkopolskiego i lubuskiego, które będzie doskonałą okazją do nawiązania kontaktów niezbędnych do dalszej współpracy pomiędzy LGD. </t>
  </si>
  <si>
    <t>Liczba wydarzeń targowych</t>
  </si>
  <si>
    <t>Przedstawiciele lokalnych grup działania z terenu województwa zachodniopomorskiego</t>
  </si>
  <si>
    <t>Lokalna Grupa Działania - "Powiatu Świdwińskiego"</t>
  </si>
  <si>
    <t>ul. Kołobrzeska 43, 78-300 Świdwin</t>
  </si>
  <si>
    <t>Aspekty prawne utworzenia i prowadzenia inkubatora przetwórstwa lokalnych produktów</t>
  </si>
  <si>
    <t>Planowana do realizacji operacja ma charakter edukacyjny, podnoszący wiedzę uczestniczących przedstawicieli LGD na tematy nowe  i nie realizowane przez LGD na obszarze województwa  zachodniopomorskiego a dotyczące inkubatorów przetwórstwa. Pozwoli to na świadczenie doradztwa na rzecz potencjalnych wnioskodawców planujących tworzenie inkubatorów. Pośrednio operacja dotyczy także wymiany doświadczeń pomiędzy LGD województwa zachodniopomorskiego i wielkopolskiego w zakresie dobrych praktyk dotyczących wdrażania LSR i w zakresie wykonywanych zadań, związanych z realizacją Lokalnych Strategii Rozwoju.</t>
  </si>
  <si>
    <t>Stowarzyszenie "WIR" - Wiejska Inicjatywa Rozwoju</t>
  </si>
  <si>
    <t>Rynek Staromiejski 5,         73-110 Stargard</t>
  </si>
  <si>
    <t>Liczba uczestników wyjazdu</t>
  </si>
  <si>
    <t>Ochrona walorów biotycznych i abiotycznych w rejonie Drawna szansą rozwoju turystyki</t>
  </si>
  <si>
    <t>Celem operacji jest zapewnienie wymiany wiedzy. W szczególności celami konferencji będą: 1) Wzmocnienie dotychczasowego zaangażowania lokalnej społeczności, a w tym przedsiębiorców branży turystycznej, w dziedzinie prowadzonej wspólnie z turystami ochrony środowiska naturalnego; 2) Rozwijanie oferty usług turystycznych w oparciu o istniejące zasoby przyrodnicze i kulturowe, w tym koncepcji geoparku. Wydawnictwo posłuży jako narzędzie upowszechnienia wyartykułowanych podczas konferencji wykładów.</t>
  </si>
  <si>
    <t>Lokalni liderzy, przedstawiciele władz samorządowych i przedsiębiorcy branży turystycznej, a także organizacje pozarządowe obejmujące swoim działaniem zrównoważony rozwój regionu, w szczególności rozwój turystyki wiejskiej</t>
  </si>
  <si>
    <t>Lokalna Organizacja Turystyczna Wokół Drawy</t>
  </si>
  <si>
    <t>ul. Jeziorna 2,              73-220 Drawno</t>
  </si>
  <si>
    <t>Nakład publikacji (szt.)</t>
  </si>
  <si>
    <t>Publikacja „Wyniki doświadczeń odmianowych 2016 „ i „LZO  do uprawy w roku 2017”.</t>
  </si>
  <si>
    <t>Celem operacji jest ułatwienie transferu wiedzy w rolnictwie na temat nowych odmian roślin rolniczych. Dobór właściwej odmiany jest jednym z ważniejszych i najtańszych czynników  wpływających na wysokość i jakość plonów. Upowszechnianie innowacyjnych odmian roślin uprawnych zalecanych w ramach Porejestrowego Doświadczalnictwa Odmianowego ułatwia rolnikom i innym producentom rolnym podejmowanie trafnych decyzji dotyczących doboru najwartościowszych odmian do uprawy, dostosowanych do lokalnych warunków gospodarowania i zmniejsza ryzyko podejmowania niewłaściwych decyzji co wpływa na uzyskiwane dochody.</t>
  </si>
  <si>
    <t xml:space="preserve">Publikacja </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</si>
  <si>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</si>
  <si>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ul. Goleniowska 56 a, 70-847 Szczecin</t>
  </si>
  <si>
    <t>Innowacyjne rozwiązania dotyczące odnawialnych źródeł energii</t>
  </si>
  <si>
    <t>Celem głównym operacji jest wsparcie transferu wiedzy i innowacji w zakresie praktycznego zastosowania nowych, kompleksowych rozwiązań w zakresie OZE na obszarach wiejskich. W związku z tym w ramach projektu planuje się zorganizowanie wyjazdu studyjnego w celu zaprezentowania Centrum Solarnego w Wietow (Niemcy), jako przykładu dobrej praktyki na obszarach wiejskich.</t>
  </si>
  <si>
    <t>Przedstawiciele władz samorządowych powiatu i gmin, przedstawiciele NGO, sołtysi, przedstawiciele LGD oraz przedstawiciele ośrodków doradczych</t>
  </si>
  <si>
    <t>Samorządowe Centrum Kultury w Sarbinowie</t>
  </si>
  <si>
    <t>ul. Leśna 2,                   76-034 Sarbinowo</t>
  </si>
  <si>
    <t>II Święto Mleka w Glinnej</t>
  </si>
  <si>
    <t>Celem głównym operacji jest wspieranie organizacji łańcucha żywnościowego, w tym przetwarzania i wprowadzania do obrotu produktów rolnych i dobrostanu zwierząt. Celami szczegółowymi operacji są:
promowanie polskich i regionalnych producentów żywności, a także poznanie wykorzystywanych na świecie rozwiązań organizacyjnych i technicznych, metod produkcji i hodowli zwierząt,
 promowanie produktów mlecznych niezbędnych do prawidłowego funkcjonowania organizmu i zachowanie dobrego stanu zdrowia,
 informowanie społeczeństwa i potencjalnych beneficjentów o polityce rozwoju obszarów wiejskich i wsparciu finansowym,
zaznajomienie mieszkańców Pomorza Zachodniego z rasami zwierząt hodowlanych utrzymywanymi na terenie województwa zachodniopomorskiego.
Przeprowadzona zostanie akcja promocyjno-informacyjna wydarzenia, co przyczyni się wzrostu wiedzy społeczeństwa i potencjalnych beneficjentów o polityce rozwoju obszarów wiejskich i wsparciu finansowym pochodzącym ze środków PROW i KSOW.</t>
  </si>
  <si>
    <t>Impreza plenerowa, wystawy tematyczne</t>
  </si>
  <si>
    <t>Mieszkańcy Pomorza Zachodniego, zwłaszcza osoby mieszkające na obszarach wiejskich, dzieci i młodzież, szkoły oraz rolnicy . Związki i federacje hodowców mleka, związki hodowców koni, mleczarnie, ośrodki hodowli zarodowej, związki bydła mięsnego, agencje państwowe związane z obszarami wiejskimi, hodowcy indywidualni, producenci produktów tradycyjnych i regionalnych, stowarzyszenia, rękodzielnicy, sołectwa oraz koła gospodyń wiejskich</t>
  </si>
  <si>
    <t>Gmina Stare Czarnowo</t>
  </si>
  <si>
    <t>ul. Świętego Floriana 10, 74-106 Stare Czarnowo</t>
  </si>
  <si>
    <t>XXX Barzkowickie Targi Rolne - AGRO POMERANIA 2017</t>
  </si>
  <si>
    <t>Barzkowickie Targi Rolne „Agro Pomerania” służą  głównie prezentacji szerokich ofert handlowych producentów maszyn i sprzętów rolniczych, firm  oferujących nowe  i nowoczesne środki do produkcji rolnej, firm przetwórstwa rolno-przemysłowego oraz sektora budowlanego. Stwarzają doskonałą okazję do wymiany doświadczeń oraz wiedzy dla wszystkich, którzy prowadzą działalność w  zakresie rozwoju obszarów wiejskich. Dodatkową atrakcją targów będą liczne konkursy, warsztaty i wystawy rękodzielnicze m.in. hafciarskie, plecionkarskie, koronkarskie, malarskie, witrażowe oraz wyrobów z siana i gliny, a także wystawy ukazujące dziedzictwo kulturowe zachodniopomorskiej wsi. na stoiskach wystawienniczych swoje unikatowe regionalne wyroby wytwarzane od lat wedle oryginalnych receptur będą mieli okazję zaprezentować liczni lokalni przetwórcy i producenci, a na zwiedzających czekać będą m.in. produkty piekarnicze, przetwory ekologiczne, wędliny, miody, ryby wędzone i przetwory rybne oraz wiele innych produktów regionalnych. Zorganizowane zostaną wystawy koni hodowlanych, bydła mięsnego, ptaków hodowlanych i ozdobnych oraz królików. Przeprowadzone będą rownież zawody jeździeckie w skokach.</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</si>
  <si>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</si>
  <si>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Barzkowice 1,             73-134 Barzkowice</t>
  </si>
  <si>
    <t>Polka powiatowa a nowe miejsca pracy na obszarach wiejskich</t>
  </si>
  <si>
    <t xml:space="preserve">Operacja ma na celu włączenie kobiet z obszarów wiejskich w konsultacje i debaty społeczne oraz opracowywanie programów współpracy samorzadów lokalnych z organizacjami pozarzadowymi w planowaniu budżetów na działania związane z zieloną modernizacją i powstaniem nowych miejsc pracy. Projekt  wpływać będzie także na członków rodziny poprzez ukazanie kierunków i możliwości zmiany swojej sytuacji, uświadomienie konieczności i celowości podnoszenia kwalifikacji w życiu społecznym i zawodowym, będzie pozytywnie wpływał na otoczenie rodziny oraz lokalną spoleczność, oraz wpłynie na zmniejszenie poziomu bezrobocia na obszarach wiejskich </t>
  </si>
  <si>
    <t>Centrum Rozwoju Jarosław Piosik</t>
  </si>
  <si>
    <t>ul. Sikorskiego 15,    66-400 Gorzów Wlkp</t>
  </si>
  <si>
    <t>Aktywizacja mieszkańców wsi poprzez realizację warsztatów rękodzielniczych</t>
  </si>
  <si>
    <t>Głównym celem realizacji operacji jest aktywizacja mieszkańców obszarów wiejskich w celu podejmowania przez nich inicjatyw w zakresie rozwoju obszarów wiejskich w tym wspieranie rozwoju przedsiębiorczości na obszarach wiejskich. W ramach realizacji operacji planuje się zorganizować cykl warsztatów szkoleniowych na terenie Województwa Zachodniopomorskiego o tematyce związanej z  technikami wykonywania decoupage i bibułkarstwa. Uczestnicy warszatów zdobędą nowe, praktyczne umiejętności, które pozwolą wykonywać im prace/przedmioty, które będą mieli możliwość sprzedać na festynach, targach, itp. To zapewni im dodatkowe źródło dochodu.</t>
  </si>
  <si>
    <t xml:space="preserve">Warsztaty </t>
  </si>
  <si>
    <t>Mieszkańcy obszarów wiejskich Województwa Zachodniopomorskiego, zwłaszcza nieaktywni zawodowo lub bezrobotni.</t>
  </si>
  <si>
    <t>Warsztaty kulinarne od pomysłu do produktu</t>
  </si>
  <si>
    <t>Celem projektu jest aktywizacja mieszkańców wsi poprzez cykliczne spotkania warsztatowe, które pomogą wzniecić pasję kulinarną. W trakcie spotkań mieszkańcy będą uczyć się jak przygotować tradycyjne wyroby, które potem mogą sprzedać. Warsztaty będą okazją do wymiany wiedzy, zdobycia nowych umiejętności i integracji poprzez wspólne działanie.</t>
  </si>
  <si>
    <t>Mieszkańcy obszarów wiejskich powiatu kołobrzeskiego województwa zachodniopomorskiego.</t>
  </si>
  <si>
    <t>Laboratorium Pomysłów Witold Miśtak</t>
  </si>
  <si>
    <t>ul. Warszawska 2,   78-100 Kołobrzeg</t>
  </si>
  <si>
    <t>Konkurs pn. Agro-Eko-Turystyczne "Zielone Lato" 2017</t>
  </si>
  <si>
    <t>Operacja przyczyni się do podniesienia jakości świadczonych usług w gospodarstwach agroturystycznych na obszarach wiejskich i promowania dobrych praktyk wśród usługodawców wiejskich.</t>
  </si>
  <si>
    <t>Właściciele gospodarstw agroturystycznych funkcjonujących na terenie województwa zachodniopomorskiego oraz osoby poszukujące usług wypoczynkowych na obszarach wiejskich Pomorza Zachodniego</t>
  </si>
  <si>
    <t>II Powiatowy Jarmark Tradycyjnie Zdrowej Żywności i Rękodzieła Ludowego</t>
  </si>
  <si>
    <t>Celem głównym operacji jest promowanie  polskich i regionalnych producentów żywności , wytwórców produktów lokalnych,  lokalnych twórców i artystów oraz propagowanie trendu naturalnej żywności i popularyzowanie informacji o jej wytwórcach w regionie a przez to promowanie zrównoważonego rozwoju obszarów wiejskich.</t>
  </si>
  <si>
    <t>Mieszkańcy powiatu świdwińskiego, rolnicy, wytwórcy żywności i rękodzieł  oraz odwiedzający Jarmark</t>
  </si>
  <si>
    <t>Powrót do wspólnych tradycji promujących polską wieś</t>
  </si>
  <si>
    <t xml:space="preserve">Aktywizacja mieszkańców sołectw Gminy Gryfino  na rzecz podejmowania inicjatyw w zakresie rozwoju i promocji polskiej wsi   poprzez utrwalenia historii jako podstawy tożsamości kulturowej i kreowania nowych zielonych miejsc pracy.  </t>
  </si>
  <si>
    <t xml:space="preserve">Społeczność lokalna gmin wiejsko-miejskich, mogąca uczestniczyć w sposób bezpośredni w wydarzeniu, przedstawiciele organizacji pozarządowych, samorządowcy, liderzy, przedsiębiorcy </t>
  </si>
  <si>
    <t>Gmina Gryfino</t>
  </si>
  <si>
    <t>ul. 1 Maja 16,              74-100 Gryfino</t>
  </si>
  <si>
    <t>I Festiwal Folkloru</t>
  </si>
  <si>
    <t>Celem realizacji operacji jest promowanie włączenia społecznego, zmniejszania ubóstwa oraz rozwój gospodarczy na obszarze objętym projektem. Realizacja projektu, czerpiąca z polskiego folkloru, wykorzystująca działalność lokalnych kół twórczych propagujących aktywność w życiu społecznym i zawodowym poprzez rękodzieło oraz propagowanie zdrowego, aktywnego trybu życia, może pomóc młodym ludziom dostrzec nowe możliwości i korzyści z podnoszenia swoich kwalifikacji.</t>
  </si>
  <si>
    <t>Liczba dni wydarzenia</t>
  </si>
  <si>
    <t>Mieszkańcy województwa zachodniopomorskiego</t>
  </si>
  <si>
    <t>Pro Consulting s.c. Dariusz Stępień, Karol Stępień</t>
  </si>
  <si>
    <t>ul. St. Dubois 17 b,   71-610 Szczecin</t>
  </si>
  <si>
    <t>partnerzy</t>
  </si>
  <si>
    <t>własne</t>
  </si>
  <si>
    <t>Liderki społeczności wiejskiej w procesach rozwoju lokalnego</t>
  </si>
  <si>
    <t xml:space="preserve">Cel główny operacji: zwiększenie aktywności i partycypacji społecznej kobiet wiejskich.
Cele szczegółowe::
- wzmocnienie roli kobiet w procesach rozwoju lokalnego; 
- popularyzacja narzędzi aktywizacji ekonomicznej ludności z obszarów wiejskich;
- wsparcie partycypacji społecznej kobiet, 
- budowa kapitału społecznego na obszarach wiejskich;
- rozwój organizacji pozarządowych działających na obszarach wiejskich;
- integracja kobiet z obszarów wiejskich,
- wsparcie rozwoju podmiotów ekonomii społecznej.
</t>
  </si>
  <si>
    <t xml:space="preserve">organizacja cyklu 40 szkoleń, w których weźmie udział 800 uczestników. Zakres tematyczny szkoleń obejmuje pakiet dwóch zagadnień:
- aktywności obywatelskiej, która poprzez działalność ekonomiczną i działalność pożytku publicznego służy integracji zawodowej i społecznej osób zagrożonych społeczną marginalizacją, tworzeniu miejsc pracy, świadczeniu usług społecznych użyteczności publicznej (na rzecz interesu ogólnego) oraz rozwojowi lokalnemu ,
- aktywizacji ekonomicznej, szczególnie w kontekście najnowszych instrumentów wprowadzanych przez MRiRW, takich jak ułatwienia sprzedaży żywności przez rolników, działania finansowane w ramach PROW na lata 2014-2020, spółdzielnie  rolników, projekty strategiczne zawarte w SOR takie jak np. „Gospodarstwa opiekuńcze
Usługa będzie realizowana w formie jednodniowych szkoleń, których elementem będzie wizyta w podmiocie ekonomii społecznej funkcjonującym na obszarach wiejskich. </t>
  </si>
  <si>
    <r>
      <t xml:space="preserve">liderki wiejskie, przedstawicielki samorządu rolniczego, przedstawicielki związków i organizacji rolniczych, przedstawicielki fundacji i stowarzyszeń działających na rzecz rozwoju aktywności i partycypacji społecznej kobiet lub zajmujących się problematyką przeciwdziałania dyskryminacji kobiet i ich wykluczeniu społecznemu, przedstawiciele instytucji samorządu terytorialnego, świata nauki, instytucji otoczenia biznesu, w tym doradztwa rolniczego, instytucji działających w obszarze pomocy społecznej i przeciwdziałających dyskryminacji ze względu na płeć. </t>
    </r>
    <r>
      <rPr>
        <strike/>
        <sz val="10"/>
        <color rgb="FFFF0000"/>
        <rFont val="Arial"/>
        <family val="2"/>
        <charset val="238"/>
      </rPr>
      <t/>
    </r>
  </si>
  <si>
    <t>MRiRW
Departament Spraw Społecznych i Oświaty Rolniczej</t>
  </si>
  <si>
    <t>00-930 Warszawa, 
ul. Wspólna 30</t>
  </si>
  <si>
    <t>V, VI</t>
  </si>
  <si>
    <t xml:space="preserve"> „ODPOCZYWAJ NA WSI” </t>
  </si>
  <si>
    <t xml:space="preserve">1. Organizację stoiska turystyki wiejskiej i agroturystyki pod hasłem „Odpoczywaj na wsi” na ww. imprezach targowych i plenerowych
2. Organizację cyklu 9 seminariów w zakresie integrowania sektora turystycznego z potencjałem obszarów wiejskich.
3. Materiały informacyjno-promocyjne, w tym wydanie folderu, płyt CD oraz kalendarzy na 2018 rok. 
4. Organizację konferencji podsumowującej projekt „Odpoczywaj na wsi”.
</t>
  </si>
  <si>
    <t>1. Liczba imprez targowych 
2. Liczba imprez plenerowych
3. Liczba odwiedzających 
4. Liczba osób obsługujących stoisko
5. Liczna podmiotów z pokazami
6. Liczna prelegentów
7. Liczba dobrych praktyk 
8. Liczba seminariów
9. Liczba uczestników seminariów
10. Liczba uczestników konferencji
11. Nakład folderu
12. Liczba płyt CD
13. Nakład kalendarzy ściennych
14. Nakład kalendarzy książkowych
15. Liczba działań dodatkowych
16. Liczba podmiotów współpracujących
17. Liczba portali internetowych</t>
  </si>
  <si>
    <t>1. 7 
2. 2 
3.  116 400
4.  19
5.  9
6.  19
7.  9
8.  9
9.  225
10.  250
11.  8000
12.  5000
13.  2000
14.  500
15.  6
16.  3
17.  1</t>
  </si>
  <si>
    <t xml:space="preserve">Międzynarodowe Targi Turystyki Wiejskiej i Agroturystyki 
AGROTRAVEL wraz z imprezami towarzyszącymi </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</si>
  <si>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(liderów) działań służących rozwojowi tej gałęzi gospodarki</t>
  </si>
  <si>
    <t xml:space="preserve">1. Międzynarodowy blok konferencyjno-warsztatowy:
2. Wizyta studyjna AGROTRIP
3. Kompleksowa organizacja stoiska Ministerstwa Rolnictwa i Rozwoju i stoiska Kraju Partnerskiego
4. 2 konkursy
</t>
  </si>
  <si>
    <t>Liczba stoisk informacyjnych</t>
  </si>
  <si>
    <t>Grono krajowych i zagranicznych wystawców, wszyscy zainteresowani rozwojem turystyki wiejskiej i agroturystyki, w tym przede wszystkim przedstawiciele:
- instytucji rządowych i samorządowych z kraju i zagranicy,
- stowarzyszeń i zrzeszeń branży turystycznej, 
-oświaty, nauki, doradztwa rolniczego, 
-lokalnych i regionalnych ośrodków turystycznych, - lokalnych grup działania (LGD),
- Krajowej Sieci Obszarów Wiejskich,
- innych organizacji i instytucji wspierających rozwój turystyki na obszarach wiejskich i agroturystyki,
- przedstawiciele zagraniczni, w tym z instytucji Unii Europejskiej, Europejskiej Federacji Turystyki Wiejskiej – EuroGites oraz organizacji należących do Europejskiej Sieci Obszarów Wiejskich.</t>
  </si>
  <si>
    <t>nie dotyczy</t>
  </si>
  <si>
    <t>liczba spotkań tematycznych</t>
  </si>
  <si>
    <t>I, II, III,V,</t>
  </si>
  <si>
    <t>Olimpiady Wiedzy i Umiejętności dla uczniów szkół ponadgimnazjalnych.</t>
  </si>
  <si>
    <t>Propagowanie szeroko pojętej wiedzy rolniczej, zarówno teoretycznej jak i praktycznej. Ukazanie młodzieży szkół ponadgimnazjalnych zadań stojących przed jednym z najważniejszych działów gospodarki narodowej, jakim jest rolnictwo. Wzbogacenie młodzieży o przygotowanie zawodowe, a jednocześnie pogłębienie wiedzy i umiejętności w celu unowocześnienia i rozwoju polskiego rolnictwa. Rozwijanie zainteresowań uczniów problemami żywienia, upowszechnianie wzorców racjonalnego żywienia i promocja zdrowia. Nawiązanie współpracy pomiędzy szkołami.</t>
  </si>
  <si>
    <t>zorganizowanie olimpiad</t>
  </si>
  <si>
    <t>Uczniowie i nauczyciele szkół ponadgimnazjalnych oraz nauczyciele akademiccy.</t>
  </si>
  <si>
    <t>I,VI</t>
  </si>
  <si>
    <t>Cykl konferencji dla dyrektorów szkół rolniczych prowadzonych przez Ministra Rolnictwa i Rozwoju Wsi oraz dyrektora Krajowego Centrum Edukacji Rolniczej dot. PROW 2014-2020.</t>
  </si>
  <si>
    <t>Przeszkolenie w zakresie:
1) działań Programu Rozwoju Obszarów Wiejskich 2014-2020 celem przekazania informacji do uczniów – potencjalnych beneficjentów Programu,
2) zdobywania kwalifikacji zawodowych przez uczniów szkół,
3) działań: Wsparcie dla działań w zakresie kształcenia zawodowego i nabywania umiejętności oraz wsparcie dla projektów demonstracyjnych i działań informacyjnych,
4) aktywizacji mieszkańców wsi, kreowania miejsc pracy na terenach wiejskich
5) prezentacja projektów realizowanych w ramach PROW 2007-2013 oraz innych funduszy europejskich.</t>
  </si>
  <si>
    <t>Bezpośrednio: 45 dyrektorów szkół rolniczych i dyrektor KCER.
Pośrednio: nauczyciele szkół rolniczych i młodzież zamieszkująca obszary miejskie i wiejskie.</t>
  </si>
  <si>
    <t>2016 - 1         2017 - 2</t>
  </si>
  <si>
    <t>I, III, VI,</t>
  </si>
  <si>
    <t xml:space="preserve">1, 2, 4, </t>
  </si>
  <si>
    <t>Rozwijanie kompetencji i sieci kontaktów lokalnych grup działania dla zapewnienia prawidłowej realizacji strategii rozwoju lokalnego kierowanego przez społeczność w latach 2014-2020</t>
  </si>
  <si>
    <t>1. Podniesienie kompetencji lokalnych grup działania (LGD) w zakresie wykonywanych przez nie zadań związanych z realizacją strategii rozwoju lokalnego kierowanego przez społeczność (LSR), w szczególności doradztwa na rzecz potencjalnych beneficjentów, prowadzenia oceny operacji oraz monitoringu i ewaluacji.
2. Wsparcie LGD w zakresie poszukiwania zagranicznych partnerów do realizacji projektów współpracy międzynarodowej,
3. Wsparcie organizacji cyklicznych spotkań mających na celu wymianę doświadczeń dotyczących wdrażania instrumentu rozwój lokalny kierowany przez społeczność (RLKS) pomiędzy LGD z Polski i pozostałych państw członkowskich</t>
  </si>
  <si>
    <t>liczba uczestników 2 cykli dwudniowych warsztatów</t>
  </si>
  <si>
    <t xml:space="preserve">Lokalne grupy działania realizujące strategie rozwoju lokalnego kierowanego przez społeczność (LSR) na lata 2014-2020. </t>
  </si>
  <si>
    <t>MRiRW
Departament Rozwoju Obszarów Wiejskich</t>
  </si>
  <si>
    <t>liczba uczestników 1 cyklu jednodniowych warsztatów</t>
  </si>
  <si>
    <t>liczba uczestników 2 jednodniowych szkoleń</t>
  </si>
  <si>
    <t>liczba przedstawicieli LGD korzystających z przelotu i zakwaterowania w związku z udziałem w spotkaniach z potencjalnymi partnerami współpracy</t>
  </si>
  <si>
    <t>1,3,4</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</si>
  <si>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</si>
  <si>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Wykonanie zabudowy stoiska
Wynajęcie powierzchni wystawienniczej na targach</t>
  </si>
  <si>
    <t>Liczba stoisk informacyjno-promocyjnych</t>
  </si>
  <si>
    <t>Producenci, przetwórcy, dystrybutorzy hurtownicy, detaliści, punkty gastronomiczne, beneficjenci, potencjalni beneficjenci, ogół społeczeństwa.</t>
  </si>
  <si>
    <t>MRiRW
Departament Rynków Rolnych</t>
  </si>
  <si>
    <t>Wynajęcie powierzchni wystawienniczej na Targach Natura Food 2016 oraz 2017 w Łodzi.
Wykonanie zabudowy stoiska na Targach Natura Food 2016 oraz 2017.</t>
  </si>
  <si>
    <t xml:space="preserve">Producenci, przetwórcy, dystrybutorzy hurtownicy, detaliści, punkty gastronomiczne, beneficjenci, potencjalni beneficjenci, ogół społeczeństwa.
</t>
  </si>
  <si>
    <t>Wynajęcie powierzchni wystawienniczej na targach Grüne Woche 2016 w Berlinie.
Wykonanie zabudowy stoiska na targach Grüne Woche 2016 w Berlinie.
Wynajęcie powierzchni wystawienniczej na targach Grüne Woche 2017 w Berlinie.
Wykonanie zabudowy stoiska na targach Grüne Woche 2017 w Berlinie. Wynajęcie powierzchni wystawienniczej na targach Grüne Woche 2018 w Berlinie.</t>
  </si>
  <si>
    <t xml:space="preserve">Produkcja i emisja audycji dotyczących efektów realizacji PROW 2007-2013 oraz prezentujących PROW 2014-2020 na antenie regionalnych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</si>
  <si>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Wzrost liczby osób poinformowanych o polityce rozwoju obszarów wiejskich i o możliwościach finansowania. Możliwość pozyskania nowych beneficjentów.</t>
  </si>
  <si>
    <t>Produkcja i emisja audycji radiowych</t>
  </si>
  <si>
    <t>liczba emisji audycji</t>
  </si>
  <si>
    <t xml:space="preserve">Rolnicy i osoby zainteresowane tematyką rolnictwa i obszarów wiejskich. </t>
  </si>
  <si>
    <t xml:space="preserve">Produkcja i emisja audycji dotyczących efektów realizacji PROW 2007-2013 oraz prezentujących PROW 2014-2020 na antenie ogólnopolskich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</si>
  <si>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</si>
  <si>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Produkcja spotów/filmów reklamowych na temat efektów realizacji Programu Rozwoju Obszarów Wiejskich na lata 2007-2013 oraz  Programu Rozwoju Obszarów Wiejskich na lata 2014-2020 przeznaczonych do emisji w telewizji.</t>
  </si>
  <si>
    <t xml:space="preserve">Zwiększenie poziomu wiedzy ogólnej i szczegółowej dotyczącej efektów realizacji PROW 2007-2013 na przykładzie zrealizowanych operacji na obszarze Polski. 
Efekt długofalowy: Wzrost liczby osób poinformowanych o polityce rozwoju obszarów wiejskich i o możliwościach finansowania. Możliwość pozyskania nowych beneficjentów.
</t>
  </si>
  <si>
    <t>Produkcja spotów/filmów reklamowych .</t>
  </si>
  <si>
    <t xml:space="preserve">liczba wyprodukowanych spotów/filmów reklamowych .
</t>
  </si>
  <si>
    <t xml:space="preserve">Rolnicy i osoby zainteresowane tematyką rolnictwa i obszarów wiejskich. 
</t>
  </si>
  <si>
    <t>Zwiększenie poziomu wiedzy ogólnej i szczegółowej dotyczącej efektów realizacji PROW 2007-2013 na przykładzie zrealizowanych operacji na obszarze Polski. Efekt długofalowy - wzrost liczby osób poinformowanych o polityce rozwoju obszarów wiejskich i możliwościach finansowania. Możliwość pozyskania nowych beneficjentów.</t>
  </si>
  <si>
    <t>Operacja zakłada kampanię informacyjno-edukacyjną polegającą na umieszczeniu wątków w audycjach telewizyjnych na temat efektów realizacji PROW na lata 2007-2013 oraz PROW 2014-2020</t>
  </si>
  <si>
    <t>Rolnicy i osoby zainteresowane tematyką rolnictwa i obszarów wiejskich</t>
  </si>
  <si>
    <t>II,III,IV</t>
  </si>
  <si>
    <t>Ministerstwo Rolnictwa i Rozwoju Wsi/Departament Rynków Rolnych</t>
  </si>
  <si>
    <t>Warszawa, ul. Wspólna 30</t>
  </si>
  <si>
    <t>I, V, VI</t>
  </si>
  <si>
    <t>liczba zorganizowanych spotkań</t>
  </si>
  <si>
    <t>MRiRW
Departament Strategii, Analiz i Rozwoju</t>
  </si>
  <si>
    <t>liczba uczestników spotkania</t>
  </si>
  <si>
    <t xml:space="preserve">Współpraca międzynarodowa w ramach Strategii UE dla regionu Morza Bałtyckiego (SUERMB)  - delegacje zagraniczne </t>
  </si>
  <si>
    <t xml:space="preserve">Celem operacji jest udział strony polskiej (przedstawicieli MRiRW) w działaniach podejmowanych w ramach Strategii UE dla regionu Morza Bałtyckiego.  Strategia UE dla regionu Morza Bałtyckiego to kompleksowy projekt makroregionalnej  współpracy międzynarodowej, którego celem jest lepsze wykorzystanie potencjału, jakim dysponują kraje UE leżące w basenie Morza Bałtyckiego.
W Planie działania ww. Strategii przewidziano miedzy innymi Działanie: Zwiększenie łącznych skutków 
Programów na rzecz rozwoju obszarów wiejskich (ang. Enhance the combined effects of the rural development programme). W 2016 r. powstała idea utworzenia sieci Morza Bałtyckiego EFRROW. Niniejsza operacja pozwoliła na sfinansowanie udziału przedstawiciela/li MRiRW w spotkaniach tworzącej się sieci.  
</t>
  </si>
  <si>
    <t xml:space="preserve">
Udział przedstawicieli strony polskiej (pracownicy MRiRW) w dwóch spotkaniach międzynarodowych w ramach SUERMB (w tym w zakresie sieci Morza Bałtyckiego EFRROW).</t>
  </si>
  <si>
    <t>liczba delegacji</t>
  </si>
  <si>
    <t>Przedstawiciele MRiRW, pośrednio interesariusze z obszarów wiejskich.</t>
  </si>
  <si>
    <t>II i IV</t>
  </si>
  <si>
    <t>liczba uczestników szkolenia</t>
  </si>
  <si>
    <t>Organizacja  seminariów dla kadry zarządzającej instytutów badawczych i jednostek doradztwa rolniczego</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</si>
  <si>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</si>
  <si>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</si>
  <si>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liczba seminariów</t>
  </si>
  <si>
    <t xml:space="preserve">Kadra zarządzająca ośrodków doradztwa rolniczego CDR i instytutów badawczych   </t>
  </si>
  <si>
    <t>liczba uczestników seminariów</t>
  </si>
  <si>
    <t xml:space="preserve">Szkolenie dla  koordynatorów Ogólnopolskiej Sieci Zagród Edukacyjnych </t>
  </si>
  <si>
    <t xml:space="preserve">Wsparcie i rozwoju idei zagród edukacyjnych w Polsce, jako elementu różnicowania źródeł dochodu mieszkańców wsi oraz zrównoważonego rozwoju obszarów wiejskich i rolnictwa wielofunkcyjnego. 
Zajęcia edukacyjne w gospodarstwach rolnych przynoszą wymierne korzyści dla dwóch sektorów, rolnictwa i szkolnictwa. Szkolnictwo zyskuje urozmaicenie i wzbogacenie procesu kształcenia, programy nauczania zorientowane na praktyczne działanie, ćwiczenia praktyczne z różnych przedmiotów, otwarcie szkoły i alternatywne miejsca edukacji, poznanie wiejskiej kultury.  Dla sektora rolnego istotne jest spotkanie z przyszłymi konsumentami i wzrost zrozumienia dla sytuacji i potrzeb gospodarki wiejskiej. Jest to także odmiana i wzbogacenie codziennego życia rolnika, radość pracy z dziećmi i nauczycielami, twórczy rozwój rodzin rolniczych i dodatkowy dochód. </t>
  </si>
  <si>
    <t xml:space="preserve">
Zorganizowanie dwudniowego szkolenia dla 16 koordynatorów Sieci</t>
  </si>
  <si>
    <t xml:space="preserve">Bezpośrednio- koordynatorzy Sieci; pośrednio - osoby korzystające z idei zagród edukacyjnych. </t>
  </si>
  <si>
    <t>liczba osób uczestniczących w szkoleniu</t>
  </si>
  <si>
    <t xml:space="preserve">Szkolenia z zakresu pierwszej pomocy dla właścicieli zagród edukacyjnych, członków ich rodzin oraz osób  zainteresowanych zarejestrowaniem swojej zagrody edukacyjnej. </t>
  </si>
  <si>
    <t>Szkolenie to ma na celu przygotowanie właścicieli Zagród Edukacyjnych, na terenie których odbywają się zajęcia szkolne przedszkoli, szkół podstawowych, gimnazjów czy szkół średnich, jak należy reagować, kiedy jest się świadkiem nieszczęśliwego zdarzenia: zasłabnięcia, utraty przytomności, zadławienia, silnego krwawienia, zawały serca, drgawkach, hiper i hipoglikemii. Uczestnicy otrzymają certyfikaty potwierdzające udział w szkoleniu ważny 5 lat oraz konspekty, materiały edukacyjne (plakaty, ulotki), materiały metodyczno-dydaktyczne do prowadzenia zajęć z pierwszej pomocy, pakiet z medykamentami do prowadzenia podstawowych zabiegów ratujących życie.</t>
  </si>
  <si>
    <t>Przeprowadzenie 16 jednodniowych szkoleń z zakresu pierwszej pomocy</t>
  </si>
  <si>
    <t xml:space="preserve">Właściciele Zagród Edukacyjnych, zarejestrowanych w Ogólnopolskiej Sieci Zagród Edukacyjnych oraz członkowie ich rodzin, jak również dla osoby, które są zainteresowane zarejestrowaniem swojej Zagrody Edukacyjnej w Sieci. </t>
  </si>
  <si>
    <t>Departament Strategii, Analiz i Rozwoju</t>
  </si>
  <si>
    <t xml:space="preserve">Organizacja cyklu wizyt doradców rolniczych w instytutach naukowo-badawczych  </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</si>
  <si>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</si>
  <si>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Przedstawiciele ośrodków doradztwa rolniczego, przedstawiciele Centrum Doradztwa Rolniczego oraz przedstawiciele instytutów naukowo- badawczych, będących partnerami Sieci na rzecz innowacji w rolnictwie i na obszarach wiejskich (SIR)</t>
  </si>
  <si>
    <t>Zorganizowanie 5 dwudniowych wizyt/spotkań</t>
  </si>
  <si>
    <t xml:space="preserve">Organizacja spotkań informacyjnych dla kadry kierowniczej instytutów naukowo-badawczych podległych Ministrowi Rolnictwa i Rozwoju Wsi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</si>
  <si>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</si>
  <si>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Kadra zarządzająca, pracownicy naukowi instytutów naukowo- badawczych nadzorowanych przez Ministra Rolnictwa i Rozwoju Wsi oraz przedstawiciele innych podmiotów związanych z wdrażaniem innowacji w sektorze rolno-spożywczym i na obszarach wiejskich</t>
  </si>
  <si>
    <t>Zorganizowanie 1 spotkania w 2016 r. dla przedstawicieli kadry zarządzającej instytutów naukowo-badawczych.</t>
  </si>
  <si>
    <t xml:space="preserve">Opracowanie publikacji pt. „Informator o instytutach naukowo badawczych nadzorowanych przez Ministra Rolnictwa i Rozwoju Wsi”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</si>
  <si>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</si>
  <si>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</si>
  <si>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nakład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</si>
  <si>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</si>
  <si>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Dobre Praktyki w  ramach Działania rolno-środowiskowo-klimatycznego i działania Rolnictwo Ekologiczne</t>
  </si>
  <si>
    <t>Wzrost wiedzy w zakresie realizacji Działania rolno-środowiskowo-klimatycznego i działania Rolnictwo ekologiczne w ramach PROW 2014-2020. Wzrośnie również świadomość znaczenia ww. w kontekście znaczenia ochrony bioróżnorodności oraz świadomość marki jaką jest PROW.</t>
  </si>
  <si>
    <t>Organizacja wyjazdu studyjnego</t>
  </si>
  <si>
    <t>MRiRW
Departament Płatności Bezpośrednich</t>
  </si>
  <si>
    <t>Seminarium dotyczące realizacji działania "Zalesianie i tworzenie terenów zalesionych"</t>
  </si>
  <si>
    <t>Umożliwienie omówienia i wymiany doświadczeń wyniesionych z procesu wdrażania działania „Inwestycje w rozwój obszarów leśnych i poprawę żywotności lasów” PROW 2014-2020. Operacja realizowana będzie w formie seminarium połączonym z wyjazdem studyjnym, którego celem będzie pokazanie w terenie efektów wdrażania działań leśnych. Przygotowane materiały szkoleniowe dzięki logotypom MRiRW, PROW,  KSOW,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</si>
  <si>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Organizacja i przeprowadzenie seminarium </t>
  </si>
  <si>
    <t xml:space="preserve">liczba uczestników seminarium
</t>
  </si>
  <si>
    <t>Osoby reprezentujące podmioty w różny sposób zaangażowane w realizację działań leśnych PROW</t>
  </si>
  <si>
    <t>Promocja znaku PROW 2014-2020, wzrost liczby producentów zainteresowanych skorzystaniem ze wsparcia w ramach PROW 2014-2020.</t>
  </si>
  <si>
    <t xml:space="preserve">Konkurs </t>
  </si>
  <si>
    <t xml:space="preserve">liczba uczestników konkursu
</t>
  </si>
  <si>
    <t>Ogół społeczeństwa, uczniowie ponadgimnazjalnych szkół gastronomicznych.</t>
  </si>
  <si>
    <t xml:space="preserve">Organizacja XL oraz XLI Ogólnopolskiego Konkursu Jakości Prac Scaleniowych promującego doświadczenia i najlepsze stosowane praktyki </t>
  </si>
  <si>
    <t>Podniesienie świadomości osób uczestniczących w procesie scalania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powodujące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t>
  </si>
  <si>
    <t>Pracownicy wojewódzkich biur geodezji</t>
  </si>
  <si>
    <t>MRiRW
Departament Gospodarki Ziemią</t>
  </si>
  <si>
    <t>1,2,3,4</t>
  </si>
  <si>
    <t>Kampania informacyjno-edukacyjna polegająca na umieszczeniu wątków na temat PROW na lata 2007-2013 oraz PROW 2014-2020 w audycjach telewizyjnych pt. : "To się opłaca".</t>
  </si>
  <si>
    <t>zamieszczenie wątków w audycji</t>
  </si>
  <si>
    <t xml:space="preserve">ITB 2017 w BERLINIE  </t>
  </si>
  <si>
    <t>Celem projektu „ITB 2017 w BERLINIE” jest kreowanie pozytywnego wizerunku turystyki na obszarach wiejskich wśród turystów zagranicznych</t>
  </si>
  <si>
    <t xml:space="preserve">organizacja stoiska "Odpoczywaj na wsi" podczas Międzynarodowych Targów Turystycznych ITB w Berlinie </t>
  </si>
  <si>
    <t>Mieszkańcy rynku niemieckiego oraz odwiedzający polskie stoisko narodowe podczas Międzynarodowych Targów Turystycznych ITB 2017</t>
  </si>
  <si>
    <t>Organizacja spotkań informacyjnych dla kadry zarządzającej jednostkami doradztwa rolniczego</t>
  </si>
  <si>
    <t>Podniesienie jakości realizacji Programu oraz ułatwianie transferu wiedzy i innowacji w rolnictwie oraz na obszarach wiejskich.</t>
  </si>
  <si>
    <t xml:space="preserve">spotkania informacyjne </t>
  </si>
  <si>
    <t>Potencjalni beneficjenci: kadra zarządzająca i doradcy rolniczy a w szczególności: ośrodki doradztwa rolniczego, Centrum Doradztwa Rolniczego.</t>
  </si>
  <si>
    <t>Racjonalna i zasobooszczędna gospodarka zasobami w rolnictwie i na obszarach wiejskich</t>
  </si>
  <si>
    <t>Wzrost świadomości rolników i doradców rolnych z zakresu efektywnego i zasobooszczędnego gospodarowania zasobami w rolnictwie i na obszarach wiejskich</t>
  </si>
  <si>
    <t>publikacja
nakład publikacji</t>
  </si>
  <si>
    <t xml:space="preserve">2
2x7000 </t>
  </si>
  <si>
    <t>Rolnicy i mieszkańcy wsi</t>
  </si>
  <si>
    <t>Fundacja na rzecz Rozwoju Polskiego Rolnictwa</t>
  </si>
  <si>
    <t>ul. Gombrowicza 19
01-682 Warszawa</t>
  </si>
  <si>
    <t>Upowszechnianie wiedzy w zakresie systemów jakości żywności</t>
  </si>
  <si>
    <t>Przekazanie i upowszechnienie informacji o korzyściach płynących z prowadzenia gospodarstwa metodami ekologicznymi oraz upowszechnienie wiedzy nt. możliwości przetwarzania surowców ekologicznych na poziomie gospodarstwa.</t>
  </si>
  <si>
    <t>konferencja
liczba uczestników
konkurs
liczba uczestników
liczba laureatów</t>
  </si>
  <si>
    <t>1
150
1
32
8</t>
  </si>
  <si>
    <t>rolnicy ekologiczni, doradcy, przetwórcy ekologiczni przedstawiciele instytucji pracujących na rzecz rolnictwa, naukowcy.</t>
  </si>
  <si>
    <t>Centrum Doradztwa Rolniczego w Brwinowie Oddział w Radomiu</t>
  </si>
  <si>
    <t>ul. Chorzowska 16/18
26-600 Radom</t>
  </si>
  <si>
    <t>Z pola do garnka – współpraca rolników ekologicznych w skracaniu łańcucha dostaw</t>
  </si>
  <si>
    <t>Dostarczenie i upowszechnianie wiedzy w zakresie tworzenia krótkich łańcuchów dostaw.</t>
  </si>
  <si>
    <t>seminarium, wyjazd studyjny, publikacja pokonferencyjna w formie elektronicznej</t>
  </si>
  <si>
    <t xml:space="preserve">liczba seminariów
liczba uczestników
liczba wyjazdów studyjnych
liczba uczestników
liczba publikacji </t>
  </si>
  <si>
    <t>1
70
4
192
1</t>
  </si>
  <si>
    <t xml:space="preserve">Rolnicy ekologiczni i w trakcie konwersji.
Młodzi rolnicy.
Doradcy rolniczy ds.. Rolnictwa ekologicznego i przedsiębiorczości.
Przedstawiciele Lokalnych Grup Działania.
</t>
  </si>
  <si>
    <t>Centrum Doradztwa Rolniczego z siedzibą w Brwinowie</t>
  </si>
  <si>
    <t>ul. Pszczelińska 99
05-840 Brwinów</t>
  </si>
  <si>
    <t>Przywróćmy Wisłę mieszkańcom obszarów wiejskich</t>
  </si>
  <si>
    <t>Promocja dobrych praktyk rozwoju zrównoważonego obszarów wiejskich z wykorzystaniem walorów przyrodniczych, krajobrazowych i turystycznych rzeki Wisły.</t>
  </si>
  <si>
    <t xml:space="preserve">szkolenie, wyjazd studyjny, konferencja, publikacja pokonferencyjna, film, </t>
  </si>
  <si>
    <t xml:space="preserve">liczba szkoleń
liczba uczestników
liczba wyjazdów studyjnych
liczba uczestników
Liczba konferencji
liczba uczestników
liczba publikacji
nakład publikacji
liczba filmów
liczba emisji
</t>
  </si>
  <si>
    <t>4 dwudniowe
60
4 trzydniowe
60
1
70
1
6000 egz.
1
20</t>
  </si>
  <si>
    <t>Mieszkańcy obszarów wiejskich, przedstawiciele: samorządowców, członkowie Lokalnej Grupy Działania, Izb Rolniczych, Stowarzyszeń Sołtysów przedsiębiorców.</t>
  </si>
  <si>
    <t>Lokalna Grupa Działania Razem dla Rozwoju</t>
  </si>
  <si>
    <t>ul. Rębowska 52m. 2,3,4
09-450 Wyszogród</t>
  </si>
  <si>
    <t xml:space="preserve">Działania informacyjno-promocyjne dot. zawodu rzeźnika </t>
  </si>
  <si>
    <t>Zachęcenie młodzieży do kształcenia się w kierunku rzeźnictwa.</t>
  </si>
  <si>
    <t>broszura, spot reklamowy, film</t>
  </si>
  <si>
    <t xml:space="preserve">liczba broszur
nakład broszury
spot i film reklamowy
liczba emisji </t>
  </si>
  <si>
    <t xml:space="preserve">1
8000 egz.
1
15
</t>
  </si>
  <si>
    <t>Młodzież szkolna</t>
  </si>
  <si>
    <t>Stowarzyszenie Rzeźników i Wędliniarzy RP</t>
  </si>
  <si>
    <t>ul. Miodowa 14
00-246 Warszawa</t>
  </si>
  <si>
    <t>„Rola zasobów lokalnych w rozwoju wsi – dwie publikacje naukowe”</t>
  </si>
  <si>
    <t>Szczegółowa diagnoza roli zasobów lokalnych w rozwoju wsi wraz z oceną możliwości ich wykorzystania społeczno-gospodarczego oraz wykorzystania w zintegrowanych terytorialnie działaniach strategicznych.</t>
  </si>
  <si>
    <t>Publikacja
nakład publikacji</t>
  </si>
  <si>
    <t>1 (2 tomy)
2x250 egz.</t>
  </si>
  <si>
    <t>Badacze, planiści regionalni, przedstawiciele administracji publicznej i samorządowej, studenci, reprezentanci mass mediów.</t>
  </si>
  <si>
    <t>Instytut Geografii i Przestrzennego Zagospodarowania im. Stanisława Leszczyckiego Polskiej Akademii Nauk</t>
  </si>
  <si>
    <t>ul. Twarda 51/55
00-818 Warszawa</t>
  </si>
  <si>
    <t>„Wyjazd studyjny do Portugalii w celu wymiany wiedzy z zakresu klęsk żywiołowych ze szczególnym uwzględnieniem suszy”</t>
  </si>
  <si>
    <t>Wymiana informacji o planowanych przykładach dobrych projektów zrealizowanych w ramach funduszy europejskich w Portugalii, wykorzystanie doświadczenia portugalskich rolników z uwzględnieniem warunków i możliwości polskiego rolnictwa.</t>
  </si>
  <si>
    <t>wyjazd studyjny
liczba uczestników</t>
  </si>
  <si>
    <t>1
35</t>
  </si>
  <si>
    <t>Mieszkańcy obszarów wiejskich, rolnicy-liderzy, przedstawiciele środowiska rolniczego działający w strukturach wojewódzkich izb rolniczych, pracownicy izb rolniczych.</t>
  </si>
  <si>
    <t>KRAJOWA RADA IZB ROLNICZYCH</t>
  </si>
  <si>
    <t>ul. Żurawia 24 m. 15
00-515 Warszawa</t>
  </si>
  <si>
    <t>„Reforma Wspólnej Polityki Rolnej po 2020 roku”</t>
  </si>
  <si>
    <t>Przekazanie uczestnikom informacji na temat ewolucji WPR, obecnego funkcjonowania WPR, jaką rolę odegrały w dotychczasowym rolnictwie, jakie korzyści przyniosła i przynosi rolnikom, jak również obszarom wiejskim, jaką rolę spełnia w ich rozwoju.</t>
  </si>
  <si>
    <t>konferencje
liczba uczestników</t>
  </si>
  <si>
    <t>4
400-480</t>
  </si>
  <si>
    <t>Mieszkańcy obszarów wiejskich, przedstawiciele izb rolniczych, samorządów i branżowych związków rolniczych</t>
  </si>
  <si>
    <t>Wyjazd studyjny - Od bacówki do fabryki, dobre praktyki.</t>
  </si>
  <si>
    <t>Umożliwienie i ułatwienie wymiany wiedzy oraz doświadczenia pomiędzy uczestnikami z pięciu województw. Efektywniejsze wprowadzenie produktów żywnościowych pochodzenia owczego i koziego oraz zwiększenie udziału zainteresowanych stron we wdrażaniu inicjatyw i  innowacji na rzecz rozwoju obszarów wiejskich.</t>
  </si>
  <si>
    <t>1
40</t>
  </si>
  <si>
    <t>specjaliści/doradcy z ODR, pracownicy naukowi związani z branżą małych przeżuwaczy, pracownicy naukowi z Instytutu Zootechniki, pracownicy regionalnych związków hodowców owiec, hodowcy owiec.</t>
  </si>
  <si>
    <t xml:space="preserve"> Minikowo 1
89-122 Minikowo 
</t>
  </si>
  <si>
    <t>Rolniczy Handel Detaliczny ważnym elementem zrównoważonego rozwoju obszarów wiejskich.</t>
  </si>
  <si>
    <t>Organizacja krótkiego łańcucha dostaw żywności w oparciu o rolniczy handel detaliczny.</t>
  </si>
  <si>
    <t>konferencja,  audycja</t>
  </si>
  <si>
    <t>konferencja
liczba uczestników
audycja telewizyjna-debata
liczba emisji
audycja
liczba emisji
audycja telewizyjna- felieton
liczba emisji</t>
  </si>
  <si>
    <t>4
240
1
8
1
48
1
96</t>
  </si>
  <si>
    <t>Rolnicy, doradcy rolniczy</t>
  </si>
  <si>
    <t xml:space="preserve">Minikowo 1
89-122 Minikowo 
 </t>
  </si>
  <si>
    <t>Forum Aktywizacji Obszarów Wiejskich</t>
  </si>
  <si>
    <t>ul. Smolna 34 m.7
00-375 Warszawa</t>
  </si>
  <si>
    <t>Międzynarodowe warsztaty na temat ubóstwa i wykluczenia na wsi.</t>
  </si>
  <si>
    <t>Zebranie doświadczeń w zakresie głównych problemów wykluczenia społecznego i ubóstwa na wsi oraz zgromadzenie skutecznych pomysłów i inicjatyw służących rozwiązywaniu tych problemów.</t>
  </si>
  <si>
    <t xml:space="preserve">warsztaty, konferencja międzynarodowa(wizyta studyjna), </t>
  </si>
  <si>
    <t>warsztaty
liczba uczestników
międzynarodowa konferencja (wizyta studyjna) 
liczba uczestników</t>
  </si>
  <si>
    <t>1
50
1
50</t>
  </si>
  <si>
    <t>Liderzy lokalnych i centralnych organizacji pozarządowych zajmujący się rozwiązywaniem problemów mieszkańców obszarów wiejskich.</t>
  </si>
  <si>
    <t>Zwiększenie efektywności doradztwa we wspieraniu innowacyjności w rolnictwie</t>
  </si>
  <si>
    <t>Przeprowadzenie badań obejmujących wszystkich najistotniejszych interesariuszy procesu doradztwa.</t>
  </si>
  <si>
    <t>badanie, konferencja</t>
  </si>
  <si>
    <t>badanie
konferencja 
liczba uczestników</t>
  </si>
  <si>
    <t>1
1
50</t>
  </si>
  <si>
    <t>MRiRW, dyrektorzy WODR, Przedstawiciele KRIR, instytuty rolnicze, akredytowane podmioty doradcze, ARiMR, izby rolnicze, uniwersytety, instytuty naukowe, prywatni doradcy, firmy sprzedające środki do produkcji rolnej państwowe jednostki doradztwa rolniczego.</t>
  </si>
  <si>
    <t>CENTRUM DORADZTWA ROLNICZEGO W BRWINOWIE ODDZIAŁ W POZNANIU</t>
  </si>
  <si>
    <t>Winogrady 63
69-659 Poznań</t>
  </si>
  <si>
    <t>Zespół ekspertów na rzecz wymogów ochrony środowiska i zmian klimatu</t>
  </si>
  <si>
    <t xml:space="preserve">Integracja środowiska ekspertów w tym naukowców dla uzyskania wspólnego stanowiska i konkretnych rozwiązań , które odpowiedzą na aktualne problemy rolnictwa związane z ochroną środowiska i klimatu. </t>
  </si>
  <si>
    <t>publikacja, spotkanie</t>
  </si>
  <si>
    <t>Publikacja
nakład publikacji
spotkanie
liczba uczestników</t>
  </si>
  <si>
    <t>4
200+200+200+200
4
30+30+30+30</t>
  </si>
  <si>
    <t>Pracownicy naukowi jednostek badawczych</t>
  </si>
  <si>
    <t>INSTYTUT ZOOTECHNIKI – PAŃSTWOWY INSTYTUT BADAWCZY</t>
  </si>
  <si>
    <t>ul. Sarego 2
31-047 Kraków</t>
  </si>
  <si>
    <t>Gospodarstwa opiekuńcze – rozwijanie usług społecznych na obszarach wiejskich</t>
  </si>
  <si>
    <t>Wymiana wiedzy oraz nawiązanie współpracy pomiędzy aktorami istotnymi z punktu widzenia rozwoju gospodarstw opiekuńczych, dzięki której możliwy będzie ich rozwój w Polsce.
Cele szczegółowe:
1. zorganizowanie 16 seminariów wojewódzkich, w których weźmie udział 480 przedstawicieli podmiotów będących istotnymi aktorami w procesie rozwoju gospodarstw opiekuńczych, m.in. przedstawiciele instytucji samorządowych, administracji państwowej oraz doradztwa rolniczego,
2. przeprowadzenie badania społecznego pozwalającego pozyskać wiedzę od istotnych aktorów w procesie rozwoju gospodarstw opiekuńczych w Polsce,
3. opracowanie publikacji prezentującej efekty wymiany wiedzy pomiędzy aktorami istotnymi z punktu widzenia rozwoju gospodarstw opiekuńczych w Polsce
4. promocja efektów realizacji projektu poprzez rozpowszechnianie opracowanej publikacji.</t>
  </si>
  <si>
    <t xml:space="preserve">seminarium
badanie społeczne
publikacja
</t>
  </si>
  <si>
    <t xml:space="preserve">
seminarium
liczba uczestników seminariów
badanie społeczne
publikacja elektroniczna (PDF)
liczba odbiorców wiadomości e-mail z linkiem do publikacji
</t>
  </si>
  <si>
    <t>16
480
1
1
480</t>
  </si>
  <si>
    <t xml:space="preserve">Przedstawiciele podmiotów z terenu wszystkich 16 województw, którzy są kluczowymi aktorami z punktu widzenia wdrożenia koncepcji rozwoju gospodarstw opiekuńczych w Polsce:
1. przedstawiciele władz państwowych i administracji państwowej (przedstawiciele Ministerstw – w szczególności Ministerstwa Rolnictwa i Rozwoju Wsi, Ministerstwa Rodziny, Pracy i Polityki Społecznej, Ministerstwa Zdrowia, przedstawiciele Urzędów Wojewódzkich, przedstawiciele innych instytucji centralnych, np. KRUS).
2. przedstawiciele władz samorządowych, administracji samorządowej, jednostek samorządu terytorialnego,
3. przedstawiciele jednostek systemu pomocy społecznej,
4. inne osoby zaangażowane w rozwój obszarów wiejskich, np. pracownicy Ośrodków Doradztwa Rolniczego,
5. przedstawiciele izb rolniczych,
6. rolnicy,
7. mieszkańcy obszarów wiejskich,
8. przedstawiciele organizacji pozarządowych działających na rzecz rozwoju obszarów wiejskich lub/i rozwoju usług społecznych (w tym w szczególności usług z zakresu pomocy społecznej oraz przedstawiciele LGD). </t>
  </si>
  <si>
    <t>ul. Meiselsa 1
31-063 Kraków</t>
  </si>
  <si>
    <t>„Sieci współpracy w turystyce wiejskiej – stan obecny i nowe wyzwania”</t>
  </si>
  <si>
    <t xml:space="preserve">Potrzeba realizacji operacji:
• podejmowanie działań sprzyjających nawiązaniu lepszego kontaktu pomiędzy podmiotami różnych poziomów zarządzania turystyką wiejską, tym samym lepszemu wzajemnemu poznaniu, zrozumieniu, poszukiwaniu obszarów zbieżnych interesów i budowania wspólnych celów w oparciu o dostosowane do potrzeb formy partnerstw;
• szczegółowa analiza naukowa skali, typów i jakości powiązań pomiędzy podmiotami różnych szczebli działających w obszarze turystyki wiejskiej i próba wypracowania koncepcji wzajemnej komunikacji, przekazu informacyjnego i stałego porozumienia między podmiotami;
• identyfikacja i upowszechnienie wiedzy na temat dobrych przykładów współpracy w zakresie turystyki wiejskiej  w ramach sieci, klastrów, grup tematycznych, partnerstw  publiczno-prywatnych, produktów sieciowych, produktów markowych, certyfikatów branżowych i jakościowych i innych
• poszukiwane odpowiedzi na nowe wyzwania w kształtowaniu sieci współpracy w kontekście zróżnicowania podmiotów, ich potrzeby wspólnoty oraz zachowania samodzielności działań, a także przemian w zrachowaniach i oczekiwaniach konsumentów turystyki wiejskiej, nowoczesnych technologii, łączenia świata wirtualnego z rzeczywistym;
• wypracowanie metodologii łączenia potencjału nauki, branż, urzędów, a także działaczy i polityków dla rozwoju turystyki wiejskiej.
Wymiernymi efektami realizacji operacji będą:
- organizacja ogólnopolskiej konferencji dla osób reprezentujących przekrojowo środowisko zaangażowane w turystykę wiejską na różnych poziomach operacyjnych
- wydanie drukiem wydawnictwa monograficznego w nakładzie 400 egz. o obj. ok. 15 arkuszy autorskich tekstu w formie artykułów, doniesień i komunikatów o rezultatach teoretycznych, metodycznych i empirycznych studiów oraz badań w zakresie współpracy w turystyce wiejskiej.
- sformułowanie i przedstawienie szerokiemu gronu zainteresowanych konkluzji i wniosków z konferencji. </t>
  </si>
  <si>
    <t xml:space="preserve">
ogólnopolska konferencja
druk wydawnictwa monograficznego
</t>
  </si>
  <si>
    <t>konferencja
liczba uczestników konferencji
monografia
nakład monografii</t>
  </si>
  <si>
    <t>1
120
1
400</t>
  </si>
  <si>
    <t>przedstawiciele wszystkich środowisk angażujących się w rozwój agroturystyki i turystyki wiejskiej w Polsce tj. nauki, doradztwa, organizacji pozarządowych, lokalnych grup działania, lokalnych i regionalnych organizacji turystycznych, administracji państwowej i samorządowej. 
Bezpośrednie zaproszenie do udziału w konferencji zostanie skierowane do wszystkich jednostek doradztwa rolniczego, stowarzyszeń agroturystycznych i ich związków, lokalnych grup działania, regionalnych i lokalnych organizacji turystycznych, ośrodków akademickich prowadzących badania i dydaktykę w zakresie rozwoju turystycznego wsi oraz resortów odpowiedzialnych za rozwój turystyki i obszarów wiejskich</t>
  </si>
  <si>
    <t>Komercjalizacja działalności LGD formą budowy potencjału organizacyjnego</t>
  </si>
  <si>
    <t>Celem głównym operacji jest wzmocnienie potencjału organizacyjnego Lokalnych Grup Działania, w tym Lokalnych Grup Rybackich poprzez podejmowanie działalności gospodarczej, lub rozwijanie usług świadczonych odpłatnie, czyli komercjalizację działalności. 
Cele szczegółowe:
1. Identyfikacja LGD/LGR, które prowadzą działalność gospodarczą (komercyjną) oraz identyfikacja form tej działalności,
2. Wybór przykładów prowadzonej działalności gospodarczej (komercyjnej) do analizy techniką studium przypadku,
3. Ocena i wybór najciekawszych przypadków do opracowania jak przykłady dobrych praktyk
4. Wzrost kompetencji w zakresie badań społecznych i metodyki opracowania dobrej praktyki
5. Upowszechnienie dobrych praktyk w zakresie komercjalizacji działalności LGD/LGR.
6. Zdefiniowanie warunków decydujących o podejmowaniu lub nie, działalności gospodarczej (komercyjnej) przez LGD/LGR</t>
  </si>
  <si>
    <t xml:space="preserve">Badania
Drukowana książka i jej wersja elektroniczna
Warsztaty </t>
  </si>
  <si>
    <t>analizy (dot. badania)
nakład publikacji
liczba warsztatów
liczba uczestników warsztatów</t>
  </si>
  <si>
    <t>2
450
1
20</t>
  </si>
  <si>
    <t>wszystkie lokalne grupy działania, w tym lokalne grupy rybackie w liczbie 322, MRiRW, 16 urzędów marszałkowskich, 16 WODR, 16 sieci regionalnych LGD</t>
  </si>
  <si>
    <t>EkoLeader.pl LGD dla zrównoważonego rozwoju. Środowisko, klimat, ekoinnowacje w operacjach RLKS.</t>
  </si>
  <si>
    <t>Cel ogólny: dostarczenie kompleksowej, rzeczowej i użytecznej wiedzy realizatorom lokalnych strategii rozwoju w zakresie możliwości i metod praktycznego uwzględniania i integrowania aspektów ekologicznych i klimatycznych w projektowanych i realizowanych operacjach. Cel ten umożliwi budowanie przewag w projektowaniu i realizacji operacji w ramach LSRów w oparciu o czynniki ekologiczne i klimatyczne, analogicznie jak są one budowane w oparciu o czynniki społeczne, ekonomiczne i innowacyjne. 
Cele szczegółowe:
1. wzrost świadomości i umiejętności stosowania ekologicznych i klimatycznych wymogów zrównoważonego rozwoju w projektowaniu i realizacji operacji LSR poprzez uruchomienie internetowego narzędzia edukacyjnego wspierającego realizatorów i beneficjentów LSRów w zakresie praktycznych sposobów spójnego włączania tych wymogów do operacji RLKS oraz zwiększania ich ekoinnowacyjności. 
2. motywowanie realizatorów LSRów do kompleksowego równoważenia operacji w wymiarze ekologicznym i klimatycznym poprzez promowanie dobrych praktyk w zakresie przedsięwzięć zarówno miękkich (organizacyjnych, społecznych) jak i twardych (gospodarczych, inwestycyjnych). Dobre praktyki będą identyfikowane w formule konkursowej. Planuje się wizyty studyjne do miejsc tych praktyk.</t>
  </si>
  <si>
    <t>szkolenia w formie e-kursów
konkurs dobrych praktyk
wizyty studyjne</t>
  </si>
  <si>
    <t>liczba e-kursów
liczba uczestników e-kursów
liczba konkursów
liczba laureatów konkursów
liczba wizyt studyjnych
liczba uczestników wizyt studyjnych</t>
  </si>
  <si>
    <t>10
200
1
3
3
15 (po 5/wyjazd)</t>
  </si>
  <si>
    <t>Członkowie LGD i realizatorzy LSR:
a) członkowie stowarzyszeń Lokalnych Grup Działania realizujących lokalne strategie rozwoju LSR
b) aktualni i potencjalni beneficjenci wsparcia udzielanego na realizację operacji w ramach wdrażania LSRów (wnioskodawcy) w podziale na podgrupy:
- rolnicy podejmujący działalność w zakresie przetwórstwa żywności lub produkcji napojów;
- osoby podejmujące działalność gospodarczą;
- przedsiębiorstwa rozwijające działalność gospodarczą lub podejmujące współpracę gospodarczą;
- organizacje pozarządowe i podmioty ekonomii społecznej;
- gminne i powiatowe jednostki samorządu terytorialnego.</t>
  </si>
  <si>
    <t>Lokalna Grupa Działania „Północne Mazowsze”</t>
  </si>
  <si>
    <t xml:space="preserve"> Zielona 24
06-408 Krasne</t>
  </si>
  <si>
    <t>Zrównoważony rozwój regionu w oparciu o certyfikowane produkty tradycyjne</t>
  </si>
  <si>
    <t xml:space="preserve">Celem realizacji projektu jest wzrost znaczenia certyfikacji żywności jako narzędzia poprawy konkurencyjności na obszarach wiejskich.
Cele szczegółowe:
-upowszechnienie aktualnej wiedzy na temat certyfikacji polskich produktów i artykułów spożywczych 
-wymiana doświadczeń i wzrost umiejętności praktycznych w zakresie stosowania systemu certyfikacji w 4 województwach tj. lubelskie, lubuskie, podkarpackie oraz świętokrzyskie.
</t>
  </si>
  <si>
    <t>konferencja
wyjazd studyjny</t>
  </si>
  <si>
    <t xml:space="preserve">
liczba konferencji
liczba uczestników konferencji
liczba wyjazdów studyjnych
liczba uczestników wyjazdów studyjnych</t>
  </si>
  <si>
    <t>4
600
4
120</t>
  </si>
  <si>
    <t>producenci produktów tradycyjnych
-przedstawiciele restauracji oraz firm cateringowych
-przedstawiciele zagród tematycznych oraz miejsc kultury
-przedstawiciele gospodarstw agroturystycznych
-przedstawiciele szkół rolniczych/szkół zawodowych branżowych     
-przedstawiciele organizacji udzielających dotacji na podejmowanie i rozwój działalności gospodarczej na obszarach wiejskich tj. LGD
-przedstawiciele ośrodków doradztwa rolniczego</t>
  </si>
  <si>
    <t>ul. Słowackiego 7
23-210 Kraśnik</t>
  </si>
  <si>
    <t>Częstochowskie Stowarzyszenie Rozwoju Małej Przedsiębiorczości</t>
  </si>
  <si>
    <t>PULS Wsi, czyli Partycypacja Umacnia Lokalną Synergię Wsi</t>
  </si>
  <si>
    <t xml:space="preserve">Cel planowanej operacji „PULS Wsi”:
Sformułowanie i upowszechnienie w formie elektronicznej publikacji w 2017 roku z rekomendacjami dotyczącymi animowania aktywizacji mieszkańców i partnerskiej współpracy na rzecz rozwoju opartymi na doświadczeniach ekspertów reprezentujących partnerów KSOW z czterech regionów. 
Cele szczegółowe operacji to:
1. Przegląd i analiza wyzwań, zrealizowanych inicjatyw i ich efektów i identyfikacja czynników służących skutecznej aktywizacji mieszkańców i trwałej partnerskiej współpracy trzech sektorów w rozwoju obszarów wiejskich.
2. Sformułowanie rekomendacji dotyczących podejścia, metod i kompetencji przydatnych w animowaniu aktywizacji i partnerstwa na rzecz rozwoju wsi.
3. Upowszechnienie praktycznych opisów rozwiązań służących aktywizacji wiejskich środowisk i rozwijaniu partnerstwa dla rozwoju obszarów wiejskich wśród partnerów KSOW. 
</t>
  </si>
  <si>
    <t>seminarium
konferencja
publikacja w formacie pdf oraz jej wysyłka
Prowadzenie strony internetowej i profilu na portalu Facebook</t>
  </si>
  <si>
    <t>liczba warsztatowych seminariów eksperckich
liczba uczestników seminariów
liczba konferencji
liczba uczestników konferencji
liczba publikacji
liczba odbiorców publikacji</t>
  </si>
  <si>
    <t>3
6-8 osób/warsztat
1
30
1
400</t>
  </si>
  <si>
    <t>Liderzy wiejscy, członkowie lokalnych grup działania, działacze wiejskich organizacji, eksperci zaangażowani w animowanie aktywności i partnerstwa na obszarach wiejskich, a także przedstawiciele wszystkich sektorów zainteresowani kwestią rozwoju obszarów wiejskich z terenu czterech województw objętych projektem</t>
  </si>
  <si>
    <t>Centrum Inicjatyw Edukacyjnych</t>
  </si>
  <si>
    <t>ul. Polna 11
89-210 Łabiszyn</t>
  </si>
  <si>
    <t>Upowszechnianie dobrych praktyk w farmerskiej produkcji sera Działania edukacyjno-promocyjne prowadzone w celu podniesienia poziomu konkurencyjności, wzrostu liczby gospodarstw rolnych sektora farmerskiego przetwórstwa mleka oraz integracji tego sektora.</t>
  </si>
  <si>
    <t xml:space="preserve">Celem operacji jest upowszechnianie dobrych praktyk w farmerskim wytwarzaniu produktów mlecznych, poprzez prowadzenie działań edukacyjno-promocyjnych w celu podniesienia poziomu konkurencyjności, wzrostu liczby gospodarstw rolnych sektora farmerskiego przetwórstwa mleka oraz integracji tego sektora. Wydanie Poradnika, dotarcie z nim do producentów i PLW, przeszkolenie producentów i powiatowych lekarzy weterynarii (PLW) poprawi jakość prowadzonego przetwórstwa i zwiększy udział producentów w sektorze przetwórstwa. Jednym z przewidywanym efektów operacji jest ułatwianie wymiany wiedzy (pomiędzy technikami i producentami, pomiędzy producentami, pomiędzy PLW i producentami) w dziedzinach, w których prowadzone są poszczególne działania, składające się na operację, a więc:
- wzrost poziomu wiedzy, a przede wszystkim świadomości lekarzy weterynarii kontrolujących małe zakłady przetwórstwa mlecznego na temat różnic występujących pomiędzy tradycyjnymi w Polsce dużymi przetwórniami mlecznymi, a produkcją farmerską i związaną z nią specyfiką. 
- wzrost poziomu wiedzy wśród producentów na czym polega specyfika farmerskiego przetwórstwa mleka.
- wzrost wiedzy w dziedzinie wagi zagrożeń mikrobiologicznych przy przetwórstwie mleka i sposobach  kontroli i zapobiegania. </t>
  </si>
  <si>
    <t xml:space="preserve">poradnik dobrych praktyk seminarium
spotkanie informacyjne
strona internetowa www.serowarzyrodzinni.pl 
</t>
  </si>
  <si>
    <t>nakład poradnika
liczba seminariów
liczba uczestników seminariów
liczba spotkań informacyjnych
liczba uczestników spotkań informacyjnych
liczba stron internetowych</t>
  </si>
  <si>
    <t xml:space="preserve">Farmerscy producenci produktów mlecznych, przedstawiciele ODRów i ewentualnie LGDów z 16 województw, przedstawiciele instancji kontrolnych producentów w zakresie bezpieczeństwa i higieny żywności – powiatowi lekarze weterynarii
</t>
  </si>
  <si>
    <t>Fundacja Europejski Fundusz Rozwoju Wsi Polskiej- Counterpart Fund</t>
  </si>
  <si>
    <t xml:space="preserve">ul. Miedziana 3A
00-814 Warszawa
</t>
  </si>
  <si>
    <t>„Kierunek Rozwój”</t>
  </si>
  <si>
    <t xml:space="preserve">Cel operacji: Uzyskanie równowagi ekonomicznej i społecznej na obszarach wiejskich województw mazowieckiego, podlaskiego, pomorskiego i warmińsko-mazurskiego poprzez promocję zrównoważonego rozwoju tych obszarów.
Cele szczegółowe:
1. Zwiększenie udziału grup formalnych i nieformalnych w organizowaniu inicjatyw na rzecz rozwoju obszarów wiejskich.
2. Rozwój współpracy regionalnej i międzyregionalnej i budowanie relacji partnerskich.
3. Poinformowanie uczestników Operacji o polityce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zarządzania projektami z zakresu rozwoju obszarów wiejskich).
4. Wykazanie, że produkty lokalne i tradycyjne (rzemiosło, żywność) stanowią szansę rozwoju gospodarczego na obszarach wiejskich.
5. Zachowanie i promowanie dziedzictwa kulturowego, kulinarnego i tradycji na obszarach wiejskich.
6. Promowanie włączenia społecznego, w szczególności kobiet, zmniejszenia ubóstwa oraz rozwoju gospodarczego na obszarach wiejskich.
</t>
  </si>
  <si>
    <t>konferencja
konkurs
warsztaty</t>
  </si>
  <si>
    <t>liczba konferencji
liczba uczestników konferencji
liczba konkursów
liczba laureatów konkursu
liczba warsztatów
liczba uczestników warsztatów</t>
  </si>
  <si>
    <t>1
80
1
12 grup laureatów 
1
80 (4 grupy po 20 osób)</t>
  </si>
  <si>
    <t>mieszkańcy obszarów wiejskich województw: mazowieckiego, podlaskiego, pomorskiego i warmińsko-mazurskiego, zrzeszeni w grupach formalnych lub nieformalnych, ze szczególnym uwzględnieniem kobiet, których celem jest rozwój lokalny i poprawa sytuacji społeczno – zawodowej na obszarach wiejskich</t>
  </si>
  <si>
    <t>WARMIŃSKO-MAZURSKA IZBA ROLNICZA</t>
  </si>
  <si>
    <t>ul. Lubelska 43a
10-410  Olsztyn</t>
  </si>
  <si>
    <t>I,III</t>
  </si>
  <si>
    <t xml:space="preserve">Produkcja i emisja audycji pt. "Forum Rolnika" </t>
  </si>
  <si>
    <t xml:space="preserve">Celem operacji jest wzrost liczby osób poinformowanych o polityce rozwoju obszarów wiejskich i o możliwościach finansowania, możliwość pozyskania nowych beneficjentów oraz zwiększenie udziału zainteresowanych stron we wdrażaniu inicjatyw na rzecz rozwoju obszarów wiejskich m.in. poprzez zapewnienie informacji dotyczących warunków i trybu przyznawania pomocy w ramach PROW 2014-2020 oraz informacji związanych z polityką rolną.
Tematy w ramach operacji to m.in.: płatności obszarowe, restrukturyzacja małych gospodarstw, premie na rozpoczęcie działalności pozarolniczej, premie dla młodych rolników, modernizacja gospodarstw rolnych, tworzenie grup i organizacji producentów, płatności dla rolników przekazujących małe gospodarstwa, inwestycje w gospodarstwach położonych na obszarze Natura 2000, przetwórstwo i marketing produktów rolnych, wsparcie dla szkolenia doradców, świadczenie kompleksowej porady dla rolnika oraz właściciela lasu, transfer wiedzy i działalność informacyjna, współpraca, wsparcie dla nowych uczestników systemów jakości, inwestycje w rozwój obszarów leśnych i poprawę żywotności lasów, inwestycje w rozwój lokalnej infrastruktury społecznej i technicznej, rozwój społeczny kierowany przez społeczność lokalną RLKS/Leader.
</t>
  </si>
  <si>
    <t>1) Liczba wyprodukowanych audycji
2) Liczba emisji</t>
  </si>
  <si>
    <t xml:space="preserve">1)33
2) 165
</t>
  </si>
  <si>
    <t>Święto chleba</t>
  </si>
  <si>
    <t>Prowadzenie działań edukacyjnych na rzecz zrównoważonego rozwoju w oparciu o tradycje kulturowe i innowacyjne podejście do rozwoju gospodarczego branży piekarniczej</t>
  </si>
  <si>
    <t>wystawa połączona z kiermaszem</t>
  </si>
  <si>
    <t>mieszkańcy, przedsiębiorcy branży piekarniczej, konsumenci</t>
  </si>
  <si>
    <t>Samorząd Województwa Lubelskiego</t>
  </si>
  <si>
    <t>Artura Grottgera 4, 20-029 Lublin</t>
  </si>
  <si>
    <t>Jarmark Bożonarodzeniowy</t>
  </si>
  <si>
    <t>Promocja produktów tradycyjnych i regionalnych z Województwa Lubelskiego oraz kultywowanie tradycji i dziedzictwa kulturowego wsi</t>
  </si>
  <si>
    <t xml:space="preserve">organizacja jarmarku </t>
  </si>
  <si>
    <t>stowarzyszenia, przedsiębiorcy,z branży kulinarnej, mieszkańcy, przedstwiciele lokalnej społeczności</t>
  </si>
  <si>
    <t>Targi Vege Fruit Expo</t>
  </si>
  <si>
    <t>Angażowanie różnych podmiotów branżowych i przedstawicieli sektora producentów owoców i warzyw do promocji produktów na targach</t>
  </si>
  <si>
    <t xml:space="preserve">udział w targach wraz z zapewnieniem powierzchni wystawienniczej dla podmiotów branżowych z dziedziny owoców i warzyw </t>
  </si>
  <si>
    <t>rolnicy, przedsiębiorcy, grupy producentów</t>
  </si>
  <si>
    <t xml:space="preserve">Publikacja na temat produktów regionalnych - wznowienie III edycja </t>
  </si>
  <si>
    <t xml:space="preserve"> Promocja produktów tradycyjnych i regionalnych z Województwa Lubelskiego</t>
  </si>
  <si>
    <t xml:space="preserve">mieszkańcy, producenci, </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</si>
  <si>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</si>
  <si>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</si>
  <si>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kongres, konferencja, konkursy z nagrodami, degustacje produktów tradycyjnych przygotowane dla uczestników kongresu</t>
  </si>
  <si>
    <t>Sołtysi, przedstawiciele Samorządów oraz organizacji działających na rzecz rozwoju obszarów wiejskich</t>
  </si>
  <si>
    <t>Kongres organizacji pozarządowych działających na rzecz rozwoju obszarów wiejskich</t>
  </si>
  <si>
    <t>Aktywizacja organizacji pozarządowych Województwa Lubelskiego w rozwój obszarów wiejskich. Podczas kongresu odbędzie się konferencja oraz przeprowadzone zostaną konkursy z nagrodami dotyczące upowszechniania wiedzy na temat obszarów wiejskich połączone z degustacja produktów regionalnych i tradycyjnych</t>
  </si>
  <si>
    <t xml:space="preserve">koła gospodyń wiejskich, ochotnicze straże pożarne </t>
  </si>
  <si>
    <t>Cykl szkoleń dla lokalnych liderów działających na rzecz rozwoju obszarów wiejskich</t>
  </si>
  <si>
    <t>Aktywizacja lokalnej społeczności i informowanie na temat polityki związanej z rozwojem obszarów wiejskich</t>
  </si>
  <si>
    <t>spotkania z lokalnymi liderami</t>
  </si>
  <si>
    <t>lokalni liderzy</t>
  </si>
  <si>
    <t xml:space="preserve">Organizacja oraz udział w targach, kiermaszach i festynach </t>
  </si>
  <si>
    <t>Angażowanie różnych podmiotów-przedstawicieli sektora przetwórstwa produktów rolnych do promocji produktów na różnego rodzaju targach, kiermaszach i festynach związanych z wyżej wymienioną branżą.</t>
  </si>
  <si>
    <t>organizacja lub udział</t>
  </si>
  <si>
    <t>przetwórcy, konsumenci, grupy producentów, stowarzyszenia, gospodarstwa rolne</t>
  </si>
  <si>
    <t>Smaki Krainy wokół Lublina</t>
  </si>
  <si>
    <t xml:space="preserve">Zaangażowanie młodych mieszkańców z terenów wiejskich do podejmowania inicjatyw mających na celu rozwój przedsiębiorczości z wykorzystaniem istniejących zasobów kulinarnych. </t>
  </si>
  <si>
    <t>Osoby młode (13 do 25 lat), przedstawiciele podmiotów ekonomii społecznej</t>
  </si>
  <si>
    <t>Lokalna Grupa Działania na Rzecz rozwoju Gmin Powiatu Lubelskiego „Kraina wokół Lublina”</t>
  </si>
  <si>
    <t xml:space="preserve">ul. Narutowicza 37/5,    20-016 Lublin </t>
  </si>
  <si>
    <t>powstanie profilu projektu na portalu społecznościowym</t>
  </si>
  <si>
    <t>Nabywanie nowych umiejętności przez mieszkańców gminy Konopnica</t>
  </si>
  <si>
    <t>Aktywizacja mieszkańców wsi wokół projektu z wykorzystaniem potencjału młodzieży i osób starszych oraz wykluczonych społecznie.</t>
  </si>
  <si>
    <t>Dzieci, młodzież, dorośli, seniorzy - mieszkańcy gminy Konopnica</t>
  </si>
  <si>
    <t>Gmina Konopnica</t>
  </si>
  <si>
    <t xml:space="preserve">Motycz, 21-030 Konopnica </t>
  </si>
  <si>
    <t>liczba uczestników zajęć sportowych</t>
  </si>
  <si>
    <t>1,2,5</t>
  </si>
  <si>
    <t>Kapliczki i krzyże przydrożne Gminy Strzyżewice</t>
  </si>
  <si>
    <t xml:space="preserve">Uzyskanie równowagi społecznej na obszarach wiejskich poprzez promocję zrównoważonego rozwoju tych obszarów. </t>
  </si>
  <si>
    <t>wydanie publikacji w formie papierowej i elektronicznej</t>
  </si>
  <si>
    <t>Młodzież, dorośli mieszkańcy gminy</t>
  </si>
  <si>
    <t>Gmina Strzyżewice</t>
  </si>
  <si>
    <t>Strzyżewice 109,     23-107 Strzyżewice</t>
  </si>
  <si>
    <t>Wydanie publikacji oraz zbioru multimedialnego w ramach promocji Gminy Strzyżewice</t>
  </si>
  <si>
    <t xml:space="preserve">Wzbudzenie w mieszkańcach Gminy Strzyżewice chęci do aktywnego działania na rzecz swojego miejsca zamieszkania oraz kształtowanie lokalnego patriotyzmu przy równoczesnym identyfikowaniu się ze swoim środowiskiem lokalnym. </t>
  </si>
  <si>
    <t>Platforma internetowa - panorama gminy, film promocyjny, wirtualny spacer po gminie, publikacja</t>
  </si>
  <si>
    <t xml:space="preserve">wydanie publikacji w formie papierowej                             produkcja filmu promującego </t>
  </si>
  <si>
    <t>Mieszkańcy Gminy Strzyżewice</t>
  </si>
  <si>
    <t>Strzyżewice 109,        23-107 Strzyżewice</t>
  </si>
  <si>
    <t>Promocja obszarów wiejskich       w gminie Bychawa poprzez wydanie przewodnika pt. Gmina Bychawa – moje małe centrum świata</t>
  </si>
  <si>
    <t>Uzyskanie równowagi w różnych aspektach - ekonomicznym i społecznym pomiędzy miastem Bychawa a wsiami na terenie gminy Bychawa.</t>
  </si>
  <si>
    <t>Przewodnik</t>
  </si>
  <si>
    <t>Mieszkańcy całego województwa, mieszkańcy wsi w gminie Bychawa</t>
  </si>
  <si>
    <t>Gmina Bychawa</t>
  </si>
  <si>
    <t>ul. Partyzantów 1, 23-100 Bychawa</t>
  </si>
  <si>
    <t>Rowerem po terenie Gminy Strzyżewice</t>
  </si>
  <si>
    <t>Rajd rowerowy, warsztaty</t>
  </si>
  <si>
    <t>liczba rajdów promujących turystykę wiejską</t>
  </si>
  <si>
    <t>Dzieci oraz rodzice lub prawni opiekunowie</t>
  </si>
  <si>
    <t>Strzyżewice 109, 23-107 Strzyżewice</t>
  </si>
  <si>
    <t>Warsztaty z zakresu animacji społeczno - kulturalnej</t>
  </si>
  <si>
    <t xml:space="preserve">Aktywizacja mieszkańców z terenów wiejskich do podejmowania inicjatyw służących włączeniu społecznemu w szczególności osób starszych, młodzieży, niepełnosprawnych, mniejszości narodowych i in. </t>
  </si>
  <si>
    <t>Osoby od 18 do 65 lat</t>
  </si>
  <si>
    <t>Stowarzyszenie Rodzin Katolickich</t>
  </si>
  <si>
    <t>Żabia Wola 19 A, 23-107 Strzyżewice</t>
  </si>
  <si>
    <t>Konferencja informacyjno – szkoleniowa: „Wytwarzanie produktów regionalnych jako szansa aktywizacji gospodarstw utrzymujących lokalne rasy zwierząt i promocji zrównoważonego rozwoju obszarów Lubelszczyzny”</t>
  </si>
  <si>
    <t>Aktywizacja hodowców zwierząt ras lokalnych na rzecz podejmowania inicjatyw w zakresie wytwarzania produktów regionalnych na bazie surowców pozyskiwanych ze zwierząt ww.ras utrzymywanych w małych gospodarstwach rodzinnych.</t>
  </si>
  <si>
    <t>Hodowcy zwierząt ras lokalnych (bydła rasy białogrzbietej, świń rasy puławskiej, owiec nizinnych odmiany uhruskiej) z terenów województwa lubelskiego i sąsiadujących terenów</t>
  </si>
  <si>
    <t xml:space="preserve">Akademicka 13,         20-950 Lublin </t>
  </si>
  <si>
    <t>liczba opracowanych monografii naukowych</t>
  </si>
  <si>
    <t>liczba wydanych materiałów informacyjno-szkoleniowych</t>
  </si>
  <si>
    <t>Malowniczy wschód - fascynuje, integruje i... aktywizuje</t>
  </si>
  <si>
    <t>Aktywizacja mieszkańców 56 gmin: Leśniowice, Wojsławice, Dorohusk i Żmudź, w tym 36 osób w wieku 15-24 lata oraz 20 osób starszych powyżej 60 lat.</t>
  </si>
  <si>
    <t>Wyjazdy studyjne, szkolenie, ulotka</t>
  </si>
  <si>
    <t>Mieszkańcy 56 gmin: Leśniowice, Wojsławice, Dorohusk i Żmudź, w tym 36 osób w wieku 15-24 lata oraz 20 osób starszych powyżej 60 lat</t>
  </si>
  <si>
    <t>Stowarzyszenie Lokalna Grupa Działania "Ziemi Chełmskiej"</t>
  </si>
  <si>
    <t xml:space="preserve">ul. 11 Listopada 2, 22-100 Chełm </t>
  </si>
  <si>
    <t>Więcej umiejętności – więcej aktywności</t>
  </si>
  <si>
    <t>Podniesienie wiedzy i umiejętności mieszkańców obszarów wiejskich województwa lubelskiego w zakresie podejmowania działań wpływających na wzrost aktywności społeczności lokalnych, w tym zagrożonych społecznie.</t>
  </si>
  <si>
    <t>Szkolenie, wizyta studyjna, konferencja</t>
  </si>
  <si>
    <t xml:space="preserve">Mieszkańcy obszarów wiejskich województwa lubelskiego </t>
  </si>
  <si>
    <t>Wojewódzka Wystawa Koni Zimnokrwistych Tuczna 2016 wskazaniem kierunku rozwoju jako dodatkowe źródło utrzymania.</t>
  </si>
  <si>
    <t xml:space="preserve">Promowanie innowacji w rolnictwie. </t>
  </si>
  <si>
    <t>liczba uczestniczących hodowców</t>
  </si>
  <si>
    <t>Mieszkańcy Gminy Tuczna, osoby zainteresowane  hodowlą koni</t>
  </si>
  <si>
    <t>Gmina Tuczna</t>
  </si>
  <si>
    <t>Tuczna 191 A, 21-523 Tuczna</t>
  </si>
  <si>
    <t>liczba przyznanych pucharów</t>
  </si>
  <si>
    <t>Naturalnie w Krainie Lessowych Wąwozów</t>
  </si>
  <si>
    <t>Promocja naturalnych obszarów Krainy Lessowych Wąwozów, jak również promocja zrównoważonego rozwoju obszarów wiejskich Krainy Lessowych Wąwozów– w tym działalności turystycznej i rozwijanej działalności gospodarczej opartej na zasobach środowiska naturalnego.</t>
  </si>
  <si>
    <t>Folder</t>
  </si>
  <si>
    <t>Miłośnicy turystyki na obszarach wiejskich i agroturystyki, turystyki aktywnej, turystyki hobbystycznej, 
rodziny z dziećmi, grupy przyjaciół, dzieci i młodzież  osoby indywidualne</t>
  </si>
  <si>
    <t>Lokalna Organizacja Turystyczna „Kraina Lessowych Wąwozów”</t>
  </si>
  <si>
    <t>Aleja Kasztanowa 2, 24-150 Nałęczów</t>
  </si>
  <si>
    <t>Na kresowym szlaku smaku</t>
  </si>
  <si>
    <t>Angażowanie różnych podmiotów - przedstawicieli sektora publicznego i gospodarczego do współpracy regionalnej       i budowania partnerskich relacji ze społecznością lokalną na terenie 7 LGD.</t>
  </si>
  <si>
    <t>Warsztaty, wyjazdy, konkursy, książka kucharska, publikacja</t>
  </si>
  <si>
    <t>opracowanie programu</t>
  </si>
  <si>
    <t>Przedstawiciele KGW, właściciele gastronomii, restauracji oraz gospodarstw agroturystycznych, producenci lokalni, przedstawiciele lokalnych społeczności znający lokalne zasoby związane z tradycyjnymi produktami</t>
  </si>
  <si>
    <t>Lokalna Grupa Działania „Roztocze Tomaszowskie”</t>
  </si>
  <si>
    <t>ul. Lwowska 32,     22-600 Tomaszów Lubelski</t>
  </si>
  <si>
    <t>liczba grup uczestników</t>
  </si>
  <si>
    <t>liczba wydanych ulotek</t>
  </si>
  <si>
    <t>150 lat rozwoju społeczności, kultury i tradycji gminy Niedrzwica Duża</t>
  </si>
  <si>
    <t>Targi, film promocyjny, obchody 150 lecia gminy</t>
  </si>
  <si>
    <t>liczba filmów promocyjnych</t>
  </si>
  <si>
    <t>Mieszkańcy gminy Niedrzwica Duża</t>
  </si>
  <si>
    <t>Gmina Niedrzwica Duża</t>
  </si>
  <si>
    <t>Niedrzwica Duża 30, 24-220 Niedrzwica Duża</t>
  </si>
  <si>
    <t>liczba stoisk targowych</t>
  </si>
  <si>
    <t>liczba grup artystycznych</t>
  </si>
  <si>
    <t>Festiwal promocyjno – edukacyjny w Gminie Krzczonów</t>
  </si>
  <si>
    <t>Kontynuacja przedsięwzięcia jakim jest festiwal promocyjno-edukacyjny.</t>
  </si>
  <si>
    <t xml:space="preserve">Mieszkańcy województwa lubelskiego </t>
  </si>
  <si>
    <t>Kreowanie rozwoju Lubelszczyzny w oparciu  o dobre praktyki krajowe i międzynarodowe</t>
  </si>
  <si>
    <t>Wizyta gości z Węgier, konferencja</t>
  </si>
  <si>
    <t>Mieszkańcy województwa lubelskiego, członkowie LGD Ziemi Kraśnickiej, Węgrzy</t>
  </si>
  <si>
    <t xml:space="preserve">ul. Jagiellońska 5,     23-200 Kraśnik </t>
  </si>
  <si>
    <t>Jarmark tkactwa i lnu</t>
  </si>
  <si>
    <t xml:space="preserve">Zachowanie i promocja dziedzictwa kulturowego jakim jest tradycyjna obróbka lnu i tkactwo poprzez zorganizowanie imprezy plenerowej. </t>
  </si>
  <si>
    <t>Wystawa plenerowa</t>
  </si>
  <si>
    <t>liczba wydarzeń plenerowych</t>
  </si>
  <si>
    <t>Wszystkie grupy społeczne</t>
  </si>
  <si>
    <t>Gminy Ośrodek Kultury w Kłoczewie</t>
  </si>
  <si>
    <t>ul. Klonowa 2,        08-550 Kłoczew</t>
  </si>
  <si>
    <t>Lubelszczyzna miodem płynąca – kultywowanie tradycji pszczelarskich oraz kulturowego dziedzictwa regionu</t>
  </si>
  <si>
    <t>Rozbudzenie wśród młodzieży i mieszkańców obszarów wiejskich zainteresowania pszczelarstwem, a w szczególności popularyzowanie pszczelarstwa i roli pszczół w środowisku naturalnym człowieka wśród dzieci i młodzieży oraz uświadomienie młodzieży znaczenia produktów pszczelich dla zdrowia.</t>
  </si>
  <si>
    <t>Konkurs, warsztaty, wystawa</t>
  </si>
  <si>
    <t>Uczniowie gimnazjów wiejskich województwa lubelskiego</t>
  </si>
  <si>
    <t>Powiat Lubelski</t>
  </si>
  <si>
    <t xml:space="preserve">ul. Spokojna 9,           20-074 Lublin </t>
  </si>
  <si>
    <t>liczba reportaży telewizyjnych</t>
  </si>
  <si>
    <t>Jarmark Firlejowski</t>
  </si>
  <si>
    <t>Wspieranie różnorodnych inicjatyw kulturalnych zwiększających obecność kultury w życiu społecznym mieszkańców na terenie gminy.</t>
  </si>
  <si>
    <t xml:space="preserve">Dzieci, młodzież, dorośli, seniorzy </t>
  </si>
  <si>
    <t>Gminny Ośrodek Kultury i Sportu w Jastkowie zs. w Dąbrowicy</t>
  </si>
  <si>
    <t xml:space="preserve">Dąbrowica 133,     21-008 Jastków </t>
  </si>
  <si>
    <t>Zapewnienie pomocy technicznej w zakresie współpracy międzynarodowej  na rzecz tworzenia kontaktów - organizacja wizyty studyjnej do wybranego państwa UE dla LGD z terenu Woj. Lubelskiego</t>
  </si>
  <si>
    <t>Aktywizacja LGD z Woj.Lubelskiegonana na rzecz podejmowania inicjatyw w zakresie rozwoju obszarów wiejskich poprzez organizację wyjazdu studyjnego. Dobre praktyki w zakresie funkcjonowania LGD w wybranym państwie UE - możliwośc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</si>
  <si>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osoba</t>
  </si>
  <si>
    <t>Konferencja połączona z wizytą studyjną  „Przyszłość producentów Mleka” – nowe kierunki dystrybucji i sprzedaży, tworzenie wspólnych inwestycji.</t>
  </si>
  <si>
    <t xml:space="preserve"> Zwiekszenia rentowności gospodarstw zajmujacych się produkcja mleka. konferencja poruszy kwestię innowacji w zakresie produkcji i przetwórstwa mleka. Organizacja konferencji przyczyni się do upowszechniania wiedzy w zakresie innowacyjnych rozwiązań w rolnictwie, produkcji żywności, leśnictwie i na obszarach wiejskich </t>
  </si>
  <si>
    <t>Konferencja połaczona z wyjazdem studyjnym wraz z noclegiem dla uczestników</t>
  </si>
  <si>
    <t>osoby, materiały szkoleniowe, materiały promocyjne</t>
  </si>
  <si>
    <t>naukowcy, rolnicy, szkoły rolnicze i technologi żywienia, przetwórcy</t>
  </si>
  <si>
    <t>Rozwój obszarów wiejskich poprzez upowszechnianie wiedzy na temat hodowli zwierząt, kultury rolnej i leśnej oraz wymiana doświadczeń  - wyjazd studyjny.(Belgia)</t>
  </si>
  <si>
    <t xml:space="preserve"> Zwiekszenia rentowności gospodarstw zajmujacych się hodowlą zwierząt.  Dobre praktyki w zakresie  hodowli. Organizacja wyjazdu przyczyni się do aktywizacji mieszkańców wsi na rzecz podejmowania inicjatyw na rzecz rozwoju obszarów wiejskich oraz promocji jakości życia na wsi lub promocji wsi jako miejsca do życia i rozwoju zawodowego</t>
  </si>
  <si>
    <t xml:space="preserve">rolnicy, grupy, producent-ów, </t>
  </si>
  <si>
    <t xml:space="preserve">Natura Food Łódź </t>
  </si>
  <si>
    <t xml:space="preserve">Wspieranie organizacji łańcucha żywności oraz rolników i producentów produkujących i przetwarzających żywność i produkty rolne. Promocja żywności tradycyjnej i regionalnej oraz ekologicznej. Udział w targach wspiera rozwoj przedsiębiorczości na obszarach wiejskich przez podnoszenie poziomu wiedzy i umiejętności w obszarze małego przetwórstwa lokalnego lub w obszarze rozwoju zielonej gospodarki, w tym tworzenia nowych miejsc pracy </t>
  </si>
  <si>
    <t>Udział w targach</t>
  </si>
  <si>
    <t>wystawcy</t>
  </si>
  <si>
    <t>rolnicy, przetwórcy</t>
  </si>
  <si>
    <t xml:space="preserve"> Targi Regionów, Poznań </t>
  </si>
  <si>
    <t xml:space="preserve"> Targi Ekogala Rzeszów </t>
  </si>
  <si>
    <t xml:space="preserve"> 
 Kiermasz Bożonarodzeniowy </t>
  </si>
  <si>
    <t xml:space="preserve">Wspieranie organizacji łańcucha żywności oraz rolników i producentów produkujących i przetwarzających żywność i produkty rolne. Promocja żywności tradycyjnej i regionalnej oraz ekologicznej. Organizacja kiermaszu wspiera rozwoj przedsiębiorczości na obszarach wiejskich przez podnoszenie poziomu wiedzy i umiejętności w obszarze małego przetwórstwa lokalnego lub w obszarze rozwoju zielonej gospodarki, w tym tworzenia nowych miejsc pracy </t>
  </si>
  <si>
    <t>Organizacja kiermaszu</t>
  </si>
  <si>
    <t>rolnicy, NGO, przetwórcy</t>
  </si>
  <si>
    <t>Promowanie włączenia społecznego oraz aktywizacja mieszkańców w szczególności osób straszych. Dożynki to kultywowanie tradycji i dziedzictwa kulturowego wsi i obszarów wiejskich oraz promocja jakości życia na wsi lub promocja wsi jako miejsca do życia i rozwoju zawodowego.</t>
  </si>
  <si>
    <t>osoby</t>
  </si>
  <si>
    <t>przewidywana ilośc osób 700</t>
  </si>
  <si>
    <t>samorządy,osoby z obszarów wiejskich</t>
  </si>
  <si>
    <t xml:space="preserve">Konkurs Nasze Kulinarne Dziedzictwo, </t>
  </si>
  <si>
    <t>Wspieranie organizacji łańcucha żywności oraz rolników i producentów produkujących i przetwarzających żywność i produkty rolne. Promocja żywności tradycyjnej i regionalnej oraz ekologicznej. Organizacja konkursu  wspiera rozwoj przedsiębiorczości na obszarach wiejskich przez podnoszenie poziomu wiedzy i umiejętności w obszarze małego przetwórstwa lokalnego oraz przyczni sie do aktywizacji mieszkańców na rzecz rozwoju obszarów wiejskich.</t>
  </si>
  <si>
    <t>prztwórcy, koła gospodyń, rolnicy</t>
  </si>
  <si>
    <t>Warsztaty na temat produktu tradycyjnego</t>
  </si>
  <si>
    <t>Promowanie włączenia społecznego oraz aktywizacja mieszkańców w szczególności osób straszych. Warsztaty dotyczace produktów tradycyjnych to kultywowanie tradycji i dziedzictwa kulturowego wsi i obszarów wiejskich oraz promocja jakości życia na wsi lub promocja wsi jako miejsca do życia i rozwoju zawodowego.</t>
  </si>
  <si>
    <t>Otwarte warsztaty</t>
  </si>
  <si>
    <t>samorządy,prztwórcy, koła gospodyń, rolnicy</t>
  </si>
  <si>
    <t xml:space="preserve">Publikacja Produkt regionalny i tradycyjny </t>
  </si>
  <si>
    <t>Wspieranie organizacji łańcucha żywności oraz rolników i producentów produkujących i przetwarzających żywność i produkty rolne. Promocja żywności tradycyjnej i regionalnej oraz ekologicznej.Wydanie publikacji ponadto przyczyni się do informowania społeczeństwa i potencjalnych beneficjentów o politycze rozwoju obszarów wiejskich.</t>
  </si>
  <si>
    <t>Wydanie i druk</t>
  </si>
  <si>
    <t>egzemplarz</t>
  </si>
  <si>
    <t>prztwórcy, koła gospodyń, rolnicy, osoby z obszarów wiejskich</t>
  </si>
  <si>
    <t xml:space="preserve">Spotkanie sołtysów 
</t>
  </si>
  <si>
    <t>Promowanie efektownego gospodarowania zasobami i wspieranie przechodzenia w sektorze rolnym na gospodarkę niskoemisyjną -fotowoltanika, rolnictwo ekologiczne, ochrona srodowiska i ekosystemów. Upowszechnianie wiedzy w zakresie optymalizacji wykorzystywania przez mieszkańców obszarów wiejskich zasobów środowiska naturalnego. Spotkanie sołtysów w formie kongresu lub konferencji będzie również okazja informowania społeczeństwa na temat polityki rozwoju obszarów wiejskich.</t>
  </si>
  <si>
    <t>Konferencja lub kongres</t>
  </si>
  <si>
    <t>sołtysi, samorządo-wcy</t>
  </si>
  <si>
    <t>konkursy</t>
  </si>
  <si>
    <t xml:space="preserve">Promocja piekarstwa i wyrobów  piekarniczych
</t>
  </si>
  <si>
    <t>Promocja tradycyjnego piekarstwa  i wyrobów piekarniczych podczas święta chleba . Wykorzystanie w piekarnictwie starych odmian zbóż. Promowanie w piekarnictwie ekologi i gospodarki niskoemisyjnej z równoczesnym naciskiem na innowację w produkcji pieczywa.Upowszechnianie wiedzy w zakresie optymalizacji  zasobów środowiska naturalnego podczas produkcji zbóż, mąki i pieczywa..</t>
  </si>
  <si>
    <t>piekarze</t>
  </si>
  <si>
    <t>zwiedzjący</t>
  </si>
  <si>
    <t>materiały promocyjne</t>
  </si>
  <si>
    <t>Animacja i innowacje- szkolenie i wyjazd studyjny dla LGD z województwa lubelskiego</t>
  </si>
  <si>
    <t>Aktywizacja mieszkańców wsi na rzecz podejmowania inicjatyw w zakresie rozwoju obszarów wiejskich, w tym kreowania miejsc pracy na terenach wiejskich.Wspieranie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zakresie.Upowszechnianie wiedzy dotyczącej zarządzania projektami z zakresu rozwoju obszarów wiejskich</t>
  </si>
  <si>
    <t>Szkolenie  i wyjazd studyjny</t>
  </si>
  <si>
    <t>osoba,materiały szkoleniowe</t>
  </si>
  <si>
    <t>LGD, Urzad Marszałkowski</t>
  </si>
  <si>
    <t>LGD „Razem ku lepszej przyszłości”</t>
  </si>
  <si>
    <t>Ul. Świderska 12       21-400 Łuków</t>
  </si>
  <si>
    <t>Piknik Ekologiczny Warsztaty Plenerowe</t>
  </si>
  <si>
    <t>Zwiększenie udziału zainteresowanych stron we wdrażaniu inicjatyw na rzecz rozwoju obszarów wiejskich. Upowszechnianie wiedzy w zakresie optymalizacji wykorzystywania przez mieszkańców obszarów wiejskich zasobów środowiska naturalnego. Promocja jakości życia na wsi lub promocja wsi jako miejsca do życia i rozwoju zawodowego</t>
  </si>
  <si>
    <t>impreza plenerowa, warsztaty</t>
  </si>
  <si>
    <t>mieszkańcy, bezrobotni, osoby poniżej 35, osoby starsze</t>
  </si>
  <si>
    <t>Gmina Ostrówek</t>
  </si>
  <si>
    <t>Ostrówek 91 21-102 Ostrówek</t>
  </si>
  <si>
    <t>Znawca smaku</t>
  </si>
  <si>
    <t xml:space="preserve">Zwiększenie udziału zainteresowanych stron we wdrażaniu inicjatyw na rzecz rozwoju obszarów wiejskich.Wspieranie rozwoju przedsiębiorczości na obszarach wiejskich przez podnoszenie poziomu wiedzy i umiejętności w obszarze małego przetwórstwa lokalnego lub w obszarze rozwoju zielonej gospodarki, w tym tworzenie nowych miejsc pracy </t>
  </si>
  <si>
    <t>szkolenie i wizyta studyjna</t>
  </si>
  <si>
    <t>członkowie stowarzyszenia miłośników cydru, LGD, producenci, sadownicy</t>
  </si>
  <si>
    <t>II kwartał</t>
  </si>
  <si>
    <t>Lubelskie Stowarzyszenie Miłośników Cydru</t>
  </si>
  <si>
    <t>Mikołajówka 11                                 23-250 Urzędów</t>
  </si>
  <si>
    <t>Biesiada wokół tradycyjnego jadła</t>
  </si>
  <si>
    <t>Zwiększenie udziału zainteresowanych stron we wdrażaniu inicjatyw na rzecz rozwoju obszarów wiejskich.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</si>
  <si>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plenerowa,kongres</t>
  </si>
  <si>
    <t>rolnicy, producenci zywności tradycyjnej, dzieci, samorzadowcy, członkowie stowarzyszeń, mieszkańcy obszrów wiejskich</t>
  </si>
  <si>
    <t>Gminny Ośrodek Kultury w Kłoczewie</t>
  </si>
  <si>
    <t>ul. Klonowa 2            08-550 Kłoczew</t>
  </si>
  <si>
    <t>Forum Współpracy Lubelskich Serowarów</t>
  </si>
  <si>
    <t>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pozarządowych.Upowszechnianie wiedzy w zakresie innowacyjnych rozwiązań w rolnictwie, produkcji żywności, leśnictwie i na obszarach wiejskich.Upowszechnianie wiedzy w zakresie tworzenia krótkich łańcuchów dostaw w rozumieniu art. 2 ust. 1 akapit drugi lit. m rozporządzenia nr 1305/2013 w sektorze rolno-spożywczym.Wspieranie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</si>
  <si>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rolnicy, przetwórcy, serowarzy</t>
  </si>
  <si>
    <t>Towarzystwo Przyjaciół Stężycy</t>
  </si>
  <si>
    <t>ul. Rekreacyjna 1  08-540 Stężyca</t>
  </si>
  <si>
    <t xml:space="preserve"> Wydanie dwóch publikacji w tym: folderu pt. „Na zielarskim szlaku” oraz katalogu pt. „Smaki Ziemi Krasnostawskiej” przy wsparciu lokalnych przedsiębiorców. Lokalnych Grup Działania i Jednostek Samorządu Terytorialnego</t>
  </si>
  <si>
    <t xml:space="preserve">Wspieranie organizacji łańcucha żywności oraz rolników i producentów produkujących i przetwarzających żywność i produkty rolne. Promocja żywności tradycyjnej i regionalnej oraz ekologicznej. Udział w targach wspiera rozwoj przedsiębiorczości na obszarach wiejskich przez podnoszenie poziomu wiedzy i umiejętności w obszarze małego przetwórstwa lokalnego lub w obszarze rozwoju zielonej gospodarki, w tym tworzenia nowych miejsc pracy. </t>
  </si>
  <si>
    <t>opracowanie i druk</t>
  </si>
  <si>
    <t>sztuki</t>
  </si>
  <si>
    <t>rolnicy, mieszkańcy woj. lubelskiego</t>
  </si>
  <si>
    <t>Stowarzyszenie na Rzecz Rozwoju Gminy Fajsławice</t>
  </si>
  <si>
    <t xml:space="preserve">Fajsławice 106          21-060 Fajsławice </t>
  </si>
  <si>
    <t xml:space="preserve"> 
 Wojewódzka Wystawa Koni Zimnokrwistych Tuczna 2017</t>
  </si>
  <si>
    <t>Podniesienie jakości realizacji Programu.Informowanie społeczeństwa i potencjalnych beneficjentów o polityce rozwoju obszarów wiejskich i wsparciu finansowym.Wspieranie rozwoju przedsiębiorczości na obszarach wiejskich przez podnoszenie poziomu wiedzy i umiejętności w obszarach innych niż wskazane w pkt. 4.7. Promocja jakości życia na wsi lub promocja wsi jako miejsca do życia i rozwoju zawodowego.Wspieranie tworzenia sieci współpracy partnerskiej dotyczącej rolnictwa i obszarów wiejskich przez podnoszenie poziomu wiedzy w tym zakresie</t>
  </si>
  <si>
    <t>hodowcy koni, mieszkańcy</t>
  </si>
  <si>
    <t>II,III,IV kwartał</t>
  </si>
  <si>
    <t>Tuczna 191A             21-523 Tuczna</t>
  </si>
  <si>
    <t>Festiwal Edukacyjno-Promocyjny Kiszeniaki i Kwaszeniaki</t>
  </si>
  <si>
    <t>przewidywana ilośc osób 600</t>
  </si>
  <si>
    <t>osoby z obszarów wiejskich( w tym młodzież do 35 lat, seniorzy, bezrobotni, osoby niepełnosprawne, osoby wykluczone zawodowo)</t>
  </si>
  <si>
    <t>Regionalny Ośrodek kultury i Sportu w Krzczonowie</t>
  </si>
  <si>
    <t>ul. Żeromskiego 11                                 23-110 Krzczonów</t>
  </si>
  <si>
    <t>Nazwa tytuł / operacji</t>
  </si>
  <si>
    <t xml:space="preserve">Międzynarodowe Targi Turystyki Wiejskiej i Agroturystyki – Agrotravel 2016 </t>
  </si>
  <si>
    <t>dotarcie z informacją nt. dobrych praktyk na rzecz rozwoju obszarów wiejskich, promocja produktów tradycyjnych i regionalnych oraz walorów agroturystycznych mazowieckiej wsi</t>
  </si>
  <si>
    <t xml:space="preserve">stoisko wystawiennicze/ pakiet turystyki wiejskiej </t>
  </si>
  <si>
    <t>współwystawcy i odwiedzający targi Agrotravel</t>
  </si>
  <si>
    <t xml:space="preserve">Urząd Marszałkowski Województwa Mazowieckiego w Warszawie </t>
  </si>
  <si>
    <t xml:space="preserve">ul. Jagiellońska 26, 03-719 Warszawa </t>
  </si>
  <si>
    <t xml:space="preserve">Dożynki Województwa Mazowieckiego </t>
  </si>
  <si>
    <t>dotarcie z informacją nt. dobrych praktyk na rzecz rozwoju obszarów wiejskich, promocja produktów tradycyjnych i regionalnych oraz tradycji mazowieckiej wsi</t>
  </si>
  <si>
    <t>stoisko wystawiennicze</t>
  </si>
  <si>
    <t xml:space="preserve">uczestnicy dożynek województwa mazowieckiego </t>
  </si>
  <si>
    <t>II,III,IV,V,VI</t>
  </si>
  <si>
    <t xml:space="preserve">Kalendarze na 2017 rok </t>
  </si>
  <si>
    <t>dotarcie z informacją nt. dobrych praktyk na rzecz rozwoju obszarów wiejskich</t>
  </si>
  <si>
    <t>wykonanie i rozpowszechnienie kalendarzy na 2017 rok</t>
  </si>
  <si>
    <t>beneficjenci i potencjalni beneficjenci środków UE</t>
  </si>
  <si>
    <t>X Mazowiecki Kongres Rozwoju Obszarów Wiejskich</t>
  </si>
  <si>
    <t>stworzenie możliwości współpracy 
i wymiany doświadczeń dla wszystkich instytucji działających na rzecz rozwoju obszarów wiejskich na poziomie lokalnym, regionalnym</t>
  </si>
  <si>
    <t xml:space="preserve">kongres tematyczny </t>
  </si>
  <si>
    <t xml:space="preserve">Konkurs na najaktywniejszą liderkę wiejską w województwie mazowieckim </t>
  </si>
  <si>
    <t xml:space="preserve">popularyzacja dobrych praktyk w zakresie działalności kobiet na obszarach wiejskich </t>
  </si>
  <si>
    <t xml:space="preserve">konkurs z nagrodami </t>
  </si>
  <si>
    <t>mieszkańcy obszarów wiejskich, liderki obszarów wiejskich Mazowsza</t>
  </si>
  <si>
    <t xml:space="preserve">I-IV </t>
  </si>
  <si>
    <t xml:space="preserve">liczba uczestników konkursów </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</si>
  <si>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</si>
  <si>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</si>
  <si>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</si>
  <si>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 xml:space="preserve">Konkurs na najlepszą pracę magisterską dotyczącą rolnictwa i rozwoju obszarów wiejskich w województwie mazowieckim </t>
  </si>
  <si>
    <t>popularyzacja najciekawszych rozwiązań, a jednocześnie zainteresowanie studentów oraz środowisk akademickich tematyką rozwoju mazowieckiej wsi</t>
  </si>
  <si>
    <t xml:space="preserve">ogół społeczeństwa, studenci/absolwenci kierunków rolniczych i pokrewnych </t>
  </si>
  <si>
    <t xml:space="preserve">Strony tematyczne w Kronice Mazowieckiej </t>
  </si>
  <si>
    <t xml:space="preserve">dotarcie z informacją nt. dobrych praktyk na rzecz rozwoju obszarów wiejskich </t>
  </si>
  <si>
    <t xml:space="preserve">strony tematyczne w Kronice Mazowieckiej </t>
  </si>
  <si>
    <t>partnerzy i potencjalni partnerzy KSOW, mieszkańcy Mazowsza</t>
  </si>
  <si>
    <t xml:space="preserve">ul. Jagiellońska 26, 03-719 Warszawa  </t>
  </si>
  <si>
    <t xml:space="preserve">Wizyty studyjne promujące dobre praktyki </t>
  </si>
  <si>
    <t xml:space="preserve">wizyty studyjne dotyczące upowszechniania dobrych praktyk </t>
  </si>
  <si>
    <t xml:space="preserve">partnerzy KSOW w tym przedstawiciele LGD i samorządów lokalnych </t>
  </si>
  <si>
    <t>Targi FRUIT LOGISTICA 2017 w Berlinie</t>
  </si>
  <si>
    <t>stworzenie możliwości współpracy 
i wymiany doświadczeń dla grup docelowych/odbiorców projektu</t>
  </si>
  <si>
    <t xml:space="preserve">stoisko wystawiennicze </t>
  </si>
  <si>
    <t>wystawcy i odwiedzający targi</t>
  </si>
  <si>
    <t xml:space="preserve">IV  </t>
  </si>
  <si>
    <t xml:space="preserve">  I</t>
  </si>
  <si>
    <t>Dzień Ziemi 2016</t>
  </si>
  <si>
    <t xml:space="preserve">stworzenie możliwości współpracy 
i wymiany doświadczeń </t>
  </si>
  <si>
    <t>alejka wystawiennicza</t>
  </si>
  <si>
    <t xml:space="preserve">goście krajowi i zagraniczni, mieszkańcy dużych aglomeracji odwiedzający alejkę wystawienniczą </t>
  </si>
  <si>
    <t>Konkurs Nasze Kulinarne Dziedzictwo</t>
  </si>
  <si>
    <t>identyfikacja i promocja produktów regionalnych</t>
  </si>
  <si>
    <t xml:space="preserve">producenci żywności, przedsiębiorcy, restauratorzy, właściciele gospodarstw agroturystycznych, osoby indywidualne </t>
  </si>
  <si>
    <t xml:space="preserve">II-III </t>
  </si>
  <si>
    <t>Mazowiecki Konkurs Serów Zagrodowych</t>
  </si>
  <si>
    <t xml:space="preserve">promocja produkcji i spożycia tradycyjnych serów podpuszczkowych </t>
  </si>
  <si>
    <t xml:space="preserve">mieszkańcy obszarów wiejskich Mazowsza </t>
  </si>
  <si>
    <t>Dożynki Prezydenckie SPAŁA 2016</t>
  </si>
  <si>
    <t>goście krajowi i zagraniczni odwiedzający dożynki, mieszkańcy dużych aglomeracji</t>
  </si>
  <si>
    <t>Produkt lokalny i tradycyjny – identyfikacja i wprowadzanie na Listę Produktu Tradycyjnego</t>
  </si>
  <si>
    <t>szersza identyfikacja produktów możliwych do dalszego procesowania i dalszego wpisania produktów na Listę Produktów Tradycyjnych</t>
  </si>
  <si>
    <t>mieszkańcy terenów wiejskich Mazowsza</t>
  </si>
  <si>
    <t xml:space="preserve">I-IV  </t>
  </si>
  <si>
    <t>Konkurs wiedzy w zakresie rolnictwa ekologicznego i produktu ekologicznego pn. „Smak ekologicznej żywności” dla uczniów szkół podstawowych klas IV-VI oraz uczniów gimnazjów</t>
  </si>
  <si>
    <t xml:space="preserve">dotarcie z informacją nt. korzyści płynących ze spożywania żywności ekologicznej </t>
  </si>
  <si>
    <t>uczniowie szkół podstawowych i gimnazjum (teren Mazowsza)</t>
  </si>
  <si>
    <t xml:space="preserve">I-III  </t>
  </si>
  <si>
    <t>Targi Produktów Regionalnych i Ekologicznych REGIONALIA</t>
  </si>
  <si>
    <t>goście krajowi i zagraniczni odwiedzający targi, mieszkańcy dużych aglomeracji</t>
  </si>
  <si>
    <t xml:space="preserve">Doroczne Forum Europejskiej Sieci Dziedzictwa Kulinarnego </t>
  </si>
  <si>
    <t xml:space="preserve">wizyta studyjna </t>
  </si>
  <si>
    <t>członkowie Sieci Dziedzictwa Kulinarnego Mazowsze</t>
  </si>
  <si>
    <t xml:space="preserve">III-IV  </t>
  </si>
  <si>
    <t xml:space="preserve">1, 3, 4 </t>
  </si>
  <si>
    <t>Targi SMAKI REGIONÓW w Poznaniu</t>
  </si>
  <si>
    <t xml:space="preserve">Udział w XVII Mazowieckich Dniach Rolnictwa </t>
  </si>
  <si>
    <t xml:space="preserve">promowanie polskich produktów żywnościowych, dziedzictwa kulturowego mazowieckiej wsi i nowych technologii </t>
  </si>
  <si>
    <t xml:space="preserve">impreza wystawiennicza połączona z konferencją i konkursem </t>
  </si>
  <si>
    <t>rolnicy i mieszkańcy obszarów wiejskich 
Mazowsza</t>
  </si>
  <si>
    <t>Promocja walorów turystycznych rzeki Wkry</t>
  </si>
  <si>
    <t>promocja walorów turystycznych rzeki Wkry i pokazanie możliwości rozwoju turystycznego; w ramach operacji powstanie spot, który będzie kładł nacisk na turystykę kajakową nad Wkrą oraz inne formy wypoczynku (jazda konna, plażowanie, saunowanie); spot będzie zachęcał do przyjechania nad Wkrę, będzie promował zdrowy i bezpieczny sposób odpoczywania w kajaku</t>
  </si>
  <si>
    <t>spot reklamowy</t>
  </si>
  <si>
    <t>kajakarze poszukujący nowych rzek na spływy kajakowe, mieszkańcy miast poszukujący miejsca na wypoczynek na wsi, turyści poszukujący miejsc na wypoczynek na Mazowszu, zagraniczni goście, którzy chcą poznać polską rzekę</t>
  </si>
  <si>
    <t>Stowarzyszenie Sympatyków Doliny Rzeki Wkry NASZA WKRA</t>
  </si>
  <si>
    <t>ul. Guzikarzy 8A, 09-110 Sochocin</t>
  </si>
  <si>
    <t>II, III, IV, V, VI</t>
  </si>
  <si>
    <t>Kampania promocyjna pn. „WIEŚci z Mazowsza”</t>
  </si>
  <si>
    <t>promocja działań podejmowanych na obszarach wiejskich wraz z informowaniem o nich społeczeństwa; cele szczegółowe: wzrost świadomości społecznej, ułatwienie dostępu do informacji, promocja „dobrych praktyk”, wzrost integracji społecznej, promowanie rozwiązań proekologicznych</t>
  </si>
  <si>
    <t xml:space="preserve">audycje telewizyjne, kampania prasowa, profil w mediach społecznościowych </t>
  </si>
  <si>
    <t>mieszkańcy województwa mazowieckiego, w szczególności zainteresowani tematyką rolną oraz zagadnieniami z nimi związanymi, m.in. rolnicy, mieszkańcy obszarów wiejskich, władze samorządowe, organizacje rolnicze, koła gospodyń wiejskich, sołtysi, grupy producentów rolnych, właściciele gospodarstw agroturystycznych, producenci żywności regionalnej i tradycyjnej, pracownicy skansenów, muzeów oraz obiektów podtrzymujących tradycje ludowe na Mazowszu i inni</t>
  </si>
  <si>
    <t>Agencja Rozwoju Mazowsza S.A.</t>
  </si>
  <si>
    <t>ul. Świętojerska 9, 00-236 Warszawa</t>
  </si>
  <si>
    <t>III Jarmark Raciąski - operacja o charakterze wystawienniczym</t>
  </si>
  <si>
    <t>podniesienie jakości życia i aktywizacja mieszkańców miasteczek i mazowieckich wsi  poprzez umożliwienie uczestnictwa w ogólnodostępnym wydarzeniu - jarmarku połączonego z występami folklorystycznymi,  promocja zdrowego trybu życia oraz walorów środowiskowych oraz potencjału turystycznego mazowieckich wsi i miasteczek poprzez prezentację  ciekawych form wypoczynku w regionie (gospodarstwa agroturystyczne, wydarzenia regionalne, ścieżki zdrowia, edukacyjne, rowerowe, spływy kajakowe, zabytki, tradycja i inne ciekawostki); nabycie lub poszerzenie wiedzy nt. tradycji, kultury regionu, możliwości pozyskania interesujących informacji (np. programy pomocowe, know how)</t>
  </si>
  <si>
    <t>jarmark, seminarium/konferencja; konkurs, działania promocyjno-artystyczne</t>
  </si>
  <si>
    <t>przedstawiciele instytucji (Gminy, LGD, MODR itp.), producentów (w tym twórców i artystów), konsumentów (firm oraz klientów). Spotkanie promocyjne/seminaria  są okazją na indywidualne kontakty, porady, wymianę wiedzy, pozyskanie informacji nt. możliwości współpracy, pozyskania funduszy, wdrażania innowacji, rozwoju dla mieszkańców. 3. Działania promocyjno-artystyczne skierowane dla wszystkich uczestników w postaci: konkursu „ginące zawody” – rzeźbiarstwo, występów folkowych, konkursu „zapominane zwyczaje” - teatr uliczny</t>
  </si>
  <si>
    <t>Miejskie Centrum Kultury Sportu i Rekreacji im. Ryszarda Kaczorowskiego w Raciążu</t>
  </si>
  <si>
    <t xml:space="preserve">ul. Parkowa 14, 
09-140 Raciąż
</t>
  </si>
  <si>
    <t>Mazowiecka kuźnia smaków. Promocja dziedzictwa kulinarnego obszaru południowego Mazowsza, wpływająca na rozwój produktów tradycyjnych i regionalnych</t>
  </si>
  <si>
    <t>zainicjowanie współpracy oraz promocja przedsiębiorców, rolników, producentów z obszarów wiejskich zajmujących się wytwarzaniem produktów tradycyjnych i regionalnych - cechujących się najwyższą jakością, wytwarzanych zgodnie z tradycyjnymi i naturalnym metodami; celem jest też wykreowanie i urynkowienie wybranych produktów lokalnych i tradycyjnych</t>
  </si>
  <si>
    <t>promocja projektu, szkolenia stacjonarne i e-learningowe, konkurs kulinarny i przygotowanie publikacji Mazowiecka Kuźnia Smaków, oznakowanie Szlaku Dziedzictwa Kulinarnego Południowego Mazowsza</t>
  </si>
  <si>
    <t>mieszkańcy obszaru wiejskiego południowego Mazowsza oraz partnerów Lokalnych Grup Działania: Razem dla Radomki, Wspólny Trakt, Dziedzictwo i Rozwój, Puszczy Kozienickiej oraz Wszyscy Razem</t>
  </si>
  <si>
    <t>LGD Razem dla Radomki</t>
  </si>
  <si>
    <t>ul. Wernera 9/11, 26-600 Radom</t>
  </si>
  <si>
    <t>ludność z 6 powiatów</t>
  </si>
  <si>
    <t>liczba wydanych broszur, artykułów, publikacji itp. w formie elektronicznej</t>
  </si>
  <si>
    <t>Postaw na zrównoważoną promocję regionu</t>
  </si>
  <si>
    <t>promocja zrównoważonego rozwoju obszarów wiejskich na terenach Lokalnej Grupy Działania „Ziemia Chełmońskiego” oraz  LGD „Zielone Sąsiedztwo”; szczegółowymi celami  operacji są: zwiększenie rozpoznawalności obydwu LGD; wzrost świadomości mieszkańców obszarów co do geograficznej przynależności do jednej z tych Grup Działania, zwiększenie zaangażowania mieszkańców w działalność obydwu Stowarzyszeń oraz promocja wspólnego kalendarza imprez, organizacja wspólnych warsztatów</t>
  </si>
  <si>
    <t>konferencja otwierająca projekt, warsztaty tematyczne, rajd rowerowy połączony z questem</t>
  </si>
  <si>
    <t>mieszkańcy terenów dwóch LGD: „Ziemia Chełmońskiego” - Gminy Baranów, Grodzisk Mazowiecki, Jaktorów, Mszczonów, Nowa Sucha, Radziejowice, Rybno, Sochaczew, Teresin i Żabia Wola i „Zielone Sąsiedztwo” - Gminy Podkowa Leśna, Brwinów oraz Milanówek</t>
  </si>
  <si>
    <t>Lokalna Grupa Działania „Ziemia Chełmońskiego”</t>
  </si>
  <si>
    <t>ul. Warszawska 24, 96-321 Żabia Wola</t>
  </si>
  <si>
    <t>liczba materiałów promocyjnych (tylko gadżety)</t>
  </si>
  <si>
    <t>Oxytree - korzystna inwestycja - zdrowszy klimat</t>
  </si>
  <si>
    <t>popularyzacja innowacyjnych rozwiązań w zakresie efektywnego gospodarowania zasobami i gospodarki niskoemisyjnej a tym samym włączenie się w ogólnoświatową politykę przeciwdziałania zmianom klimatycznym, poprzez organizację konferencji adresowanej do lokalnych grup działania, rolników i zainteresowanych mieszkańców obszarów wiejskich</t>
  </si>
  <si>
    <t>konferencja - Oxytree - korzystna inwestycja - zdrowszy klimat, wydanie broszury informacyjnej</t>
  </si>
  <si>
    <t>przedstawiciele wybranych lokalnych grup działania z terenu Mazowsza, rolnicy, uczniowie szkół rolniczych, przedsiębiorcy, media lokalne oraz osoby zainteresowane tą tematyką z obszarów wiejskich</t>
  </si>
  <si>
    <t>Lokalna Grupa Działania – Przyjazne Mazowsze</t>
  </si>
  <si>
    <t>ul. Sienkiewicza 11, 09-100 Płońsk</t>
  </si>
  <si>
    <t>Innowacyjna Szampania</t>
  </si>
  <si>
    <t>poznanie osiągnięć inicjatywy LEADER we Francji na przykładzie wybranych GAL i transfer najlepszych doświadczeń na obszar Mazowsza, poznanie innowacyjnych i nowatorskich projektów z Leadera, sprawdzonych przykładów rozwoju obszarów wiejskich, wymiana informacji i doświadczeń LGD-ów nt. wdrażania inicjatywy Leader, stworzenie możliwości analizowania i doskonalenia pracy przedstawicielom LGD, poprzez umożliwienie poznania struktur francuskich GAL (podnoszenie kompetencji), nawiązywanie bezpośrednich kontaktów z GAL we Francji</t>
  </si>
  <si>
    <t xml:space="preserve">przedstawiciele sektora społecznego, gospodarczego i publicznego w tym przedstawiciele Lokalnych Grup Działania </t>
  </si>
  <si>
    <t>VII Festiwal Aktywności Społecznej i Kulturalnej Sołectw</t>
  </si>
  <si>
    <t>aktywizacja mieszkańców, wspieranie i promocja obszaru LGD Zalew Zegrzyński, promocja lokalnego dziedzictwa kulturowego, historycznego, przyrodniczego, gospodarczego i kulinarnego</t>
  </si>
  <si>
    <t>przedstawiciele 7 sołectw z obszaru LGD (po 1 wytypowanym sołectwie przez każdą gminę członkowską LGD: Dąbrówka, Jabłonna, Nieporęt, Radzymin, Serock, Somianka, Wieliszew)</t>
  </si>
  <si>
    <t>Lokalna Grupa Działania Zalew Zegrzyński</t>
  </si>
  <si>
    <t>ul. Gen. Wł. Sikorskiego 11, 05-119 Legionowo</t>
  </si>
  <si>
    <t>Dożynki w Nunie</t>
  </si>
  <si>
    <t>aktywizacja mieszkańców wsi na rzecz podejmowania inicjatyw w zakresie rozwoju obszarów wiejskich, w tym kreowania miejsc pracy na terenach wiejskich; zwiększenie udziału zainteresowanych stron we wdrażaniu inicjatyw na rzecz rozwoju; dzięki realizacji operacji wzrośnie świadomość i wiedza mieszkańców Gminy Nasielsk o kulturze wiejskiej i wytwarzaniu zdrowej żywności</t>
  </si>
  <si>
    <t>dożynki połączone z występami artystycznymi, degustacją produktów regionalnych, promocją rękodzieła artystycznego, nauką pierwszej pomocy przedmedycznej, konkursem na najładniejszy wieniec dożynkowy</t>
  </si>
  <si>
    <t>mieszkańcy Parafii w Nunie</t>
  </si>
  <si>
    <t>Gmina Nasielsk</t>
  </si>
  <si>
    <t>ul. Elektronowa 3, 05-190 Nasielsk</t>
  </si>
  <si>
    <t>Forum organizacji pozarządowych powiatu siedleckiego</t>
  </si>
  <si>
    <t>aktywizacja mieszkańców wsi, poprzez wykorzystanie dobrych praktyk z dotychczasowej działalności organizacji pozarządowych; kolejnym celem jest promowanie wykorzystania funduszy europejskich np. w celu tworzenia nowych miejsc pracy, aktywizacji ludności wiejskiej, a także pokazanie przykładów podnoszenia jakości życia na obszarach wiejskich, zwiększanie potencjału kapitału społecznego, dzielenie się pomysłami, promocja zrealizowanych projektów na podstawie dotychczasowej działalności sektora ngo</t>
  </si>
  <si>
    <t>cykl spotkań oraz wydanie jednej podsumowującej publikacji dotyczącej upowszechniania dobrych praktyk w ramach działania ngo</t>
  </si>
  <si>
    <t>mieszkańcy powiatu siedleckiego, organizacje pozarządowe, beneficjenci i potencjalni beneficjenci programów UE</t>
  </si>
  <si>
    <t>Powiat Siedlecki</t>
  </si>
  <si>
    <t>ul. Piłsudskiego 40, 08-110 Siedlce</t>
  </si>
  <si>
    <t>Święto Morza</t>
  </si>
  <si>
    <t>zaspokojenie potrzeb społecznych i kulturalnych mieszkańców, budowanie pozytywnych związków między członkami społeczności, promowanie regionalnych smaków żywności Mazowsza Wschodniego, pielęgnowanie przedwojennej tradycji Święta Morza nad Bugiem w Mierzwicach, aktywizacja właścicieli gospodarstw, wymiana kontaktów i nawiązanie współpracy między organizacjami, promocja ryb jako 'modnej alternatywy' żywieniowej wzbogacającej dietę.</t>
  </si>
  <si>
    <t>impreza wystawiennicza  wraz z konkursem kulinarnym</t>
  </si>
  <si>
    <t xml:space="preserve">organizacje pozarządowe z terenu województwa mazowieckiego, gospodarstwa agroturystyczne, koła gospodyń wiejskich, gospodarstwa zajmujące się uprawą, produkcją i promocją lokalnej zdrowej żywności,
zaproszeni goście, mieszkańcy gminy Sarnaki i całego powiatu łosickiego, siedleckiego, sokołowskiego
</t>
  </si>
  <si>
    <t xml:space="preserve">Nadbużańskie Stowarzyszenie "Przyjazne Mierzwice" </t>
  </si>
  <si>
    <t>Stare Mierzwice 62A, 08-220 Sarnaki</t>
  </si>
  <si>
    <t>Szkoły rolnicze ośrodkami wiedzy i inicjatywności na rzecz zrównoważonego rozwoju obszarów wiejskich. Przykłady dobrej praktyki i międzynarodowa wymiana doświadczeń</t>
  </si>
  <si>
    <t xml:space="preserve">udostępnienie innowacyjnych i nowoczesnych rozwiązań w nauczaniu w zielonym sektorze, pokazywanie przykładów dobrych praktyk, które budzą postawy przedsiębiorczości i zachęcają przede wszystkim młodych ludzi do działania na obszarach wiejskich
</t>
  </si>
  <si>
    <t>Kongres Młodych Rolników wraz z imprezami towarzyszącymi oraz wizyty studyjne</t>
  </si>
  <si>
    <t xml:space="preserve">przyszli rolnicy, uczniowie, szkoleniowcy, instruktorzy i nauczyciele zawodu w szkołach rolniczych i leśnych, osoby zainteresowane działaniami na rzecz rozwoju obszarów wiejskich
</t>
  </si>
  <si>
    <t>Stowarzyszenie Edukacji Rolniczej  i Leśnej  EUROPEA POLSKA</t>
  </si>
  <si>
    <t>ul. Pszczelińska 99, 05-840 Brwinów</t>
  </si>
  <si>
    <t>Szkolenie pn. „Inkubator kuchenny i lokalne formy sprzedaży produktów lokalnych szansą na rozwój przedsiębiorczości wiejskiej”</t>
  </si>
  <si>
    <t xml:space="preserve">przeszkolenie uczestników wyjazdu z obszaru działania LGD Zalew Zegrzyński oraz LGD Aktywni Razem, w zakresie organizacji inkubatorów kuchennych oraz lokalnych form sprzedaży produktów lokalnych jako szansa na rozwój przedsiębiorczości wiejskiej
</t>
  </si>
  <si>
    <t>szkolenie wyjazdowe</t>
  </si>
  <si>
    <t xml:space="preserve">rolnicy, osoby działające w sektorze publicznym bądź społecznym z obszaru działania Lokalnej Grupy Działania Zalew Zegrzyński oraz Lokalnej Grupy Działania Aktywni Razem, którzy zainteresowani będą utworzeniem bądź prowadzeniem inkubatorów kuchennych, a także zainteresowane będą lokalnymi formami sprzedaży produktów lokalnych
</t>
  </si>
  <si>
    <t>Związek Stowarzyszeń „Partnerstwo Zalewu Zegrzyńskiego”</t>
  </si>
  <si>
    <t>II, V</t>
  </si>
  <si>
    <t>Transfer wiedzy o odmianie gwarancją postępu rolniczego</t>
  </si>
  <si>
    <t>transfer wiedzy o odmianach głównych gatunków roślin rolniczych, wykorzystanie wiedzy o najnowszych odmianach do optymalizacji produkcji rolniczej w naszym regionie, publikacja wyników najnowszych badań dotyczących przydatności odmian do uprawy w regionie mazowieckim</t>
  </si>
  <si>
    <t>dwie publikacje tematyczne</t>
  </si>
  <si>
    <t>rolnicy prowadzący gospodarstwa szczególnie nakierowane na produkcje roślinną</t>
  </si>
  <si>
    <t>Centralny Ośrodek Badania Odmian Roślin Uprawnych Stacja Doświadczalna Oceny Odmian w Seroczynie</t>
  </si>
  <si>
    <t>ul. Koszarowa 4 , 08-116 Seroczyn</t>
  </si>
  <si>
    <t>"Ocalić od zapomnienia" - produkty regionalne i tradycyjne na mazowieckich stołach</t>
  </si>
  <si>
    <t xml:space="preserve"> przypomnienie dawnych obyczajów i zwyczajów Mazowsza poprzez organizację stoisk tematycznych na kiermaszach, wydarzeniach środowiskowych, a nawet odpustach, dożynkach i pokazach stołów świątecznych; celem operacji jest promocja produktów regionalnych i tradycyjnych, upowszechnienie wiedzy na ich temat oraz kultywowanie tradycji dziedzictwa kulturowego polskiej wsi, zwłaszcza mazowieckiej, operacja ma na celu aktywizację lokalnego środowiska wokół szkół funkcjonujących na obszarach wiejskich, przypomnienie w środowiskach lokalnych o ich kulturotwórczej roli w rozwoju społeczeństw i zachęcenie do podjęcia współpracy na rzecz zrównoważonego rozwoju</t>
  </si>
  <si>
    <t>stoiska tematyczne, warsztaty kulinarne</t>
  </si>
  <si>
    <t>społeczność lokalna, beneficjenci i potencjalni beneficjenci, instytucje zaangażowane pośrednio we wdrażanie Programu. Operacja skierowana jest również do młodych ludzi, uczniów szkół ponadgimnazjalnych, gimnazjów</t>
  </si>
  <si>
    <t>Wsparcie merytoryczne i promocyjne sieciowego produktu lokalnego na terenach wiejskich na bazie pracowni rzemieślniczych z obszaru Stowarzyszenia Lokalna Grupa Działania "Zielone Sąsiedztwo"</t>
  </si>
  <si>
    <t>wzmocnienie merytoryczne, wsparcie promocyjne oraz upowszechnienie (promocja wewnętrzna, na obszarze LGD) zidentyfikowanych dobrych praktyk w zakresie sieciowego produktu lokalnego z obszaru LGD, jakim są współpracujące ze sobą lokalne pracownie artystyczne i rękodzielnicze</t>
  </si>
  <si>
    <t>konferencja oraz warsztaty</t>
  </si>
  <si>
    <t>osoby mieszkające i/lub pracujące na obszarze trzech gmin (Brwinów, Milanówek i Podkowa Leśna) LGD "Zielone Sąsiedztwo" zajmujące się twórczością artystyczną i rękodzielniczą oraz osoby odpowiedzialne za animacje takiej twórczości i wspierające merytorycznie  i organizacyjnie lokalne inicjatywy oparte na dziedzictwie kulturowym</t>
  </si>
  <si>
    <t>Stowarzyszenie Lokalna Grupa Działania "Zielone Sąsiedztwo"</t>
  </si>
  <si>
    <t xml:space="preserve">ul. Lilpopa 18, 05-807 Podkowa Leśna </t>
  </si>
  <si>
    <t>XIV Warszawskie Święto Chleba</t>
  </si>
  <si>
    <t>promocja i popularyzacja tradycji wsi polskiej, jej obrzędów związanych z chlebem oraz prezentacja rękodzieła twórców ludowych, tradycyjnych wyrobów kulinarnych, w tym przede wszystkim chleba, wędlin, serów i miodów w otoczeniu, szeroko rozumianej, kultury ludowej</t>
  </si>
  <si>
    <t>impreza wystawiennicza</t>
  </si>
  <si>
    <t>mieszkańcy Mazowsza</t>
  </si>
  <si>
    <t>Centralna Biblioteka Rolnicza im. Michała Oczapowskiego w Warszawie</t>
  </si>
  <si>
    <t xml:space="preserve">ul. Krakowskie Przedmieście 66, 00-950 Warszawa </t>
  </si>
  <si>
    <t>Dożynki Powiatu Siedleckiego 2016</t>
  </si>
  <si>
    <t>budowanie partnerskich relacji samorządu ze społecznością lokalną, promocja dziedzictwa kulturowego, kulinarnego i tradycji na obszarach wiejskich; operacja umożliwi upowszechnienie wartości polskiej kultury, z jej regionalną różnorodnością i dziedzictwem lokalnych społeczności; działanie zostanie wykorzystane do promocji produktów tradycyjnych, lokalnych wschodniej kuchni Mazowsza, folkloru, tradycji i zwyczajów wiejskich; operacja  ma na celu zaktywizowanie mieszkańców wsi, w celu efektywnego i skutecznego wykorzystania inicjatyw służących rozwojowi lokalnych społeczności poprzez podejmowanie współpracy</t>
  </si>
  <si>
    <t>impreza wystawiennicza - dożynki</t>
  </si>
  <si>
    <t>mieszkańcy powiatu siedleckiego, mieszkańcy Mazowsza, beneficjenci i potencjalni beneficjenci programów UE</t>
  </si>
  <si>
    <t>Dobre praktyki w pozyskiwaniu środków Europejskich w Gminie Nasielsk</t>
  </si>
  <si>
    <t>informowanie społeczeństwa i potencjalnych beneficjentów o polityce rozwoju obszarów wiejskich i wsparciu finansowym; dzięki realizacji operacji wzrośnie świadomość i wiedza mieszkańców Gminy Nasielsk o wsparciu finansowym z funduszy europejskich jakie może otrzymać gmina na realizację zadań; mieszkańcy poznają nazwy funduszy, zakresy wsparcia, jak również jednostki przyznające dotacje; operacja będzie promować aktywne włączenie się mieszkańców w proces aplikowania o środki zewnętrzne</t>
  </si>
  <si>
    <t>konkurs fotograficzny, folder i film promocyjny oraz promocja w prasie</t>
  </si>
  <si>
    <t>mieszkańcy Gminy Nasielsk</t>
  </si>
  <si>
    <t>Produkty lokalne z Gminy Klembów – jakość i tradycja</t>
  </si>
  <si>
    <t xml:space="preserve">aktywizacja mieszkańców gminy Klembów do podejmowania nowych wyzwań, które przyczynią się do ich zmiany sytuacji społecznej i materialnej i rozwoju obszarów wiejskich Gminy
</t>
  </si>
  <si>
    <t>jarmark oraz wydanie informatora  o  produktach lokalnych</t>
  </si>
  <si>
    <t>mieszkańcy Gminy Klembów, organizacje pozarządowe działające na terenie gminy oraz odwiedzający jarmark i potencjalni turyści</t>
  </si>
  <si>
    <t>Gmina Klembów</t>
  </si>
  <si>
    <t>ul. Gen. Fr. Żymirskiego 38, 05-205 Klembów</t>
  </si>
  <si>
    <t>Chrońmy pszczoły - to się opłaca</t>
  </si>
  <si>
    <t>propagowanie dobrych praktyk rolniczych i środowiskowych na obszarach wiejskich, co przyczyni się do zwiększenia populacji pszczół oraz poprawy ich zdrowotności; projekt zakłada upowszechnienie wiedzy na temat roli pszczół w życiu człowieka oraz zasad ich ochrony przez rolników</t>
  </si>
  <si>
    <t>akcja promocyjna, szkolenia</t>
  </si>
  <si>
    <t>rolnicy z województwa mazowieckiego, doradcy (z państwowych i prywatnych podmiotów doradczych), członkowie stowarzyszeń i związków pszczelarskich, studenci i uczniowie kierunków rolniczych/przyrodniczych, mieszkańcy obszarów wiejskich</t>
  </si>
  <si>
    <t>Udział w Targach turystycznych Wypoczynek 2016 Toruński Festiwal Smaków</t>
  </si>
  <si>
    <t>prezentacja osiągnięć i promocja polskiej wsi w kraju poprzez udział w  Targach turystycznych Wypoczynek 2016 Toruński Festiwal Smaków; operacja daje również  możliwość wymiany doświadczeń oraz niesie za sobą wartość edukacyjną jak i integracyjno – aktywizującą</t>
  </si>
  <si>
    <t>udział w targach - stoisko wystawiennicze</t>
  </si>
  <si>
    <t>Koła Gospodyń Wiejskich działające na terenie gminy Miasto i Gmina Serock, Gospodarstwa Agroturystyczne z terenu Gminy</t>
  </si>
  <si>
    <t>Miasto i Gmina Serock</t>
  </si>
  <si>
    <t>ul. Rynek 21, 05-140 Serock</t>
  </si>
  <si>
    <t>X Mazowiecki Festiwal Kapel Ludowych „Pod Siedlcami w Wiśniewie”</t>
  </si>
  <si>
    <t>promocja miejscowości Wiśniew oraz Gminy Wiśniew; operacja będzie mieć  wpływ na jakości życia, zwiększenie aktywności mieszkańców, wzrost poziomu wiedzy i podtrzymanie tradycji ludowej, a także nawiązanie współpracy i wymiana doświadczeń między uczestniczącymi zespołami</t>
  </si>
  <si>
    <t>mieszkańcy miejscowości Wiśniew, Gminy Wiśniew, goście, zespoły uczestniczące w Festiwalu</t>
  </si>
  <si>
    <t>Gminny Ośrodek Kultury w Wiśniewie</t>
  </si>
  <si>
    <t>ul. Batalionów Chłopskich 2, 08-112 Wiśniew</t>
  </si>
  <si>
    <t>Promocja ważnym czynnikiem rozwoju agroturystyki i turystyki wiejskiej na Mazowszu</t>
  </si>
  <si>
    <t>kompleksowe wsparcie działań w zakresie rozwoju turystyki wiejskiej na Mazowszu, szczególnie w zakresie tworzenia innowacyjnych produktów turystycznych; realizacja projektu, poprzez szeroką, ujednoliconą promocję, przyczyni się do wzrostu zainteresowania wypoczynkiem na mazowieckiej wsi</t>
  </si>
  <si>
    <t>kompleksowe działania promocyjne:  strona internetowa, opracowanie projektu logo stowarzyszenia, wykonanie  dwustronnych strzałek, służących  oznakowaniu obiektów turystycznych, opracowanie i druk materiałów promocyjnych, wykonanie banerów reklamujących stowarzyszenie</t>
  </si>
  <si>
    <t>mieszkańcy obszarów wiejskich Mazowsza, właściciele gospodarstw agroturystycznych i obiektów turystyki wiejskiej, członkowie Mazowieckiego Stowarzyszenia Turystyki Wiejskiej</t>
  </si>
  <si>
    <t xml:space="preserve">Mazowieckie Stowarzyszenie Turystyki Wiejskiej </t>
  </si>
  <si>
    <t>ul. Czereśniowa 98, 02-456 Warszawa</t>
  </si>
  <si>
    <t>„Konie, łosie, kajaki i czosnowskie przysmaki”</t>
  </si>
  <si>
    <t xml:space="preserve">stworzenie nowoczesnej wsi w oparciu o dziedzictwo kulturowe, a zwłaszcza kulinarne: podtrzymywanie tradycji i historii niezapisanej i przekazywanej przez najstarsze pokolenia Czosnowa; wykorzystanie potencjału historycznego, społecznego, ekonomicznego, przyrodniczego i turystycznego do zrównoważonego rozwoju: wypromowanie produktu lokalnego w oparciu o dobre praktyki regionu małopolskiego; celem operacji jest również budowanie pozytywnej relacji między zróżnicowanym środowiskiem społecznym gminy
</t>
  </si>
  <si>
    <t>Festiwal Czosnowskich Przysmaków, wyjazd studyjny oraz wydanie folderu</t>
  </si>
  <si>
    <t xml:space="preserve">mieszkańcy obszarów wiejskich woj. mazowieckiego, a zwłaszcza powiatów nowodworskiego,  zachodnio -warszawskiego i gminy Czosnów; lokalni przedsiębiorcy działający w granicy turystycznej; członkowie organizacji pozarządowych i grup nieformalnych zajmujący się działaniami o charakterze kulturalnym, turystycznym, ludowym
</t>
  </si>
  <si>
    <t>Gmina Czosnów</t>
  </si>
  <si>
    <t>ul. Gminna 6, 05-152 Czosnów</t>
  </si>
  <si>
    <t>Realizacja Programów Aktywności Lokalnej w praktyce</t>
  </si>
  <si>
    <t xml:space="preserve">realizacja Programu Aktywności Lokalnej (PAL), który zakłada wspólne działania lokalnych podmiotów na rzecz uaktywnienia i pobudzenia potencjału grup oraz społeczności lokalnych, a także włączanie ich w życie społeczne; przedsięwzięcia w tym zakresie ukierunkowane będą na edukację społeczną, inicjonowanie grup samopomocowych, zachęcanie mieszkańców do udziału w lokalnych inicjatywach, promowanie działań wolontarystycznych, udostępnianie informacji o dostępnych usługach, budowanie pozytywnych związków między członkami społeczności. </t>
  </si>
  <si>
    <t>wyjazd szkoleniowy</t>
  </si>
  <si>
    <t xml:space="preserve">przedstawiciele organizacji pozarządowych z terenu powiatu łosickiego, siedleckiego, sokołowskiego współpracujących z osobami zagrożonymi ubóstwem i wykluczeniem społecznym,
przedstawiciele Ośrodków Pomocy Społecznej, przedstawiciele samorządów, przedstawiciele LGD
</t>
  </si>
  <si>
    <t>Stowarzyszenie „Lokalna Grupa Działania – Tygiel Doliny Bugu”</t>
  </si>
  <si>
    <t>ul. Warszawska 51/7, 17-312 Drohiczyn</t>
  </si>
  <si>
    <t>Poznajemy zwyczaje Podhala – wyjazd studyjny dla Kół Gospodyń Wiejskich z Gminy Krasnosielc</t>
  </si>
  <si>
    <t>zwiększenie kompetencji na temat pozyskiwania środków z funduszy unijnych oraz wzrost aktywności społecznej i kulturalnej grupy 50 kobiet w różnym wieku zamieszkujących obszary wiejskie</t>
  </si>
  <si>
    <t>Liczba wyjazdów/wizyt studyjnych/wymian eksperckich</t>
  </si>
  <si>
    <t>KGW działające na terenie Gminy Krasnosielc</t>
  </si>
  <si>
    <t>Gmina Krasnosielc</t>
  </si>
  <si>
    <t>ul. Rynek 40, 06-212 Krasnosielc</t>
  </si>
  <si>
    <t>Liczba uczestników wyjazdów/wizyt studyjnych/wymian eksperckich</t>
  </si>
  <si>
    <t>Razem dla  zrównoważonego rozwoju LGD Razem dla Rozwoju</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</si>
  <si>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i ochrony środowiska i krajobrazu przyrodniczego i bioróżnorodności</t>
  </si>
  <si>
    <t>wystawa; konferencja inaugurująca projekt, przeprowadzenie cyklu  szkoleń/seminariów, wydanie broszury i filmu promującego dobre praktyki i zrównoważony rozwój obszarów wiejskich</t>
  </si>
  <si>
    <t>ul. Rębowska 52 lok. 3,4,6, 09-450 Wyszogród</t>
  </si>
  <si>
    <t>Wizyta studyjna dla sołtysów - producentów rolnych i potencjalnych producentów rolnych</t>
  </si>
  <si>
    <t xml:space="preserve">promocja profesjonalnej współpracy i realizacji przez rolników wspólnych inwestycji w łańcuchu żywnościowym </t>
  </si>
  <si>
    <t>wizyta studyjna - element towarzyszący konkursowi na najaktywniejsze sołectwo, promocja spółdzielczości na obszarach wiejskich</t>
  </si>
  <si>
    <t>sołtysi, rolnicy z Mazowsza</t>
  </si>
  <si>
    <t>minimum 20; maksimum 35</t>
  </si>
  <si>
    <t>Międzynarodowe Targi Turystyki Wiejskiej i Agroturystyki – Agrotravel 2017</t>
  </si>
  <si>
    <t>promocja produktów tradycyjnych i regionalnych oraz walorów agroturystycznych mazowieckiej wsi</t>
  </si>
  <si>
    <t>stoisko wystawiennicze na targach</t>
  </si>
  <si>
    <t>Opłata za powierzchnię targową na FRUIT LOGISTICA 2018 w Berlinie oraz wykonanie materiałów promocyjnych na targi</t>
  </si>
  <si>
    <t xml:space="preserve">liczba targów, wystaw, jarmarków, festynów, dożynek </t>
  </si>
  <si>
    <t>liczba kompletów promocyjnych (tylko gadżety)</t>
  </si>
  <si>
    <t>minimum 1000; maksimum 2000</t>
  </si>
  <si>
    <t>promocja produktów tradycyjnych i regionalnych oraz tradycji mazowieckiej wsi</t>
  </si>
  <si>
    <t xml:space="preserve">stoisko wystawiennicze na dożynkach, konkurs - mazowieckie koło fortuny z nagrodami - materiałami promocyjnymi i kalendarzami na 2018 rok, wykonanymi na potrzeby tej operacji </t>
  </si>
  <si>
    <t>liczba kalendarzy</t>
  </si>
  <si>
    <t xml:space="preserve">stoisko wystawiennicze na targach, konkurs - mazowieckie koło fortuny z nagrodami - materiałami promocyjnymi wykonanymi na potrzeby tej operacji </t>
  </si>
  <si>
    <t>liczba kompletów promocyjnych (tylko gadżety) i kalendarzy</t>
  </si>
  <si>
    <t>konkurs z nagrodami</t>
  </si>
  <si>
    <t>minimum 300; maksimum 500</t>
  </si>
  <si>
    <t>Konkurs na najaktywniejsze sołectwo</t>
  </si>
  <si>
    <t xml:space="preserve">pobudzenie aktywności lokalnej i nagrodzenie dobrych praktyk w zakresie rozwoju "małych ojczyzn" i wykorzystania funduszu sołeckiego </t>
  </si>
  <si>
    <t>XI Mazowiecki Kongres Rozwoju Obszarów Wiejskich</t>
  </si>
  <si>
    <t>kongres tematyczny</t>
  </si>
  <si>
    <t>liczba uczestników  konferencji, spotkań, seminariów</t>
  </si>
  <si>
    <t xml:space="preserve">liczba wyjazdów/wizyt studyjnych/wymian eksperckich </t>
  </si>
  <si>
    <t>partnerzy KSOW w tym przedstawiciele LGD i samorządów lokalnych</t>
  </si>
  <si>
    <t xml:space="preserve">liczba uczestników wyjazdów/wizyt studyjnych/wymian eksperckich </t>
  </si>
  <si>
    <t xml:space="preserve">Wizyta studyjna promująca dobre praktyki </t>
  </si>
  <si>
    <t xml:space="preserve">wizyta studyjna dotycząca upowszechniania dobrych praktyk </t>
  </si>
  <si>
    <t>minimum 7; maksimum 12</t>
  </si>
  <si>
    <t>Wkładka tematyczna do gazet</t>
  </si>
  <si>
    <t xml:space="preserve">dotarcie z informacją nt. dobrych praktyk na rzecz rozwoju obszarów wiejskich  </t>
  </si>
  <si>
    <t xml:space="preserve">jedna wkładka tematyczna w maksymalnie sześciu gazetach regionalnych </t>
  </si>
  <si>
    <t xml:space="preserve">Promocja KSOW w czasopiśmie "Z serca Polski" </t>
  </si>
  <si>
    <t xml:space="preserve">strony tematyczne w czasopiśmie "Z serca Polski" oraz loteria dla czytelników </t>
  </si>
  <si>
    <t>minimum 35; maksimum 60</t>
  </si>
  <si>
    <t>minimum 50; maksimum 100</t>
  </si>
  <si>
    <t>Konkurs wiedzy w zakresie rolnictwa ekologicznego i produktu ekologicznego pn. „Smak ekologicznej żywności”</t>
  </si>
  <si>
    <t>uczniowie szkół podstawowych/ gimnazjum (teren Mazowsza)</t>
  </si>
  <si>
    <t xml:space="preserve">Wizyta studyjna w ramach Sieci Dziedzictwa Kulinarnego </t>
  </si>
  <si>
    <t xml:space="preserve">  promocja lokalnej żywności opartej na regionalnych surowcach, wzmocnienie regionalnej tożsamości,  wymiana doświadczeń między regionami, służąca poznaniu dobrych praktyk dotyczących współpracy instytucji samorządu z producentami produktów tradycyjnych i regionalnych w ramach promocji żywności tradycyjnej i regionalnej promowanej logotypem Sieci Dziedzictwa Kulinarnego</t>
  </si>
  <si>
    <t xml:space="preserve">wizyta studyjna   </t>
  </si>
  <si>
    <t>liczba  wyjazdów/wizyt studyjnych/wymian eksperckich</t>
  </si>
  <si>
    <t>członkowie Sieci Dziedzictwa Kulinarnego</t>
  </si>
  <si>
    <t>minimum 10; maksimum 30</t>
  </si>
  <si>
    <t>Kompleksowy projekt Pociągiem do natury - koleją do kultury</t>
  </si>
  <si>
    <t>kompleksowy projekt stanowiący kontynuację projektu Pociąg do natury, ukazującego atrakcje turystyczne, agroturystyczne i przyrodnicze, rozwinięty o ofertę Kolei Mazowieckich i kilkunastu muzeów z miast na trasach tego przewoźnika</t>
  </si>
  <si>
    <t>wydanie broszury/publikacji oraz materiałów informacyjno-promocyjnych, a także reklama w prasie branżowej</t>
  </si>
  <si>
    <t>minimum 500; maksimum 2000</t>
  </si>
  <si>
    <t>Inicjatywy lokalne rozwijają obszary wiejskie - lepszy przykład niż wykład</t>
  </si>
  <si>
    <t xml:space="preserve">podniesienie kompetencji przedstawicieli LGD, tworzenie partnerstw międzysektorowych </t>
  </si>
  <si>
    <t xml:space="preserve">wyjazd studyjny </t>
  </si>
  <si>
    <t>liczba wizyt studyjnych</t>
  </si>
  <si>
    <t xml:space="preserve">członkowie LGD, przedstawiciele sektora społecznego, gospodarczego i publicznego </t>
  </si>
  <si>
    <t>LGD Przyjazne Mazowsze</t>
  </si>
  <si>
    <t xml:space="preserve">ul. Sienkiewicza 11, 09-100 Płońsk </t>
  </si>
  <si>
    <t>liczba uczestników wizyt studyjnych</t>
  </si>
  <si>
    <t>Innowacyjna wieś - dobre praktyki przedsiębiorczości na obszarach wiejskich</t>
  </si>
  <si>
    <t xml:space="preserve">rozwój lokalnej przedsiębiorczości, transfer wiedzy i innowacji w rolnictwie, optymalizacja wykorzystania środowiska naturalnego </t>
  </si>
  <si>
    <t>szkolenie, wyjazd studyjny</t>
  </si>
  <si>
    <t>mieszkańcy obszarów wiejskich, lokalni liderzy</t>
  </si>
  <si>
    <t>LGD Razem dla Rozwoju</t>
  </si>
  <si>
    <t>ul. Rębowska 52, 09-459 Wyszogród</t>
  </si>
  <si>
    <t>Rozwój przedsiębiorczości z wykorzystaniem alternatywnych form działalności pozarolniczej</t>
  </si>
  <si>
    <t xml:space="preserve">aktywizacja mieszkańców na rzecz rozwoju przedsiębiorczości, podniesienie wiedzy w zakresie gospodarstw opiekuńczych i ekonomii społecznej </t>
  </si>
  <si>
    <t xml:space="preserve">szkolenie, wyjazd studyjny, stoisko wystawiennicze na targach/imprezie plenerowej, publikacja, audycja/spot  </t>
  </si>
  <si>
    <t xml:space="preserve">rolnicy, przedsiębiorcy, KGW, LGD </t>
  </si>
  <si>
    <t>LGD Aktywni Razem</t>
  </si>
  <si>
    <t>ul. Stary Rynek 16, 09-530 Gąbin</t>
  </si>
  <si>
    <t xml:space="preserve">liczba imprez, na których wykorzystane będzie stoisko wystawiennicze </t>
  </si>
  <si>
    <t xml:space="preserve">liczba ulotek </t>
  </si>
  <si>
    <t xml:space="preserve">liczba spotów </t>
  </si>
  <si>
    <t xml:space="preserve">Przetwórstwo mięsa w gospodarstwie rolnym </t>
  </si>
  <si>
    <t xml:space="preserve">wejście w wyższe fazy łańcucha żywnościowego w tym przetwórstwo i sprzedaż produktów bezpośrednio z gospodarstwa </t>
  </si>
  <si>
    <t xml:space="preserve">szkolenie </t>
  </si>
  <si>
    <t xml:space="preserve">Mazowiecki Ośrodek Doradztwa Rolniczego z siedzibą w Warszawie </t>
  </si>
  <si>
    <t xml:space="preserve">ul. Czereśniowa 98, 02-456 Warszawa </t>
  </si>
  <si>
    <t>Innowacyjny hodowca</t>
  </si>
  <si>
    <t xml:space="preserve">wymiana wiedzy, propagowanie dobrych praktyk w zakresie hodowli bydła i produkcji żywności </t>
  </si>
  <si>
    <t xml:space="preserve"> kongres/konferencja, wyjazd studyjny, szkolenie</t>
  </si>
  <si>
    <t xml:space="preserve">liczba konferencji </t>
  </si>
  <si>
    <t xml:space="preserve">hodowcy bydła mlecznego </t>
  </si>
  <si>
    <t>Mazowiecki Związek Hodowców Bydła i Producentów Mleka</t>
  </si>
  <si>
    <t>ul. Przyszłości 1, 05-804 Parzniew</t>
  </si>
  <si>
    <t xml:space="preserve">Rozwój przedsiębiorczości - produkcja żywności lokalnej i tradycyjnej </t>
  </si>
  <si>
    <t xml:space="preserve">rozwój przedsiębiorczości na obszarach wiejskich w zakresie produkcji żywności lokalnej i tradycyjnej </t>
  </si>
  <si>
    <t xml:space="preserve">konferencja, konkurs </t>
  </si>
  <si>
    <t xml:space="preserve">rolnicy i mieszkańcy obszarów wiejskich prowadzący działalność produkcyjną i agroturystyczną </t>
  </si>
  <si>
    <t>XII Jesienny Jarmark "Od pola do stołu"</t>
  </si>
  <si>
    <t>aktywizacja mieszkańców wsi do podejmowania inicjatyw w zakresie alternatywnych źródeł dochodu</t>
  </si>
  <si>
    <t xml:space="preserve">szkolenie, impreza plenerowa, konkurs </t>
  </si>
  <si>
    <t>rolnicy, producenci i konsumenci</t>
  </si>
  <si>
    <t xml:space="preserve">liczba wystawców na imprezie plenerowej </t>
  </si>
  <si>
    <t xml:space="preserve">liczba dni targowych imprezy plenerowej </t>
  </si>
  <si>
    <t xml:space="preserve">Systemy jakości żywności - wsparciem jakości produkcji </t>
  </si>
  <si>
    <t xml:space="preserve">kompleksowe wsparcie działań w zakresie organizacji łańcucha dostaw żywności </t>
  </si>
  <si>
    <t xml:space="preserve">rolnicy, producenci i przetwórcy żywności </t>
  </si>
  <si>
    <t>Zarządzanie gospodarstwem rolnym</t>
  </si>
  <si>
    <t xml:space="preserve">zwiększenie rentowności gospodarstw i konkurencyjności rolnictwa </t>
  </si>
  <si>
    <t xml:space="preserve">szkolenie, publikacja </t>
  </si>
  <si>
    <t>rolnicy i doradcy rolni</t>
  </si>
  <si>
    <t xml:space="preserve">liczba broszur </t>
  </si>
  <si>
    <t>Postęp hodowlany a praktyka rolnicza</t>
  </si>
  <si>
    <t>uzupełnienie wiedzy i wprowadzenie nowych praktyk w zakresie postępu biologicznego i hodowlanego</t>
  </si>
  <si>
    <t xml:space="preserve">Wyjazd studyjny - poszukiwanie nowych działalności w rolnictwie </t>
  </si>
  <si>
    <t xml:space="preserve">prezentacja nowych trendów w rolnictwie, alternatywnych sposobów zarobkowania na obszarach wiejskich oraz wdrażania nowych inicjatyw </t>
  </si>
  <si>
    <t xml:space="preserve">rolnicy i przedstawiciele organizacji rolniczych </t>
  </si>
  <si>
    <t>Gmina Strachówka</t>
  </si>
  <si>
    <t xml:space="preserve">ul. Norwida 6, 05-282 Strachówka </t>
  </si>
  <si>
    <t>Ubezpieczenia w rodzinnych gospodarstwach rolnych</t>
  </si>
  <si>
    <t>podniesienie wiedzy na temat ubezpieczeń społecznych</t>
  </si>
  <si>
    <t>rolnicy prowadzący gospodarstwa rodzinne</t>
  </si>
  <si>
    <t>Prawidłowa gospodarka pasieczna zgodna z kodeksem dobrej praktyki rolniczej</t>
  </si>
  <si>
    <t>odtwarzanie, ochrona i wzmacnianie ekosystemów</t>
  </si>
  <si>
    <t>pszczelarze, rolnicy i doradcy</t>
  </si>
  <si>
    <t>IV Jarmark Raciąski</t>
  </si>
  <si>
    <t xml:space="preserve">zachowanie i promowanie dziedzictwa kulturowego, kulinarnego, tradycji, rozwój działań, wzrost liczby osób poinformowanych o PROW </t>
  </si>
  <si>
    <t xml:space="preserve">szkolenie, impreza plenerowa, publikacja, spot </t>
  </si>
  <si>
    <t>instytucje, producenci i konsumenci z terenu powiatu płońskiego</t>
  </si>
  <si>
    <t>Miejskie Centrum Kultury, Sportu i Rekreacji w Raciążu</t>
  </si>
  <si>
    <t xml:space="preserve">ul. Parkowa 14, 09-140 Raciąż </t>
  </si>
  <si>
    <t>minimum 80 maksimum 100</t>
  </si>
  <si>
    <t xml:space="preserve">liczba plakatów </t>
  </si>
  <si>
    <t>XV Warszawskie Święto Chleba</t>
  </si>
  <si>
    <t>zachowanie i promowanie dziedzictwa kulturowego, kulinarnego, informowanie o PROW 2014-2020</t>
  </si>
  <si>
    <t xml:space="preserve">impreza plenerowa, publikacja </t>
  </si>
  <si>
    <t>rodziny z dziećmi, rolnicy, turyści, mieszkańcy Warszawy</t>
  </si>
  <si>
    <t>Centralna Biblioteka Rolnicza</t>
  </si>
  <si>
    <t>XXV Olimpiada Wiedzy Rolniczej</t>
  </si>
  <si>
    <t xml:space="preserve">aktywizacja młodzieży wiejskiej do pogłębiania wiedzy rolniczej i podejmowania inicjatyw w zakresie rozwoju obszarów wiejskich </t>
  </si>
  <si>
    <t xml:space="preserve">młodzi rolnicy </t>
  </si>
  <si>
    <t>Organizacja VIII Festiwalu Aktywności Społecznej i Kulturalnej Sołectw</t>
  </si>
  <si>
    <t>aktywizacja mieszkańców, promocja lokalnego dziedzictwa kulturowego, historycznego, przyrodniczego, gospodarczego i kulinarnego</t>
  </si>
  <si>
    <t xml:space="preserve">impreza plenerowa, publikacja, spot, baner </t>
  </si>
  <si>
    <t xml:space="preserve">liczba imprez plenerowych </t>
  </si>
  <si>
    <t>sołectwa, mieszkańcy obszarów wiejskich, rolnicy</t>
  </si>
  <si>
    <t>LGD Zalew Zegrzyński</t>
  </si>
  <si>
    <t>ul. Sikorskiego 11 lok. 413, 05-119 Legionowo</t>
  </si>
  <si>
    <t xml:space="preserve">liczba zaproszeń </t>
  </si>
  <si>
    <t>liczba artykułów w gazecie (nakład 1 artykułu)</t>
  </si>
  <si>
    <t>Jadowski Festiwal Smaków</t>
  </si>
  <si>
    <t>promocja lokalnego dziedzictwa kulturowego, historycznego, przyrodniczego, gospodarczego i kulinarnego</t>
  </si>
  <si>
    <t xml:space="preserve">mieszkańcy gminy </t>
  </si>
  <si>
    <t>Gminny Ośrodek Kultury w Jadowie</t>
  </si>
  <si>
    <t>ul. Jana Pawła II 17, 05-280 Jadów</t>
  </si>
  <si>
    <t xml:space="preserve">Produkty lokalne na zlocie traktorów w Gminie Klembów </t>
  </si>
  <si>
    <t xml:space="preserve">aktywizacja mieszkańców, rozbudzenie potencjału i pobudzenie lokalnej społeczności </t>
  </si>
  <si>
    <t xml:space="preserve">impreza plenerowa,  publikacja, prasa, spot, baner </t>
  </si>
  <si>
    <t xml:space="preserve">mieszkańcy gminy, organizacje pozarządowe </t>
  </si>
  <si>
    <t xml:space="preserve">ul. Żymirskiego 38, 05-205 Klembów </t>
  </si>
  <si>
    <t xml:space="preserve">liczba banerów </t>
  </si>
  <si>
    <t xml:space="preserve">podniesienie świadomości konsumentów w zakresie rolnictwa ekologicznego </t>
  </si>
  <si>
    <t xml:space="preserve">rolnicy ekologiczni </t>
  </si>
  <si>
    <t xml:space="preserve">liczba gospodarstw ekologicznych, które wezmą udział w konkursie </t>
  </si>
  <si>
    <t>minimum 8 maksimum 12</t>
  </si>
  <si>
    <t>Konkurs Agroliga 2017</t>
  </si>
  <si>
    <t>promowanie przedsiębiorczości i nowoczesnych technologii</t>
  </si>
  <si>
    <t xml:space="preserve">rolnicy i przedsiębiorcy </t>
  </si>
  <si>
    <t>Kolektory słoneczne, systemy fotowoltaiczne szansą dla rodzinnych gospodarstw rolnych</t>
  </si>
  <si>
    <t>promocja alternatywnych metod pozyskiwania energii</t>
  </si>
  <si>
    <t>Dożynki Powiatu Siedleckiego 2017</t>
  </si>
  <si>
    <t xml:space="preserve">zwiększenie zainteresowania PROW, zachowanie i promocja dziedzictwa kulinarnego, kulturowego i tradycji </t>
  </si>
  <si>
    <t xml:space="preserve">impreza plenerowa, publikacja, baner </t>
  </si>
  <si>
    <t xml:space="preserve">mieszkańcy obszarów wiejskich, rolnicy, organizacje pozarządowe  </t>
  </si>
  <si>
    <t xml:space="preserve">ul. Piłsudskiego 40, 08-110 Siedlce </t>
  </si>
  <si>
    <t xml:space="preserve">Szlak rowerowy "Rowerem nad Wkrę" turystyczną promocją wsi </t>
  </si>
  <si>
    <t xml:space="preserve">wzrost zainteresowania turystycznego, rozwój gospodarstw agroturystycznych i turystyki wodnej </t>
  </si>
  <si>
    <t>publikacja, narzędzie internetowe</t>
  </si>
  <si>
    <t xml:space="preserve">liczba publikacji </t>
  </si>
  <si>
    <t>turyści, rolnicy, właściciele gospodarstw agroturystycznych, przedsiębiorcy</t>
  </si>
  <si>
    <t>Stowarzyszenie NASZA WKRA</t>
  </si>
  <si>
    <t xml:space="preserve">ul. Guzikarzy 8a, 09-110 Sochocin </t>
  </si>
  <si>
    <t xml:space="preserve"> liczba osób korzystających z aplikacji mobilnej</t>
  </si>
  <si>
    <t xml:space="preserve">Żywność lokalnych rolników dla lokalnej społeczności </t>
  </si>
  <si>
    <t xml:space="preserve">pogłębienie wiedzy nt. wytwarzania i sprzedaży żywności </t>
  </si>
  <si>
    <t>rolnicy, KGW, właściciele gospodarstw agroturystycznych</t>
  </si>
  <si>
    <t xml:space="preserve">ul. Rynek 21, 05-140 Serock </t>
  </si>
  <si>
    <t>Dożynki Gminno-Powiatowe Drobin 2017</t>
  </si>
  <si>
    <t xml:space="preserve">podniesienie wiedzy o polityce rozwoju obszarów wiejskich i wsparciu finansowym, zachowanie dziedzictwa kulturowego, podtrzymanie tradycji </t>
  </si>
  <si>
    <t xml:space="preserve">impreza plenerowa, publikacja, konkurs </t>
  </si>
  <si>
    <t xml:space="preserve">rolnicy, organizacje rolnicze, KGW, grupy producentów, producenci żywności </t>
  </si>
  <si>
    <t>Miasto i Gmina Drobin</t>
  </si>
  <si>
    <t xml:space="preserve">ul. Piłsudskiego 12, 09-210 Drobin  </t>
  </si>
  <si>
    <t>Ludowe barwy lata</t>
  </si>
  <si>
    <t xml:space="preserve">rozwój lokalnej żywności, rękodzieła i wyrobów powiązanych z lokalną kulturą </t>
  </si>
  <si>
    <t>KGW, twórcy ludowi, mieszkańcy gminy, młodzież i dzieci</t>
  </si>
  <si>
    <t>Stowarzyszenie na Rzecz Rozwoju Gminy Jadów</t>
  </si>
  <si>
    <t xml:space="preserve">ul. Lipowa 1, 05-281 Szewnica </t>
  </si>
  <si>
    <t>Zakup i promocja produktów regionalnych podczas imprez</t>
  </si>
  <si>
    <t>Promowanie regionalnych producentów żywności, wytwórców produktów lokalnych, lokalnych twórców i artystów, produktów regionalnych, tradycyjnych</t>
  </si>
  <si>
    <t>Materiały promocyjne, degustacje, stoiska promocyjne</t>
  </si>
  <si>
    <t xml:space="preserve"> liczba przeprowadzonych degustacji</t>
  </si>
  <si>
    <t>Ogół społeczeństwa, beneficjenci, potencjalni beneficjenci, instytucje zaangażowane pośrednio we wdrażanie Programu</t>
  </si>
  <si>
    <t>Urząd Marszałkowski Województwa Lubuskiego</t>
  </si>
  <si>
    <t>ul. Podgórna 7, 65-057 Zielona Góra</t>
  </si>
  <si>
    <t>Liczba materiałów promocyjnych</t>
  </si>
  <si>
    <t>Udział Województwa Lubuskiego w wydarzeniach targowo- wystawienniczych o tematyce zw. Z systemami jakości żywności i turystyki wiejskiej oraz rozwojem obszarów wiejskich w kraju i zagranicą-wystawy oraz wyjazdy studyjne w celu uczestnictwa  w targach</t>
  </si>
  <si>
    <t>Promowanie polskich produktów żywnościowych, kultury wiejskiej, dziedzictwa kulturowego oraz nowych technologii. Wymiana doświadczeń, nawiązanie kontaktów i promocja polskich rozwiązań</t>
  </si>
  <si>
    <t>Udział w targach, wyjazdy studyjne</t>
  </si>
  <si>
    <t>Liczba targów, wystaw, wyjazdów studyjnych</t>
  </si>
  <si>
    <t>Ogół społeczeństwa, beneficjenci, potencjalni beneficjenci, instytucje zaangażowane pośrednio we wdrażanie Programu, producenci żywności, rękodzielnicy</t>
  </si>
  <si>
    <t>Liczba uczestników targów, wystaw, wyjazdów studyjnych</t>
  </si>
  <si>
    <t>Wiejska Akademia Wiedzy i Innowacji</t>
  </si>
  <si>
    <t>Aktywizacja mieszkańców wsi na rzecz podejmowania inicjatyw związanych z rozwojem wsi</t>
  </si>
  <si>
    <t>Cykl warsztatów, spotkań, wyjazdów studyjnych, konferencji</t>
  </si>
  <si>
    <t>Liczba uczestników szkoleń, spotkań, wyjazdów, konferencji</t>
  </si>
  <si>
    <t>Konkurs Najpiękniejsza Wieś Lubuska 2016</t>
  </si>
  <si>
    <t>Integracja i aktywizacja społeczności wiejskiej, promocja dziedzictwa kulturowego oraz produktów regionalnych i agroturystyki</t>
  </si>
  <si>
    <t>Ogół społeczeństwa,  instytucje zaangażowane pośrednio we wdrażanie Programu</t>
  </si>
  <si>
    <t xml:space="preserve">II </t>
  </si>
  <si>
    <t>Cykl artykułów do czasopisma samorządowego REGION</t>
  </si>
  <si>
    <t>Informowanie społeczeństwa i potencjalnych beneficjentów o polityce rozwoju obszarów wiejskich i o możliwościach finansowania i promowanie KSOW</t>
  </si>
  <si>
    <t>Cykl artykułów</t>
  </si>
  <si>
    <t>Liczba wydanych artykułów</t>
  </si>
  <si>
    <t>Lubuskie Święto Plonów</t>
  </si>
  <si>
    <t>Promowanie regionalnych producentów żywności, wytwórców produktów lokalnych, lokalnych twórców i artystów, produktów regionalnych, tradycyjnych, integracja i aktywizacja społeczności wiejskiej</t>
  </si>
  <si>
    <t>Liczba uczestników operacji (liczba producentów)</t>
  </si>
  <si>
    <t xml:space="preserve">III  </t>
  </si>
  <si>
    <t>Promocja produktów regionalnych poprzez uczestnictwo w Gminnym Święcie Plonów 2016 w Szprotawie</t>
  </si>
  <si>
    <t>Liczba uczestników operacji</t>
  </si>
  <si>
    <t xml:space="preserve">Ogół społeczeństwa, beneficjenci, instytucje zaangażowane bezpośrednio we wdrażanie Programu, </t>
  </si>
  <si>
    <t>Promocja produktów regionalnych poprzez uczestnictwo w festynie wiejskim w Dzietrzychowicach</t>
  </si>
  <si>
    <t>Cykl koncertowy "Przedsionek Raju" edycja V</t>
  </si>
  <si>
    <t>Wykorzystywanie muzyki dawnej jako istotnego instrumentu kształtowania lokalnej tożsamości, wyrównywanie szans w dostępie do kultury, promocji regionu i poszczególnych miejscowości</t>
  </si>
  <si>
    <t>Cykl koncertów</t>
  </si>
  <si>
    <t>Liczba koncertów</t>
  </si>
  <si>
    <t xml:space="preserve">Mieszkańcy wsi </t>
  </si>
  <si>
    <t>Fundacja Muzyki Dawnej - Canor</t>
  </si>
  <si>
    <t>u. Konopnickiej 31, 87 - 100 Toruń</t>
  </si>
  <si>
    <t>Innowacyjne rozwiązania stosowane w holenderskim rolnictwie - wyjazd studyjny lubuskich rolników</t>
  </si>
  <si>
    <t>Wymiana doświadczeń oraz wiedzy z zakresu innowacji stosowanych w holenderskim rolnictwie</t>
  </si>
  <si>
    <t>Wyjazd studyjno - szkoleniowy</t>
  </si>
  <si>
    <t>Liczba uczestników wyjazdu studyjnego</t>
  </si>
  <si>
    <t>30 producentów rolnych z województwa lubuskiego</t>
  </si>
  <si>
    <t>Lubuska Izba Rolnicza</t>
  </si>
  <si>
    <t>ul. Kożuchowska 15 a, 65 - 364 Zielona Góra</t>
  </si>
  <si>
    <t>Debata Rolna 2016</t>
  </si>
  <si>
    <t>Zapoznanie społeczeństwa obszarów wiejskich z priorytetami i funkcjonowaniem wspólnej polityki rolnej</t>
  </si>
  <si>
    <t>Mieszkańcy obszarów wiejskich, rolnicy, uczestnicy grup producenckich, przedstawiciele instytucji pracujących na rzecz  wsi i rolnictwa</t>
  </si>
  <si>
    <t xml:space="preserve">I-II  </t>
  </si>
  <si>
    <t>III Lubuski Kongres Młodych Rolników</t>
  </si>
  <si>
    <t>Omówienie problemów rozwoju gospodarstw prowadzonych przez młodych rolników</t>
  </si>
  <si>
    <t>Kongres/ konferencja</t>
  </si>
  <si>
    <t>Młodzi producenci rolni województwa lubuskiego oraz przedstawiciele instytucji okołorolniczych</t>
  </si>
  <si>
    <t>Stowarzyszenie Lubuski Młody Rolnik</t>
  </si>
  <si>
    <t>ul. Dębowa 9, 65 - 124 Zielona Góra</t>
  </si>
  <si>
    <t>"Zmieniamy wieś Gościeszowice i Międzylesie - bo razem łatwiej, weselej, więcej"</t>
  </si>
  <si>
    <t>Aktywizacja mieszkańców na rzecz podejmowania inicjatyw na rzecz rozwoju wsi</t>
  </si>
  <si>
    <t>Szkolenia, konferencja, warsztaty, wyjazdy studyjne, impreza integracyjna, wydanie publikacji</t>
  </si>
  <si>
    <t>Liczba konferencji, szkoleń, warsztatów, wyjazdów</t>
  </si>
  <si>
    <t>Mieszkańcy wsi Gościeszowice i Międzylesie</t>
  </si>
  <si>
    <t>Gminne Centrum Kultury w Niegosławicach z siedzibą w Gościeszowicach</t>
  </si>
  <si>
    <t>Gościeszowice 90, 67 - 312 Niegosławice</t>
  </si>
  <si>
    <t>Liczba wydanych publikacji</t>
  </si>
  <si>
    <t>Aktywizacja i integracja społeczności wiejskiej, poprzez organizację Turnieju Wsi "Przeszłość, teraźniejszość i przyszłość wsi lubuskiej"</t>
  </si>
  <si>
    <t>Aktywizacja i integracja społeczności wsi, startujących w turnieju oraz promowanie osiągnięć jej mieszkańców w zakresie dziedzictwa kulturowego i kulinarnego</t>
  </si>
  <si>
    <t>Konkurs w formie turnieju</t>
  </si>
  <si>
    <t>Mieszkańcy wsi województwa lubuskiego</t>
  </si>
  <si>
    <t xml:space="preserve">Lubuski Ośrodek Doradztwa Rolniczego </t>
  </si>
  <si>
    <t>Kalsk 91, 66-100 Sulechów</t>
  </si>
  <si>
    <t>Aktywizacja społeczna i przedsiębiorczość rolników ziemi lubuskiej w zestawieniu z doświadczeniami rolników dolnośląskich - wymiana doświadczeń w ramach wizyty gospodarczej, rozwiązania innowacyjne polskiego rolnictwa</t>
  </si>
  <si>
    <t xml:space="preserve">Wymiana doświadczeń w zakresie prowadzenia intensywnego rolnictwa </t>
  </si>
  <si>
    <t>Liderzy wiejscy, przedsiębiorcy rolni, przedstawiciele instytucji okołorolniczych</t>
  </si>
  <si>
    <t>Aktywizacja i rozwój gospodarstw rolnych i firm poprzez organizację konkursu: "Agroliga 2016"</t>
  </si>
  <si>
    <t>Planowanie innowacji w rolnictwie, produkcji żywności i w leśnictwie.</t>
  </si>
  <si>
    <t>Organizacja konkursu wraz z ogłoszeniem wyników</t>
  </si>
  <si>
    <t>Rolnicy oraz przedsiębiorcy z terenu województwa lubuskiego</t>
  </si>
  <si>
    <t>Lubuski Ośrodek Doradztwa Rolniczego</t>
  </si>
  <si>
    <t>Młodzi Liderzy Wiejscy XXI wieku</t>
  </si>
  <si>
    <t>Nabycie umiejętności przez młodych liderów z terenów wiejskich z zakresu aplikowania o środki zewnętrzne</t>
  </si>
  <si>
    <t>Liczba uczestników szkolenia</t>
  </si>
  <si>
    <t>Młodzi mieszkańcy wsi województwa lubuskiego</t>
  </si>
  <si>
    <t xml:space="preserve">II  </t>
  </si>
  <si>
    <t xml:space="preserve">ul. Chmielna 6/6, 00-020 Warszawa, </t>
  </si>
  <si>
    <t>"Olimpiada Młodych Producentów Rolnych" - etap wojewódzki</t>
  </si>
  <si>
    <t>Pogłębienie wiedzy i doświadczenia oraz wzbogacenie umiejętności zawodowych przez młodych producentów rolnych</t>
  </si>
  <si>
    <t xml:space="preserve">Młodzi producenci rolni oraz uczniowie posiadający lub współprowadzący gospodarstwo rolne </t>
  </si>
  <si>
    <t>Edukacyjny Plener Rzeźbiarski</t>
  </si>
  <si>
    <t>Zwiększenie zainteresowania rzeźbiarstwem, jako nieodłącznym elementem tradycji i kultury ludowej wśród uczniów szkół z obszarów wiejskich</t>
  </si>
  <si>
    <t>Uczniowie szkół wiejskich z terenu województwa lubuskiego</t>
  </si>
  <si>
    <t>Liczba uczestników warsztatów</t>
  </si>
  <si>
    <t>"Promocja produktu regionalnego, lokalnego i tradycyjnego - organizacja konkursu kulinarnego"</t>
  </si>
  <si>
    <t>Promocja kulinarnych produktów regionalnych, lokalnych i tradycyjnych wśród mieszkańców województwa lubuskiego</t>
  </si>
  <si>
    <t>Organizacja i przeprowadzenie konkursu kulinarnego</t>
  </si>
  <si>
    <t>Koła gospodyń wiejskich, gospodarstwa agroturystyczne, sołectwa, stowarzyszenia i organizacje działające na obszarach wiejskich</t>
  </si>
  <si>
    <t>Szkolenie wyjazdowe na XIX dzień otwartych dni w sadzie doświadczalnym w Dąbrowicach organizowany przez Instytut Ogrodnictwa w Skierniewicach</t>
  </si>
  <si>
    <t>Dostarczenie rolnikom oraz doradcom LODR informacji i wiedzy wykorzystywanej przy podejmowaniu decyzji w zakresie odpowiedniego doboru odmian na plantacjach roślin jagodowych i w sadach</t>
  </si>
  <si>
    <t>Sadownicy oraz plantatorzy roślin jagodowych województwa lubuskiego, doradcy LODR</t>
  </si>
  <si>
    <t xml:space="preserve">II-III  </t>
  </si>
  <si>
    <t>Konkurs pod nazwą Najpiękniejsze Gospodarstwo Agroturystyczne Województwa Lubuskiego serwujące najsmaczniejsze potrawy regionu</t>
  </si>
  <si>
    <t>Wyłonienie najładniejszego gospodarstwa agroturystycznego.</t>
  </si>
  <si>
    <t>Organizacja konkursu wraz z ogłoszeniem wyników.</t>
  </si>
  <si>
    <t xml:space="preserve">Gospodarstwa agroturystyczne województwa lubuskiego, których właściciele kultywują i serwują turystom potrawy regionalne i tradycyjne </t>
  </si>
  <si>
    <t xml:space="preserve">II-IV  </t>
  </si>
  <si>
    <t>Tradycyjny stół najpiękniejszym wizerunkiem każdego gospodarstwa - warsztaty artystyczne dla kobiet wiejskich</t>
  </si>
  <si>
    <t>Aktywizacja i integracja kobiet wiejskich</t>
  </si>
  <si>
    <t>Kobiety wiejskie z województwa lubuskiego</t>
  </si>
  <si>
    <t>Sprzedaż produktów z gospodarstwa - dodatkowy dochód rolnika</t>
  </si>
  <si>
    <t>Podniesienie wiedzy rolników z zakresu pozyskiwania dodatkowego źródła dochodu</t>
  </si>
  <si>
    <t>Producenci rolni z województwa lubuskiego</t>
  </si>
  <si>
    <t>Wiosna w Ogrodzie</t>
  </si>
  <si>
    <t>Promocja rolników, sadowników, producentów żywności. Promocja produktów tradycyjnych i regionalnych</t>
  </si>
  <si>
    <t>Ogół społeczeństwa, ogrodnicy, sadownicy, producenci żywności, rękodzielnicy</t>
  </si>
  <si>
    <t>Zielonogórski Rynek Rolno-Towarowy S.A.</t>
  </si>
  <si>
    <t>Al. Zjednoczenia 102, 65 - 021 Zielona Góra</t>
  </si>
  <si>
    <t>VI Lubuskie Plony Jesieni</t>
  </si>
  <si>
    <t>Promocja rolników, producentów żywności. Promocja produktów tradycyjnych i regionalnych</t>
  </si>
  <si>
    <t>Ogół społeczeństwa, producenci żywności, rękodzielnicy</t>
  </si>
  <si>
    <t xml:space="preserve">IV </t>
  </si>
  <si>
    <t>XI Lubuski Dzień Żywności</t>
  </si>
  <si>
    <t xml:space="preserve">III </t>
  </si>
  <si>
    <t>Powiatowy Folk Festiwal</t>
  </si>
  <si>
    <t>Prezentacja dobrych praktyk związanych z kultywowaniem tradycji związanych z folklorem</t>
  </si>
  <si>
    <t>Liczba uczestników festynu</t>
  </si>
  <si>
    <t>Ogół społeczeństwa, mieszkańcy wsi tworzący zespoły folklorystyczne</t>
  </si>
  <si>
    <t>Starostwo Powiatowe w Żaganiu</t>
  </si>
  <si>
    <t>ul. Dworcowa 39, 68 - 100 Żagań</t>
  </si>
  <si>
    <t>Dwudniowe szkolenie dla Lokalnych Grup Działania</t>
  </si>
  <si>
    <t>Wymiana wiedzy w zakresie lokalnych sterategii rozwoju, podniesienie wiedzy i umiejętności</t>
  </si>
  <si>
    <t>ilość uczestników szkolenia</t>
  </si>
  <si>
    <t xml:space="preserve"> potencjalni beneficjenci, instytucje zaangażowane pośrednio we wdrażanie Programu, Lokalne Grupy Działania</t>
  </si>
  <si>
    <t xml:space="preserve">Wyjazd studyjny do Grecji </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</si>
  <si>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</si>
  <si>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</si>
  <si>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</si>
  <si>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Wykonanie ekspertyzy: Zrównoważony rozwój obszarów wiejskich regionu lubuskiego - analiza potrzeb studjującej młodzieży do 25 roku życia, z terenów wiejskich woj. lubuskiego</t>
  </si>
  <si>
    <t>Nabycie wiedzy w zakresie młodzieży z terenów wiejskich i analiza ich potrzeb.</t>
  </si>
  <si>
    <t>ekpertyza</t>
  </si>
  <si>
    <t>ogół społeczeństwa</t>
  </si>
  <si>
    <t>ilość wykonanych ekspertyz</t>
  </si>
  <si>
    <t>Krajowy wyjazd studyjny dla liderów wiejskich</t>
  </si>
  <si>
    <t>ilość uczestników</t>
  </si>
  <si>
    <t xml:space="preserve"> potencjalni beneficjenci, instytucje zaangażowane pośrednio we wdrażanie Programu, liderzy ze środowisk wiejskich</t>
  </si>
  <si>
    <t>Materiały promocyjne, degustacje</t>
  </si>
  <si>
    <t>ilość przeprowadzonych degustacji</t>
  </si>
  <si>
    <t xml:space="preserve">Udział Województwa Lubuskiego w targach </t>
  </si>
  <si>
    <t>ilość uczestników targów</t>
  </si>
  <si>
    <t>Konkurs Najpiękniejsza Wieś Lubuska 2017</t>
  </si>
  <si>
    <t>ilość uczestniczących, zgłoszonych wsi</t>
  </si>
  <si>
    <t>Organizacja jarmarków, wystaw, punktów informacyjnych, warsztatów</t>
  </si>
  <si>
    <t>Stoisko wystawiennicze, punkt informacyjny na imprezie plenerowej, wystawie, warsztaty</t>
  </si>
  <si>
    <t>Wydanie publikacji na temat imprez cyklicznych na terenie woj. Lubuskiego</t>
  </si>
  <si>
    <t>Informowanie na temat imprez promujących dziedzictwo kulturowe, produkty regionalne i tradycyjne na terenie woj. LubuskiegoImprezy zamieszczone w mapie będą swoistą promocją wsi, sztandarowych produktów lokalnych w małych ojczyznach. Często imprezy odbywają się w obiektach dofinansowanych z PROW, o czym są informowani uczestnicy. Imprezy dają okazję uczestnikom zapoznać się z działalnością na rzecz wsi, małych miejscowości, dają okazję spróbowania produktów regionalnych, które towarzyszą imprezom (w postaci jarmarków, wystaw itp.) dostosowanych do pory roku i regionu. Imprezy ponadto promują tradycje kulturowe i dziedzictwo historyczne i same region zróżnicowany kulturowo, turystycznie oraz agroturystycznie. Wszystkie te zadania powodują aktywizację mieszkańców na rzecz wspólnych inicjatyw na rzecz szerokiego rozwoju obszarów wiejskich i nie tylko.</t>
  </si>
  <si>
    <t>Dni Otwartych Farm</t>
  </si>
  <si>
    <t>Pokazanie uczestnikom najciekawszych gospodarstw agroturystycznych, ekologicznych, rolnych z terenu województwa</t>
  </si>
  <si>
    <t>cykl spotkań w gospodarstwach</t>
  </si>
  <si>
    <t>ogół społeczeństwa z naciskiem na młodzież i dzieci z terenów wiejskich</t>
  </si>
  <si>
    <t>Omówienie dotychczas wdrożonych dobrych praktyk i wskazanie złych rozwiązań co przełoży się na znaczący wzrost świadomości i wiedzy odbiorców docelowych operacji</t>
  </si>
  <si>
    <t>instytucje zaangażowane pośrednio we wdrażanie Programu</t>
  </si>
  <si>
    <t>Konferencja dotycząca PROW połączona z jego 10leciem</t>
  </si>
  <si>
    <t>Omówienie dotychczas wdrożonych dobrych praktyk i wskazanie złych rozwiązań co przełoży się na znaczący wzrost świadomości i wiedzy odbiorców docelowych operacji, wzrost poziomu świadomości spoleczeństwa na temat PROW i zrealizowanych projektów oraz wynikających z niego korzyści, uhonorowanie najprężniejszych beneficjentów PROW w celu podniesienia rangi zadania i zachęcenia nowych oraz pozostałych beneficjentów do współpracy</t>
  </si>
  <si>
    <t>Szlakiem polskich wsi, winnic oraz LGD w północnej  Rumunii</t>
  </si>
  <si>
    <t>Wymiana doświadczeń oraz wiedzy z zakresu innowacji w uprawie winorośli rumuńskim rolnictwie, budowanie partnerstwa i współpracy międzynarodowej</t>
  </si>
  <si>
    <t>beneficjenci, potencjalni beneficjenci, instytucje zaangażowane pośrednio we wdrażanie Programu</t>
  </si>
  <si>
    <t>LGD Stowarzyszenie Zielona Dolina Odry i Warty</t>
  </si>
  <si>
    <t>ul. 1 Maja 1B, 69 - 100 Górzyca</t>
  </si>
  <si>
    <t>Wspólne Lubuskie –  gwarancją sukcesu regionu</t>
  </si>
  <si>
    <t>Zwiększenie efektywności wdrażania LSR na terenie woj. lubuskiego</t>
  </si>
  <si>
    <t>instytucje zaangażowane pośrednio we wdrażanie Programu, LGD woj. lubuskiego</t>
  </si>
  <si>
    <t>LOKALNA GRUPA DZIAŁANIA ZIELONE ŚWIATŁO</t>
  </si>
  <si>
    <t>ul. Piastów 10B, 66-600 Krosno Odrzańskie</t>
  </si>
  <si>
    <t>Budowanie sieci współpracy producentów produktów regionalnych i tradycyjnych</t>
  </si>
  <si>
    <t>Celem zadania jest rozwijanie kontaktów współpracy między społecznościami wiesjkimi, poprzez wymianę doświadczeń, aktywizacja i mobilizacja społeczeństwa  wiejskiego.</t>
  </si>
  <si>
    <t>beneficjenci, potencjalni beneficjenci, instytucje zaangażowane pośrednio we wdrażanie Programu, liderzy wiejscy z terenu woj. lubuskiego</t>
  </si>
  <si>
    <t>ul. Kożuchowska 15a, 65 - 364 Zielona Góra</t>
  </si>
  <si>
    <t>Lubuscy rolnicy na słowackim szlaku enoturystycznym</t>
  </si>
  <si>
    <t>Wzmocnienie i wspomaganie rozwoju gospodarczego wsi poprzez poszukiwanie alternatywnych form dochodu dla działalności rolniczej oraz zacieśnienie współpracy między krajami Unii Europejskiej w zakresie rozwoju know-how, innowacyjności, transferu wiedzy i technologii.</t>
  </si>
  <si>
    <t>Forum Liderów Obszarów Wiejskich</t>
  </si>
  <si>
    <t xml:space="preserve">Zdobywanie wiedzy oraz umiejętności przydatnych w działalności społecznej wśród młodzieży wiejskiej, potrzeba zapoznania młodzieży z konstrukcją programów operacyjnych na lata 2014 - 2020 </t>
  </si>
  <si>
    <t xml:space="preserve">Warszawa, ul. Chmielna 6/6, 00-020 Warszawa </t>
  </si>
  <si>
    <t>Społeczni Liderzy Obszarów Wiejskich</t>
  </si>
  <si>
    <t>Włączenie uczestników w realizację działań realizowanych przez PROW i KSOW</t>
  </si>
  <si>
    <t>ilość szkoleń</t>
  </si>
  <si>
    <t>OZE, moda czy biznes?</t>
  </si>
  <si>
    <t xml:space="preserve">Transfer dobrych przykładów z EKO przedsiębiorczości, biznesu wykorzystującego odnawialne źródła energii jako mobilizujący bodziec, który wskaże nowe innowacyjne kierunki do rozwoju lubuskiej wsi. </t>
  </si>
  <si>
    <t>Wystawa żywności ekologicznej i promocja przetwórstwa na poziomie gospodarstwa</t>
  </si>
  <si>
    <t>targi/impreza plenerowa/wystawa</t>
  </si>
  <si>
    <t>II - IV</t>
  </si>
  <si>
    <t xml:space="preserve">Powiatowe Święto Plonów </t>
  </si>
  <si>
    <t xml:space="preserve">Promowanie walorów wsi, prezentowanie dorobku wsi, który stanowi podstawę w przemyśle spożywczym. Nakłania do poznawania tradycyjnych metod w produkcji wędlin, olejów, miodu, mieszanek ziołowych itp. </t>
  </si>
  <si>
    <t>Powiat Żagański</t>
  </si>
  <si>
    <t>Konkurs pn.: Najładniejsze gospodarstwo agroturystyczne województwa lubuskiego w 2017 roku</t>
  </si>
  <si>
    <t>Wyłonienie najładniejszego gospodarstwa agroturystycznego</t>
  </si>
  <si>
    <t>beneficjenci, potencjalni beneficjenci, instytucje zaangażowane pośrednio we wdrażanie Programu, gospodarstwa agroturystyczne</t>
  </si>
  <si>
    <t>szacowana liczba materiałów informacyjno - promocyjnych</t>
  </si>
  <si>
    <t>Lubuskie Święto Truskawki promocją obszarów wiejskich i wsparciem dla producentów.</t>
  </si>
  <si>
    <t xml:space="preserve">Upowszechnianie dobrych praktyk w uprawie owoców, uświadamianie mieszkańców o funkconowaniu lokalnych, dużych producentów owoców, dostarczających ich na rynek </t>
  </si>
  <si>
    <t>wystawa plenerowa/publikacja/prasa</t>
  </si>
  <si>
    <t>Grupa Producentów Owoców i Warzyw „HORTUS” - Zrzeszenie</t>
  </si>
  <si>
    <t>Ochla- Ks. Terlikowskiego 17, 66-006 Zielona Góra</t>
  </si>
  <si>
    <t>dystrybucja publikacji</t>
  </si>
  <si>
    <t>nakład  artykułów</t>
  </si>
  <si>
    <t xml:space="preserve">szacowana liczba odwiedzających </t>
  </si>
  <si>
    <t>nakład plakatów</t>
  </si>
  <si>
    <t>liczba ogłoszeń/emisji</t>
  </si>
  <si>
    <t>Prezentacja i promocja dorobku kulturalnego wsi oraz produktów wytwarzanych na wsi, mieszkańcom Powiatu  Żagańskiego, integracja uczestników, popularyzowanie kultury ludowej</t>
  </si>
  <si>
    <t>liczba zespołów śpiewaczych</t>
  </si>
  <si>
    <t>Lubuskie technologie oczyszczania ścieków, jako przykład zrównoważonej sanitacji wsi</t>
  </si>
  <si>
    <t xml:space="preserve">Zrzeszenie Gmin Województwa Lubuskiego </t>
  </si>
  <si>
    <t>ul. Generała Jarosława Dąbrowskiego 41/402, 65 - 021 Zielona Góra</t>
  </si>
  <si>
    <t>liczba uczestników/liczba szkoleń</t>
  </si>
  <si>
    <t>60/2</t>
  </si>
  <si>
    <t>Kongres Sołtysów Powiatu Żagańskiego</t>
  </si>
  <si>
    <t>Kongres będzie stanowił platformę do wymiany informacji, wiedzy i wsparcia dla sołtysów z terenu powiatu żagańskiego również w zakresie rozwoju obszarów wiejskich. Dzięki takiemu wsparciu sołtysi będą mogli przyczynić się bezpośrednio do wprowadzania sprawdzonych rozwiązań w swoich sołectwach i poprawiać sytuację na terenie własnej wsi.</t>
  </si>
  <si>
    <t>I - II</t>
  </si>
  <si>
    <t>Cykl koncertowy "Przedsionek Raju", edycja VI</t>
  </si>
  <si>
    <t>Zadanie poprzez prezentację muzyki dawnej na międzynarodowym poziomie w formie łatwo dostępnych, bezpłatnych koncertów, zwraca uwagę na istniejące problemy i proponuje pewną formułę ich rozwiazywania. Ścisła współpraca organizatorów cyklu z lokalnymi społecznościami i samorządami pozwala na stworzenie podstaw do kształtowania się praktyki samodzielnego organizowania wydarzeń muzycznych jako istotnego instrumentu budowania lokalnych więzi społecznych, promocji regionów i poszczególnych miejscowości oraz jako czynnika aktywizującego mieszkańców obszarów wiejskich w tym zakresie</t>
  </si>
  <si>
    <t>inne - cykl koncertów</t>
  </si>
  <si>
    <t>ilość koncertów</t>
  </si>
  <si>
    <t>I - IV</t>
  </si>
  <si>
    <t>Fundacja Muzyki Dawnej CANOR</t>
  </si>
  <si>
    <t>ul. Konopnickiej 31, 87 - 100 Toruń</t>
  </si>
  <si>
    <t>muzycy zagraniczni</t>
  </si>
  <si>
    <t>muzycy polscy</t>
  </si>
  <si>
    <t>organizatorzy</t>
  </si>
  <si>
    <t>wolontariusze</t>
  </si>
  <si>
    <t>współorganizatorzy</t>
  </si>
  <si>
    <t>partnerzy medialni</t>
  </si>
  <si>
    <t>publikacje programowe</t>
  </si>
  <si>
    <t>plakaty</t>
  </si>
  <si>
    <t>Debata Rolna 2017</t>
  </si>
  <si>
    <t>Zadanie ma na celu pogłębienie wiedzy praktycznej uczestników dotyczącej kierunków wsparcia gospodarki żywnościowej i bezpieczeństwa żywności, kwestie zmian w płatnościach dla rolników (poprzez utworzenie nowej instytucji w miejsce funkcjonowania dwóch Agencji działających na rzecz rolnictwa), czy zasady bioasekuracji – jakże ważny problem w dobie wystąpienia w województwie lubuskim wysoko zjadliwej grypy ptaków.</t>
  </si>
  <si>
    <t>konferencja/kongres</t>
  </si>
  <si>
    <t>liczba doradców</t>
  </si>
  <si>
    <t>Aktywizacja i rozwój gospodarstw rolnych i firm poprzez organizację konkursu Agroliga</t>
  </si>
  <si>
    <t>Konkurs będzie promował najlepsze gospodarstwa i firmy województwa lubuskiego. Poprzez promocję najlepszego  gospodastwa i firmy w województwie lubuskiem nastapi promocja jakość życia na wsi jako doskonałego miejsce do życia i rozwoju zawodowego.</t>
  </si>
  <si>
    <t>Innowacje w rolnictwie - upowszechnianie badań naukowych i przykłady wdrożeń</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</si>
  <si>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</si>
  <si>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</si>
  <si>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liczba uczestników operacji</t>
  </si>
  <si>
    <t>doradcy, grupy producentów rolnych, nauczyciele szkół rolniczych</t>
  </si>
  <si>
    <t>Centrum Doradztwa Rolniczego</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</si>
  <si>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</si>
  <si>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</si>
  <si>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 xml:space="preserve">przedstawiciele Jednostek Badawczo-Rozwojowych, samorządów, Izb Rolniczych, jak również brokerzy innowacji, nauczyciele szkół rolniczych, przedsiębiorcy - zajmujący się tematyką odnawialnych źródeł energii w szczególności energią prosumencką i rozproszoną, doradcy publiczni i prywatni,  przedstawiciele  LGD, przedstawiciele instytucji zaangażowanych w rozwój rolnictwa, stowarzyszeń  </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</si>
  <si>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</si>
  <si>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</si>
  <si>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</si>
  <si>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 xml:space="preserve">liczba  ulotek </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</si>
  <si>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</si>
  <si>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Wyniki badań naukowych umożliwiających wprowadzenie nowoczesnych rozwiązań w gospodarstwie ekologicznym.</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</si>
  <si>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</si>
  <si>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</si>
  <si>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 xml:space="preserve"> I dzień 74 , II dzień 54</t>
  </si>
  <si>
    <t xml:space="preserve"> doradcy rolniczy zajmujący się doradzaniem w zakresie rolnictwa ekologicznego, stowarzyszenia rolników ekologicznych, pracownicy naukowi z Instytutów oraz uczelni prowadzący badania lub zainteresowani wynikami tych badań</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</si>
  <si>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</si>
  <si>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</si>
  <si>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rolnicy i doradcy</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</si>
  <si>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</si>
  <si>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</si>
  <si>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</si>
  <si>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doradcy rolniczy WODR, doradcze podmioty prywatne, doradcy izb rolniczych, rolnicy,  inni odbiorcy operacji (grupy docelowe) którzy mają możliwości rozpowszechnienia pozyskanej wiedzy wśród rolników oraz osób działających na rzecz rolnictwa. </t>
  </si>
  <si>
    <t>Innowacje w rolnictwie – kluczowe dla wsparcia inwestycji i konkurencyjności</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</si>
  <si>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</si>
  <si>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</si>
  <si>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</si>
  <si>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liczba wolnych sluchaczy</t>
  </si>
  <si>
    <t>Przygotowanie doradców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</si>
  <si>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</si>
  <si>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</si>
  <si>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</si>
  <si>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liczba wolnych słuchaczy</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</si>
  <si>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</si>
  <si>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</si>
  <si>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</si>
  <si>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</si>
  <si>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pracownicy merytoryczni podmiotów sfery B+R, Centrum Doradztwa Rolniczego w Brwinowie oraz Wojewódzkich Ośrodków Doradztwa Rolniczego, jak również przedstawiciele Izb Rolniczych</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</si>
  <si>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</si>
  <si>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</si>
  <si>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</si>
  <si>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 xml:space="preserve"> rolnicy, przedsiębiorcy z obszarów wiejskich, przedstawiciele LGD, Stowarzyszeń, samorządów lokalnych, doradcy</t>
  </si>
  <si>
    <t>I dzień 50, 
II dzień 48, 
III dzień 48</t>
  </si>
  <si>
    <t xml:space="preserve">Partnerstwo dla rozwoju </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</si>
  <si>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</si>
  <si>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</si>
  <si>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</si>
  <si>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I dzień - 101,
 II dień - 95, 
III dzień- 94</t>
  </si>
  <si>
    <t>Kreowanie partnerstwa w ramach SIR dla działania „Współpraca” PROW 2014-2020</t>
  </si>
  <si>
    <t>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t>
  </si>
  <si>
    <t xml:space="preserve">szkolenie e-learning - 4 moduły, badania sondażowe, szkoleni4 (4) </t>
  </si>
  <si>
    <t>liczba uczestników szkolenia e-learningowego</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</si>
  <si>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</si>
  <si>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Centrum Doradztwa
 Rolniczeg</t>
  </si>
  <si>
    <t>liczba wolnych słuchaczy na szkoleniu</t>
  </si>
  <si>
    <t>Liczba przeprowadzonych badań sondażowych</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</si>
  <si>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</si>
  <si>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</si>
  <si>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 xml:space="preserve">liczba uczestników operacji </t>
  </si>
  <si>
    <t xml:space="preserve">I dzień 53, II dzień 55 </t>
  </si>
  <si>
    <t>Rolnicy, przedsiębiorcy rolni, doradcy rolniczy ze wszystkich wojewódzkich ośrodków doradztwa rolniczego oraz doradczych firm prywatnych około 50 osób. Będą to specjaliści do spraw produkcji warzywniczej i sadowniczej.</t>
  </si>
  <si>
    <t>Rolnicy, doradcy rolniczy ze wszystkich wojewódzkich ośrodków doradztwa rolniczego oraz doradczych firm prywatnych. Będą to specjaliści do spraw produkcji warzywniczej i sadowniczej. Instytucje zaangażowane w rozwój ogrodnictwa</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</si>
  <si>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</si>
  <si>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</si>
  <si>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</si>
  <si>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Liczba stoisk promocyjnych</t>
  </si>
  <si>
    <t>Doradcy, rolnicy, producenci maszyn i urządzeń rolniczych oraz środków do produkcji rolnej- uczestnicy targów</t>
  </si>
  <si>
    <t>Wiedza i innowacje -  XXIII Międzynarodowe Targi Techniki Rolniczej AGROTECH</t>
  </si>
  <si>
    <t>Innowacyjne rozwiązania w uprawach ekologicznych, w produkcji zwierzęcej oraz przetwórstwie produktów ekologicznych wdrażane w ekologicznych gospodarstwach demonstracyjnych województwa wielkopolskiego.</t>
  </si>
  <si>
    <t xml:space="preserve">Operacja ma na celu zapoznanie uczestników z  osiągnięciami oraz sposobem zarządzania i wprowadzania nowych technik i technologii gospodarstw ekologicznych będących laureatami Krajowych Konkursów na Najlepsze Gospodarstwo Ekologiczne.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</si>
  <si>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</si>
  <si>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Innowacyjne rozwiązania w uprawach ekologicznych oraz w produkcji zwierzęcej wdrażane w ekologicznych gospodarstwach demonstracyjnych.</t>
  </si>
  <si>
    <t>Operacja ma na celu zapoznanie uczestników z osiągnięciami oraz sposobem zarządzania i wprowadzania nowych technik i technologii gospodarstw ekologicznych będących laureatami Krajowych Konkursów na Najlepsze Gospodarstwo Ekologiczne.</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</si>
  <si>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</si>
  <si>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</si>
  <si>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obszarach wiejskich. </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</si>
  <si>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</si>
  <si>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I dzień 220, 
II dzień 210</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</si>
  <si>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</si>
  <si>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</si>
  <si>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</si>
  <si>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</si>
  <si>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</si>
  <si>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</si>
  <si>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</si>
  <si>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</si>
  <si>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</si>
  <si>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Pracownicy jednostek doradztwa rolniczego, pracownicy Izb Rolniczych, partnerzy SIR</t>
  </si>
  <si>
    <t>1,2,3</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</si>
  <si>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</si>
  <si>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przez-nie projektów.  </t>
  </si>
  <si>
    <t>tłumaczenie artykułów</t>
  </si>
  <si>
    <t xml:space="preserve">
Liczba przetłumaczonych stron</t>
  </si>
  <si>
    <t xml:space="preserve">Odbiorcami projektu będą podmioty, które są zainteresowane innowacjami w rolnictwie i na obszarach wiejskich, a także utworzeniem grup operacyjnych oraz zajmują się transferem wiedzy i innowacji w rolnictwie i na obszarach wiejskich, czyli: podmioty doradcze,  jednostki naukowe, rolnicy, przedsiębiorcy sektora rolno-spożywczego, pozostałe podmioty zainteresowane wdrażaniem innowacji w rolnictwie i na obszarach wiejskich.
</t>
  </si>
  <si>
    <t>Liczba artykułów  na stronie internetowej SIR oraz na portalu Facebook</t>
  </si>
  <si>
    <t>liczba przetłumaczonych artukułów</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</si>
  <si>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</si>
  <si>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potencjalnych partnerów Sieci na rzecz innowacji w rolnictwie i na  obszarach wiejskich.
Drugim celem będzie zebranie informacji dotyczących innowacyjnych rozwiązań prezentowanych na Wystawie.
Trzecim celem będzie pokazywanie polskiej wsi i obszarów wiejskich poprzez pryzmat turystyki kulturowej. </t>
  </si>
  <si>
    <t>Stoisko promocyjno- wystawiennicze</t>
  </si>
  <si>
    <t>liczba zorganizowanych stoisk promocyjno- wystawienniczych</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</si>
  <si>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</si>
  <si>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liczba rozdanych materiałów promocyjnych</t>
  </si>
  <si>
    <t xml:space="preserve"> ilość udzielonych informacji dla odwiedzających stoisko</t>
  </si>
  <si>
    <t>ilość wydanych ulotek informacyjnych w języku obcym</t>
  </si>
  <si>
    <t>ilość nawiązanych kontaktów</t>
  </si>
  <si>
    <t xml:space="preserve"> ilość przykładów dobrych praktyk w zakresie innowacji</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</si>
  <si>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</si>
  <si>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</si>
  <si>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</si>
  <si>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Liczba wydanych płyt</t>
  </si>
  <si>
    <t>Doradcy, rolnicy, mieszkańcy obszarów wiejskich</t>
  </si>
  <si>
    <t>Liczba odbiorców całego cyklu</t>
  </si>
  <si>
    <t xml:space="preserve"> 1,5 miliona</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</si>
  <si>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</si>
  <si>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</si>
  <si>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</si>
  <si>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Liczba rolników objętych badaniem techniką wywiadu kwestionariuszowego</t>
  </si>
  <si>
    <t>rolnicy, w tym zwłaszcza rolnicy zaintereoswani wdrażaniem innowacyjnych rozwiązań; pracownicy instytucji naukowych, praktycy z zakresu rozwou obszarów wiejskich</t>
  </si>
  <si>
    <t>Liczba raportów przygotowanych na podstawie wyników badań</t>
  </si>
  <si>
    <t>Gospodarstwa opiekuńcze – budowanie sieci współpracy</t>
  </si>
  <si>
    <t>Celem niniejszego projektu jest promocja, upowszechnianie i wsparcie rozwoju idei rolnictwa społecznego, w szczególności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wśród doradców rolnych oraz -  za ich pośrednictwem -  wśród zainteresowanych mieszkańców wsi, a także budowanie sieci współpracy na rzecz rozwoju gospodarstw opiekuńczych na obszarach wiejskich</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</si>
  <si>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</si>
  <si>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Osoby zainteresowane podjęciem działalności w zakresie prowadzenia gospodarstwa opiekuńczego – rolnicy lub członkowie rodzin rolniczych -  łączna liczba przeszkolonych rolników, członków rodzin rolniczych - 988 osób podczas 48 spotkań informacyjno promocyjnych odbywających się na terenie całego kraju (po 3 w każdym województwie) </t>
  </si>
  <si>
    <t>Liczba wolnych słuchaczy operacji</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</si>
  <si>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</si>
  <si>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</si>
  <si>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</si>
  <si>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</si>
  <si>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Liczba wolnych słuchaczy konferencji</t>
  </si>
  <si>
    <t xml:space="preserve">I dzień 17, II dzień 12, III dzień 9 </t>
  </si>
  <si>
    <t>Liczba uczestników deklarujących udział w Grupach Operacyjnych</t>
  </si>
  <si>
    <t>nie mniej niż 10</t>
  </si>
  <si>
    <t>Liczba uczestników deklarujących podjęcie współpracy w ramach SIR</t>
  </si>
  <si>
    <t>przynajmniej 5</t>
  </si>
  <si>
    <t xml:space="preserve"> Liczba ankiet ewaluacyjnych oddanych realizatorowi projektu</t>
  </si>
  <si>
    <t>przynajmniej 150</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</si>
  <si>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</si>
  <si>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</si>
  <si>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</si>
  <si>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</si>
  <si>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</si>
  <si>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I dzień 89, II dzień  94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</si>
  <si>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</si>
  <si>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</si>
  <si>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</si>
  <si>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</si>
  <si>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</si>
  <si>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</si>
  <si>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</si>
  <si>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 xml:space="preserve"> I dzień  38,  II dzień 37</t>
  </si>
  <si>
    <t>Doradcy rolniczy ze wszystkich wojewódzkich ośrodków doradztwa rolniczego, doradczych firm prywatnych oraz rolnicy.  Będą to specjaliści do spraw produkcji rolniczej oraz producenci rolni.</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</si>
  <si>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</si>
  <si>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</si>
  <si>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</si>
  <si>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</si>
  <si>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</si>
  <si>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</si>
  <si>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</si>
  <si>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II Forum wiedzy i innowacji</t>
  </si>
  <si>
    <t xml:space="preserve">Przedmiotem operacji jest zorganizowanie i przeprowadzenie konferencji. Operacja ma na celu dostarczenie wiedzy i informacji na temat działania "Współpraca" w ramach PROW na lata 2014-2020, zakładania grup operacyjnych oraz realizacji projektów przez te grupy, a także informacji na temat wdrożonych już innowacji w produkcji rolniczej. </t>
  </si>
  <si>
    <t>Doradcy rolniczy, brokerzy innowacji, rolnicy,  przedsiębiorcy sektora rolno-spożywczego, naukowcy, organizacje pozarządowe oraz przedstawieciele innych podmiotów zainteresowanch działaniem "Współpraca".</t>
  </si>
  <si>
    <t>EIP-AGRI - wymiana wiedzy i doświadczeń ma znaczenie</t>
  </si>
  <si>
    <t xml:space="preserve">Przedmiotem operacji jest tłumaczenie materiałów informacyjnych wydanych przez Europejskie partnerstwo innowacyjne na rzecz wydajnego i zrównoważonego rolnictwa (EIP-AGRI) z języka angielskiego na język polski. Operacja ma na celu ułatwianie wymiany wiedzy oraz dobrych praktyk w zakresie wdrażania innowacji w rolnictwie i na obszarach wiejskich ze szczególnym uwzględnieniem zagadnień dotyczących  grup operacyjnych działających w ramach działania "Współpraca" oraz ze szczególnym uwzględnieniem rekomendacji grup fokusowych działających  w ramach EIP-AGRI. </t>
  </si>
  <si>
    <t>tłumaczenie</t>
  </si>
  <si>
    <t>liczba przetłumczonych materiałów</t>
  </si>
  <si>
    <t>Doradcy rolniczy, rolnicy, przedsiębiorcy sektora rolno-spożywczego, naukowcy, przedstawiciele innych podmiotów zainteresowanych wdrażaniem innowacji w rolnictwie, leśnictwie, produkcji żywnoci i na obszarach wiejskich oraz podmiotów zainteresowanych działaniem "Współpraca".</t>
  </si>
  <si>
    <t>Razem możemy więcej - działanie "Współpraca" w ramach Programu Rozwoju Obszarów Wiejskich na lata 2014-2020</t>
  </si>
  <si>
    <t>Przedmiotem operacji jest opracowanie oraz wydanie broszury inforacyjnej na temat działania "Współpraca" w ramach Programu Rozwoju Obszarów Wiejskich na lata 2014-2020. Celem operacji jest promocja działania na terenie kraju oraz przekazanie zainteresowanym podmiotom  podstawowych informacji dotyczących tworzenia grup operacyjnych oraz realizowanych przez nie projektów.</t>
  </si>
  <si>
    <t>broszura</t>
  </si>
  <si>
    <t>liczba wydanych broszur</t>
  </si>
  <si>
    <t>Doradcy rolniczy, rolnicy, przedsiębiorcy sektora rolno-spożywczego, naukowcy, przedstawiciele innych podmiotów zainteresowanych działaniem "Współpraca".</t>
  </si>
  <si>
    <t>Innowacyjność obszarów wiejskich na terenach zurbanizowanych</t>
  </si>
  <si>
    <t>Przedmiotem operacji jest zorganizowanie i przeprowadzenie konferencji oraz wyjazdów studyjnych na temat  rolnictwa na wiejskich obszarach zurbanizowanych, tj. terenach podmiejskich lub wiejskich o miejskim charakterze zabudowy. Operacja będzie służyła identyfikacji i upowszechnianiu dobrych praktyk z zakresu  innowacji wprowadzanych w drobnych gospodarstw na wiejskich terenach zurbanizowanych, które dostosowały się do zmieniających się warunków na rynku rolno-spożywczym (m.in. rozwój przedsiębiorczości, sprzedaż bezpośrednia, odnawialne źródła energii).</t>
  </si>
  <si>
    <t>konferencja, wyjzd studyjny (2)</t>
  </si>
  <si>
    <t>Reprezentanci jednostek i instytucji zajmujących się rozwojem obszarów wiejskich: m.in. CDR, ARiMR, MRiRW, ARR, doradztwa rolniczego, samorządu rolniczego, samorządu terytorialnego, jednostek naukowych, stowarzyszeń, fundacji, lokalnych grup działania,  rolników – szczególnie tych gospodarujących na wiejskich obszarach zurbanizowanych i zajmujących się tematyką innowacji w rolnictwie.</t>
  </si>
  <si>
    <t>liczba uczestników wyjzdów studyjnych</t>
  </si>
  <si>
    <t>liczba wolnych słuchaczy konferencji</t>
  </si>
  <si>
    <t>Spotkania informacyjno-szkoleniowe dla pracowników Wojewódzkich Ośrodków Doradztwa Rolniczego wykonujących zadania na rzecz SIR</t>
  </si>
  <si>
    <t>Przedmiotem operacji jest zorganizowanie spotkań informacyjno-szkoleniowych dla pracowników WODR pełniących rolę wojewódzkich koordynatorów SIR oraz wojewódzkich brokerów innowacji. Celem operacji jest kontynuacja cyklicznych spotkań podczas których uczestnicy wymieniają się doświadczeniami oraz dobrymi praktykami z zakresu funkcjonowania SIR oraz wspierania tworzących sie grup operacyjnych EPI, uzyskują bieżące informacje dotyczące działania "Współpraca" w ramach PROW 2014-2020, a także doskonalą umiejętności miękkie.</t>
  </si>
  <si>
    <t>spotkanie informacyjno-szkoleniowe (2)</t>
  </si>
  <si>
    <t>Pracownicy WODR oraz CDR wykonujący zadania na rzecz SIR.</t>
  </si>
  <si>
    <t>Operacje zgłoszone w 2016</t>
  </si>
  <si>
    <t>Operacje zgłoszone w 2017</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</si>
  <si>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</si>
  <si>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</si>
  <si>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</si>
  <si>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</si>
  <si>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ul. C. K. Norwida 25,
50-375 Wrocław</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</si>
  <si>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</si>
  <si>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</si>
  <si>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</si>
  <si>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</si>
  <si>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Dolnośląski Ośrodek Doradztwa Rolniczego</t>
  </si>
  <si>
    <t>ul. Zwycięska 8,
53-033 Wrocław</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</si>
  <si>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</si>
  <si>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</si>
  <si>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</si>
  <si>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</si>
  <si>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</si>
  <si>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</si>
  <si>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</si>
  <si>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</si>
  <si>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</si>
  <si>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</si>
  <si>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</si>
  <si>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</si>
  <si>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</si>
  <si>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</si>
  <si>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Liczba osób biorących udział w działaniach szkoleniowych</t>
  </si>
  <si>
    <t>Liczba artykuł w miesięczniku branżowym „Twój Doradca Rolniczy Rynek”</t>
  </si>
  <si>
    <t xml:space="preserve">Promocja SIR w województwie dolnośląskim </t>
  </si>
  <si>
    <t xml:space="preserve">Celem operacji jest obsługa dwunastu stoisk informacyjno-promocyjnych dotyczących Sieci na rzecz innowacji w rolnictwie i na obszarach wiejskich, dzięki której mozliwe będzie oferowanie w jednym miejscu wszystkich niezbędnych informacji o działaniu. 
</t>
  </si>
  <si>
    <t xml:space="preserve">stoisko informacyjno-promocyjne </t>
  </si>
  <si>
    <t>Liczba stoisk informacyjno promocyjnych</t>
  </si>
  <si>
    <t>Rolnicy, przedstawiciele organizacji i instytucji rolniczych, naukowo-badawczych, administracji, branży rolno-spożywczej, doradcy,  przedsiębiorcy, lokalne organizacje oraz mieszkańcy obszarów wiejskich, w tym partnerzy Sieci na rzecz innowacji w rolnictwie i na obszarach wiejskich.</t>
  </si>
  <si>
    <t>Dolnośląski Ośrodek Doradztwa Rolniczego z siedzibą we Wrocławiu</t>
  </si>
  <si>
    <t>53-033 Wrocław, 
ul. Zwycięska 8</t>
  </si>
  <si>
    <t>Liczba dni</t>
  </si>
  <si>
    <t>Szacowana liczba materiałów informacyjno- promocyjnych</t>
  </si>
  <si>
    <t>Szacowana liczba odwiedzających</t>
  </si>
  <si>
    <t>Kampania informacyjno-promocyjna: Innowacyjny Dolny Śląsk</t>
  </si>
  <si>
    <t>Celem operacji jest zrealizowanie kampanii informacyjno-promocyjnej dotyczącej działań w zakresie Sieci na rzecz innowacji w rolnictwie i na obszarach wiejskich w województwie dolnośląskim, poprzez produkcję filmu popularyzującego trzy wydarzenia związane z SIR, realizowane przez Dolnośląski Ośrodek Doradztwa Rolniczego z siedzibą we Wrocławiu, w ramach Programu operacyjnego KSOW w latach 2016-2017.</t>
  </si>
  <si>
    <t>film informacyjno-promocyjny</t>
  </si>
  <si>
    <t>Poziom oglądalności na stronie www.dodr.pl (2018-2019)</t>
  </si>
  <si>
    <t xml:space="preserve">Rolnicy i grupy rolników, przedsiębiorcy z sektora rolnego lub spożywczego,  przedsiębiorcy działający na rzecz sektora rolnego 
i spożywczego, organizacje branżowe i międzybranżowe działające w obszarze łańcucha żywnościowego, podmioty doradcze, administracja, mieszkańcy obszarów wiejskich i inni zainteresowani beneficjenci. </t>
  </si>
  <si>
    <t>Liczba emisji 
(2018-2019)</t>
  </si>
  <si>
    <t>Działania informacyjno-aktywizujące prowadzone przez brokera inicjujące powstawanie grup operacyjnych w obszarze innowacji w województwie dolnośląskim</t>
  </si>
  <si>
    <t xml:space="preserve">Głównym celem operacji jest promowanie i wdrażanie innowacji w rolnictwie i na obszarach wiejskich województwa dolnośląskiego zgodnie z działaniem „Współpraca”, przez brokera zatrudnionego w Dolnośląskim Ośrodku Doradztwa Rolniczego z siedzibą we Wrocławiu. </t>
  </si>
  <si>
    <t xml:space="preserve">spotkania/konsultacje organizowane przez brokera
ulotka  </t>
  </si>
  <si>
    <t>Liczba spotkań</t>
  </si>
  <si>
    <t>Indywidualni rolnicy i grupy rolników, właściciele lasów, jednostki naukowo-badawcze, przedsiębiorcy, podmioty doradcze – potencjalni członkowie grup operacyjnych w ramach działania „Współpraca”. Grupa zgodna z zapisami Rozporządzenia Ministra Rolnictwa i Rozwoju Wsi z dnia 23 grudnia 2016 r.</t>
  </si>
  <si>
    <t>53-033 Wrocław, ul. Zwycięska 8</t>
  </si>
  <si>
    <t xml:space="preserve">Liczba powstałych grup operacyjnych
</t>
  </si>
  <si>
    <t>1-2</t>
  </si>
  <si>
    <t xml:space="preserve">Nakład (liczba egzemplarzy) </t>
  </si>
  <si>
    <t>Od innowacyjności do bioróżnorodności</t>
  </si>
  <si>
    <t xml:space="preserve">Głównym celem operacji jest ułatwienie transferu wiedzy i innowacji oraz współpraca pomiędzy rolnikami a organizacjami działającymi na rzecz, rolnictwa podczas dwudniowego szkolenia połączonego z zajęciami terenowymi. Dzięki wykorzystaniu istniejącego potencjału instytucji naukowych i dydaktycznych oraz doradztwa, wzmacniane będą powiązania pomiędzy nauką i praktyką w celu opracowania nowych, innowacyjnych rozwiązań w zakresie rolnictwa oraz wdrażania ich do praktyki rolniczej. W trakcie realizacji operacji szczególny nacisk zostanie położony na aspekt ochrony przyrody w rolnictwie i wynikające 
z niego nowe możliwości. </t>
  </si>
  <si>
    <t xml:space="preserve">dwudniowe szkolenie połączone z zajęciami terenowymi
</t>
  </si>
  <si>
    <t xml:space="preserve">Rolnicy, jednostki działające na rzecz rolników, w tym organizacje przyrodnicze które działają na rzecz ochrony przyrody, doradcy rolniczy z naciskiem na doradców rolnośrodowiskowych,  pracownicy jednostek naukowych. 
</t>
  </si>
  <si>
    <t>53-033 Wrocław,
ul. Zwycięska 8</t>
  </si>
  <si>
    <t>Zajęcia terenowe</t>
  </si>
  <si>
    <t>w tym doradcy</t>
  </si>
  <si>
    <t>Broszura (liczba egzemplarzy)</t>
  </si>
  <si>
    <t>Rolnictwo zaangażowane społecznie – innowacje w rolnictwie</t>
  </si>
  <si>
    <t xml:space="preserve">Celem operacji jest wyjazd szkoleniowy ukazujący możliwości i kierunki działania osobom zainteresowanym wzbogacaniem oferty gospodarstw rolnych o innowacyjne usługi społeczne, a także możliwościami współpracy sektora prywatnego z publicznym. </t>
  </si>
  <si>
    <t>Wyjazd szkoleniowy</t>
  </si>
  <si>
    <t>Rolnicy, przedsiębiorcy, przedstawiciele Lokalnych Grup Działania i organizacji, przedstawiciele lokalnych władz, mieszkańcy obszarów wiejskich Dolnego Śląska, doradcy.</t>
  </si>
  <si>
    <t>w tym liczba przedstawicieli LGD</t>
  </si>
  <si>
    <t>w tym liczba doradców</t>
  </si>
  <si>
    <t>wzrost poziomu wiedzy dot. rolnictwa zaangażowanego społecznie oraz Sieci na rzecz innowacji w rolnictwie i na obszarach wiejskich</t>
  </si>
  <si>
    <t>u 75% uczestników</t>
  </si>
  <si>
    <t>Tradycyjne przetwórstwo mięsa na poziomie gospodarstwa 
a możliwości wdrożenia nowych technik i technologii</t>
  </si>
  <si>
    <t>Operacja zakłada realizację dwudniowego szkolenia z częścią warsztatową przeprowadzoną w przetwórni produkującej wędliny naturalne. Ma na celu zainicjowanie innowacyjnego podejścia do prowadzenia małego gospodarstwa rolnego w oparciu o dywersyfikację działań i zmianę roli rolnika z dostawcy surowców na dostarczyciela przetworzonych produktów wysokiej jakości.</t>
  </si>
  <si>
    <t>dwudniowe szkolenie połączone z warsztatami</t>
  </si>
  <si>
    <t xml:space="preserve">Producenci rolni, doradcy rolniczy, pracownicy jednostek naukowo-badawczych których zainteresowania i działalność koncentrują się wokół tematów związanych z produkcją przetworów mięsnych w gospodarstwie na każdym etapie: od pozyskiwania właściwego surowca do uzyskania wysokiej jakości wyrobu. </t>
  </si>
  <si>
    <t>Warsztat</t>
  </si>
  <si>
    <t>Ulotka (liczba egzemplarzy)</t>
  </si>
  <si>
    <t>Przez innowacyjność do poprawy życia biologicznego gleby</t>
  </si>
  <si>
    <t>Głównym celem operacji jest ułatwienie transferu wiedzy na temat wpływu rolnictwa na kształtowanie dobrej struktury gleby oraz współpraca pomiędzy rolnikami a organizacjami działającymi na rzecz rolnictwa, podczas dwudniowego szkolenia połączonego z prezentacją gospodarstwa oraz  warsztatami polowymi (odkrywka profilu glebowego).</t>
  </si>
  <si>
    <t>dwudniowe szkolenie połączone z prezentacją gospodarstwa oraz warsztatami polowymi</t>
  </si>
  <si>
    <t xml:space="preserve">Szkolenie
</t>
  </si>
  <si>
    <t xml:space="preserve">Rolnicy, producenci rolni, doradcy rolniczy,  
służby działające na rzecz rolnictwa,
jednostki naukowo-badawcze.
</t>
  </si>
  <si>
    <t>Wzrost świadomości dotyczący sieci współpracy i innowacji</t>
  </si>
  <si>
    <t>u 70% uczestników</t>
  </si>
  <si>
    <t>Zwiększenie poziomu wiedzy nt. innowacyjnych rozwiązań w sektorze rolnym</t>
  </si>
  <si>
    <t>u 80% uczestników</t>
  </si>
  <si>
    <t>Zwiększenie poziomu wiedzy w zakresie innowacji</t>
  </si>
  <si>
    <t>Zwiększenie poziomu wiedzy w zakresie tworzenia grup operacyjnych</t>
  </si>
  <si>
    <t>u 40% uczestników</t>
  </si>
  <si>
    <t>Ulotka (nakład egzemplarzy)</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</si>
  <si>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</si>
  <si>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</si>
  <si>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</si>
  <si>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</si>
  <si>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Kujawsko-Pomorski Ośrodek Doradztwa Rolniczego</t>
  </si>
  <si>
    <t>Minikowo           89-122 Minikowo</t>
  </si>
  <si>
    <t>1 i 4</t>
  </si>
  <si>
    <t>Innowacyjne rozwiązania w organizacji chowu i przetwórstwie bydła mięsnego</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</si>
  <si>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</si>
  <si>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</si>
  <si>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</si>
  <si>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liczba broszur</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</si>
  <si>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</si>
  <si>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</si>
  <si>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</si>
  <si>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konferencja, szkolenie praktyczne</t>
  </si>
  <si>
    <t>hodowcy i producenci mleka o stadach powyżej 40 krów, organizacje i związki producentów mleka, służba weterynaryjna, uczniowie i studenci, nauczyciele zawodu, przedstawiciele nauki i doradcy</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</si>
  <si>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</si>
  <si>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</si>
  <si>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</si>
  <si>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45 osób, przedsiębiorcy lub ich przedstawiciele 15 osób, naukowcy i pracownicy jednostek wdrożeniowo-badawczych – 5 osób, doradcy 35 osób</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</si>
  <si>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</si>
  <si>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</si>
  <si>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rolnicy specjalizujący się w uprawach polowych, nauczyciele zawodu i uczniowie szkół rolniczych, doradcy</t>
  </si>
  <si>
    <t>Skracanie łańcucha żywnosciowego w ramach proekologicznej hodowli gęsi.</t>
  </si>
  <si>
    <t>•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t>
  </si>
  <si>
    <t>szkolenie, warsztaty,film promocyjny, impreza wystawienniczo-targowa</t>
  </si>
  <si>
    <t>hodowcy gęsi, rolnicy, pracownicy restauracji, przetwórcy, przedsiebiorcy, pracownicy naukowi, wystawcy i odwiedzający.</t>
  </si>
  <si>
    <t>Kujawsko-Pomorska Wieprzowina produkowana z wykorzystaniem polskiego białka pochodzenia roślinnego.</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</si>
  <si>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alternatywą dla sprowadzanej soi z GMO są według przeprowadzonych badań nasiona krajowych roślin strączkowych. 
</t>
  </si>
  <si>
    <t>hodowcy trzody chlewnej, przetwórcy, restauratorzy, doradcy i konsumenci.</t>
  </si>
  <si>
    <t xml:space="preserve">Zrównoważone użytkowanie zasobów wodnych i glebowych w okresach posusznych - innowacyjne rozwiązania.
</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</si>
  <si>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</si>
  <si>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 xml:space="preserve">liczba przeszkolonych osób </t>
  </si>
  <si>
    <t>producenci rolni, doradcy i naukowcy</t>
  </si>
  <si>
    <t>II Forum Hodowców i Producentów Trzody Chlewnej Kujaw i Pomorza.</t>
  </si>
  <si>
    <t>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t>
  </si>
  <si>
    <t>forum (konferencja)</t>
  </si>
  <si>
    <t>rolnicy, doradcy</t>
  </si>
  <si>
    <t xml:space="preserve">Innowacyjne praktyki hodowlane prezentowane podczas 
Europejskich Targów Hodowlanych w Clermont-Ferrand.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</si>
  <si>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</si>
  <si>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doradcy, specjalisci KPODR, hodowcy, przedstawiciele naukowi UTP</t>
  </si>
  <si>
    <t>Wykorzystanie potencjału nowych odmian roślin uprawnych w rolnictwie zrównoważonym</t>
  </si>
  <si>
    <t xml:space="preserve">Nadrzędnym celem operacji jest wsparcie transferu wiedzy i innowacji w rolnictwie, leśnictwie i na obszarach wiejskich(Priorytet 1) nastąpi to poprzez wymianę wiedzy i doświadczeń pracowników naukowych z zakresu hodowli roślin a rolnikami oraz doradcami. Projekt zakłada również działanie na rzecz tworzenia sieci kontaktów dla doradców i służb wspierających wdrożenie innowacji na obszarach wiejskich w ramach Działania KSOW na lata 2014-2020 (Działanie 2). </t>
  </si>
  <si>
    <t>Rolnicy z województwa kujawsko-pomorskiego, doradcy rolni KPODR Minikowo</t>
  </si>
  <si>
    <t xml:space="preserve">Kujawsko-Pomorski Ośrodek Doradztwa Rolniczego </t>
  </si>
  <si>
    <t xml:space="preserve">Minikowo,              89-122 Minikowo             </t>
  </si>
  <si>
    <t xml:space="preserve">Wyjazd studyjny do  Hodowli Roślin Strzelce, Instytutu Hodowli i Aklimatyzacji Roślin w Radzikowie oraz Instytutu Technologiczno-Przyrodniczego w Falentach </t>
  </si>
  <si>
    <t>„Innowacyjne wykorzystanie kwiatowego pyłku pszczelego w stymulacji wiosennej rodzin pszczelich”</t>
  </si>
  <si>
    <t xml:space="preserve">Celem operacji jest poinformowanie oraz przekazanie pszczelarzom z województwa kujawsko-pomorskiego umiejetności zastosowania nowatorskiej metody stymulacji wiosennej rodzin pszczelich przy użyciu naturalnych składników takich jak miód, pyłek i woda, które spowodują poprawę dynamiki rozwoju rodzin pszczelich już późną zimą i bardzo wczesną wiosną. Jednocześnie wprowadzamy do ula produkty z niego odebrane w poprzednim sezonie, a więc będące dla pszczół naturalne i bezpieczne. Poddanie stymulacyjne naturalnego ciasta znacznie poprawi niewykorzystanie przez wolno rozwijające się rodziny pszczele wczesnego pożytku towarowego jakim jest rzepak ozimy.   Brak dostępu do zróżnicowanego pokarmu białkowego jakim dla pszczół jest pyłek kwiatowy, a nawet okresowe jego niedobory osłabiły naturalną witalność pszczół i mają negatywny wpływ na rozwój rodzin pszczelich. Ważny wpływ mają  również zmiany klimatu, które spowodowały przyśpieszenie i skrócenie okresu kwitnienia ważnych dla pszczelarstwa upraw, będących podstawowym źródłem odbieranego miodu. Środowisko otaczające pszczoły w ciągu ostatnich kilkudziesięciu lat znacznie zmieniło swoją charakterystykę.  Pszczoła miodna nie jest w stanie w tak krótkim tempie nadążyć za tymi zmianami. Jednak obserwacja rodzin pszczelich pozwala zauważyć naturalną skłonność pszczół do dynamicznego rozwoju wiosennego. Niezbędnym w tym okresie do intensywnego znoszenia jajeczek przez matkę pszczelą jest dostęp rodziny pszczelej do kwiatowego pyłku pszczelego, nektaru kwiatowego i wody. W naturalnym środowisku pszczoły nie są w stanie zebrać o tak wczesnej porze roku wystarczających ilości tych produktów, jednocześnie wymaga to lotów w warunkach skrajnie niesprzyjających takich jak niska temperatura powietrza, silny wiatr i krótki okres wystarczającego nasłonecznienia. Dodatkowo ilość pyłku występującego naturalnie jest silnie ograniczona przez kwitnienie tylko nielicznych gatunków roślin głównie wiatropylnych. Innowacyjnym sposobem jest dostarczenie niezbędnych do rozwoju rodziny pszczelej w/w naturalnych produktów, pozytywnie wpływającym na rozwój wiosenny roju. Bezpośrednie poddanie ciasta miodowo-pyłkowego do rodziny pszczelej ogranicza straty w pszczołach, które nie muszą narażać się na warunki atmosferyczne. Upowszechnienie wśród pszczelarzy metody wiosennej stymulacji rodziny pszczelej daje szanse na odbudowę i rozwój pasiek w kujawsko-pomorskim. 
</t>
  </si>
  <si>
    <t xml:space="preserve">                                                                                                                 Warsztaty I</t>
  </si>
  <si>
    <t>Rolnicy i pszczelarze zajmujący się prowadzeniem pasiek</t>
  </si>
  <si>
    <t>Minikowo                          89-122 Minikowo</t>
  </si>
  <si>
    <t>Konferncja</t>
  </si>
  <si>
    <t>Warsztaty II</t>
  </si>
  <si>
    <t>Wykorzystanie innowacyjnych systemów monitorowania agrofagów w uprawach rolniczych.</t>
  </si>
  <si>
    <t xml:space="preserve">Celem operacji jest przygotowanie producentów rolnych do stosowania  wymogów integrowanej ochrony, która zobowiązuje do monitorowania organizmów szkodliwych na plantacjach, określania faktycznego zagrożenia, które w efekcie wpływa na racjonalne wykonywanie zabiegów ochrony roślin. Aby ułatwić rolnikom realizację tego obowiązku istnieje pilna potrzeba edukacji rolników oraz doradców rolniczych w zakresie zastosowania innowacyjnych rozwiązań w ochronie roślin. Wprowadzanie do praktyki rolniczej nowych rozwiązań w zakresie systemów wspomagania podejmowania decyzji w ochronie roślin służą temu celowi. Aby wdrażać i upowszechniać takie przedsięwzięcia należy przeszkolić grupę rolników a także wspierających ich doradców w zakresie monitorowania agrofagów. </t>
  </si>
  <si>
    <t>warsztat 1</t>
  </si>
  <si>
    <t>Rolnicy, sadownicy, doradcy rolni</t>
  </si>
  <si>
    <t>Minikowo               89-122 Minikowo</t>
  </si>
  <si>
    <t>warsztat 2</t>
  </si>
  <si>
    <t>warsztat 3</t>
  </si>
  <si>
    <t>warsztat 4</t>
  </si>
  <si>
    <t>szkolenie 1</t>
  </si>
  <si>
    <t>szkolenie 2</t>
  </si>
  <si>
    <t>stoisko iformacyjno-konsultacyjne</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</si>
  <si>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</si>
  <si>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</si>
  <si>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</si>
  <si>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</si>
  <si>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Lubelska Izba Rolnicza</t>
  </si>
  <si>
    <t>Lublin, ul. Pogodna 50A/2 20-337 Lublin</t>
  </si>
  <si>
    <t>Cykl spotkań informacyjno-aktywizujących promujących Sieć na rzecz innowacji w rolnictwie i na obszarach wiejskich (SIR) w województwie lubelskim</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</si>
  <si>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</si>
  <si>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</si>
  <si>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</si>
  <si>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Lubelski Ośrodek Doradztwa Rolniczego w Końskowoli</t>
  </si>
  <si>
    <t>Końskowola, ul. Pożowska 8  24-130 Końskowola</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</si>
  <si>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</si>
  <si>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Nowoczesne technologie uprawy roli jako innowacyjne wyzwania dla rozwijających się gospodarstw</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</si>
  <si>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</si>
  <si>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</si>
  <si>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 xml:space="preserve"> liczba uczestników operacji</t>
  </si>
  <si>
    <t>rolnicy, grupy rolników, organizacje rolników, doradcy rolniczy, przedstawiciele nauki, instytucji naukowo-badawczych, przedsiębiorcy sektora rolnego</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</si>
  <si>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</si>
  <si>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</si>
  <si>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</si>
  <si>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liczba uczestników seminarium</t>
  </si>
  <si>
    <t>Tworzenie i organizacja grup operacyjnych na rzecz innowacji w rolnictwie i na obszarach wiejskich</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</si>
  <si>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</si>
  <si>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</si>
  <si>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</si>
  <si>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</si>
  <si>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</si>
  <si>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rolnicy, grupy rolników, organizacje rolników, doradcy rolniczy, przedstawiciele nauki, pracownicy instytucji działających na rzecz rozwoju obszarów wiejskich, przedsiębiorcy sektora rolno-spożywczego, przedstawiciele szkół rolniczych</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</si>
  <si>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</si>
  <si>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</si>
  <si>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</si>
  <si>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liczba uczestników wyjazdu szkoleniowo-studyjnego</t>
  </si>
  <si>
    <t>rolnicy, grupy rolników, organizacje rolników, doradcy rolniczy, przedstawiciele nauki, instytucji naukowo-badawczych, przedsiębiorcy</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</si>
  <si>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</si>
  <si>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</si>
  <si>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</si>
  <si>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rolnicy, grupy rolników, posiadacze lasów, przedstawiciele instytutów naukowych/uczelni wyższych (naukowców), przedsiębiorcy sektora rolnego i spożywczego oraz sektorów działających na rzecz sektora rolnego i spożywczego, doradcy rolniczy</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</si>
  <si>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</si>
  <si>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</si>
  <si>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</si>
  <si>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</si>
  <si>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Kalsk 91 
66-100 Sulechów</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</si>
  <si>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</si>
  <si>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</si>
  <si>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</si>
  <si>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3.4</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</si>
  <si>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</si>
  <si>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</si>
  <si>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</si>
  <si>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 xml:space="preserve">Liczba stoisk informacyjno-aktywizacyjnych </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</si>
  <si>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</si>
  <si>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</si>
  <si>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</si>
  <si>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doradcy rolniczych oraz przedstawiciele instytutów naukowych</t>
  </si>
  <si>
    <t>Uprawa bezorkowa  propozycją na innowacje w rolnictwie</t>
  </si>
  <si>
    <t>Głównym celem operacji jest podniesienie poziomu wiedzy na temat stosowania uprawy bezorkowej jako propozycji na innowacje w rolnictwie</t>
  </si>
  <si>
    <t>doradcy rolniczych, przedstawiciele instytutów naukowych, przedsiębiorcy</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</si>
  <si>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</si>
  <si>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</si>
  <si>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</si>
  <si>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</si>
  <si>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</si>
  <si>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</si>
  <si>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</si>
  <si>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</si>
  <si>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 xml:space="preserve">liczba uczestników szkolenia                  </t>
  </si>
  <si>
    <t>rolnicy, doradcy rolni</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</si>
  <si>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</si>
  <si>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</si>
  <si>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rolnicy, doradcy rolni, przedstawiciele nauki</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</si>
  <si>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</si>
  <si>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</si>
  <si>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 xml:space="preserve">rolnicy, doradcy rolni, przedsiębiorcy, przedstawiciele instytucji naukowych
</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</si>
  <si>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</si>
  <si>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</si>
  <si>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</si>
  <si>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Innowacje w odchowie cieląt</t>
  </si>
  <si>
    <t>Celem głównym operacji jest odniesienie poziomu wiedzy i informacji o innowacjach w odchowie cieląt wśród rolników, doradców, przedsiębiorców z terenu województwa lubuskiego o liczbie 40 osób poprzez przeprowadzenie szkolenia z tego zakresu w okresie 3 miesięcy</t>
  </si>
  <si>
    <t xml:space="preserve">rolnicy – hodowcy bydła, doradcy rolni, przedsiębiorcy branży rolniczej, przedstawiciele świata nauki </t>
  </si>
  <si>
    <t>Innowacje w chowie i hodowli bydła na przykładzie francuskich doświadczeń</t>
  </si>
  <si>
    <t>Celem głównym niniejszej operacji jest podniesienie poziomu wiedzy na temat innowacyjnych technologii w produkcji bydła mięsnego wśród 30 rolników, doradców rolniczych, przedsiębiorców sektora rolnego poprzez realizacje wyjazdu studyjnego, w okresie 3 miesięcy</t>
  </si>
  <si>
    <t>rolnicy, hodowcy bydła mięsnego, doradcy rolni, przedsiębiorcy, przedstawiciele instytucji naukowych</t>
  </si>
  <si>
    <t>Wyjazd studyjny do Czech - przykłady i doświadczenia w tworzeniu grup operacyjnych</t>
  </si>
  <si>
    <t>Celem głównym operacji jest podniesienie wiedzy oraz nabycie doświadczenia w zakresie organizacji i funkcjonowania grup operacyjnych wśród rolników, doradców, przedsiębiorców z terenu województwa lubuskiego o liczbie 35 osób poprzez organizację wyjazdu studyjnego do Czech w okresie 4 miesięcy.</t>
  </si>
  <si>
    <t>rolnicy, doradcy rolniczy, predsiębiorcy,  przedstawiciele sektora rolno-spożywczego, przedstawiciele świata nauki</t>
  </si>
  <si>
    <t>Innowacje w produkcji pasz objętościowych dla bydła mlecznego</t>
  </si>
  <si>
    <t>Głównym celem operacji jest dostarczenie wiedzy na temat innowacyjnych rozwiązań w procesie tworzenia pasz objętościowych, z wykorzystaniem różnych technologii oraz doboru i typu materiału, w postaci szkolenia dla rolników, doradców rolnych, przedsiębiorców oraz przedstawicieli świata nauki w liczbie 40 osób w okresie trzech miesięcy</t>
  </si>
  <si>
    <t>rolnicy, doradców rolniczych, przedsiębiorcy, przedstawicieli nauki</t>
  </si>
  <si>
    <t>Konferencja winiarska od innowacyjności do praktyki</t>
  </si>
  <si>
    <t xml:space="preserve">Celem operacji jest podniesienie świadomości w zakresie innowacyjnej uprawy winorośli oraz znaczenie winiarstwa woj. lubuskiego (Strategia Rozwoju Województwa Lubuskiego 2020) we współczesnym świecie, jego wpływu na wiele aspektów życia, wśród 60 uczestników konferencji u okresie 3 miesięcy, 2017 roku. </t>
  </si>
  <si>
    <t>przedsiębiorcy, rolnicy, osoby branży rolniczej - winiarze, doradcy rolni, przedstawiciele świata nauki</t>
  </si>
  <si>
    <t>Wpływ siarki, magnezu, wapnia i mikroelementów na wykorzystanie azotu przez rośliny jako innowacyjne podejście do nawożenia roślin rolniczych.</t>
  </si>
  <si>
    <t>Celem głównym niniejszej operacji jest poszerzenie wiedzy i przekazanie informacji o innowacjach w nawożeniu siarką, magnezem, wapniem i mikroelementami oraz wpływ tego nawożenia na wykorzystanie azotu przez rośliny uprawne przez 45 uczestników przeprowadzonego szkolenia (rolnicy i doradcy rolniczy) w okresie 3 miesięcy.</t>
  </si>
  <si>
    <t>Uprawa pszenicy w systemie strip till</t>
  </si>
  <si>
    <t>Głównym celem operacji jest podniesienie poziomu wiedzy na temat stosowania siewu pasowego (strip till) jako propozycji na innowacje w uprawie pszenicy ozimej w  dobie problemów z dostępnością wody dla roślin uprawnych, wśród rolników, doradców, przedsiębiorców i przedstawicieli instytucji naukowych o liczbie 40 osób, poprzez przeprowadzenie szkolenia w okresie 3 miesięcy.</t>
  </si>
  <si>
    <t>przedsiębiorcy, rolnicy, doradcy rolni, przedstawiciele świata nauki</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</si>
  <si>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</si>
  <si>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</si>
  <si>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</si>
  <si>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</si>
  <si>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Kalsk 91
66-100 Sulechów</t>
  </si>
  <si>
    <t>Budżet brutto operacji
 (w zł)Budżet brutto operacji
 (w zł)</t>
  </si>
  <si>
    <t>Koszty kwalifikowalne operacji
 (w zł)Koszty kwalifikowalne operacji
 (w zł)</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</si>
  <si>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</si>
  <si>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</si>
  <si>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 przedstawiciele jednostek samorządu terytorialnego oraz organizacji pozarządowych</t>
  </si>
  <si>
    <t>Łódzki Ośrodek Doradztwa Rolniczego</t>
  </si>
  <si>
    <t>Łódzki Ośrodek Doradztwa Rolniczego z siedzibą w Bratoszewicach ul. Nowości 32 95-011 Bratoszewice</t>
  </si>
  <si>
    <t>Owady zapylające – szansą na przetrwanie rolnictwa część I</t>
  </si>
  <si>
    <t>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</si>
  <si>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(2) + wyjazd szkoleniowy</t>
  </si>
  <si>
    <t>rolnicy, mieszkańcy obszarów wiejskich, pszczelarze, pracownicy naukowi, doradcy rolni</t>
  </si>
  <si>
    <t>Owady zapylające – szansą na przetrwanie rolnictwa – część II</t>
  </si>
  <si>
    <t>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t>
  </si>
  <si>
    <t>seminarium + wyjazd szkoleniowy</t>
  </si>
  <si>
    <t>liczba uczestników  operacji</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</si>
  <si>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</si>
  <si>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</si>
  <si>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</si>
  <si>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</si>
  <si>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</si>
  <si>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</si>
  <si>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liczba zorganizowanych stoisk</t>
  </si>
  <si>
    <t>Osoby odwiedzające imprezy promocyjno-wystawienniczo-handlowe, których głównym organizatorem lub współorganizatorem jest Łódzki Ośrodek Doradztwa Rolniczego z siedzibą w Bratoszewicach</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</si>
  <si>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</si>
  <si>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</si>
  <si>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</si>
  <si>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Innowacyjne technologie w przetwórstwie owocowo-warzywnym</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</si>
  <si>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</si>
  <si>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producenci owoców i warzyw, doradcy rolni, przetwórcy….</t>
  </si>
  <si>
    <t>Nowości w produkcji trzody chlewnej</t>
  </si>
  <si>
    <t>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t>
  </si>
  <si>
    <t>weterynarze, inseminatorzy, producenci trzody chlewnej oraz doradcy</t>
  </si>
  <si>
    <t>Innowacyjne sposoby ochrony roślin sadowniczych</t>
  </si>
  <si>
    <t>Seminarium (1 dzień), wyjazd studyjny (1 dzień)</t>
  </si>
  <si>
    <t>rolnicy, sadownicy, przetwórcy owoców, pracownicy naukowi, doradcy rolni</t>
  </si>
  <si>
    <t>Innowacyjne sposoby ochrony roślin warzywnych</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</si>
  <si>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</si>
  <si>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</si>
  <si>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Innowacyjne rozwiązania w uprawach ekologicznych, hodowli zwierząt, produkcji biopaliw wdrażane na terenach województwa podlaskiego</t>
  </si>
  <si>
    <t xml:space="preserve"> wyjazd studyjny     </t>
  </si>
  <si>
    <t>rolnicy, hodowcy, doradcy rolni, przedsiębiorcy</t>
  </si>
  <si>
    <t>Działanie informacyjno- aktywizujące brokera innowacji formą identyfikacji problemów w rolnictwie, mogących stanowić podstawę do powstania innowacyjnych grup operacyjnych</t>
  </si>
  <si>
    <t>spotkania innowacyjno-aktywizujące</t>
  </si>
  <si>
    <t>nieokreślona</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</si>
  <si>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</si>
  <si>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 xml:space="preserve">Wyjazd studyjny pn. „Poszukiwanie i przygotowanie potencjalnych członków grup operacyjnych w województwie łódzkim – na przykładzie dobry praktyk z województwa opolskiego”. </t>
  </si>
  <si>
    <t xml:space="preserve">Wyjazd studyjny ma na celu pogłębienie wiedzy na temat działania Współpraca, a także zapoznania uczestników wyjazdu z dobrymi praktykami w tworzeniu i funkcjonowaniu grup operacyjnych na terenie województwa opolskiego. Współpraca partnerów KSOW i SIR, rolników, hodowców, doradców rolnych, przetwórców, przedsiębiorców, przedstawicieli jednostek samorządu terytorialnego, organizacji pozarządowych oraz jednostek naukowych z województwa łódzkiego jest niezbędna do powołania efektywnej grupy na rzecz innowacji EPI w województwie łódzkim. Wyjazd studyjny ma również zachęcić do działania i pokazać osobom zainteresowanym wstąpieniem lub założeniem potencjalnej grupy operacyjnej dobrych praktyk, a także umożliwić wymianę wiedzy z ekspertami  i brokerami z województwa opolskiego. </t>
  </si>
  <si>
    <t>Wyjazd studyjny (2-dniowy)</t>
  </si>
  <si>
    <t>30 osób</t>
  </si>
  <si>
    <t>partnerzy KSOW i SIR z woj. łódzkiego, rolnicy, hodowcy, doradcy rolni, przetwórcy, przedsiębiorcy, przedstawiciele jednostek samorządu terytorialnego i organizacji pozarządowych oraz jednostek naukowych, czyli potencjalni członkowie grup operacyjnych</t>
  </si>
  <si>
    <t>Łódzki Ośrodek Doradztwa Rolniczego z siedzibą w Bratoszewicach</t>
  </si>
  <si>
    <t>Łódzki Ośrodek Doradztwa Rolniczego z siedzibą w Bratoszewicach ul. Nowości 32     95-011 Bratoszewice</t>
  </si>
  <si>
    <t xml:space="preserve">Wyjazd studyjny pn. „Innowacyjne i ekologiczne metody przetwórstwa produktów rolnych szansą na przetrwanie małych gospodarstw rolnych na ziemi łódzkiej” </t>
  </si>
  <si>
    <t>Wyjazd studyjny pn. „Innowacyjne i ekologiczne metody przetwórstwa produktów rolnych szansą na przetrwanie małych gospodarstw rolnych na ziemi łódzkiej”  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</si>
  <si>
    <t>Wyjazd studyjny (3-dniowy)</t>
  </si>
  <si>
    <t>rolnicy, hodowcy, doradcy rolni, przetwórcy, przedsiębiorcy</t>
  </si>
  <si>
    <t>Poszukiwanie i przygotowanie potencjalnych członków grup operacyjnych w województwie łódzkim</t>
  </si>
  <si>
    <t>Identyfikacja i przygotowanie podmiotów województwa łódzkiego do powołania grupy na rzecz innowacji EPI w zakresie produkcji, przetwarzania, standaryzacji, promocji i efektywnego dostarczania do klientów/konsumentów żywności najwyższej jakości. Rozpoznanie i przygotowanie podmiotów odbędzie sie podczas warsztatów  aby  przygotować przedstawicieli podmiotów z sektora publicznego i prywatnego w zakresie innowacji i współpracy na rzecz produkcji żywności wysokiej jakości w województwie łódzkim, natomiast zacieśnienie spółpracy nastąpi podczas wyjazdu studyjnego.</t>
  </si>
  <si>
    <t>warsztaty (4), wyjazd studyjny</t>
  </si>
  <si>
    <t>przedstawiciele sektora publicznego, w tym jednostek samorządu terytorialnego, sektora prytatnego: rolnicy indywiduwalni i prowadzący gospodarstwa rolne oraz firmy przetwórcze i logistyczne, sektora nauki: politechniki, uniwersytety, szkoły wyższe oraz instytuty badawcze, organizacje pozarządowe województwa łódzkiego działające na rzecz rolnictwa i rozwoju wsi</t>
  </si>
  <si>
    <t>Piotr Korwin Kochanowski</t>
  </si>
  <si>
    <t>Jordanów 45, 95-060 Jordanów</t>
  </si>
  <si>
    <t>Dziedzictwo kulinarne powiatu gorlickiego i nowosądeckiego jako element innowacyjności gospodarstw agroturystycznych</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</si>
  <si>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</si>
  <si>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</si>
  <si>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</si>
  <si>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 xml:space="preserve"> ul. Osiedlowa 9, 32-082 Karniowice</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</si>
  <si>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</si>
  <si>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</si>
  <si>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</si>
  <si>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ul. Osiedlowa 9, 32-082 Karniowice</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</si>
  <si>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</si>
  <si>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</si>
  <si>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</si>
  <si>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liczba uczestników operacji (wliczając trenerów)</t>
  </si>
  <si>
    <t xml:space="preserve"> potencjalni uczestnicy grup operacyjnych w tym w szczególności rolnicy, przedsiębiorcy,  przedstawiciele świata nauki a także doradcy, przedstawiciele organizacji branżowych, konsumenckich i samorządu terytorialnego</t>
  </si>
  <si>
    <t>1, 6</t>
  </si>
  <si>
    <t>Innowacje organizacyjne w usługach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</si>
  <si>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</si>
  <si>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</si>
  <si>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</si>
  <si>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</si>
  <si>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</si>
  <si>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</si>
  <si>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</si>
  <si>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 xml:space="preserve"> liczba osób biorących udział w działaniach szkoleniowych</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</si>
  <si>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</si>
  <si>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Ekologiczna uprawa roślin ogrodniczych szansą rozwoju małopolskich gospodarstw.</t>
  </si>
  <si>
    <t xml:space="preserve">Operacja  ma na celu popularyzowanie innowacyjnych i ograniczających nakłady pracy rozwiązań w ekologicznej produkcji ogrodniczej.  Dodatkowo  efektem realizacji operacji będzie  poszerzenie wiedzy rolników w zakresie korzyści płynących ze stosowania zasad produkcji ekologicznej oraz zachęcenie indywidualnych producentów, przetwórców i grup producentów do przestawiania się na ekologiczne metody produkcji.
W ramach operacji zorganizowana zostanie konferencja dla 100 osób z terenu Małopolski poruszająca tematykę  nowoczesnych metod w produkcji ekologicznej. Ponadto planowane jest wydanie i dystrybucja 500 egzemplarzy broszury pod tytułem „Innowacje w ekologicznej uprawie roślin ogrodniczych”.
</t>
  </si>
  <si>
    <t>konferencja,  broszura</t>
  </si>
  <si>
    <t>rolnicy, przedstawiciele doradztwa rolniczego,  przedstawiciele instytucji działających w otoczeniu rolnictwa</t>
  </si>
  <si>
    <t>Liczba wydanych broszur</t>
  </si>
  <si>
    <t>Współpraca przy rozwoju plantacji winorośli i upraw alternatywnych</t>
  </si>
  <si>
    <t>Informowanie i aktywizowanie podmiotów mogących tworzyć grupy operacyjne w ramach działania "Współpraca". Popularyzacja zakładania plantacji winorośli i innych alternetywnych upraw na terenie Małopolski oraz wprowadzania innowacyjnych rozwiązań w plantacjach juz istniejących, zwłaszcza na terenech podgórskich co pozwoli na rozwój zaniedbanych gospodarczo terenów województwa.</t>
  </si>
  <si>
    <t>wyjazd studyjny, konferencja, publikacja</t>
  </si>
  <si>
    <t>rolnicy, przedsiębiory rolni, przedstawiciele podmiotów świadczących usługi doradcze, przedstawiciele nauki, samorządów, organizacji pozarządowych</t>
  </si>
  <si>
    <t>Małopolskie Stowarzyszenie Doradztwa Rolniczego w Krakowie</t>
  </si>
  <si>
    <t>ul. Czysta 21, 31-121 Kraków</t>
  </si>
  <si>
    <t>liczba wydanych egzemplarzy publikacji</t>
  </si>
  <si>
    <t>Nauka praktyce w obszarze innowacyjnych technologii rolniczych w kształtowaniu i ochronie środowiska</t>
  </si>
  <si>
    <t xml:space="preserve"> konferencja (3)</t>
  </si>
  <si>
    <t>producenci rolni zajmujący się produkcją zwierzęcą, przedsiębiorcy działający w branży rolniczej w zakresie biogazowni, użytkownicy TUZ</t>
  </si>
  <si>
    <t>Mazowiecki Ośrodek Doradztwa Rolniczego</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</si>
  <si>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</si>
  <si>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</si>
  <si>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t>
  </si>
  <si>
    <t>przyszli partnerzy biorący udział w utworzeniu i funkcjonowaniu MPNT, rolnicy, producenci rolni</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</si>
  <si>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</si>
  <si>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</si>
  <si>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</si>
  <si>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 xml:space="preserve">doradcy rolniczy,rolnicy, producenci rolni, przetwórcy i inni mieszkańcy terenów wiejskich. </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</si>
  <si>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</si>
  <si>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</si>
  <si>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</si>
  <si>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liczba uczestników  wyjazdu studyjnego</t>
  </si>
  <si>
    <t>mieszkańcy obszarów wiejskich: rolnicy, właściciele gospodarstw agroturystycznych i obiektów turystyki wiejskiej, właściciele zagród edukacyjnych, przedstawiciele stowarzyszeń i innych organizacji wspierających rozwój turystyki, doradcy rolniczy</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</si>
  <si>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</si>
  <si>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</si>
  <si>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</si>
  <si>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</si>
  <si>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</si>
  <si>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</si>
  <si>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</si>
  <si>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</si>
  <si>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Z SIRem do innowacji</t>
  </si>
  <si>
    <t>Publikacja/materiał drukowany</t>
  </si>
  <si>
    <t>ulotka</t>
  </si>
  <si>
    <t>30 000 szt.</t>
  </si>
  <si>
    <t>rolnicy, przedsiębiorcy, mieszkańcy obszarów wiejskich, doradcy, przedstawiciele jednostek naukowo badawczych</t>
  </si>
  <si>
    <t>Mazowiecki Ośrodek Doradztwa Rolniczego z siedzibą w Warszawie</t>
  </si>
  <si>
    <t>02-456 Warszawa, ul. Czereśniowa 98</t>
  </si>
  <si>
    <t>5 000 szt.</t>
  </si>
  <si>
    <t>Promocja wielopodmiotowego podejścia do tematu innowacyjności w rolnictwie tj. skupianie nauki, praktyki i doradztwa czego przykładem jest działanie „Współpraca” w ramach którego będą tworzone grupy operacyjne łączące naukowców, rolników, przedsiębiorców Celem operacji jest zaprojektowanie i wydruk ulotki i broszury, które pomogą nie tylko promować SIR i działanie „Współpraca”, ale także przyczynią się również do wzrostu wiedzy i świadomości na temat budowania sieci współpracy partnerskiej. Będą skutkować także pozyskiwaniem kolejnych partnerów zarejestrowanych w bazie partnerów SIR.</t>
  </si>
  <si>
    <t>02-456 Warszawa, ul. Czereśniowa 99</t>
  </si>
  <si>
    <t>Dobre praktyki w obszarze innowacji i wdrażaniu działania "Wspólpraca" w rolnictwie Węgier i Austrii</t>
  </si>
  <si>
    <t xml:space="preserve">  </t>
  </si>
  <si>
    <t>Przetwórstwo owocowo-warzywne na poziomie gospodarstwa, obszarem partnerstwa do współpracy w ramach PROW na lata 2014-2020</t>
  </si>
  <si>
    <t xml:space="preserve">Konferencja umożliwi zainicjowanie grupy operacyjnej ukierunkowanej na przetwórstwo owocowo-warzywne na poziomie gospodarstwa, będącej beneficjentem działania "Współpraca", dzięki wymianie wiedzy i umiejętności, pomiędzy producentami owoców i warzyw, przedstawicielami jednostek naukowych, przetwórcami żywności, doradcami, również konsumentami. Ułatwi nawiązanie partnerskiej współpracy skupiającej naukowców, rolników, przedsiębiorców i doradców. Ważnym aspektem będzie przekazanie wiedzy na temat nowych technologii i innowacyjnych rozwiązań w zakresie przetwórstwa owoców i warzyw. Uczestnicy konferencji będą stanowić grupę potencjalnych beneficjentów działania Współpraca. Poprzez udział w operacji zostanie podniesiona świadomość w zakresie możliwości zwiększenia dochodu gospodarstwa oraz aktywizacja ich do dywersyfikacji dochodu, co stanowi szansę na poprawę jakości ich życia oraz promocję wsi jako miejsca do godnego życia i rozwoju zawodowego, a także zainicjować współpracę w grupach operacyjnych. </t>
  </si>
  <si>
    <t>rolnicy, przedsiębiorcy, przedstawiciele jednostek naukowo badawczych, doradcy</t>
  </si>
  <si>
    <t>Poprawa bazy paszowej dla bydła z zastosowaniem innowacyjnych rozwiązań w przygotowaniu i zadawaniu pasz.</t>
  </si>
  <si>
    <t>rolnicy, przedsiębiorcy, doradcy, przedstawiciele jednostek naukowo badawczych</t>
  </si>
  <si>
    <t>Wydłużenie okresu produkcji warzyw pod osłonami poprzez wprowadzenie nowoczesnych konstrukcji tuneli foliowych z podwójną folią i pompowanych powietrzem</t>
  </si>
  <si>
    <t>Gospodarstwa specjalizujące się w uprawach pod osłonami boryka się z problemami związanymi z rentownością i opłacalnością produkcji. Odpowiedzią na te problemy jest możliwość korzystania z najnowszych technologii i osiągnięć nauki, we współpracy z przedstawicielami jednostek naukowo-badawczych., dodatkowo korzystając ze wsparcia finansowego ze środków unijnych, które oferuje działanie „Współpraca”. Realizacja operacji ma przyczynić się do wskazania możliwości wydłużenia okresu produkcji pod osłonami dzięki zastosowaniu nowatorskich rozwiązań w postaci tuneli pompowanych powietrzem z podwójną folią wszystkie te założone cele mogą być zrealizowane</t>
  </si>
  <si>
    <t>rolnicy, mieszkańcy obszarów wiejskich, doradcy, przedsiębiorcy</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</si>
  <si>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</si>
  <si>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</si>
  <si>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</si>
  <si>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</si>
  <si>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ul. Główna 1,     49-330 Łosiów</t>
  </si>
  <si>
    <t>nakład katalogu</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</si>
  <si>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</si>
  <si>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</si>
  <si>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</si>
  <si>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</si>
  <si>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ul. Główna 1,    49-330 Łosiów</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</si>
  <si>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</si>
  <si>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</si>
  <si>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</si>
  <si>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</si>
  <si>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liczba uczetsników warsztatów</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</si>
  <si>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</si>
  <si>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</si>
  <si>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rolnicy, przedsiębiorstwa przetwórstwa rolno-spożywczego, przedsiębiorstwa działające na rzecz sektora rolnego i spożywczego, mieszkańcy obszarów wiejskich, studenci</t>
  </si>
  <si>
    <t>Wydanie publikacji pt.: "Zrozumieć innowacje w rolnictwie" - tytuł roboczy</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</si>
  <si>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</si>
  <si>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</si>
  <si>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Zrozumieć innowacje w rolnictwie i na obszarach wiejskich – ponadregionalna wymiana doświadczeń w zakresie funkcjonowania SIR na przykładzie działań tworzenia sieci kontaktów i wdrażania innowacji na obszarach wiejskich</t>
  </si>
  <si>
    <t>Celem operacji jest: ułatwienie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</si>
  <si>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</si>
  <si>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</si>
  <si>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liczba zajęć warsztatowych</t>
  </si>
  <si>
    <t>zasięg geograficzny</t>
  </si>
  <si>
    <t>lokalny/regionalny</t>
  </si>
  <si>
    <t>Szkolenie w formie warsztatów pt.: „Przedsiębiorczość na obszarach wiejskich – innowacyjność organizacyjna i marketingowa”</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</si>
  <si>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</si>
  <si>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</si>
  <si>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t>
  </si>
  <si>
    <t>ul. Główna 1,49-330 Łosiów</t>
  </si>
  <si>
    <t>Rolnictwo precyzyjne drogą do zwiększenia innowacyjności rolnictwa</t>
  </si>
  <si>
    <t>Upowszechnienie wiedzy w zakresie innowacyjnych rozwiązań w rolnictwie, produkcji żywności, leśnictwie i na obszarach wiejskich</t>
  </si>
  <si>
    <t>rolnicy, producenci rolni, przedsiębiorcy z branży rolniczej, doradcy rolni</t>
  </si>
  <si>
    <t>Opolski Ośrodek Doradztwa Rolniczego z siedzibą w Łosiowie</t>
  </si>
  <si>
    <t>49-330 Łosiów, ul. Główna 1</t>
  </si>
  <si>
    <t>Wyjazd studyjny pn.: "Innowacyjne formy współdziałania producentów rolnych"</t>
  </si>
  <si>
    <t>Wspieranie rozwoju przedsiębiorczości na obszarach wiejskich oraz tworzenia sieci współpracy partnerskiej dotyczącej rolnictwa i obszarów wiejskich, przez podnoszenie poziomu wiedzy i umiejętności w tych zakresach</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</si>
  <si>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</si>
  <si>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</si>
  <si>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</si>
  <si>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 xml:space="preserve"> liczba  uczestników operacji</t>
  </si>
  <si>
    <t>mieszkańcy województwa podkarpackiego w tym: rolnicy, przetwórcy, przedsiębiorcy branży spożywczej,  doradcy, pracownicy instytucji naukowych</t>
  </si>
  <si>
    <t>Podkarpacki Ośrodek Doradztwa Rolniczego</t>
  </si>
  <si>
    <t xml:space="preserve"> 
36-040 Boguchwała  
ul. Suszyckich 9</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</si>
  <si>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</si>
  <si>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</si>
  <si>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t>
  </si>
  <si>
    <t xml:space="preserve">
36-040 Boguchwała  
ul. Suszyckich 9</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</si>
  <si>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</si>
  <si>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</si>
  <si>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</si>
  <si>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</si>
  <si>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</si>
  <si>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</si>
  <si>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</si>
  <si>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</si>
  <si>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</si>
  <si>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rolnicy, przetwórcy, przedsiębiorcy w tym branży spożywczej, doradcy, pracownicy instytucji naukowych, instytucji okołorolniczych. </t>
  </si>
  <si>
    <t>liczba uczestników spotkań</t>
  </si>
  <si>
    <t>liczba uczestników wyjazdów</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</si>
  <si>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</si>
  <si>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</si>
  <si>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liczba osób biorących udział w wyjeździe studyjnym</t>
  </si>
  <si>
    <t>80 osób</t>
  </si>
  <si>
    <t xml:space="preserve">36-040 Boguchwała  
ul. Suszyckich 9  </t>
  </si>
  <si>
    <t xml:space="preserve">Konferencja pn. Innowacyjne metody w chowie bydła mlecznego i mięsnego zmierzające do produkcji wysokiej jakości markowego mleka i mięsa  </t>
  </si>
  <si>
    <t>II -  IV</t>
  </si>
  <si>
    <t>36-040 Boguchwała 
ul. Suszyckich 9</t>
  </si>
  <si>
    <t>Wyjazd studyjny  do Austrii jako działanie na rzecz tworzenia sieci kontaktów  dla osób wdrażających innowacje na obszarach wiejskich.</t>
  </si>
  <si>
    <t>35 osób</t>
  </si>
  <si>
    <t>III  - IV</t>
  </si>
  <si>
    <t xml:space="preserve">Wyjazd studyjny do Czech – „Pierwsze doświadczenia w tworzeniu i funkcjonowaniu grup operacyjnych.”
</t>
  </si>
  <si>
    <t>40 osób</t>
  </si>
  <si>
    <t>Grupą docelową, do której skierowane będą zaproszenia to: partnerzy KSOW i SIR z woj. podkarpackiego, rolnicy, doradcy rolni, przetwórcy, przedsiębiorcy, przedstawiciele jednostek samorządu terytorialnego, oraz jednostek naukowych. Wyjazd studyjny skierowany jest do potencjalnych członków grupy operacyjnej, osób zainteresowanych założeniem takiej grupy, bądź udziałem w takiej grupie.  W operacji uczestniczyć będzie 40 osób.</t>
  </si>
  <si>
    <t>36-040 Boguchwała  
ul. Suszyckich 9</t>
  </si>
  <si>
    <t>1,2,3,4,6</t>
  </si>
  <si>
    <t>1,2,4,5</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</si>
  <si>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</si>
  <si>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</si>
  <si>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</si>
  <si>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Instytut Włókien Naturalnych i Roślin Zielarskich</t>
  </si>
  <si>
    <t>ul. Wojska Polskiego 71 B, 
60-630 Poznań</t>
  </si>
  <si>
    <t>nakład poradnika</t>
  </si>
  <si>
    <t>nakład ulotki</t>
  </si>
  <si>
    <t>nakład folderu</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</si>
  <si>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</si>
  <si>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</si>
  <si>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 xml:space="preserve"> rolnicy zainteresowani tworzeniem grup producenckich z tzw. Grup inicjatywnych oraz doradcy rolni </t>
  </si>
  <si>
    <t>Podlaski Ośrodek Doradztwa Rolniczego</t>
  </si>
  <si>
    <t>Szepietowo Wawrzyńce 64, 18-210 Szepietowo</t>
  </si>
  <si>
    <t>Technologia uprawy soi w rejonach północno-wschodniej Polski</t>
  </si>
  <si>
    <t>Dotarcie z informacją do rolników poprzez transfer wiedzy do praktyki rolniczej, które docelowo mogą być wdrażane w szerszej skali w regionie.</t>
  </si>
  <si>
    <t xml:space="preserve"> doradcy rolni i rolnicy</t>
  </si>
  <si>
    <t>Pokaz innowacyjnych metod zwalczania omacnicy prosowianki w kukurydzy i zapoznanie się z zaleceniami ochrony roślin w wersji internetowej.</t>
  </si>
  <si>
    <t>Podniesienie wiedzy rolników z zakresu innowacyjnych metod zwalczania omacnicy prosowianki.</t>
  </si>
  <si>
    <t>pokaz</t>
  </si>
  <si>
    <t>rolnicy z województwa podlaskiego uprawiający kukurydzę na masę zieloną i na ziarno oraz doradcy rolniczy</t>
  </si>
  <si>
    <t>porady</t>
  </si>
  <si>
    <t xml:space="preserve">liczba odbiorców </t>
  </si>
  <si>
    <t xml:space="preserve">rolnicy z województwa podlaskiego </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</si>
  <si>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</si>
  <si>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</si>
  <si>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</si>
  <si>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</si>
  <si>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</si>
  <si>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</si>
  <si>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</si>
  <si>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</si>
  <si>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</si>
  <si>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</si>
  <si>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</si>
  <si>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1,5,6</t>
  </si>
  <si>
    <t>1,3,4,5</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</si>
  <si>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</si>
  <si>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</si>
  <si>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producenci rolni, doradcy rolni, przedsiębiorcy sektora rolnego lub spożywczego (w tym gastronomii) przedsiębiorcy z branży działania na rzecz sektora rolnego i spożywczego, funkcjonariusze służb mundurowych.</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</si>
  <si>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</si>
  <si>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</si>
  <si>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mieszkańcy obszarów wiejskich, rolnicy, doradcy rolni</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</si>
  <si>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</si>
  <si>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</si>
  <si>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 xml:space="preserve">liczba uczestników operacji:
1 publikacja (2000 szt.) </t>
  </si>
  <si>
    <t>przedsiębiorcy z sektora rolno-spożywczego i gastronomii , właściciele gosp. agroturystycznych prowadzących żywienie gości, producenci rolni</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</si>
  <si>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</si>
  <si>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</si>
  <si>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 xml:space="preserve">wyjazd studyjny, </t>
  </si>
  <si>
    <t>liczba uczestników operacji:</t>
  </si>
  <si>
    <t>doradcy rolni, producenci rolni</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</si>
  <si>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</si>
  <si>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</si>
  <si>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</si>
  <si>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przedsiębiorcy, rolnicy, doradcy rolni, przedstawiciele in stytucji wspieracjących wielofunkcyjny rozwój obszarów wiejskich</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</si>
  <si>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</si>
  <si>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</si>
  <si>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 xml:space="preserve">rolnicy, doradcy rolni, </t>
  </si>
  <si>
    <t>Przeprowadzenie cyklu warsztatów tematycznych dotyczących promowania innnowacyjnych metod zapobiegających znoszeniu środków ochrony roślin</t>
  </si>
  <si>
    <t>Uświadomienie rolnikom stosującym pestycydy negatywnych skutków znoszenia środków ochrony roślin oraz przedstawienie praktyczne sposobów walki ze znoszeniem.</t>
  </si>
  <si>
    <t xml:space="preserve">rolnicy, </t>
  </si>
  <si>
    <t>1,4,6</t>
  </si>
  <si>
    <t>Organizacja seminarium wyjazdowego dla pszczelarzy woj. podlaskiego</t>
  </si>
  <si>
    <t>Uzyskanie wiedzy z zakresu pszczelarstwa, wymiana doświadczeń, poznanie najlepszych praktyk z zakresu prowadzenia pasieki, zapobieganie chorobom pszczół.</t>
  </si>
  <si>
    <t>pszczelarze, osoby zainteresowane hodowla pszczół, członkowie organizacji, doradcy rolni</t>
  </si>
  <si>
    <t>Przedsiębiorczość na obszarach wiejskich województwa podlaskiego - przykłady innowacyjnych przedsięwzięć</t>
  </si>
  <si>
    <t>Promocja pozarolniczej działalności gospodarczej oraz upowszechnianie informacji o ciekawych innowacyjnych pozarolniczych przedsięwzięciach gospodarczych na wsi</t>
  </si>
  <si>
    <t>liczba wywiadów</t>
  </si>
  <si>
    <t>mieszckańcy obszarów wiejskich , rolnicy</t>
  </si>
  <si>
    <t>1,3,4,5,6</t>
  </si>
  <si>
    <t>Innowacyjne rozwiązania w energetyce odnawialnej w woj. podlaskim</t>
  </si>
  <si>
    <t>Wymiana wiedzy, doświadczeń i zapoznanie się z innnowacyjymi rozwiązaniami w regionie woj. podlaskiego z zakresu odnawialnych zrodek energii.</t>
  </si>
  <si>
    <t>rolnicy, doradcy mieszkańcy obszarów wiejskich</t>
  </si>
  <si>
    <t>Innowacyjne podejście w urynkowieniu żywności wysokiej jakości</t>
  </si>
  <si>
    <t>Uzyskanie wiedzy na temat rejestracji  produktów na Liście Produktów Tradycyjnych oraz zasad ubiegania się o oznaczenia unijne: Chroniona Nazwa Pochodzenia, Chronione Oznaczenie Geograficzne, Gwarantowana Tradycyjna Specjalność.</t>
  </si>
  <si>
    <t>szkolenie, ulotka</t>
  </si>
  <si>
    <t>przetwórcy i właściciele gospodarstw, wytwarzający podlaski produkt regionalny, uczestnicy podlaskiego kulinarnego szlaku, uczestnicy konkursu Nazse Kulinarne Dziedzictwo, doradcy rolni</t>
  </si>
  <si>
    <t>Ogrodoterapia- innowacyjne wykorzystanie roslin ozdobnych</t>
  </si>
  <si>
    <t>Zaznajomienie doradców rolnych, rolników/mieszkańców obszarów wiejskich  zajmujących się agroturystyką tematem ogrodoterapii.</t>
  </si>
  <si>
    <t>doradcy rolni, rolnicy, mieszkańcy obszarów wiejskich zajmujacych się agroturystyką</t>
  </si>
  <si>
    <t>Wyjzad studyjny na Litwę pn. wymiana doswiadczeń w zakresie konsolidacji producentów mleka</t>
  </si>
  <si>
    <t>Celem operacji jest poszerzenie wiedzy i wymiana doswiadczeń w zakresie działań grupowych i  innowacyjnych w rolnictwie, produkcji żywności na obszarach wiejskich. Wyjazd studujny dla producentów mleka gdzie zostaną przedstawione szanse i wyzwania w zakresie stosowania innowacji, szczególnie pod kątem działań konsolidacyjnych (m.in. grupy operacyjne)</t>
  </si>
  <si>
    <t>uczestników</t>
  </si>
  <si>
    <t>rolnicy, doradcy rolniczy i in. podmioty zaangażowane w działania grupowe producentów i we wdrazanie innowacji w sektorz mleczarskim (naukowcy, przedsiębiorcy) z terenu woj. podlaskiego.</t>
  </si>
  <si>
    <t>Podlaski Ośrodek Doradzywa Rolniczego w Szepietowie</t>
  </si>
  <si>
    <t>Partnerstwo szansą na rozwój lokalnego produktu tradycyjnego</t>
  </si>
  <si>
    <t xml:space="preserve">Celem operacji jest stworzenie sieci współpracy partnerskiej przez lokalnych producentów tradycyjnych wyrobów spożywczych, podmioty prowadzące małą gastronomię w oparciu o lokalne, tradycyjne produkty, włascicieli gospodarstw agroturystycznych żywiących gości, doradców rolniczych i organizacje wspierajace rozwój produktów lokalnych. Przybliżenie producentom zagadnień: Wspólna marka – metody tworzenia wspólnej marki oraz promocja i marketing, szlak kulinarny jako narzędzie promocyjne i marketingowe, wspólne działania zmierzające do rozwoju obszarów wiejskich.
</t>
  </si>
  <si>
    <t>szkolenie
wyjazd studyjny
konferencja</t>
  </si>
  <si>
    <t>lokalni producenci wyrobów spożywczych oraz podmiotów prowadzacych mała gastronomię w oparciu o lokalne produkty z wykorzystaniem podlaskiej tradycji, właścicieli gospodarstw agroturystycznych zywiacych gosci, doradców rolniczych oraz przedstawicieli organizacji wspierających rozwój produktu regionalnego.</t>
  </si>
  <si>
    <t>Konsolidacja producentów wołowiny z wykorzystaniem dobrych praktyk - seminarium, wyjazd studyjny</t>
  </si>
  <si>
    <t>Ułatwienie transferu wiedzy i innowacji w rolnictwie i na obszarach wiejskich.  Przedmiotem operacji będzie zapoznanie się z organizacją przedsiębiorstwa produkującego wołowinę sezonowaną na terenie woj. śląskiego.</t>
  </si>
  <si>
    <t xml:space="preserve">Szkolenie
wyjazd studyjny
</t>
  </si>
  <si>
    <t>rolnicy, producenci wołowiny, przedsiębiorcy, doradcy rolniczy i przedstawiciele świata nauki zainteresowani utworzeniem grupy operacyjnej z terenu woj. podlaskiego</t>
  </si>
  <si>
    <t>Seminaria dotyczące łaczenia producentów rolnych i innych podmiotów mogacych skorzystać z działania Współpraca w ramach PROW 2014-202</t>
  </si>
  <si>
    <t>Celem operacji jest umozliwienie transferu wiedzy i innowacji, przedstawienie dobrych praktyk nt. innowacyjnych rozwiązan w rolnictwie (technologia rol.-owies ozimy, przetwórstwo na poziomie gospodarstwa, ekologiczna produkcja roślinna i zwierzęca. Przybliżenie gospodarstwom najnowszych wymagań, uwarunkowań, przepisów, agrotechniki przez specjalistów z jednostek naukowy i innych podmiotów.</t>
  </si>
  <si>
    <t>rolnicy, doradcy rolniczy, przedstawiciele przedsiębiorców, producenci żywności, naukowcy</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</si>
  <si>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</si>
  <si>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</si>
  <si>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</si>
  <si>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</si>
  <si>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Pomorski Ośrodek Doradztwa Rolniczego</t>
  </si>
  <si>
    <t>Lubań, ul. Tadeusza Maderskiego 3, 83-422 Nowy Barkoczyn</t>
  </si>
  <si>
    <t>nakład broszury</t>
  </si>
  <si>
    <t xml:space="preserve">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</si>
  <si>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</si>
  <si>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</si>
  <si>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</si>
  <si>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</si>
  <si>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</si>
  <si>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</si>
  <si>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</si>
  <si>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</si>
  <si>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Promocja innowacji w technice rolniczej i przetwórstwie.</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</si>
  <si>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</si>
  <si>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</si>
  <si>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</si>
  <si>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Innowacyjna Wieś - Pomorskie spotkanie z nauką rolniczą</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</si>
  <si>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</si>
  <si>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</si>
  <si>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</si>
  <si>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</si>
  <si>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</si>
  <si>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</si>
  <si>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42-200 Częstochowa, ul.Wyszyńskiego 70/126</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</si>
  <si>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</si>
  <si>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</si>
  <si>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</si>
  <si>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Śląski Ośrodek Doradztwa Rolniczego</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</si>
  <si>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</si>
  <si>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</si>
  <si>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</si>
  <si>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</si>
  <si>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</si>
  <si>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Propagowanie nowoczesnych  technologii w chowie 
bydła mlecznego – roboty udojowe</t>
  </si>
  <si>
    <t>Celem operacji jest przekazanie wiedzy i propagowanie innowacyjnych rozwiązań technologicznych stosowanych w hodowli bydła mlecznego- robotów udojowych</t>
  </si>
  <si>
    <t>konferencja, wyjazd studyjny</t>
  </si>
  <si>
    <t>producenci mleka z powiatu lublinieckiego i ościennych oraz doradcy rolni</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</si>
  <si>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</si>
  <si>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</si>
  <si>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</si>
  <si>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</si>
  <si>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Innowacyjność w chowie i hodowli świń. 
Nowoczesna i kompleksowa produkcja prosiąt</t>
  </si>
  <si>
    <t xml:space="preserve">Celem operacji jest transfer wiedzy oraz możliwości zastosowania innowacyjnych rozwiązań w produkcji trzody chlewnej. </t>
  </si>
  <si>
    <t>Konferencja (2)</t>
  </si>
  <si>
    <t>Hodowcy i producenci trzody chlewnej,  doradcy</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</si>
  <si>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</si>
  <si>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przykładów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</si>
  <si>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</si>
  <si>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</si>
  <si>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</si>
  <si>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</si>
  <si>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</si>
  <si>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</si>
  <si>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1,2,3,6</t>
  </si>
  <si>
    <t>Innowacyjny model uprawy roślin w 
systemie rynnowym- w tym nowoczesna uprawa truskawki (system daszkowy)</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</si>
  <si>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</si>
  <si>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 (2)</t>
  </si>
  <si>
    <t>Rolnicy, lokalne grupy działania, podmioty wspierające produkcje rolną, podmioty działające na rzecz rozwoju obszarów wiejskich</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</si>
  <si>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</si>
  <si>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</si>
  <si>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(2), wyjazd studyjny</t>
  </si>
  <si>
    <t xml:space="preserve">liczba uczestników seminarium  </t>
  </si>
  <si>
    <t>Grupę docelową stanowić będą potencjalni i przyszli hodowcy i producenci królików woj. Śląskim i doradcy rolniczy.</t>
  </si>
  <si>
    <t>Śląska platforma innowacji – stoisko informacyjne SIR na XXV KWR</t>
  </si>
  <si>
    <t>promocja Sieci na rzecz innowacji w rolnictwie i na obszarach wiejskich a tym samym promocja innowacji w  rolnictwie, leśnictwie i produkcji żywności.</t>
  </si>
  <si>
    <t>liczba zorganizowanych stoisk dotyczących SIR</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</si>
  <si>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</si>
  <si>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</si>
  <si>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</si>
  <si>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 xml:space="preserve">zorganizowane konferencje </t>
  </si>
  <si>
    <t>rolnicy, przedsiębiorcy rolni, doradcy, przedstawiciele jednostek naukowych, przedstawiciele instytucji związanych z rolnictwem i instytucji okołorolniczych m. in. MRiRW, ARiMR, ARR, ANR,KRUS</t>
  </si>
  <si>
    <t xml:space="preserve"> liczba uczestników konferencji</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</si>
  <si>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</si>
  <si>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</si>
  <si>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 xml:space="preserve">doradcy rolni, rolnicy, przedsiębiorcy działający na obszarach wiejskich, naukowcy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</si>
  <si>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</si>
  <si>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</si>
  <si>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</si>
  <si>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Wzmocnienie mechanizmów transferu wiedzy i innowacji dla podmiotów z sektora rolnego w powiecie bielskim - wyjazd studyjno – konsultacyjny do producenta wysokojakościowych miodów pitnych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</si>
  <si>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</si>
  <si>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wyjazd studyjno - konsultacyjny</t>
  </si>
  <si>
    <t>przedstawiciele gospodarstw rolnych, doradcy rolni, przedsiębiorcy rolno- spożywczy z powiatu bielskiego</t>
  </si>
  <si>
    <t>Zapoznanie z innowacyjnymi rozwiązaniami w hodowli odmian zbóż i rzepaku. Wyjazd studyjny do  SDOO Pawłowice</t>
  </si>
  <si>
    <t>rolnicy uprawiający zboża i rzepak, doradcy, oraz przedstawiciele instytucji działających na rzecz pol-skiego rolnictwa z województwa śląskiego</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</si>
  <si>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</si>
  <si>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</si>
  <si>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</si>
  <si>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</si>
  <si>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</si>
  <si>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</si>
  <si>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</si>
  <si>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</si>
  <si>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</si>
  <si>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 xml:space="preserve">Zapoznanie z projektami badawczymi ochrony pszczół w Republice Czeskiej szansą wprowadzenia innowacji w polskim pszczelarstwie. </t>
  </si>
  <si>
    <t xml:space="preserve">Celem operacji  jest ułatwienie tworzenia oraz funkcjonowania sieci kontaktów pomiędzy pszczelarzami z Polski oraz naukowcami i pszczelarzami z Czech,zapoznanie się z innowacjami wprowadzanymi przez Instytut Pszczelarstwa w Dol,wymiana fachowej wiedzy naukowej przekazanej przez instytut naukowy, przeniesienie przykładów dobrych praktyk z terenu Czech na teren południowej Polski -województwa śląskiego </t>
  </si>
  <si>
    <t>pszczelarze z województwa śląskiego, doradcy oraz osoby zainteresowane tematyką pszczelarstwa</t>
  </si>
  <si>
    <t>Uprawa ziół, ich innowacyjne wykorzystanie szansą rozwoju obszarów wiejskich powiatu kłobuckiego</t>
  </si>
  <si>
    <t>Celem operacji jest pokazanie dobrych praktyk i innowacji w zakresie produkcji ziół, ich wykorzystania jako źródła dochodu w gospodarstwach rolnych i wpływu na rozwój obszarów wiejskich powiatu kłobuckiego</t>
  </si>
  <si>
    <t xml:space="preserve">rolnicy, doradcy, przedstawiciele LGD </t>
  </si>
  <si>
    <t xml:space="preserve">
Innowacyjne metody zarządzania gospodarstwem rolnym z wykorzystaniem ICT
</t>
  </si>
  <si>
    <t>Celem operacji jest poznanie nowości-innowacji w aplikacjach komputerowych dla gospodarstw rolnych</t>
  </si>
  <si>
    <t>rolnicy, doradcy rolniczy</t>
  </si>
  <si>
    <t>Innowacyjne sposoby ograniczania niskiej emisji gazów cieplarnianych na obszarach wiejskich</t>
  </si>
  <si>
    <t xml:space="preserve">Celem operacji jest przedstawienie  rolnikom, przedsiębiorcom rolnym oraz doradcom innowacyjnych rozwiązań stosowanych w rolnictwie  mających doprowadzić do ograniczenia niskiej emisji gazów cieplarnianych w celu  przeciwdziałania dalszemu ocieplaniu się atmosfery. Operacja  zmierza do interaktywnego powiązania dużego potencjału naukowo – badawczego instytutu branżowego z  praktyką rolniczą przy współudziale doradztwa rolniczego w zakresie innowacyjnych niskoemisyjnych praktyk rolniczych. . </t>
  </si>
  <si>
    <t>rolnicy, przedsiębiorcy rolni oraz doradcy rolni</t>
  </si>
  <si>
    <t xml:space="preserve">
Innowacyjne rozwiązania w hodowli i organizacji chowu bydła mięsnego.
</t>
  </si>
  <si>
    <t xml:space="preserve">Celem realizacji operacji jest przedstawienie hodowcom bydła opasowego, rolnikom , przedsiębiorcom oraz doradcom rolniczym, innowacji technicznych i technologicznych w  hodowli i organizacji chowu bydła mięsnego. </t>
  </si>
  <si>
    <t xml:space="preserve">rolnicy, doradcy, </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</si>
  <si>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</si>
  <si>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</si>
  <si>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</si>
  <si>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Świętokrzyski Ośrodek Doradztwa Rolniczego</t>
  </si>
  <si>
    <t>Modliszewice, ul. Piotrkowska 30, 26-200 Końskie</t>
  </si>
  <si>
    <t>Innowacyjne technologie przetwórstwa owoców i warzyw w nauce i praktyce z wykorzystaniem finansowania przetwarzania produktu ogrodniczego i wprowadzania go do obrotu w ramach Programu Rozwoju Obszarów Wiejskich na lata 2014 – 2020.</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</si>
  <si>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</si>
  <si>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</si>
  <si>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</si>
  <si>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2, 3, 6</t>
  </si>
  <si>
    <t>Stymulowanie rozwoju rynku produktów regionalnych poprzez markę Świętokrzyska Kuźnia Smaków</t>
  </si>
  <si>
    <t>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t>
  </si>
  <si>
    <t xml:space="preserve">
szkolenie (4), seminarium wyjazdowe, certyfikacja podmiotów, strona internetowa
</t>
  </si>
  <si>
    <t xml:space="preserve"> rolnicy, w tym prowadzący działalność agroturystyczną i  przetwórczą oraz  przedsiębiorcy i wytwórcy produktu tradycyjnego</t>
  </si>
  <si>
    <t>certyfikacja</t>
  </si>
  <si>
    <t>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</si>
  <si>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</si>
  <si>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</si>
  <si>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1-dniowe szkolenie z wyjazdem studyjnym</t>
  </si>
  <si>
    <t xml:space="preserve">rolnicy, podmioty doradcze, producenci pasz, maszyn i urządzeń rolniczych, przetwórcy rolno-spożywczy, </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</si>
  <si>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</si>
  <si>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</si>
  <si>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</si>
  <si>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</si>
  <si>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</si>
  <si>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szkolenie z wyjazdem studyjnym</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</si>
  <si>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</si>
  <si>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</si>
  <si>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</si>
  <si>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Konferencja,  wyjazd studyjny </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</si>
  <si>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</si>
  <si>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Nakład broszury</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</si>
  <si>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</si>
  <si>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</si>
  <si>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</si>
  <si>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</si>
  <si>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</si>
  <si>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</si>
  <si>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</si>
  <si>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Warmińsko-Mazurski Ośrodek Doradztwa Rolniczego</t>
  </si>
  <si>
    <t xml:space="preserve">Dobre praktyki i innowacyjne rozwiązania w gospodarstwach ogrodniczych na terenie województwa warmińsko-mazurskiego </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</si>
  <si>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</si>
  <si>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</si>
  <si>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</si>
  <si>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</si>
  <si>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</si>
  <si>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</si>
  <si>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wydruk broszur</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</si>
  <si>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</si>
  <si>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</si>
  <si>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</si>
  <si>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liczba mieszkańców województwa warmińsko-mazurskiego do których dotrze informacja o SIR</t>
  </si>
  <si>
    <t>ok. 10 tys.</t>
  </si>
  <si>
    <t>Grupę docelową operacji będą stanowili rolnicy oraz mieszkańcy obszarów wiejskich z woj. warmińsko-mazurskiego, jak również przedsiębiorcy z branży rolno-spożywczej</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</si>
  <si>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</si>
  <si>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</si>
  <si>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</si>
  <si>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Liczba uczestników seminarium</t>
  </si>
  <si>
    <t>liczba artykułów</t>
  </si>
  <si>
    <t>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</si>
  <si>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</si>
  <si>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</si>
  <si>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</si>
  <si>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liczba uczestników spotkania informacyjno-szkolenowego i warsztatów
</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</si>
  <si>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</si>
  <si>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liczba ankiet</t>
  </si>
  <si>
    <t>liczba uczestników szkoleń terenowych</t>
  </si>
  <si>
    <t>Upowszechnianie innowacyjnych rozwiązań rolnictwa precyzyjnego w gospodarstwach rolnych</t>
  </si>
  <si>
    <t>Upowszechnienie wiedzy nt. innowacji w rolnictwie precyzyjnym, wymiana doświadczeń  i informacji między specjalistami oraz rolnikami, nawiązanie kontaków pomiędzy rolnikami a doradcami. Zamierzeniem operacji jest przedstawienie korzyści płynących z rolnictwa prezycyzyjnego jako przykładu na na zastosowanie innowacji w rolnictwie. Temat operacji: 2 i 10</t>
  </si>
  <si>
    <t>Wyjazd studyjny, publikacja (broszura), prasa (artykuł)</t>
  </si>
  <si>
    <t>Ankieta ex-ante i ex-post</t>
  </si>
  <si>
    <t>94 ankiety</t>
  </si>
  <si>
    <t>rolnicy, doradcy rolni - liczba osób 47</t>
  </si>
  <si>
    <t>Kreatywna wieś - gospodarstwo opiekuńcze jako innowacyjny kierunek działalności pozarolniczej</t>
  </si>
  <si>
    <t>Upowszechnienie wiedzy nt. prowadzenia gospodarstwa opiekuńczego jako innowacyjnego kierunku działalności pozarolniczej, aktywizacja mieszkańców obszarów wiejskich w celu tworzenia gospodarstw opiekuńczych. Temat opieracji: 1, 2, 8, 9</t>
  </si>
  <si>
    <t>Ankieta ex-ante i ex- post</t>
  </si>
  <si>
    <t>50 ankiet</t>
  </si>
  <si>
    <t>rolnicy, domownicy rolników, przedstawiwiciele ekonomii społecznej, doradcy - liczba osób 25</t>
  </si>
  <si>
    <t>II - III kwartał</t>
  </si>
  <si>
    <t>Warmińsko-Mazurskie Forum Innowacji w rolnictwie i na obszarach wiejskich</t>
  </si>
  <si>
    <t xml:space="preserve">Stworzenie otwartej platformy umożliwiającej transfer wiedzy i przedstawienie dobrych praktyk nt. innowacyjnych rozwiązań w rolnictwie i na obszarach wiejskich. Ułatwienie poszukiwania partnerów do tworzenia i organizacji grup operacyjnych, które mogłyby zostać beneficjentami działania "Współpraca". </t>
  </si>
  <si>
    <t>seminarium, publikacja, cykl artykułów</t>
  </si>
  <si>
    <t xml:space="preserve">rolnicy, doradcy rolniczy, przedstawiciele świata nauki, przedstawiciele przedsiębiorców </t>
  </si>
  <si>
    <t>ul. Lubelska 43 A, 10-410 Olsztyn</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</si>
  <si>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</si>
  <si>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</si>
  <si>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</si>
  <si>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Wielkopolski Ośrodek Doradztwa Rolniczego</t>
  </si>
  <si>
    <t>60-163 Poznań, ul.Sieradzka 29</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</si>
  <si>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</si>
  <si>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</si>
  <si>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</si>
  <si>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</si>
  <si>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</si>
  <si>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</si>
  <si>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</si>
  <si>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</si>
  <si>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</si>
  <si>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</si>
  <si>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</si>
  <si>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</si>
  <si>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</si>
  <si>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</si>
  <si>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Obsługa stoisk informacyjno – promocyjnych Krajowej Sieci na rzecz innowacji w rolnictwie i na obszarach wiejskich</t>
  </si>
  <si>
    <t>Celem operacji jest: aktywizacja mieszkańców obszarów wiejskich do współpracy na rzecz innowacji, upowszechnienie wiedzy na temat innowacyjnych rozwiązań w rolnictwie</t>
  </si>
  <si>
    <t>stoisko informacyjno-promocyjne</t>
  </si>
  <si>
    <t>liczba stoisk informacyjno-promocyjnych</t>
  </si>
  <si>
    <t>producenci rolni, rolnicy i mieszkańcy obszarów wiejskich, przedstawiciele instytucji naukowych oraz doradcy rolniczy</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</si>
  <si>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</si>
  <si>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</si>
  <si>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</si>
  <si>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</si>
  <si>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liczba publikacji internetowych</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</si>
  <si>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</si>
  <si>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</si>
  <si>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</si>
  <si>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</si>
  <si>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</si>
  <si>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</si>
  <si>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</si>
  <si>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</si>
  <si>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</si>
  <si>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</si>
  <si>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</si>
  <si>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</si>
  <si>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</si>
  <si>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producenci rolni, mieszkańcy obszarów wiejskich, przedstawiciele instytucji państwowych oraz doradcy</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</si>
  <si>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</si>
  <si>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</si>
  <si>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</si>
  <si>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</si>
  <si>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</si>
  <si>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</si>
  <si>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</si>
  <si>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Współpraca wsparciem dla innowacyjnych działań w hodowli buraka cukrowego</t>
  </si>
  <si>
    <t>Celem operacji jest ułatwienie nawiązania współpracy pomiędzy potencjalnymi partnerami w celu utworzenia grup operacyjnych. Tematyka operacji dotyczy działania "Współpraca" oraz zagadnień związanych z hodowlą buraka cukrowego</t>
  </si>
  <si>
    <t>wyjazd studyjny (2)</t>
  </si>
  <si>
    <t>Postęp genetyczny produkcji zwierzęcej w harmonijnej relacji ze środowiskiem</t>
  </si>
  <si>
    <t>Celem operacji jest ułatwienie nawiązania współpracy pomiędzy potencjalnymi partnerami w celu utworzenia grup operacyjnych. Tematyka operacji dotyczy działania "Współpraca", zagadnień związanych z postępem genetycznym produkcji zwierzęcej oraz zachowaniem różnorodności genetycznej</t>
  </si>
  <si>
    <t>seminarium połączone z warsztatami</t>
  </si>
  <si>
    <t>hodowcy, rolnicy indywidualni, pracownicy produkcji zwierzęcej, przedstawiciele instytucji naukowo-badawczych, uczniowie szkół rolniczych i studenci kierunków rolniczych, doradcy rolni</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</si>
  <si>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</si>
  <si>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</si>
  <si>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</si>
  <si>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</si>
  <si>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Zachodniopomorski Ośrodek Doradztwa Rolniczego</t>
  </si>
  <si>
    <t>Barzkowice                                    73-134 Barzkowice</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</si>
  <si>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</si>
  <si>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</si>
  <si>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</si>
  <si>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Barzkowice                                     73-134 Barzkowice</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</si>
  <si>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</si>
  <si>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</si>
  <si>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</si>
  <si>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Barzkowice                                      73-134 Barzkowice</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</si>
  <si>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</si>
  <si>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</si>
  <si>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</si>
  <si>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drukowane materiały informacyjne i promocyjne</t>
  </si>
  <si>
    <t>rolnicy, dzierżawcy, przedstawiciele grup producenckich, jednostki naukowo-badawcze oraz producenci nawozów i środków ochrony roślin, którzy współpracują z producentami maszyn rolniczych w zakresie efektywnego nawożenia i racjonalnej ochrony chemicznej</t>
  </si>
  <si>
    <t>Barzkowice                                        73-134 Barzkowice</t>
  </si>
  <si>
    <t>nie znana</t>
  </si>
  <si>
    <t>drukowane materiały informacyjne</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</si>
  <si>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</si>
  <si>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</si>
  <si>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</si>
  <si>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</si>
  <si>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</si>
  <si>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Barzkowice                                       73-134 Barzkowice</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</si>
  <si>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</si>
  <si>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</si>
  <si>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</si>
  <si>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</si>
  <si>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</si>
  <si>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Barzkowice                                          73-134 Barzkowice</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</si>
  <si>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</si>
  <si>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</si>
  <si>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</si>
  <si>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</si>
  <si>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Towarowe gospodarstwa ekologiczne – przykładem innowacyjnych rozwiązań technologicznych</t>
  </si>
  <si>
    <t>Celem realizacji operacji jest transfer a zarazem popularyzacja wiedzy w zakresie produkcji ekologicznej na skalę towarową pośród uczestników projektu a także informacji o możliwości wsparcia finansowego poprzez działanie  Rolnictwo Ekologiczne oraz działanie Współpraca w ramach PROW 2014-2020. Ponadto celem jest wskazanie możliwości zwiększenia rentowności gospodarstw i ich konkurencyjności poprzez promowanie innowacyjnych technologii upraw w rolnictwie ekologicznym : produkcji warzywniczej, produkcji nasiennej zbóż i produkcji sadowniczej.  Wskazywanie obszarów niszowych dla rolnictwa ekologicznego. Wymiana wiedzy fachowej oraz dobrych praktyk pomiędzy uczestnikami projektu. Tematyka obejmuje:Upowszechnianie wiedzy w zakresie innowacyjnych rozwiązań w rolnictwie, produkcji żywności, leśnictwie i na obszarach wiejskich.</t>
  </si>
  <si>
    <t>rolnicy, przedstawiciele grup producenckich, jednostki naukowo-badawcze oraz producenci nawozów i środków ochrony roślin dopuszczonych do produkcji ekologicznej, a także producenci maszyn rolniczych</t>
  </si>
  <si>
    <t xml:space="preserve">Barzkowice                               73-134 Barzkowice </t>
  </si>
  <si>
    <t>Celem jest popularyzacja innowacyjnych rozwiązań marketingowych i organizacyjnych dotyczących tworzenia profesjonalnej oferty agroturystycznej w zakresie edukacji w tych gospodarstwach oraz tworzenia sieci współpracy między usługodawcami.  Operacja poprzez rozpowszechnianie dobrych praktyk i aktywizowanie różnych grup społecznych na rzecz propagowania nowych rozwiązań wpisuje się w priorytet PROW 2014-2020 dotyczący wspierania transferu wiedzy i innowacji w rolnictwie oraz na obszarach wiejskich. Realizuje również cel KSOW w zakresie aktywizacji mieszkańców wsi na rzecz podejmowania inicjatyw w zakresie rozwoju obszarów wiejskich, w tym kreowania miejsc pracy na terenach wiejskich poprzez działania aktywizujące i konsolidujące podmioty działające w branży agroturystycznej.</t>
  </si>
  <si>
    <t>właściciele gospodarstw agroturystycznych, doradcy rolni, przedstawiciele Lokalnych Grup Działania i Stowarzyszeń Agroturystycznych – łącznie 40 osób</t>
  </si>
  <si>
    <t>Przetwórstwo mleka sposobem na dywersyfikację dochodów.</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</si>
  <si>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</si>
  <si>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hodowcy krów mlecznych oraz kóz, jak również  doradcy i mieszkańcy obszarów wiejskich</t>
  </si>
  <si>
    <t>Możliwości rozwoju gospodarstw ekologicznych</t>
  </si>
  <si>
    <t>partnerzy SIR, rolnicy ekologiczni, doradcy rolni, przedstawiciele instytucji wspierających rolnictwo, osoby zainteresowane ww. tematyką - z terenu województwa zachodniopomorskiego</t>
  </si>
  <si>
    <t>Nowe spojrzenie na gospodarkę pasieczną</t>
  </si>
  <si>
    <t>2 konferencje</t>
  </si>
  <si>
    <t>grupą docelową projektu będą 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doradcy</t>
  </si>
  <si>
    <t>Transfer najnowszych wyników doświadczeń w chowie i hodowli królików do gospodarstw rodzinnych</t>
  </si>
  <si>
    <t>Niewielki odsetek hodowców w województwie zachodniopomorskim zrzeszonych jest w różnych organizacjach np. Szczecińskim Związku Hodowców Gołębi Rasowych, Drobiu Ozdobnego i Królików, Środkowopomorskim Związku Hodowców Gołębi Rasowych i Drobnego Inwentarza w Koszalinie, Stargardzkie Stowarzyszenie Hodowców Gołębi i Drobnego Inwentarza czy też Okręgowym Związku Hodowców Zwierząt Futerkowych w Nowogardzie. Rozdrobnienie oraz samodzielne funkcjonowanie gospodarstw nie daje możliwości eksperymentowania oraz wprowadzania nowych rozwiązań w zakresie technologii produkcji, żywienia, reprodukcji czy warunków utrzymania zwierząt. Organizacja seminarium pozwoli na przedstawienie danej grupie możliwości tworzenia sieci współpracy partnerskiej, zasad tworzenia grup roboczych oraz możliwości pozyskiwania funduszy na opracowywanie, wdrażanie nowych lub znacznie udoskonalonych praktyk, procesów, technologii chowu i hodowli królików. Utworzenie grupy docelowej składającej się z naukowców, doradców mających bezpośredni kontakt z hodowcami oraz samych hodowców pozwoli na stworzenie partnerstw działających na rzecz realizacji innowacyjnych projektów.</t>
  </si>
  <si>
    <t>seminarium, wyjazd studyjny</t>
  </si>
  <si>
    <t xml:space="preserve">Grupa docelowa operacji składająca się z trzech kategorii podmiotów: przedstawicieli sektora naukowego, doradców i hodowców </t>
  </si>
  <si>
    <t>Podniesienie poziomu wiedzy i umiejętności w zakresie aktywizacji  mieszkańców obszarów wiejskich wśród ok. 80 pracowników, członków zarządów, rad oceniających oraz członków LGD z obszaru Dolnego Śląska. Dla tych osób planowane jest przeprowadzenie szkoleń. Tematy zgodne z § 17 ust. 1 pkt  9 rozporządzenia rozporządzenia Ministra Rolnictwa i Rozwoju Wsi z dnia 17 stycznia 2017 r. w sprawie krajowej sieci obszarów wiejskich w ramach Programu Rozwoju Obszarów Wiejskich na lata 2014–2020</t>
  </si>
  <si>
    <t>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t>
  </si>
  <si>
    <t>Ze względu na charakter operacji grupę docelową stanowią: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</si>
  <si>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Grupa docelowa serów pleśniowych, kobiety w wieku od około 30 do 50 lat zamieszkujące duże aglomeracje miejskie. Grupa została wybrana ze względu na preferencje zakupowe, klienci znający produkt chętnie wysłuchają ciekawych informacji na temat innowacji w przetwórstwie mleka. . Grupa wybrana ze względu na zainteresowanie produktami wytwarzanymi na Dolnym Śląsku. Osoby młode są zainteresowane innowacjami w procesie obróbki mleka do celu wytworzenia twarogu regionalnego.</t>
  </si>
  <si>
    <t xml:space="preserve">Celem konkursu jest:
1.Popularyzowanie wśród młodzieży szkół rolniczych znajomości zagrożeń i zasad    bezpiecznej pracy w rolnictwie,
2.Kształtowanie umiejętności praktycznego zastosowania wiedzy z zakresu    ergonomii oraz bezpieczeństwa i higieny pracy oraz ułatwianie
   transferu wiedzy i innowacji w rolnictwie i leśnictwie oraz na obszarach wiejskich,
3.Szerzenie idei bezpiecznej pracy wśród przyszłych młodych rolników a za ich    pośrednictwem  aktywizowanie  mieszkańców wsi na rzecz podejmowania inicjatyw   w zakresie rozwoju obszarów wiejskich, w tym kreowania bezpiecznych miejsc pracy na terenach wiejskich,
4.Promowanie najlepszych uczniów oraz szkół rolniczych w środowisku wiejskim i oświatowym,
5.Rozwijanie zainteresowań uczniów i zwiększenie ich udziału we wdrażaniu inicjatyw  na rzecz rozwoju obszarów wiejskich.
</t>
  </si>
  <si>
    <t>Seminarium pn. „Od zagrody do gospody – wieprzowina ras rodzimych 
na kujawsko-pomorskich stołach”</t>
  </si>
  <si>
    <t>Uniwersytet Przyrodniczy                      
w Lublinie</t>
  </si>
  <si>
    <t>Prowadzenie działań edukacyjnych na rzecz zrównoważonego rozwoju w oparciu o tradycje kulturowe i innowacyjne podejście do rozwoju przedsiębiorczości na wsi oraz aktywizacji społecznej mieszkańców.</t>
  </si>
  <si>
    <t>Aktywizacja i integracja mieszkańców Gminy Niedrzwica Duża na rzecz inicjatyw w zakresie wielokierunkowego rozwoju gminy, a także promocja i zwiększenie rozwoju gospodarczego, zwiększenie zasięgu informacji o dostępnych usługach i produktach poprzez targi.</t>
  </si>
  <si>
    <t>Realizacja operacji przyczyni się do promocji rolnictwa ekologicznego na terenie województwa lubuskiego  a także na szczeblu krajowym w tym głównie przetwórstwa żywności na poziomie gospodarstwa.
Dzięki realizacji niniejszej operacji zwiększy się rozpoznawalność ekologicznych produktów żywnościowych, będzie okazją do nawiązania kontaktów producentów z konsumentami a także zwiększenia wiedzy nt. możliwości organizacji produkcji w gospodarstwie rolnym i na obszarach wiejskich.</t>
  </si>
  <si>
    <t xml:space="preserve">Celem operacji jest propagowanie zasad bezpieczeństwa i higieny pracy w rolnictwie.
Olimpiada jest również metodą poszerzenia wiedzy na tematy związane z prawno- ekonomicznym prowadzeniem gospodarstwa domowego. </t>
  </si>
  <si>
    <t>Operacja obejmuje zrealizowanie konkursu, który jest działaniem cyklicznym i przyczynia się do kształtowania świadomości proekologicznej rolników, co może prowadzić do poprawy jakości wytwarzanej żywności. Celem jest popularyzacja rolnictwa ekologicznego i nagrodzenie efektów pracy gospodarzy dochowujących wszystkich wymogów niezbędnych dla uzyskania certyfikatu rolnictwa ekologicznego, a także identyfikacja i szerzenie praktyk w zakresie zrównoważonego rozwoju obszarów wiejskich poprzez promocję rolnictwa ekologicznego, wdrażanie takich rozwiązań w gospodarstwach oraz rozpowszechnianie wiedzy z zakresu rolnictwa ekologicznego.
Operacja dotyczy tematów:
• upowszechnianie wiedzy w zakresie systemów jakości żywności, o których mowa w art. 16 ust. 1 lit. a lub b rozporządzenia nr 1305/2013,
• upowszechnianie wiedzy w zakresie optymalizacji wykorzystywania przez mieszkańców obszarów wiejskich zasobów środowiska naturalnego,
• upowszechnianie wiedzy w zakresie dotyczącym zachowania różnorodności genetycznej roślin lub zwierząt.</t>
  </si>
  <si>
    <r>
      <t xml:space="preserve">Wyjazd studyjny stworzy polskim rolnikom możliwość porównania warunków produkcyjnych krajów, które odwiedzą do warunków polskich, a spotkania i bezpośrednie rozmowy na temat cen płodów rolnych, kosztów produkcji i polityk agrarnych odwiedzanych krajów dadzą pełny, prawdziwy obraz sektora rolnego Ukrainy i Rumunii. Wizyta pozwoli na sprawdzenie czy przy uwzględnieniu uwarunkowań prawnych, ekonomicznych, organizacyjnych i społecznych możliwa będzie bezkonfliktowa współpraca polsko – ukraińsko – rumuńska, mająca na celu promocję zrównoważonego rozwoju obszarów wiejskich tej części Europy oraz pozwoli na znalezienie ewentualnych płaszczyzn współpracy. Wizyta przyczyni się również do większego udziału rolników z tych trzech krajów we wdrażaniu inicjatyw, które 
w długofalowej konsekwencji pozytywnie wpłyną na rozwój obszarów wiejskich tego rejonu Europy. Bezpośrednie spotkania z rolnikami, wymiana doświadczeń i nawiązanie kontaktów indywidualnych umożliwią wymianę wiedzy i innowacji pomiędzy rolnikami tych krajów. Wyjazd da odpowiedź na pytanie czy rolnictwo ukraińskie i rumuńskie jest realnym zagrożeniem dla polskich rolników.
</t>
    </r>
    <r>
      <rPr>
        <b/>
        <sz val="11"/>
        <rFont val="Calibri"/>
        <family val="2"/>
        <charset val="238"/>
        <scheme val="minor"/>
      </rPr>
      <t>Temat operacj</t>
    </r>
    <r>
      <rPr>
        <sz val="11"/>
        <rFont val="Calibri"/>
        <family val="2"/>
        <charset val="238"/>
        <scheme val="minor"/>
      </rPr>
      <t>i: Wspieranie tworzenia sieci współpracy partnerskiej dotyczącej rolnictwa i obszarów wiejskich przez podnoszenie poziomu wiedzy w tym zakresie. Wymiana poglądów, doświadczeń, nawiązanie indywidualnych kontaktów oraz poznanie oczekiwań i ekonomicznych możliwości zainteresowanych bezkonfliktową współpracą stron stanie się punktem wyjścia do stworzenia potencjalnej sieci współpracy partnerskiej dotyczącej rolnictwa i obszarów wiejskich. Znalezienie niszy dla współpracy będzie korzystne dla wszystkich stron i sprawi, że nieuchronna globalizacja nie doprowadzi do bankructwa polskich rolników</t>
    </r>
  </si>
  <si>
    <t>Podkarpaccy rolnicy i hodowcy podczas wystaw mogą zaprezentować swój dorobek hodowlany, przekazując jednocześnie swoją wiedzę innym rolnikom. Towarzyszące Regionalnej Wystawie Zwierząt Hodowlanych Dni Otwartych Drzwi stanowią platformę szerzenia wiedzy o nowych technikach i technologiach w produkcji rolniczej, stanowiąc miejsce wymiany doświadczeń. Korzystając z licznej rzeszy odwiedzających, zarówno mieszkańców wsi, jak też miast liczni wystawcy i producenci mają okazję promować swoje osiągnięcia, nawiązywać kontakty handlowe, zaś firmy z branży spożywczej, biorąc udział w konkursach na najlepszy produkt regionalny mają szanse na promocję w mediach. Liczny udział młodych rolników odwiedzających wystawę, jak również prezentujących swój dorobek stanowi zachętę dla nich na dalszy rozwój, przyswojenie sobie wiedzy i umiejętności oraz przyczynek do rozwoju przedsiębiorczości na terenach wiejskich województwa podkarpackiego.
Prezentacja firm zaopatrzenia rolnictwa towarzysząca Wystawie pozwala rolnikom odwiedzającym imprezę zapoznać się z ofertą skierowaną do nich i zapoznać się z innowacyjnymi rozwiązaniami z zakresu techniki (wystawa maszyn), środków do produkcji (firmy nawozowe, nasienne, środków ochrony roślin), wsparcia instytucjonalnego i finansowego ( ARR, ARiMR, ANR, banki, towarzystwa ubezpieczeniowe, instytuty naukowe i badawcze). Operacja realizuje kryteria tematyczne: upowszechnianie wiedzy w zakresie optymalizacji wykorzystywania przez mieszkańców obszarów wiejskich zasobów środowiska naturalnego oraz upowszechnianie wiedzy w zakresie dotyczącym zachowania różnorodności genetycznej roślin i zwierząt.</t>
  </si>
  <si>
    <t>Niska aktywność wiejskiej społeczności, brak integracji aktywnych i nieaktywnych zawodowo rolników, osób starszych zmarginalizowanych i niepełnosprawnych wśród mieszkańców terenów wiejskich stanowi problem, którego efektem jest wysokie bezrobocie i niewielkie zaangażowanie w życie publiczne, promocję życia na wsi i rozwoju obszarów wiejskich.
Celem operacji jest rozpowszechnienie możliwości i pokazanie kierunków pozyskiwania dodatkowego źródła dochodów wśród mieszkańców wsi, m.in. poprzez promocję kultury i tradycji
Operacja w formie imprezy plenerowej ma na celu dotarcie do jak najszerszej grupy odbiorców jednocześnie angażując lokalnych twórców ludowych, rzemieślników i ludzi pragnących działać dla dobra i rozwoju swoich miejscowości oraz promocję terenów wiejskich pokazując, że wieś może być jednocześnie tradycyjna z bogatą kulturą i jednocześnie nowoczesna. 
Konkurs i warsztaty przyczynią się do zaangażowania ww. grup w życie wsi. Ponadto zaangażują w pozyskiwanie starych tradycyjnych receptur , zwyczajów i tradycji.</t>
  </si>
  <si>
    <t>Głównym celem zamierzonej operacji jest upowszechnienie dobrej praktyki włączania mieszkańców wsi w działalność społeczną, aktywizującą jej różne grupy wiekowe i społeczne, poprzez poznawanie swojej historii i dziedzictwa kulturowego, a także ich szeroką promocję, co stwarza klimat wsi przyjaznej dla życia jej mieszkańcom.
Jest on bardzo istotny, ponieważ upowszechnianie dobrych wzorów i praktyk pozwalających na aktywne włączanie w działalność społeczną różnych grup mieszkańców wsi powinno stać się jednym z działań priorytetowych dla wszystkich instytucji i programów wspierających rozwój obszarów wiejskich. Poznanie własnej historii i tradycji jest najlepszym sposobem na wyrobienie wśród mieszkańców wsi poczucia dumy ze spuścizny przodków, umożliwienie identyfikacji z miejscowością i regionem oraz świadome utożsamienie się z jego dziedzictwem. Taka postawa znacząco wpływa na zaakceptowanie swojej wsi jako miejsca do życia. Osiągnięcie celów planuje się poprzez zaprezentowanie historii działalności Zespołu Ludowego „Górniacy” z Kolbuszowej Górnej w wydawnictwie książkowym (publikacja), który jest jednym z najstarszych zespołów folklorystycznych, działających na terenie województwa podkarpackiego a także na terenie Lasowiaków (Puszcza Sandomierska). Zatem szczegółowymi celami planowanej operacji będą:
opracowanie i opublikowanie wydawnictwa oraz dystrybucja ww. publikacji: przekazanie do ośrodków kultury z terenu obejmującego zasięg zasiedlenia grupy etnograficznej Lasowiaków, instytucji naukowo – badawczych, kultury oraz wśród folklorystów i regionalistów z terenu województwa podkarpackiego.</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</si>
  <si>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zainteresowanych podmiotów we wdrażaniu inicjatyw na rzecz rozwoju obszarów wiejskich poprzez przygotowanie stoisk kulinarnych z produktami lokalnymi oraz udział w  konkursie kulinarnym  na najlepszy produkt ze śliwką. Udział podmiotów zajmujących się wytwarzaniem produktów lokalnych w imprezie kulturalnej POWIDLAKI 2017 pozwoli na promocję produktów przez nich wytwarzanych na szerszą skalę. Z uwagi na fakt, że Powidlaki odwiedza co roku kilka tysięcy osób, a stoiska z produktami lokalnymi cieszą się ogromną popularnością będzie to doskonała okazja do promocji tych produktów. Dodatkowo udział w Konkursie kulinarnym „Najlepszy produkt ze śliwką” zmotywuje uczestników do przygotowania nie tylko dobrych produktów, ale także ładnego stoiska które będzie przyciągać uczestników imprezy do odwiedzania.
Operacja realizuje temat promocji jakosci życia na wsi lub promocji wsi jako miejsca do życia i rozwoju zawodowego.</t>
  </si>
  <si>
    <t>Celem operacji jest podniesienie świadomości o rynku produktów lokalnych, ich pochodzeniu oraz możliwościach pozyskania wsparcia finansowego na promocję produktów lokalnych. Organizacja zadania „Kulinarnym szlakiem Galicji – promocja smaków regionu”  umożliwi stworzenie miejsc wystawowych w postaci stoisk Promocji dziedzictwa kulinarnego regionu oraz stoisk prezentujących potrawy dziedzictwa kulinarnego, które przyczynią się do budowania świadomości społeczności lokalnej dotyczącej upowszechniania produktu lokalnego oraz Promocji polskiej wsi w kraju. Pokazy kulinarno – edukacyjne przyczynią się do zrealizowania zakładanego celu, którym będzie przeprowadzenie warsztatów poświęconych promocji zrównoważonego rozwoju obszarów wiejskich. W ramach organizowanych zadań całego przedsięwzięcia, przeprowadzona będzie akcja informowania społeczeństwa i potencjalnych beneficjentów o polityce rozwoju obszarów wiejskich i wsparciu finansowym. Operacja realizuje temat promocji jakosci życia na wsi lub promocji wsi jako miejsca do życia i rozwoju zawodowego.</t>
  </si>
  <si>
    <t xml:space="preserve">Realizacja celu, jakim jest zwiększenie udziału zainteresowanych stron we wdrażaniu inicjatyw na rzecz rozwoju obszarów wiejskich, przyczyni się do zaktywizowania podmiotów zajmujących się wytwarzaniem lokalnych tradycyjnych produktów kulinarnych oraz do wzrostu zainteresowania kontynuowaniem tych tradycji przez ludzi młodych, szczególnie osoby do 35 roku życia mieszkające na obszarach wiejskich. 
Celem operacji jest promowanie i zachęcanie ludzi młodych, szczególnie osób do 35 roku życia mieszkających na obszarach wiejskich, do kultywowania tradycji wytwarzania lokalnych tradycyjnych produktów kulinarnych. 
Cele szczegółowe operacji: 
- aktywizacja mieszkańców, w szczególności z obszarów wiejskich, na rzecz podejmowania inicjatyw na rzecz rozwoju obszarów wiejskich poprzez organizację i uczestnictwo w wydarzeniu promującym kultywowanie lokalnych tradycji, promowania lokalnego dziedzictwa kulturowego oraz promocję lokalnych produktów kulinarnych, 
- zwiększenie udziału 7 zainteresowanych podmiotów we wdrażaniu inicjatyw na rzecz rozwoju obszarów wiejskich poprzez przygotowanie stoisk kulinarnych z produktami lokalnymi oraz udział w I Powiatowym Konkursie na Tradycyjny Produkt Kulinarny Powiatu Niżańskiego, a także dotarcie z informacją o walorach Województwa Podkarpackiego do osób młodych poprzez organizację quizu wiedzy o Województwie Podkarpackim i Powiecie Niżańskim.  </t>
  </si>
  <si>
    <r>
      <rPr>
        <b/>
        <sz val="11"/>
        <rFont val="Calibri"/>
        <family val="2"/>
        <charset val="238"/>
        <scheme val="minor"/>
      </rPr>
      <t xml:space="preserve"> Cel operacji: </t>
    </r>
    <r>
      <rPr>
        <sz val="11"/>
        <rFont val="Calibri"/>
        <family val="2"/>
        <charset val="238"/>
        <scheme val="minor"/>
      </rPr>
      <t xml:space="preserve"> Rozwijanie współpracy międzynarodowej w  zakresie OZE przez LGD-y mające ten temat w LSR-ach. </t>
    </r>
    <r>
      <rPr>
        <b/>
        <sz val="11"/>
        <rFont val="Calibri"/>
        <family val="2"/>
        <charset val="238"/>
        <scheme val="minor"/>
      </rPr>
      <t xml:space="preserve">Przedmiot operacji: </t>
    </r>
    <r>
      <rPr>
        <sz val="11"/>
        <rFont val="Calibri"/>
        <family val="2"/>
        <charset val="238"/>
        <scheme val="minor"/>
      </rPr>
      <t xml:space="preserve">Zapoznanie LGD z funkcjonującymi  instalacjami OZE na terenie Niemiec, przedstawienie najnowszych osiągnięć i rozwiązań z tego zakresu, a także podniesienie poziomu wiedzy i kompetencji oraz utrwalanie sieci kontaktów pomiędzy LGD.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</si>
  <si>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Cel operacji:</t>
    </r>
    <r>
      <rPr>
        <sz val="11"/>
        <rFont val="Calibri"/>
        <family val="2"/>
        <charset val="238"/>
        <scheme val="minor"/>
      </rPr>
      <t xml:space="preserve">  Podniesienie poziomu wiedzy i kompetencji  LGD w procesie wdrażania RLKS </t>
    </r>
    <r>
      <rPr>
        <b/>
        <sz val="11"/>
        <rFont val="Calibri"/>
        <family val="2"/>
        <charset val="238"/>
        <scheme val="minor"/>
      </rPr>
      <t>Przedmiot operacji:</t>
    </r>
    <r>
      <rPr>
        <sz val="11"/>
        <rFont val="Calibri"/>
        <family val="2"/>
        <charset val="238"/>
        <scheme val="minor"/>
      </rPr>
      <t xml:space="preserve"> Wsparcie kompetencyjne LGD w procesie wdrażania LSR/RLKS poprzez zorganizowanie cyklu spotkań informacyjno-szkoleniowych, wymiana doświadczeń LGD, upowszechnianie dobrych praktyk w zakresie RLKS. </t>
    </r>
    <r>
      <rPr>
        <b/>
        <sz val="11"/>
        <rFont val="Calibri"/>
        <family val="2"/>
        <charset val="238"/>
        <scheme val="minor"/>
      </rPr>
      <t xml:space="preserve">Temat operacji: </t>
    </r>
    <r>
      <rPr>
        <sz val="11"/>
        <rFont val="Calibri"/>
        <family val="2"/>
        <charset val="238"/>
        <scheme val="minor"/>
      </rPr>
      <t>Upowszechnianie wiedzy w zakresie planowania rozwoju lokalnego z uwzględnieniem potencjału ekonomicznego, społecznego i środowiskowego danego obszaru.</t>
    </r>
  </si>
  <si>
    <r>
      <rPr>
        <b/>
        <sz val="11"/>
        <rFont val="Calibri"/>
        <family val="2"/>
        <charset val="238"/>
        <scheme val="minor"/>
      </rPr>
      <t xml:space="preserve">Cel operacji: </t>
    </r>
    <r>
      <rPr>
        <sz val="11"/>
        <rFont val="Calibri"/>
        <family val="2"/>
        <charset val="238"/>
        <scheme val="minor"/>
      </rPr>
      <t>Zwiekszenie świadomości</t>
    </r>
    <r>
      <rPr>
        <b/>
        <sz val="11"/>
        <rFont val="Calibri"/>
        <family val="2"/>
        <charset val="238"/>
        <scheme val="minor"/>
      </rPr>
      <t xml:space="preserve"> </t>
    </r>
    <r>
      <rPr>
        <sz val="11"/>
        <rFont val="Calibri"/>
        <family val="2"/>
        <charset val="238"/>
        <scheme val="minor"/>
      </rPr>
      <t xml:space="preserve">mieszkańców obszarów wiejskich na temat możliwości wykorzystania OZE.                                                                                                                                                                                                                                                                                                                                                                       </t>
    </r>
    <r>
      <rPr>
        <b/>
        <sz val="11"/>
        <rFont val="Calibri"/>
        <family val="2"/>
        <charset val="238"/>
        <scheme val="minor"/>
      </rPr>
      <t xml:space="preserve">Przedmiot operacji: </t>
    </r>
    <r>
      <rPr>
        <sz val="11"/>
        <rFont val="Calibri"/>
        <family val="2"/>
        <charset val="238"/>
        <scheme val="minor"/>
      </rPr>
      <t xml:space="preserve">Zaprezentowanie mieszkańcom obszarów wiejskich racjonalnego wykorzystania odnawialnych źródeł energii, przedstawienie najnowszych osiągnięć i rozwiązań z tego zakresu, a także wymiana doświadczeń między różnymi środowiskami, ze szczególnym uwzględnieniem energii prosumenckiej.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</si>
  <si>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 xml:space="preserve">Cel operacji: </t>
    </r>
    <r>
      <rPr>
        <sz val="11"/>
        <rFont val="Calibri"/>
        <family val="2"/>
        <charset val="238"/>
        <scheme val="minor"/>
      </rPr>
      <t xml:space="preserve"> Upowszechnianie wiedzy w zakresie rolniczego Handlu detalicznego. </t>
    </r>
    <r>
      <rPr>
        <b/>
        <sz val="11"/>
        <rFont val="Calibri"/>
        <family val="2"/>
        <charset val="238"/>
        <scheme val="minor"/>
      </rPr>
      <t xml:space="preserve">Przedmiot operacji: </t>
    </r>
    <r>
      <rPr>
        <sz val="11"/>
        <rFont val="Calibri"/>
        <family val="2"/>
        <charset val="238"/>
        <scheme val="minor"/>
      </rPr>
      <t xml:space="preserve">Zaprezentowanie mieszkańcom obszarów wiejskich aktualnych przepisów oraz wskazanie barier prawnych związanych z przetwórstwem żywności.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</si>
  <si>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rPr>
        <b/>
        <sz val="11"/>
        <rFont val="Calibri"/>
        <family val="2"/>
        <charset val="238"/>
        <scheme val="minor"/>
      </rPr>
      <t>Cel operacji:</t>
    </r>
    <r>
      <rPr>
        <sz val="11"/>
        <rFont val="Calibri"/>
        <family val="2"/>
        <charset val="238"/>
        <scheme val="minor"/>
      </rPr>
      <t xml:space="preserve"> Propagowanie dobrych praktyk oraz upowszechnianie nowych inicjatyw w zakresie agroturystyki.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</si>
  <si>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r>
      <rPr>
        <b/>
        <sz val="11"/>
        <rFont val="Calibri"/>
        <family val="2"/>
        <charset val="238"/>
        <scheme val="minor"/>
      </rPr>
      <t xml:space="preserve">Cel operacji: </t>
    </r>
    <r>
      <rPr>
        <sz val="11"/>
        <rFont val="Calibri"/>
        <family val="2"/>
        <charset val="238"/>
        <scheme val="minor"/>
      </rPr>
      <t xml:space="preserve"> Usprawnienie przepływy informacji pomiędzy podmiotami zaangażowanymi w rozwój obszarów wiejskich. </t>
    </r>
    <r>
      <rPr>
        <b/>
        <sz val="11"/>
        <rFont val="Calibri"/>
        <family val="2"/>
        <charset val="238"/>
        <scheme val="minor"/>
      </rPr>
      <t xml:space="preserve">Przedmiot operacji: </t>
    </r>
    <r>
      <rPr>
        <sz val="11"/>
        <rFont val="Calibri"/>
        <family val="2"/>
        <charset val="238"/>
        <scheme val="minor"/>
      </rPr>
      <t xml:space="preserve">Konfrontacja możliwości jakie stwarza nowa perspektywa PROW z wymaganiami jakie płyną z nowego programu. </t>
    </r>
    <r>
      <rPr>
        <b/>
        <sz val="11"/>
        <rFont val="Calibri"/>
        <family val="2"/>
        <charset val="238"/>
        <scheme val="minor"/>
      </rPr>
      <t xml:space="preserve">Temat operacji: </t>
    </r>
    <r>
      <rPr>
        <sz val="11"/>
        <rFont val="Calibri"/>
        <family val="2"/>
        <charset val="238"/>
        <scheme val="minor"/>
      </rPr>
      <t xml:space="preserve">Upowszechnianie wiedzy dotyczącej zarządzania projektami z zakresu rozwoju obszarów wiejskich.            </t>
    </r>
  </si>
  <si>
    <r>
      <rPr>
        <b/>
        <sz val="11"/>
        <rFont val="Calibri"/>
        <family val="2"/>
        <charset val="238"/>
        <scheme val="minor"/>
      </rPr>
      <t>Cel operacji:</t>
    </r>
    <r>
      <rPr>
        <sz val="11"/>
        <rFont val="Calibri"/>
        <family val="2"/>
        <charset val="238"/>
        <scheme val="minor"/>
      </rPr>
      <t xml:space="preserve">  Zwiększenie świadomości hodowców w zakresie zagrożeń związanych z wystąpieniem chorób zakaźnych zwierząt.  </t>
    </r>
    <r>
      <rPr>
        <b/>
        <sz val="11"/>
        <rFont val="Calibri"/>
        <family val="2"/>
        <charset val="238"/>
        <scheme val="minor"/>
      </rPr>
      <t>Przedmiot operacji</t>
    </r>
    <r>
      <rPr>
        <sz val="11"/>
        <rFont val="Calibri"/>
        <family val="2"/>
        <charset val="238"/>
        <scheme val="minor"/>
      </rPr>
      <t xml:space="preserve">: Edukacja mieszkańców obszarów wiejskich w zakresie występowania chorób zakaźnych zwierząt – afrykański pomór świń ASF, wysoce zjadliwa grypa ptaków HPAI oraz przedstawienie stosowania zasad bioasekuracji. </t>
    </r>
    <r>
      <rPr>
        <b/>
        <sz val="11"/>
        <rFont val="Calibri"/>
        <family val="2"/>
        <charset val="238"/>
        <scheme val="minor"/>
      </rPr>
      <t xml:space="preserve">Temat operacji: </t>
    </r>
    <r>
      <rPr>
        <sz val="11"/>
        <rFont val="Calibri"/>
        <family val="2"/>
        <charset val="238"/>
        <scheme val="minor"/>
      </rPr>
      <t>Wspieranie tworzenia sieci współpracy partnerskiej dotyczącej rolnictwa i obszarów wiejskich przez podnoszenie poziomu wiedzy w tym zakresie.</t>
    </r>
  </si>
  <si>
    <r>
      <rPr>
        <b/>
        <sz val="11"/>
        <rFont val="Calibri"/>
        <family val="2"/>
        <charset val="238"/>
        <scheme val="minor"/>
      </rPr>
      <t>Cel operacji:</t>
    </r>
    <r>
      <rPr>
        <sz val="11"/>
        <rFont val="Calibri"/>
        <family val="2"/>
        <charset val="238"/>
        <scheme val="minor"/>
      </rPr>
      <t xml:space="preserve"> Upowszechnanie wiedzy w zakresie pszczelarstwa.</t>
    </r>
    <r>
      <rPr>
        <b/>
        <sz val="11"/>
        <rFont val="Calibri"/>
        <family val="2"/>
        <charset val="238"/>
        <scheme val="minor"/>
      </rPr>
      <t xml:space="preserve"> Przedmiot operacji:</t>
    </r>
    <r>
      <rPr>
        <sz val="11"/>
        <rFont val="Calibri"/>
        <family val="2"/>
        <charset val="238"/>
        <scheme val="minor"/>
      </rPr>
      <t xml:space="preserve"> Podnoszenie kompetencji pszczelarzy z terenu województwa podlaskiego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</si>
  <si>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 xml:space="preserve">Cel operacji: </t>
    </r>
    <r>
      <rPr>
        <sz val="11"/>
        <rFont val="Calibri"/>
        <family val="2"/>
        <charset val="238"/>
        <scheme val="minor"/>
      </rPr>
      <t>Upowszechnianie wiedzy o spółdzielczości oraz innych formach współpracy w sektorze rolnym.</t>
    </r>
    <r>
      <rPr>
        <b/>
        <sz val="11"/>
        <rFont val="Calibri"/>
        <family val="2"/>
        <charset val="238"/>
        <scheme val="minor"/>
      </rPr>
      <t xml:space="preserve"> Przedmiot operacji: </t>
    </r>
    <r>
      <rPr>
        <sz val="11"/>
        <rFont val="Calibri"/>
        <family val="2"/>
        <charset val="238"/>
        <scheme val="minor"/>
      </rPr>
      <t xml:space="preserve">Wymiana doświadczeń w zakresie wspólnej dystrybucji żywności.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</si>
  <si>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</si>
  <si>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rPr>
        <b/>
        <sz val="11"/>
        <rFont val="Calibri"/>
        <family val="2"/>
        <charset val="238"/>
        <scheme val="minor"/>
      </rPr>
      <t>Cel operacji:</t>
    </r>
    <r>
      <rPr>
        <sz val="11"/>
        <rFont val="Calibri"/>
        <family val="2"/>
        <charset val="238"/>
        <scheme val="minor"/>
      </rPr>
      <t xml:space="preserve"> Kreowanie zdrowego trybu odżywiania się połączonego z wypoczynkiem na terenach wiejskich a także gastroturystykę. </t>
    </r>
    <r>
      <rPr>
        <b/>
        <sz val="11"/>
        <rFont val="Calibri"/>
        <family val="2"/>
        <charset val="238"/>
        <scheme val="minor"/>
      </rPr>
      <t>Przedmiot operacji: N</t>
    </r>
    <r>
      <rPr>
        <sz val="11"/>
        <rFont val="Calibri"/>
        <family val="2"/>
        <charset val="238"/>
        <scheme val="minor"/>
      </rPr>
      <t xml:space="preserve">awiązywanie kontaktów pomiędzy producentami kulinariów wsi Podlaskiej i konsumentami. </t>
    </r>
    <r>
      <rPr>
        <b/>
        <sz val="11"/>
        <rFont val="Calibri"/>
        <family val="2"/>
        <charset val="238"/>
        <scheme val="minor"/>
      </rPr>
      <t>Temat operacji:</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1"/>
        <rFont val="Calibri"/>
        <family val="2"/>
        <charset val="238"/>
        <scheme val="minor"/>
      </rPr>
      <t xml:space="preserve">        </t>
    </r>
  </si>
  <si>
    <r>
      <rPr>
        <b/>
        <sz val="11"/>
        <rFont val="Calibri"/>
        <family val="2"/>
        <charset val="238"/>
        <scheme val="minor"/>
      </rPr>
      <t>Cel operacji:</t>
    </r>
    <r>
      <rPr>
        <sz val="11"/>
        <rFont val="Calibri"/>
        <family val="2"/>
        <charset val="238"/>
        <scheme val="minor"/>
      </rPr>
      <t xml:space="preserve"> Promocja zdrowego stylu życia na obszarach wiejskich oraz przeciwdziałanie wykluczeniu społecznemu osób chorujacych na cukrzycę. P</t>
    </r>
    <r>
      <rPr>
        <b/>
        <sz val="11"/>
        <rFont val="Calibri"/>
        <family val="2"/>
        <charset val="238"/>
        <scheme val="minor"/>
      </rPr>
      <t xml:space="preserve">rzedmiot operacji: </t>
    </r>
    <r>
      <rPr>
        <sz val="11"/>
        <rFont val="Calibri"/>
        <family val="2"/>
        <charset val="238"/>
        <scheme val="minor"/>
      </rPr>
      <t>Edukacja mieszkańców obszarów wiejskich w zakresie promocji zdrowego stylu życia oraz</t>
    </r>
    <r>
      <rPr>
        <b/>
        <sz val="11"/>
        <rFont val="Calibri"/>
        <family val="2"/>
        <charset val="238"/>
        <scheme val="minor"/>
      </rPr>
      <t xml:space="preserve"> </t>
    </r>
    <r>
      <rPr>
        <sz val="11"/>
        <rFont val="Calibri"/>
        <family val="2"/>
        <charset val="238"/>
        <scheme val="minor"/>
      </rPr>
      <t xml:space="preserve">walka z wykluczeniem społecznym związanym z cukrzycą typu II.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</si>
  <si>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 xml:space="preserve">Przedmiot operacji: </t>
    </r>
    <r>
      <rPr>
        <sz val="11"/>
        <rFont val="Calibri"/>
        <family val="2"/>
        <charset val="238"/>
        <scheme val="minor"/>
      </rPr>
      <t xml:space="preserve">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</si>
  <si>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 xml:space="preserve">Cel operacji: </t>
    </r>
    <r>
      <rPr>
        <sz val="11"/>
        <rFont val="Calibri"/>
        <family val="2"/>
        <charset val="238"/>
        <scheme val="minor"/>
      </rPr>
      <t xml:space="preserve">Aktywizacja oraz wzmocnienie potencjału społecznego mieszkańców obszarów wiejskich. </t>
    </r>
    <r>
      <rPr>
        <b/>
        <sz val="11"/>
        <rFont val="Calibri"/>
        <family val="2"/>
        <charset val="238"/>
        <scheme val="minor"/>
      </rPr>
      <t xml:space="preserve">Przedmiot operacji: </t>
    </r>
    <r>
      <rPr>
        <sz val="11"/>
        <rFont val="Calibri"/>
        <family val="2"/>
        <charset val="238"/>
        <scheme val="minor"/>
      </rPr>
      <t xml:space="preserve">ukazanie najlepszych praktyk związanych z rozwojem obszrów wiejskich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</si>
  <si>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r>
      <t xml:space="preserve">Cel operacji: </t>
    </r>
    <r>
      <rPr>
        <sz val="11"/>
        <rFont val="Calibri"/>
        <family val="2"/>
        <charset val="238"/>
        <scheme val="minor"/>
      </rPr>
      <t>zachęcenie młodzieży do czynnego angażowania się w rozwój obszarów wiejskich</t>
    </r>
    <r>
      <rPr>
        <b/>
        <sz val="11"/>
        <rFont val="Calibri"/>
        <family val="2"/>
        <charset val="238"/>
        <scheme val="minor"/>
      </rPr>
      <t xml:space="preserve"> Przedmiot operacji: </t>
    </r>
    <r>
      <rPr>
        <sz val="11"/>
        <rFont val="Calibri"/>
        <family val="2"/>
        <charset val="238"/>
        <scheme val="minor"/>
      </rPr>
      <t xml:space="preserve">Rozwijanie twórczych zainteresowań wśród młodych producentów rolnych, rozbudzanie ambicji dalszego doskonalenia zawodowego, wymiana doświadczeń i przekazywanie dobrych praktyk oraz popularyzacja osiągnięć w rolnictwie. </t>
    </r>
    <r>
      <rPr>
        <b/>
        <sz val="11"/>
        <rFont val="Calibri"/>
        <family val="2"/>
        <charset val="238"/>
        <scheme val="minor"/>
      </rPr>
      <t>Temat operacji:</t>
    </r>
    <r>
      <rPr>
        <sz val="11"/>
        <rFont val="Calibri"/>
        <family val="2"/>
        <charset val="238"/>
        <scheme val="minor"/>
      </rPr>
      <t xml:space="preserve"> Upowszechnianie wiedzy w zakresie innowacyjnych rozwiązań w rolnictwie, produkcji żywności, leśnictwie i na obszarach wiejskich.</t>
    </r>
  </si>
  <si>
    <r>
      <rPr>
        <b/>
        <sz val="11"/>
        <rFont val="Calibri"/>
        <family val="2"/>
        <charset val="238"/>
        <scheme val="minor"/>
      </rPr>
      <t>Cel operacji:</t>
    </r>
    <r>
      <rPr>
        <sz val="11"/>
        <rFont val="Calibri"/>
        <family val="2"/>
        <charset val="238"/>
        <scheme val="minor"/>
      </rPr>
      <t xml:space="preserve"> Promocja i upowszechnanie najlepszych praktyk w rolnictwie. </t>
    </r>
    <r>
      <rPr>
        <b/>
        <sz val="11"/>
        <rFont val="Calibri"/>
        <family val="2"/>
        <charset val="238"/>
        <scheme val="minor"/>
      </rPr>
      <t xml:space="preserve">Przedmiot operacji: </t>
    </r>
    <r>
      <rPr>
        <sz val="11"/>
        <rFont val="Calibri"/>
        <family val="2"/>
        <charset val="238"/>
        <scheme val="minor"/>
      </rPr>
      <t xml:space="preserve">Prezentacja najbardziej przedsiębiorczych rolników oraz producentów, którzy najlepiej dostosowują prowadzenie swoich gospodarstw i przedsiębiorstw do nowych realiów gospodarowania oraz przybliżenie społeczeństwu atutów podlaskiego rolnictwa w zakresie produktów wysokiej jakości, nowoczesnych technologii.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</si>
  <si>
    <r>
      <rPr>
        <b/>
        <sz val="11"/>
        <rFont val="Calibri"/>
        <family val="2"/>
        <charset val="238"/>
        <scheme val="minor"/>
      </rPr>
      <t xml:space="preserve">Cel operacji: </t>
    </r>
    <r>
      <rPr>
        <sz val="11"/>
        <rFont val="Calibri"/>
        <family val="2"/>
        <charset val="238"/>
        <scheme val="minor"/>
      </rPr>
      <t xml:space="preserve"> Identyfikacja i upowszechnanie dobrych praktyk w zakresie wytwarzania sera w warunkach domowych.</t>
    </r>
    <r>
      <rPr>
        <b/>
        <sz val="11"/>
        <rFont val="Calibri"/>
        <family val="2"/>
        <charset val="238"/>
        <scheme val="minor"/>
      </rPr>
      <t xml:space="preserve"> 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1"/>
        <rFont val="Calibri"/>
        <family val="2"/>
        <charset val="238"/>
        <scheme val="minor"/>
      </rPr>
      <t xml:space="preserve">     </t>
    </r>
  </si>
  <si>
    <r>
      <rPr>
        <b/>
        <sz val="11"/>
        <rFont val="Calibri"/>
        <family val="2"/>
        <charset val="238"/>
        <scheme val="minor"/>
      </rPr>
      <t xml:space="preserve">Cel operacji: </t>
    </r>
    <r>
      <rPr>
        <sz val="11"/>
        <rFont val="Calibri"/>
        <family val="2"/>
        <charset val="238"/>
        <scheme val="minor"/>
      </rPr>
      <t xml:space="preserve">Zachowanie dziedzictwa kulturowego i promocja ginących zawodów - tkactwa. </t>
    </r>
    <r>
      <rPr>
        <b/>
        <sz val="11"/>
        <rFont val="Calibri"/>
        <family val="2"/>
        <charset val="238"/>
        <scheme val="minor"/>
      </rPr>
      <t xml:space="preserve">Przedmiot operacji: </t>
    </r>
    <r>
      <rPr>
        <sz val="11"/>
        <rFont val="Calibri"/>
        <family val="2"/>
        <charset val="238"/>
        <scheme val="minor"/>
      </rPr>
      <t xml:space="preserve">Zapoznanie uczestników warsztatów z metodą wytwarzania tkaniny dwuosnowowej z Korycina, upowszechnianie tradycji  z tym związanej oraz edukacja młodego pokolenia liderek wiejskich w zakresie dbałości o zachowanie tradycji i zwyczajów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t>
    </r>
  </si>
  <si>
    <r>
      <rPr>
        <b/>
        <sz val="11"/>
        <rFont val="Calibri"/>
        <family val="2"/>
        <charset val="238"/>
        <scheme val="minor"/>
      </rPr>
      <t>Cel operacji:</t>
    </r>
    <r>
      <rPr>
        <sz val="11"/>
        <rFont val="Calibri"/>
        <family val="2"/>
        <charset val="238"/>
        <scheme val="minor"/>
      </rPr>
      <t xml:space="preserve"> Racjonalizacja  gospodarowania gruntami rolnymi oraz zwiększenie roli upraw rodzimych. </t>
    </r>
    <r>
      <rPr>
        <b/>
        <sz val="11"/>
        <rFont val="Calibri"/>
        <family val="2"/>
        <charset val="238"/>
        <scheme val="minor"/>
      </rPr>
      <t xml:space="preserve">Przedmiot operacji: </t>
    </r>
    <r>
      <rPr>
        <sz val="11"/>
        <rFont val="Calibri"/>
        <family val="2"/>
        <charset val="238"/>
        <scheme val="minor"/>
      </rPr>
      <t xml:space="preserve">Zapoznanie rolników oraz mieszkańców terenów wiejskich województwa podlaskiego z przykładami upraw rodzimych.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</si>
  <si>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rPr>
        <b/>
        <sz val="11"/>
        <rFont val="Calibri"/>
        <family val="2"/>
        <charset val="238"/>
        <scheme val="minor"/>
      </rPr>
      <t xml:space="preserve">Cel operacji: </t>
    </r>
    <r>
      <rPr>
        <sz val="11"/>
        <rFont val="Calibri"/>
        <family val="2"/>
        <charset val="238"/>
        <scheme val="minor"/>
      </rPr>
      <t xml:space="preserve">Zwiększenie świadomości rolników nt. optymalizacji i właściwego stosowania agrotechniki. </t>
    </r>
    <r>
      <rPr>
        <b/>
        <sz val="11"/>
        <rFont val="Calibri"/>
        <family val="2"/>
        <charset val="238"/>
        <scheme val="minor"/>
      </rPr>
      <t xml:space="preserve">Przedmiot operacji: </t>
    </r>
    <r>
      <rPr>
        <sz val="11"/>
        <rFont val="Calibri"/>
        <family val="2"/>
        <charset val="238"/>
        <scheme val="minor"/>
      </rPr>
      <t>Zaprezentowanie mieszkańcom obszarów wiejskich</t>
    </r>
    <r>
      <rPr>
        <b/>
        <sz val="11"/>
        <rFont val="Calibri"/>
        <family val="2"/>
        <charset val="238"/>
        <scheme val="minor"/>
      </rPr>
      <t xml:space="preserve"> </t>
    </r>
    <r>
      <rPr>
        <sz val="11"/>
        <rFont val="Calibri"/>
        <family val="2"/>
        <charset val="238"/>
        <scheme val="minor"/>
      </rPr>
      <t xml:space="preserve">przykładów  zastosowania innowacyjnych pomysłów w produkcji rolniczej i przetwórstwie rolno-spożywczym oraz przedstawienie światowych trendów  w agrotechnice.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</si>
  <si>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rPr>
        <b/>
        <sz val="11"/>
        <rFont val="Calibri"/>
        <family val="2"/>
        <charset val="238"/>
        <scheme val="minor"/>
      </rPr>
      <t xml:space="preserve">Cel operacji: </t>
    </r>
    <r>
      <rPr>
        <sz val="11"/>
        <rFont val="Calibri"/>
        <family val="2"/>
        <charset val="238"/>
        <scheme val="minor"/>
      </rPr>
      <t xml:space="preserve">Poznanie dobrych praktyk w zakresie sposobów i metod dokonywania prawidłowej analizy i etykietowania żywności. </t>
    </r>
    <r>
      <rPr>
        <b/>
        <sz val="11"/>
        <rFont val="Calibri"/>
        <family val="2"/>
        <charset val="238"/>
        <scheme val="minor"/>
      </rPr>
      <t xml:space="preserve">Przedmiot operacji: </t>
    </r>
    <r>
      <rPr>
        <sz val="11"/>
        <rFont val="Calibri"/>
        <family val="2"/>
        <charset val="238"/>
        <scheme val="minor"/>
      </rPr>
      <t xml:space="preserve">Identyfikacja i zgromadzenie wiedzy o etykietowaniu produktów spożywczych.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</si>
  <si>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t xml:space="preserve">Cel operacji: </t>
    </r>
    <r>
      <rPr>
        <sz val="11"/>
        <rFont val="Calibri"/>
        <family val="2"/>
        <charset val="238"/>
        <scheme val="minor"/>
      </rPr>
      <t xml:space="preserve">"Rozwój obszarów wiejskich poprzez wymianę wiedzy i doświadczenia w zakresie prowadzenia działalności gospodarczej bazującej na zasobach środowiska naturalnego". </t>
    </r>
    <r>
      <rPr>
        <b/>
        <sz val="11"/>
        <rFont val="Calibri"/>
        <family val="2"/>
        <charset val="238"/>
        <scheme val="minor"/>
      </rPr>
      <t xml:space="preserve">Przedmiot operacji: </t>
    </r>
    <r>
      <rPr>
        <sz val="11"/>
        <rFont val="Calibri"/>
        <family val="2"/>
        <charset val="238"/>
        <scheme val="minor"/>
      </rPr>
      <t xml:space="preserve">Przekazania mieszkańcom terenów wiejskich wiedzy na temat bogactwa przyrodniczego Podlasia, tradycji zielarskich i zrównoważonego rozwoju oraz zaktywizowanie uczestników do podjęcia działań na rzecz rozwoju obszarów wiejskich i promocję wsi jako miejsca do życia i rozwoju zawodowego przy wykorzystaniu istniejących zasobów. </t>
    </r>
    <r>
      <rPr>
        <b/>
        <sz val="11"/>
        <rFont val="Calibri"/>
        <family val="2"/>
        <charset val="238"/>
        <scheme val="minor"/>
      </rPr>
      <t xml:space="preserve">Temat: </t>
    </r>
    <r>
      <rPr>
        <sz val="11"/>
        <rFont val="Calibri"/>
        <family val="2"/>
        <charset val="238"/>
        <scheme val="minor"/>
      </rPr>
      <t>1) Upowszechnianie wiedzy w zakresie tworzenia krótkich łańcuchów dostaw w rozumieniu art. 2 ust. 1 akapit drugi lit. m rozporządzenia nr 1305/2013 w sektorze rolno-spożywczym.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lub w obszarze rozwoju zielonej gospodarki, w tym tworzenie nowych miejsc pracy. 4) Promocja jakości życia na wsi lub promocja wsi jako miejsca do życia i rozwoju zawodowego.</t>
    </r>
  </si>
  <si>
    <r>
      <t xml:space="preserve">Cel operacji: </t>
    </r>
    <r>
      <rPr>
        <sz val="11"/>
        <rFont val="Calibri"/>
        <family val="2"/>
        <charset val="238"/>
        <scheme val="minor"/>
      </rPr>
      <t xml:space="preserve">"Wzmacnianie powiązań pomiędzy nauką i praktyką, poprzez organizację konferencji naukowo-praktycznej stanowiącą wymianę doświadczeń między ekspertami z zakresu budownictwa drewnianego a mieszkańcami terenów wiejskich, bezpośrednimi użytkownikami tego rodzaju budownictwa". </t>
    </r>
    <r>
      <rPr>
        <b/>
        <sz val="11"/>
        <rFont val="Calibri"/>
        <family val="2"/>
        <charset val="238"/>
        <scheme val="minor"/>
      </rPr>
      <t xml:space="preserve">Przedmiot operacji: </t>
    </r>
    <r>
      <rPr>
        <sz val="11"/>
        <rFont val="Calibri"/>
        <family val="2"/>
        <charset val="238"/>
        <scheme val="minor"/>
      </rPr>
      <t xml:space="preserve">Wypracowanie dobrych praktyk w zakresie wykorzystania krajobrazu kulturowego wsi podlaskiej do celów agro – i turystycznych oraz  popularyzację wiedzy w zakresie innowacyjnych rozwiązań w gospodarstwach rolnych związanych z rozwojem turystyki i promocji obszarów wiejskich; - utworzenie sieci współpracy pomiędzy partnerami KSOW oraz mieszkańcami obszarów wiejskich. </t>
    </r>
    <r>
      <rPr>
        <b/>
        <sz val="11"/>
        <rFont val="Calibri"/>
        <family val="2"/>
        <charset val="238"/>
        <scheme val="minor"/>
      </rPr>
      <t>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</si>
  <si>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"Zwiększenie udziału zainteresowanych stron, tj. organizacji pozarządowej i młodzieży w rozwijaniu aktywności mieszkańców wsi oraz podejmowanie inicjatyw w zakresie rozwoju obszarów wiejskich, w tym kreowania miejsc pracy na terenach wiejskich". </t>
    </r>
    <r>
      <rPr>
        <b/>
        <sz val="11"/>
        <rFont val="Calibri"/>
        <family val="2"/>
        <charset val="238"/>
        <scheme val="minor"/>
      </rPr>
      <t>Przedmiot operacji:</t>
    </r>
    <r>
      <rPr>
        <sz val="11"/>
        <rFont val="Calibri"/>
        <family val="2"/>
        <charset val="238"/>
        <scheme val="minor"/>
      </rPr>
      <t xml:space="preserve"> Rozwój współpracy regionalnej i budowanie partnerskich relacji wśród społeczności lokalnej. </t>
    </r>
    <r>
      <rPr>
        <b/>
        <sz val="11"/>
        <rFont val="Calibri"/>
        <family val="2"/>
        <charset val="238"/>
        <scheme val="minor"/>
      </rPr>
      <t xml:space="preserve">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</si>
  <si>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"Upowszechnienie i zwiększenie poziomu wiedzy i umiejętności w zakresie prowadzenia rachunkowości rolnej wśród osób zainteresowanych omawianym zagadnieniem". </t>
    </r>
    <r>
      <rPr>
        <b/>
        <sz val="11"/>
        <rFont val="Calibri"/>
        <family val="2"/>
        <charset val="238"/>
        <scheme val="minor"/>
      </rPr>
      <t xml:space="preserve">Przedmiot operacji: </t>
    </r>
    <r>
      <rPr>
        <sz val="11"/>
        <rFont val="Calibri"/>
        <family val="2"/>
        <charset val="238"/>
        <scheme val="minor"/>
      </rPr>
      <t xml:space="preserve">Pogłębienie  wiedzy uczestników działań PROW 2014-2020 w zakresie prowadzenia uproszczonej rachunkowości rolnej w gospodarstwie. </t>
    </r>
    <r>
      <rPr>
        <b/>
        <sz val="11"/>
        <rFont val="Calibri"/>
        <family val="2"/>
        <charset val="238"/>
        <scheme val="minor"/>
      </rPr>
      <t xml:space="preserve">Temat: </t>
    </r>
    <r>
      <rPr>
        <sz val="11"/>
        <rFont val="Calibri"/>
        <family val="2"/>
        <charset val="238"/>
        <scheme val="minor"/>
      </rPr>
      <t>"Upowszechnianie wiedzy dotyczącej zarządzania projektami z zakresu rozwoju obszarów wiejskich".</t>
    </r>
  </si>
  <si>
    <r>
      <t>Cel operacji: "</t>
    </r>
    <r>
      <rPr>
        <sz val="11"/>
        <rFont val="Calibri"/>
        <family val="2"/>
        <charset val="238"/>
        <scheme val="minor"/>
      </rPr>
      <t xml:space="preserve">Wspieranie innowacji w produkcji żywności oraz zwiększenie samoorganizacji hodowców jagnięciny w województwie podlaskim". </t>
    </r>
    <r>
      <rPr>
        <b/>
        <sz val="11"/>
        <rFont val="Calibri"/>
        <family val="2"/>
        <charset val="238"/>
        <scheme val="minor"/>
      </rPr>
      <t xml:space="preserve">Przedmiot operacji: </t>
    </r>
    <r>
      <rPr>
        <sz val="11"/>
        <rFont val="Calibri"/>
        <family val="2"/>
        <charset val="238"/>
        <scheme val="minor"/>
      </rPr>
      <t xml:space="preserve">Wspierania rozwoju przedsiębiorczości na obszarach wiejskich przez podnoszenie poziomu wiedzy i umiejętności oraz  tworzeniem nowych miejsc pracy w zakresie przetwórstwa mięsa jagnięcego. </t>
    </r>
    <r>
      <rPr>
        <b/>
        <sz val="11"/>
        <rFont val="Calibri"/>
        <family val="2"/>
        <charset val="238"/>
        <scheme val="minor"/>
      </rPr>
      <t>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</si>
  <si>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rFont val="Calibri"/>
        <family val="2"/>
        <charset val="238"/>
        <scheme val="minor"/>
      </rPr>
      <t xml:space="preserve">"Zwiększenie zainteresowanych stron we wdrażaniu inicjatyw na rzecz rozwoju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zagadnieniami prawnymi wiążących się z zakładaniem i prowadzeniem przetwórni oraz przedstawienie praktycznych zasad przetwórstwa mleka i mięsa oraz problemów produkcyjnych powstających przy przetwarzaniu produktów rolnych. </t>
    </r>
    <r>
      <rPr>
        <b/>
        <sz val="11"/>
        <rFont val="Calibri"/>
        <family val="2"/>
        <charset val="238"/>
        <scheme val="minor"/>
      </rPr>
      <t xml:space="preserve">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</si>
  <si>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rFont val="Calibri"/>
        <family val="2"/>
        <charset val="238"/>
        <scheme val="minor"/>
      </rPr>
      <t>"Zwiększenie udziału rolników we wdrażanie inicjatyw na rzecz rozwoju obszarów wiejskich poprzez nabycie umiejętności i wiedzy z zakresu przetwarzania żywności, sprzedaży bezpośredniej oraz tworzenia krótkich łańcuchów dostaw".</t>
    </r>
    <r>
      <rPr>
        <b/>
        <sz val="11"/>
        <rFont val="Calibri"/>
        <family val="2"/>
        <charset val="238"/>
        <scheme val="minor"/>
      </rPr>
      <t xml:space="preserve"> Przedmiot operacji:  </t>
    </r>
    <r>
      <rPr>
        <sz val="11"/>
        <rFont val="Calibri"/>
        <family val="2"/>
        <charset val="238"/>
        <scheme val="minor"/>
      </rPr>
      <t>Zapoznanie uczestników warsztatów z metodami przygotowywania wędlin i podrobów wieprzowych, prezentacja zasad i wymogów  sprzedaży bezpośredniej oraz informowanie uczestników warsztatów o możliwościach i atutach współpracy w sektorze rolnym i realizacji przez rolników inicjatyw wspólnych.</t>
    </r>
    <r>
      <rPr>
        <b/>
        <sz val="11"/>
        <rFont val="Calibri"/>
        <family val="2"/>
        <charset val="238"/>
        <scheme val="minor"/>
      </rPr>
      <t xml:space="preserve"> Temat: </t>
    </r>
    <r>
      <rPr>
        <sz val="11"/>
        <rFont val="Calibri"/>
        <family val="2"/>
        <charset val="238"/>
        <scheme val="minor"/>
      </rPr>
      <t xml:space="preserve">"Upowszechnianie wiedzy w zakresie tworzenia krótkich łańcuchów dostaw w rozumieniu art. 2 ust. 1 akapit drugi lit. m rozporządzenia nr 1305/2013 w sektorze rolno-spożywczym". </t>
    </r>
  </si>
  <si>
    <r>
      <t>Cel operacji:</t>
    </r>
    <r>
      <rPr>
        <sz val="11"/>
        <rFont val="Calibri"/>
        <family val="2"/>
        <charset val="238"/>
        <scheme val="minor"/>
      </rPr>
      <t xml:space="preserve"> "Rozwój i promocja lokalnych producentów, usług i produktów lokalnych, popularyzacji kuchni lokalnej i rękodzieła ludowego oraz wymiana doświadczeń".</t>
    </r>
    <r>
      <rPr>
        <b/>
        <sz val="11"/>
        <rFont val="Calibri"/>
        <family val="2"/>
        <charset val="238"/>
        <scheme val="minor"/>
      </rPr>
      <t xml:space="preserve"> Przedmiot operacji: </t>
    </r>
    <r>
      <rPr>
        <sz val="11"/>
        <rFont val="Calibri"/>
        <family val="2"/>
        <charset val="238"/>
        <scheme val="minor"/>
      </rPr>
      <t xml:space="preserve">Wsparcie lokalnych producentów i wytwórców oraz umożliwienie rodzinnym gospodarstwom rolnym przedstawienie swojej oferty, jak najszerszej liczbie konsumentów. </t>
    </r>
    <r>
      <rPr>
        <b/>
        <sz val="11"/>
        <rFont val="Calibri"/>
        <family val="2"/>
        <charset val="238"/>
        <scheme val="minor"/>
      </rPr>
      <t xml:space="preserve">Temat: </t>
    </r>
    <r>
      <rPr>
        <sz val="11"/>
        <rFont val="Calibri"/>
        <family val="2"/>
        <charset val="238"/>
        <scheme val="minor"/>
      </rPr>
      <t>"Wspieranie rozwoju przedsiębiorczości na obszarach wiejskich przez podnoszenie poziomu wiedzy i umiejętności w obszarach innych niż wskazane w pkt. 4.7".</t>
    </r>
  </si>
  <si>
    <r>
      <rPr>
        <b/>
        <sz val="11"/>
        <rFont val="Calibri"/>
        <family val="2"/>
        <charset val="238"/>
        <scheme val="minor"/>
      </rPr>
      <t xml:space="preserve">Cel operacji: </t>
    </r>
    <r>
      <rPr>
        <sz val="11"/>
        <rFont val="Calibri"/>
        <family val="2"/>
        <charset val="238"/>
        <scheme val="minor"/>
      </rPr>
      <t xml:space="preserve">"Zwiększenie atrakcyjności oferty agroturystycznej na obszarach wiejskich województwa podlaskiego, obniżenie kosztów działalności gospodarstw domowych, wykorzystanie i tym samym zachowanie tradycyjnych receptur, zwiększenie zastosowań wykorzystania lokalnych produktów i płodów rolnych". </t>
    </r>
    <r>
      <rPr>
        <b/>
        <sz val="11"/>
        <rFont val="Calibri"/>
        <family val="2"/>
        <charset val="238"/>
        <scheme val="minor"/>
      </rPr>
      <t xml:space="preserve">Przedmiot operacji: </t>
    </r>
    <r>
      <rPr>
        <sz val="11"/>
        <rFont val="Calibri"/>
        <family val="2"/>
        <charset val="238"/>
        <scheme val="minor"/>
      </rPr>
      <t>Przekazanie wiedzy praktycznej w zakresie wytwarzania kosmetyków opartych na regionalnych recepturach i składnikach oraz włączenie nowych produktów do aktualnej działalności, a dzięki temu podniesienie atrakcyjności i zwiększenie dochodów lokalnej społeczności.</t>
    </r>
    <r>
      <rPr>
        <b/>
        <sz val="11"/>
        <rFont val="Calibri"/>
        <family val="2"/>
        <charset val="238"/>
        <scheme val="minor"/>
      </rPr>
      <t xml:space="preserve"> Temat</t>
    </r>
    <r>
      <rPr>
        <sz val="11"/>
        <rFont val="Calibri"/>
        <family val="2"/>
        <charset val="238"/>
        <scheme val="minor"/>
      </rPr>
      <t>: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 3) "Promocja jakości życia na wsi lub promocja wsi jako miejsca do życia i rozwoju zawodowego".</t>
    </r>
  </si>
  <si>
    <r>
      <t>Cel operacji:</t>
    </r>
    <r>
      <rPr>
        <sz val="11"/>
        <rFont val="Calibri"/>
        <family val="2"/>
        <charset val="238"/>
        <scheme val="minor"/>
      </rPr>
      <t xml:space="preserve"> "Aktywizacja mieszkańców wsi z terenu Gminy Grajewo do podejmowania inicjatyw lokalnych". </t>
    </r>
    <r>
      <rPr>
        <b/>
        <sz val="11"/>
        <rFont val="Calibri"/>
        <family val="2"/>
        <charset val="238"/>
        <scheme val="minor"/>
      </rPr>
      <t xml:space="preserve">Przedmiot operacji: </t>
    </r>
    <r>
      <rPr>
        <sz val="11"/>
        <rFont val="Calibri"/>
        <family val="2"/>
        <charset val="238"/>
        <scheme val="minor"/>
      </rPr>
      <t>Przekazanie wiedzy teoretycznej i praktycznej w zakresie umiejętności tanecznych, kulinarnych, manualnych, plastycznych i konstruktorskich.</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</si>
  <si>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t>Cel operacji: "</t>
    </r>
    <r>
      <rPr>
        <sz val="11"/>
        <rFont val="Calibri"/>
        <family val="2"/>
        <charset val="238"/>
        <scheme val="minor"/>
      </rPr>
      <t xml:space="preserve">Zaktywizowanie mieszkańców Gminy Boćki, w tym młodzieży do 35r. życia do podejmowania inicjatyw w obszarze świadczenia usług oraz kreowania miejsc pracy przy wykorzystaniu lokalnych zasobów". </t>
    </r>
    <r>
      <rPr>
        <b/>
        <sz val="11"/>
        <rFont val="Calibri"/>
        <family val="2"/>
        <charset val="238"/>
        <scheme val="minor"/>
      </rPr>
      <t>Przedmiot operacji:</t>
    </r>
    <r>
      <rPr>
        <sz val="11"/>
        <rFont val="Calibri"/>
        <family val="2"/>
        <charset val="238"/>
        <scheme val="minor"/>
      </rPr>
      <t xml:space="preserve"> Podniesienie świadomości i aktywizacja społeczności wiejskiej na rzecz podejmowania inicjatyw, które służą wzmocnieniu wiejskiej wspólnoty i poprawie warunków życia na wsi. </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</si>
  <si>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t xml:space="preserve">Cel operacji: </t>
    </r>
    <r>
      <rPr>
        <sz val="11"/>
        <rFont val="Calibri"/>
        <family val="2"/>
        <charset val="238"/>
        <scheme val="minor"/>
      </rPr>
      <t xml:space="preserve">"Podniesienie poziomu wiedzy na temat sera korycińskiego poprzez wydanie publikacji pt. "SERY KORYCIŃSKIE - JAK JE UGRYŹĆ?". </t>
    </r>
    <r>
      <rPr>
        <b/>
        <sz val="11"/>
        <rFont val="Calibri"/>
        <family val="2"/>
        <charset val="238"/>
        <scheme val="minor"/>
      </rPr>
      <t xml:space="preserve">Przedmiot operacji: </t>
    </r>
    <r>
      <rPr>
        <sz val="11"/>
        <rFont val="Calibri"/>
        <family val="2"/>
        <charset val="238"/>
        <scheme val="minor"/>
      </rPr>
      <t xml:space="preserve">Stworzenie  kompendium wiedzy na temat sera korycińskiego i jego wykorzystywania. </t>
    </r>
    <r>
      <rPr>
        <b/>
        <sz val="11"/>
        <rFont val="Calibri"/>
        <family val="2"/>
        <charset val="238"/>
        <scheme val="minor"/>
      </rPr>
      <t>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</si>
  <si>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 "</t>
    </r>
    <r>
      <rPr>
        <sz val="11"/>
        <rFont val="Calibri"/>
        <family val="2"/>
        <charset val="238"/>
        <scheme val="minor"/>
      </rPr>
      <t xml:space="preserve">Rozwój i promocja lokalnych producentów tradycyjnej żywności i wytwórców oraz budowanie trwałych powiązań integracyjnych pomiędzy wytwórcami, producentami a konsumentami". </t>
    </r>
    <r>
      <rPr>
        <b/>
        <sz val="11"/>
        <rFont val="Calibri"/>
        <family val="2"/>
        <charset val="238"/>
        <scheme val="minor"/>
      </rPr>
      <t xml:space="preserve">Przedmiot operacji: </t>
    </r>
    <r>
      <rPr>
        <sz val="11"/>
        <rFont val="Calibri"/>
        <family val="2"/>
        <charset val="238"/>
        <scheme val="minor"/>
      </rPr>
      <t xml:space="preserve"> Promowanie lokalnych/regionalnych produktów tradycyjnych, lokalnych twórców i artystów, zwyczajów i tradycji obszarów wiejskich. </t>
    </r>
    <r>
      <rPr>
        <b/>
        <sz val="11"/>
        <rFont val="Calibri"/>
        <family val="2"/>
        <charset val="238"/>
        <scheme val="minor"/>
      </rPr>
      <t xml:space="preserve">Temat: </t>
    </r>
    <r>
      <rPr>
        <sz val="11"/>
        <rFont val="Calibri"/>
        <family val="2"/>
        <charset val="238"/>
        <scheme val="minor"/>
      </rPr>
      <t>1) "Upowszechnianie wiedzy w zakresie tworzenia krótkich łańcuchów dostaw w rozumieniu art. 2 ust. 1 akapit drugi lit. m rozporządzenia nr 1305/2013 w sektorze rolno-spożywczym ". 2) "Upowszechnianie wiedzy w zakresie dotyczącym zachowania różnorodności genetycznej roślin lub zwierząt". 3) "Wspieranie rozwoju przedsiębiorczości na obszarach wiejskich przez podnoszenie poziomu wiedzy i umiejętności w obszarach innych niż wskazane w pkt. 4.7". 4) "Promocja jakości życia na wsi lub promocja wsi jako miejsca do życia i rozwoju zawodowego".</t>
    </r>
  </si>
  <si>
    <r>
      <t xml:space="preserve">Cel operacji: </t>
    </r>
    <r>
      <rPr>
        <sz val="11"/>
        <rFont val="Calibri"/>
        <family val="2"/>
        <charset val="238"/>
        <scheme val="minor"/>
      </rPr>
      <t xml:space="preserve">Zachęcanie mieszkańców terenów wiejskich do udziału w inicjatywach na rzecz rozwoju obszarów wiejskich poprzez prezentację dobrych praktyk, zwiększanie wiedzy na temat PROW, KSOW i innych źródłach finasowania. </t>
    </r>
    <r>
      <rPr>
        <b/>
        <sz val="11"/>
        <rFont val="Calibri"/>
        <family val="2"/>
        <charset val="238"/>
        <scheme val="minor"/>
      </rPr>
      <t xml:space="preserve">Przedmiot operacji: </t>
    </r>
    <r>
      <rPr>
        <sz val="11"/>
        <rFont val="Calibri"/>
        <family val="2"/>
        <charset val="238"/>
        <scheme val="minor"/>
      </rPr>
      <t xml:space="preserve">Zapoznanie uczestników imprezy z potencjałem naszego regionu, dziedzictwem kulturowym i kulinarnym naszego regionu poprzez udział w konkursach, możliwość degustacji lokalnych produktów, wysłuchanie lokalnych zespołów muzycznych oraz udział w warsztatach tańca romskiego i tańca tradycyjnego, jak również pobudzenie aktywności mieszkańców na rzecz samoorganizacji i tworzenia lokalnych inicjatyw ukierunkowanych między innymi na samozatrudnienie poprzez wykorzystanie potencjału wsi i jej mieszkańców, dziedzictwa kulturowego, produktów lokalnych, dziedzictwa naturalnego, aby obszary wiejskie w UE mogły sprostać licznym wyzwaniom gospodarczym, środowiskowym i społecznym, jakie stoją przed nimi w XXI wieku. 
</t>
    </r>
    <r>
      <rPr>
        <b/>
        <sz val="11"/>
        <rFont val="Calibri"/>
        <family val="2"/>
        <charset val="238"/>
        <scheme val="minor"/>
      </rPr>
      <t xml:space="preserve"> Temat: </t>
    </r>
    <r>
      <rPr>
        <sz val="11"/>
        <rFont val="Calibri"/>
        <family val="2"/>
        <charset val="238"/>
        <scheme val="minor"/>
      </rPr>
      <t>"Promocja jakości życia na wsi lub promocja wsi jako miejsca do życia i rozwoju zawodowego".</t>
    </r>
  </si>
  <si>
    <r>
      <rPr>
        <b/>
        <sz val="11"/>
        <rFont val="Calibri"/>
        <family val="2"/>
        <charset val="238"/>
        <scheme val="minor"/>
      </rPr>
      <t>Cel operacji: "</t>
    </r>
    <r>
      <rPr>
        <sz val="11"/>
        <rFont val="Calibri"/>
        <family val="2"/>
        <charset val="238"/>
        <scheme val="minor"/>
      </rPr>
      <t xml:space="preserve">Wygenerowanie przedsiębiorczych osób, które w nieskomplikowany sposób będą wytwarzać w domowych warunkach odzież lub przedmioty zdobione motywami ludowymi, a następnie sprzedawać je, tym samym wspomagając domowe budżety". </t>
    </r>
    <r>
      <rPr>
        <b/>
        <sz val="11"/>
        <rFont val="Calibri"/>
        <family val="2"/>
        <charset val="238"/>
        <scheme val="minor"/>
      </rPr>
      <t xml:space="preserve">Przedmiot operacji: </t>
    </r>
    <r>
      <rPr>
        <sz val="11"/>
        <rFont val="Calibri"/>
        <family val="2"/>
        <charset val="238"/>
        <scheme val="minor"/>
      </rPr>
      <t>Przekazanie wiedzy praktycznej na temat wykorzystania różnych technik artystycznych do prowadzenia działalności gospodarczej opartej na wytwarzaniu strojów i przedmiotów zawierających motywy ludowe.</t>
    </r>
    <r>
      <rPr>
        <b/>
        <sz val="11"/>
        <rFont val="Calibri"/>
        <family val="2"/>
        <charset val="238"/>
        <scheme val="minor"/>
      </rPr>
      <t xml:space="preserve"> Temat:</t>
    </r>
    <r>
      <rPr>
        <sz val="11"/>
        <rFont val="Calibri"/>
        <family val="2"/>
        <charset val="238"/>
        <scheme val="minor"/>
      </rPr>
      <t xml:space="preserve"> "Wspieranie rozwoju przedsiębiorczości na obszarach wiejskich przez podnoszenie poziomu wiedzy i umiejętności w obszarach innych niż wskazane w pkt. 4.7".</t>
    </r>
  </si>
  <si>
    <t>* zgromadzenie w jednym miejscu producentów i przetwórców rolnych zainteresowanych rozwojem dzielności w kierunku produkcji wysokiej jakości wołowiny.
* poszukiwanie sposobów na zwiększenie popytu polskiej wołowiny na rynku krajowym, unijnym i w krajach trzecich
* wymiany wiedzy i doświadczeń pomiędzy podmiotami związanymi z rynkiem wołowiny na wszystkich szczeblach jej produkcji.
* stworzeniem nowej marki wysokiej jakości wołowiny, której walory będą doceniane w kraju oraz za granicą.
* upowszechnienie wiedzy na temat systemów jakości
* upowszechnienie wiedzy na temat czynników wpływających na podniesienie wydajności produkcji i zmniejszenia zużycia zasobów w produkcji wysokiej jakości wołowiny</t>
  </si>
  <si>
    <t>Operacja oraz poszczególne jej działania adresowane są w szczególności do uczestników łańcucha żywnościowego tj:
1. producentów rolnych
2. sektora przetwórstwa
3. producentów i wytwórców tradycyjnych produktów żywnościowych
4. odbiorców - mieszkańcy obszarów wiejskich z Powiatu Monieckiego oraz całego Województwa Podlaskiego.</t>
  </si>
  <si>
    <t>1. Wzrost poziomu wiedzy mieszkańców Gminy Pilica o sposobie i możliwościach pozyskiwania środków unijnych na rozwój terenów wiejskich Gminy. 
2. Inspirowanie mieszkańców Gminy do sięgania po środki unijne służące rozwojowi obszarów wiejskich.
3. Wskazanie dobrych praktyk mających wpływ na rozwój obszarów wiejskich oraz ich promocję.
4. Informowanie mieszkańców Gminy Pilica o promowaniu funduszy europejskich wpływających na rozwój obszarów wiejskich.</t>
  </si>
  <si>
    <t>Celem operacji jest zwiększenie udziału zainteresowanych stron we wdrażaniu inicjatyw na rzecz rozwoju obszarów wiejskich
Osiągniecie wskazanych priorytetów PROW 2014-2020 jest istotnym kierunkiem w celu utrzymania konkurencyjności polskiego rolnictwa względem krajów europejskich a zarazem rozwoju produkcji rolniczej, usług w sposób nowoczesny z zachowaniem zarówno dóbr naturalnych jak i budowaniem społeczeństwa bez wykluczeni społecznych. Olimpiada Młodych Producentów Rolnych przez swój zasięg i renomę sprzyja promocji PROW, a dodatkowo sprawdza poziom wiedzy uczestników z zagadnień programu oraz sprzyja jego promocji w otoczeniu. Olimpiada swoją formą zachęca uczestników do aktywnego udziału w życiu społeczno-publicznym, ponieważ wykazując się wiedzą osoby promują polskie rolnictwo. Uczestnicy tworzą system rozwoju wiedzy teoretycznej przez OMPR, którą przekładają na praktykę w swoich gospodarstwach.</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</si>
  <si>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</si>
  <si>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</si>
  <si>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</si>
  <si>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</si>
  <si>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</si>
  <si>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</si>
  <si>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</si>
  <si>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</si>
  <si>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</si>
  <si>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</si>
  <si>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</si>
  <si>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</si>
  <si>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</si>
  <si>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</si>
  <si>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</si>
  <si>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</si>
  <si>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 i Jednostka Centralna</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</si>
  <si>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</si>
  <si>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</si>
  <si>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</si>
  <si>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</si>
  <si>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</si>
  <si>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</si>
  <si>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</si>
  <si>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</si>
  <si>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</si>
  <si>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</si>
  <si>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</si>
  <si>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</si>
  <si>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</si>
  <si>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</si>
  <si>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</si>
  <si>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</si>
  <si>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 xml:space="preserve">Liczba </t>
  </si>
  <si>
    <t>Kwota</t>
  </si>
  <si>
    <t>Liczba</t>
  </si>
  <si>
    <t>liczba konferencji/ kongresów</t>
  </si>
  <si>
    <t>liczba uczestników konferencji/ kongresów</t>
  </si>
  <si>
    <t>Celem realizacji przedmiotowej operacji jest promocja: bogactwa i niepowtarzalności produktów lokalnych, dziedzictwa kulturowego i kulinarnego regionu Podkarpacia oraz produktów specyficznych, charakterystycznych dla naszego regionu, które są jego wizytówką, turystyki kulinarnej i agroturystyki powiatów i gmin, gospodarstw agroturystycznych znajdujących się w polskiej wsi i ukazanie codzienności życia wiejskiego  z jego tradycjami, kulturą i obrzędowością, dobrych praktyk związanych z kulturą ludową oraz żywnością tradycyjną charakterystyczną dla tego regionu ale także stymulowanie rozwoju przedsiębiorczości na obszarach wiejskich.</t>
  </si>
  <si>
    <t>1. Promowanie profesjonalnej współpracy poprzez zwiększenie zainteresowania tworzeniem
    grup producentów rolnych. 
2. Realizacja przez rolników inicjatyw przyczyniających się do wspólnej realizacji inwestycji
    oraz ich finansowanie.
3. Przekazanie rolnikom informacji niezbędnej do prowadzenia działalności rolniczej 
    z zakresu: marketingu, zarządzania oraz negocjacji handlowych.</t>
  </si>
  <si>
    <r>
      <t xml:space="preserve">Fundacja Oświatowa </t>
    </r>
    <r>
      <rPr>
        <i/>
        <sz val="11"/>
        <rFont val="Calibri"/>
        <family val="2"/>
        <charset val="238"/>
        <scheme val="minor"/>
      </rPr>
      <t>Realizujmy marzenia</t>
    </r>
    <r>
      <rPr>
        <sz val="11"/>
        <rFont val="Calibri"/>
        <family val="2"/>
        <charset val="238"/>
        <scheme val="minor"/>
      </rPr>
      <t xml:space="preserve"> </t>
    </r>
  </si>
  <si>
    <t>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t>
  </si>
  <si>
    <t>Celem operacji jest zorganizowanie wyjazdu studyjnego do Austrii i Węgier, podczas którego przedstawione zostaną gospodarstwa rolne, które skorzystały z dofinansowania unijnego na swoją działalność, wdrożyły innowacyjne rozwiązania w swoich gospodarstwach lub działały w projektach partnerskich. Podczas wizyty studyjnej mogą się spotkać specjaliści z rożnych krajów europejskich, na co dzień pracujący w podobnych obszarach i wymienić się doświadczeniami. Temat wdrażania innowacji w realiach mazowieckiej wsi jest nowością, niezbędnym wydaje się korzystanie z doświadczeń innych krajów i przygotowanie zarówno doradców, jak i rolników do działania „Współpraca” i współdziałania w grupach operacyjnych, przy wykorzystaniu środków unijnych.
Węgry, podobnie jak Polska oczekują na uruchomienie naboru do działania „Współpraca”, czyli są w fazie przygotowania i inicjowania wspólnych kooperacji. Wizyta w Austrii pozwoli poznać pierwsze doświadczenia z funkcjonowania grup operacyjnych, a także sposobu organizacji Sieci</t>
  </si>
  <si>
    <t>Uczestnicy konferencji zapoznają się z innowacjami dotyczącymi osiągnięć naukowych, wiedzy i techniki w zarządzaniu zasobami użytków zielonych, prawidłowym ich nawożeniem i pozyskaniem dobrych pasz objętościowych, prawidłowym bilansowaniu dawek pokarmowych, przygotowaniu i zadawaniu pasz z zastosowaniem innowacyjnych rozwiązań techniki. Konferencja ma na celu przekazanie wiedzy naukowej  z praktycznym pokazem przygotowania paszy i jej prawidłowego zadawania, aby w rolnicy mogli zastosować zdobytą wiedzę w swoich gospodarstwach i wyeliminować popełniane błędy. 
W tym zagadnieniu  konieczne jest poszukiwanie i promowanie innowacyjnych rozwiązań nauki i techniki w branży produkcja mleka, a szczególnie obniżenia kosztów. 
Realizowana Operacja przyczyni się do tworzenia grup operacyjnych mających za zadanie wdrażanie najnowszych osiągnięć nauki.
Konferencja połączona z pokazem praktycznym wydaje się najbardziej zasadną formą realizacji operacji i osiągnięcia zamierzonych celów.</t>
  </si>
  <si>
    <t>Konferencja pn. –  Innowacyjne metody chowu i hodowli królików</t>
  </si>
  <si>
    <t xml:space="preserve">
Celem głównym operacji jest podniesienie poziomu wiedzy i informacji o innowacjach w chowie i hodowli królików wśród zainteresowanych rolników, doradców, przedsiębiorców z terenu województwa podkarpackiego i innych regionów Polski o liczbie 80 osób poprzez przeprowadzenie konferencji, wsparcie działania na rzecz tworzenia sieci kontaktów dla doradców i służb wspierających wdrażanie innowacji na obszarach wiejskich w zakresie podniesienia wiedzy na temat  innowacji w chowie i hodowli królików.
Celem operacji jest  informowanie społeczeństwa i potencjalnych beneficjentów o polityce rozwoju obszarów wiejskich i wsparciu finansowym w ramach PROW, wspieranie tworzenia sieci współpracy partnerskiej dotyczącej rolnictwa i obszarów wiejskich przez podnoszenie poziomu wiedzy w tym zakresie.
</t>
  </si>
  <si>
    <t xml:space="preserve">Grupę docelową niniejszej operacji stanowią rolnicy – hodowcy bydła, doradcy rolniczy, przedsiębiorcy branży rolniczej, przedstawiciele świata nauki w liczbie 80 osób zainteresowanych wdrażaniem innowacji w zakresie chowu i hodowli bydła. 
Realizując powyższą operację przyczyniamy się do rozwiązania problemu głównego, a jednocześnie do realizacji celu głównego jakim jest dostarczenie wiedzy na temat innowacji w chowie i hodowli bydła poprzez organizację konferencji dla 80 uczestników.
</t>
  </si>
  <si>
    <t xml:space="preserve">Grupę docelową niniejszej operacji stanowią rolnicy, doradcy rolniczy, przedsiębiorcy branży rolniczej, przedstawiciele świata nauki w liczbie 35 osób zainteresowanych wdrażaniem innowacji w zakresie chowie i hodowli bydła o użytkowości mlecznej i mięsnej.
Realizując powyższą operację przyczyniamy się do rozwiązania problemu głównego, a jednocześnie do realizacji celu głównego jakim jest dostarczenie wiedzy na temat innowacji w hodowli bydła poprzez organizację wyjazdu studyjnego dla 35 uczestników.
</t>
  </si>
  <si>
    <t>liczba spotkań informacyjnych</t>
  </si>
  <si>
    <t>Grupę docelową niniejszej operacji stanowią rolnicy – hodowcy królików, doradcy rolniczy, przedsiębiorcy branży rolniczej, przedstawiciele świata nauki w liczbie 80 osób zainteresowanych wdrażaniem innowacji w zakresie chowu i hodowli królików. 
Realizując powyższą operację przyczyniamy się do rozwiązania problemu głównego, a jednocześnie do realizacji celu głównego jakim jest dostarczenie wiedzy na temat innowacji w chowie i hodowli królików poprzez organizację konferencji dla 80 uczestników.</t>
  </si>
  <si>
    <t xml:space="preserve">
Operacja zakłada organizację  konferencji dla rolników, przedsiębiorców w tym sektora rolno-spożywczego i przedstawicieli różnych instytucji  z branży rolniczej i około rolniczej  z województwa podkarpackiego oraz innych województw.  Planowana operacją   pozwoli na wymianę doświadczeń i identyfikację potrzeb w zakresie zastosowania nowych, dobrych praktyk i innowacyjnych rozwiązań w produkcji rolnej, w sektorze rolno-spożywczym . Zapozna jej uczestników z osiągnięciami nauki w dziedzinie chowu i hodowli bydła,  w zakresie dotyczącym zachowania różnorodności genetycznej  zwierząt. Jej uczestnicy zostaną zapoznani  o polityce rozwoju obszarów wiejskich i wsparciu finansowym w ramach PROW na lata 2014-2020.
Celem operacji jest wsparcie działania na rzecz tworzenia sieci kontaktów dla doradców i służb wspierających wdrażanie innowacji na obszarach wiejskich w zakresie podniesienia wiedzy na temat  innowacji w chowie i hodowli bydła, informowanie społeczeństwa i potencjalnych beneficjentów o polityce rozwoju obszarów wiejskich i wsparciu finansowym w ramach PROW na lata 2014-2020, wspieranie tworzenia sieci współpracy partnerskiej dotyczącej rolnictwa i obszarów wiejskich przez podnoszenie poziomu wiedzy w tym zakresie.</t>
  </si>
  <si>
    <t xml:space="preserve">
Realizacja operacji wpisuje się w założenia  PROW w latach 2014-2020 i jest zgodna z   priorytetem 1 tj.  ułatwianiem transferu wiedzy i innowacji w rolnictwie, leśnictwie i na obszarach wiejskich. Sieć na rzecz innowacji w rolnictwie działa dopiero od połowy 2015 roku i zasadnym jest wymiana doświadczeń i dobrych praktyk w prowadzeniu takiej sieci przez doświadczonych rolników z Austrii. Ponadto w Austrii będzie można podpatrzeć innowacyjne rozwiązania, które mogą zainspirować uczestników wyjazdu do zastosowania nowości również w swoich gospodarstwach Zapoznanie się  z funkcjonowaniem sieci  innowacji na rzecz rolnictwa w Austrii, a także z doświadczeniami z nowatorskimi metodami pracy hodowlanej wśród bydła ,działaniami na rzecz tworzenia międzynarodowej sieci kontaktów dla doradców , rolników i służb wspierających wdrażanie innowacji na obszarach wiejskich. Zwiększy zainteresowanie rolników hodowlą bydła simentalskiego, w przyszłości przyczyni się do  zahamowanie spadkowych tendencji w rejonach górskich i podgórskich. W przyszłości dzięki takim kontaktom będzie możliwe  włączenie polskiej bazy genomowej dotyczącej bydła rasy simentalskiej do bazy międzynarodowej (Austria, Niemcy, Czechy)</t>
  </si>
  <si>
    <t xml:space="preserve"> Wyjazd studyjny ma na celu pogłębienie wiedzy na temat działania Współpraca, a także zapoznania uczestników wyjazdu z dobrymi praktykami w tworzeniu i funkcjonowaniu grup operacyjnych na terenie Czech. Ma na celu zachęcenie do działania i pokazanie osobom zainteresowanym wstąpieniem lub założeniem potencjalnej grupy operacyjnej poprzez pokazanie dobrych praktyk i wymianę wiedzy z ekspertami i brokerami z Czech. Zainteresowane osoby będą miały możliwości bliższej współpracy w ramach grupy operacyjne na rzecz innowacji – EPI, dzięki której na terenie województwa podkarpackiego zostanie wprowadzony nowy produkt, nowa lub ulepszona usługa, nowy lub ulepszony proces produkcji, hodowli itp. co przyczyni się do rozwoju gospodarczego województwa podkarpackiego i przekazaniu dobrych praktyk do gospodarstw . To nowe narzędzie w programach operacyjnych na lata 2014-2020 daje unikalną możliwość budowy szerokiego partnerstwa umożliwiającego efektywną współprace rolników, hodowców, mieszkańców obszarów wiejskich z jednostkami naukowo-badawczymi na rzecz innowacji. Efektem działania będzie przygotowanie podmiotów do powołania grupy operacyjnej na rzecz innowacji - EPI.</t>
  </si>
  <si>
    <t>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t>
  </si>
  <si>
    <t>Grupa docelowa będzie liczyła 40 osób – uczestników wyjazdu oraz 80 uczestników seminarium (40 uczestników wyjazdu i 40 uczestników seminarium z województwa partnerskiego) w tym:
• rolnicy – 25 osób (producenci zbóż i rzepaku, owoców i warzyw, traw i kukurydzy</t>
  </si>
  <si>
    <t>Koszty kwalifikowalne operacji  (w zł)</t>
  </si>
  <si>
    <t>Celem operacji jest inicjowanie współdziałania pomiędzy potencjalnymi członkami grup operacyjnych (uczestnikami wyjazdu studyjnego), promocja korzyści wynikających ze współpracy i tworzenia partnerstw oraz zapoznanie uczestników szkolenia z możliwościami wsparcia w ramach działania "Współpraca" w ramach PROW 2014-2020. Cele szczegółowe realizacji priorytetu PROW i celów KSOW to:
1. Zapoznanie uczestników z koncepcją tworzenia grup operacyjnych i możliwościami wsparcia w ramach działania "Współpraca" PROW 2014-2020 - szkolenie.
2. Wizyta studyjna w biodynamicznym gospodarstwie ekologicznym o wielokierunkowym profilu.
3. Powstanie sieci kontaktów i transfer wiedzy fachowej pomiędzy uczestnikami w zakresie nowych kierunków rozwoju i innowacyjnych praktyk stosowanych w rolnictwie ekologicznym.</t>
  </si>
  <si>
    <t>Operacja ma posłużyć jako wsparcie pszczelarzy.  Pszczelarz innowator powinien orientować się w korzyściach płynących z programów wsparcia kierowanych do pszczelarzy. Celem organizacji konferencji jest wzmocnienie branży pszczelarskiej, odbudowa i powiększenie ilości rodzin pszczelich w naszym województwie  a także zwiększenie ilości zapylaczy mających kluczowe znaczenie w poziomie plonowania roślin uprawnych. Niezbędna jest identyfikacja problemów współczesnej gospodarki pasiecznej oraz produkcji miodu, a także próba  znalezienia innowacyjnych rozwiązań które mogłyby te problemy rozwiązać.
Najważniejszym aspektem będzie poinformowanie uczestników o możliwości tworzenia i funkcjonowania grup operacyjnych na rzecz innowacji oraz realizacji przez te grupy projektów, których  celem jest wyzwalanie innowacyjności i podwyższanie jakości, które sprosta aktualnym wymaganiom, a także będzie czynnikiem pozwalającym na osiąganie wyższych dochodów z gospodarstwa pasiecznego.</t>
  </si>
  <si>
    <t>RAZEM</t>
  </si>
  <si>
    <t>Zrównoważony rozwój z wykorzystaniem odnawialnych źródeł energii</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</si>
  <si>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</si>
  <si>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osoby, materiały promocyjne</t>
  </si>
  <si>
    <t>Celem udziału w Targach jest uzyskanie równowagi ekonomicznej, przyrodniczej i społecznej na obszarach wiejskich poprzez promocję zrównoważonego rozwoju tych obszarów, poprzez promocję podakrpackiej żywności wysokiej jakości, a w szczególności produktów tradycyjnych wpisanych na list Ministra Rolnictwa i Rozwoju Wsi.</t>
  </si>
  <si>
    <t>Realizacja operacji objemować będzie przygotowanie stoisk wystawienniczych podczas Targów Smaki Regionów, gdzie promowane będą podkarpackie porodukty wysokiej jakości oraz regionalna kultura, tradycje i zwyczaje.</t>
  </si>
  <si>
    <t>warsztaty, Impreza plenerowa, Konkurs</t>
  </si>
  <si>
    <t>1.Liczba warsztatów 2.Liczba uczesników, 3. Liczba konkursów, 4. Liczba laureatów</t>
  </si>
  <si>
    <t>producenci rolni zajmujący się produkcją roślinną, doradcy rolni, przedstawiciele przedsiębiorstwa działającego na rynku rolnym</t>
  </si>
  <si>
    <t>przedstawiciele podmiotów działajacych na rzecz rozwoju obszarów wiejskich m.in. jst, ODR, PIR, WUP, KUL,  LGD, LGR, uczelnie, NGO oraz rolnicy i związki branżowe związane z rolnictwem</t>
  </si>
  <si>
    <t xml:space="preserve">     Liczba wyjazdów studyjnych/ Liczba uczestników wyjazdu studyjnego/ Liczba materiałów edukacyjnych audiowizualnych</t>
  </si>
  <si>
    <t>1/29/1</t>
  </si>
  <si>
    <t>2/100</t>
  </si>
  <si>
    <t xml:space="preserve">Liczba konferencji/Liczba odbiorców </t>
  </si>
  <si>
    <t>1/271/1/1</t>
  </si>
  <si>
    <t>1/97</t>
  </si>
  <si>
    <t>1/121/1</t>
  </si>
  <si>
    <t>Liczba konkursów/ liczba zgłoszeń konkursowych</t>
  </si>
  <si>
    <t>1/ 13</t>
  </si>
  <si>
    <t>Osoby rozważające podjęcie działalności gospodarczej w zakresie trurystyki wiejskiej lub małego przetwórstwa zamieszkujące obszary wiejskie województwa podlaskiego</t>
  </si>
  <si>
    <t>3/250</t>
  </si>
  <si>
    <t>1/105</t>
  </si>
  <si>
    <t>Główny cel projektu:
kreowanie wizerunku obszarów wiejskich, jako turystycznego rynku oferującego zróżnicowane i całoroczne atrakcje oraz podnoszenie rangi turystyki wiejskiej i agroturystyki w środowisku sektora turystycznego. 
Cele działań promocyjnych:
1) Budowa konsumenckiej świadomości konkretnych produktów turystycznych w skali kraju/regionu.
2) Integracja środowiska turystyki wiejskiej i agroturystyki z przedstawicielami branży turystycznej</t>
  </si>
  <si>
    <t>Grupa docelowa:
1. Konsument na rynku krajowym (Polacy z dużych i średnich miast oraz metropolii,  niemający kontaktu z obszarami wiejskimi, szukający niestandardowych form na spędzenie wolnego czasu, za przystępną cenę)
2. Branża turystyczna w Polsce - branża turystyczna swoim zasięgiem obejmuje bardzo szeroki wachlarz aktywności biznesowej, który w swej różnorodności przekracza zakres projektu. Z tego powodu konieczne było zawężenie definicji, które w przypadku niniejszego projektu odnoszą się do podmiotów prowadzących działalność związaną z organizowaniem lub promocją turystyki, dostarczaniem informacji turystycznej oraz prowadzeniem działalności gospodarczej związanej z hotelarstwem i zakwaterowaniem, które biorą udział w wydarzeniach targowych i konferencyjnych</t>
  </si>
  <si>
    <t xml:space="preserve">przeprowadzenie cyklu trzech konferencji </t>
  </si>
  <si>
    <t>planuje się zorganizować:
- 2 cykle dwudniowych warsztatów, każdy będzie się składać z 8 warsztatów,
- 1 cykl jednodniowych warsztatów, składającego się z 8 spotkań
- 2 jednodniowe szkolenia,
- przelot i zakwaterowanie dla 13 przedstawicieli LGD biorących udział w zagranicznych spotkaniach mających na celu skojarzenie potencjalnych partnerów projektów współpracy międzynarodowej, 
- catering podczas 1 spotkania.</t>
  </si>
  <si>
    <t>liczba uczestników 1 spotkania</t>
  </si>
  <si>
    <t>Wykonanie zabudowy stoiska na Targach BioFach 2016 oraz 2017 w Norymberdze.
Wynajęcie powierzchni wystawienniczej na Targach BioFach 2017.</t>
  </si>
  <si>
    <t>Zorganizowanie i przeprowadzenie V i VI edycji Ogólnopolskiego konkursu dla szkół gastronomicznych na przepisy wykorzystujące produkty uczestniczące w systemie Chronionych Nazw Pochodzenia, Chronionych Oznaczeń Geograficznych oraz Gwarantowanych Tradycyjnych Specjalności.</t>
  </si>
  <si>
    <t>1000
5
200
8
150
1</t>
  </si>
  <si>
    <t>23</t>
  </si>
  <si>
    <t>Dwuletni plan operacyjny Krajowej Sieci Obszarów Wiejskich na lata 2016-2017 z wyłączeniem działania 8 Plan Komunikacyjny</t>
  </si>
  <si>
    <t>opłata za stoisko wystawiennicze na targach, oraz przygotowanie materiałów promocyjnych na konkurs targowy- mazowieckie koło fortuny - ostateczny termin realizacji luty 2018 roku</t>
  </si>
  <si>
    <t>liczba artykułów w gazecie (nakład 1 artykułu w dwóch gazetach)</t>
  </si>
  <si>
    <t xml:space="preserve">liczba banerów/billboardów </t>
  </si>
  <si>
    <t>8/12</t>
  </si>
  <si>
    <t>szt 26</t>
  </si>
  <si>
    <t>Realizacja badań naukowych dot. Porejestrowego Doświadczalnictwa Odmianowego i Rolniczego</t>
  </si>
  <si>
    <t xml:space="preserve">stworzenie listy zalecanych do uprawy odmian roślin na obszarze województwa, a przez to uzyskanie obiektywnej informacji o wartości gospodarczej odmian roślin uprawnych oraz ich reakcji na warunki siedliskowe i elementy agrotechniki; poprawa efektywności gospodarowania rolników i wzrostu plonu poprzez właściwy dobór odmian do warunków glebowo-klimatycznych województwa pomorskiego; wdrażanie postępu odmianowego do rolnictwa oraz potrzeba dobrej praktyki rolniczej </t>
  </si>
  <si>
    <t>Badania naukowe: Porejestrowe Doświadczalnictwo Odmianowe i Rolnicze</t>
  </si>
  <si>
    <t>rolnicy, instytucje państwowe związane z rolnictwem, przedsiębiorcy zajmujący się branżą rolniczą</t>
  </si>
  <si>
    <t xml:space="preserve"> konferencja/konkurs</t>
  </si>
  <si>
    <t xml:space="preserve">23 106.56 </t>
  </si>
  <si>
    <t>liczba publikacji
nakład całkowity</t>
  </si>
  <si>
    <t>1
8000</t>
  </si>
  <si>
    <t>Al. Niepodległości 34
61-714 Poznań</t>
  </si>
  <si>
    <t xml:space="preserve">operacje o charakterze promocyjno wystawienniczym,
wyjazdy i staże krajowe i zagraniczne,  </t>
  </si>
  <si>
    <t>Aleje 1 Maja 9
62-150 Konin</t>
  </si>
  <si>
    <t>ul.Golęcińska 9L
60 -626 Poznań</t>
  </si>
  <si>
    <t>Al.Piastów 32
77-400 Złotów</t>
  </si>
  <si>
    <t>ul. Powstańców Wlkp. 9
64-111 Lipno</t>
  </si>
  <si>
    <t>ul. Kołłątaja 7
63-700 Krotoszyn</t>
  </si>
  <si>
    <t>ul.Dworcowa 18
64-400 Międzychód</t>
  </si>
  <si>
    <t>ul. Dworcowa 5
 Szreniawa
62-052 Komorniki</t>
  </si>
  <si>
    <t>ul. Dworcowa 5
Szreniawa
62-052 Komorniki</t>
  </si>
  <si>
    <t>ul. Dworcowa 2
62-510 Konin</t>
  </si>
  <si>
    <t>ul.Mickiewicza 33
60-837 Poznań</t>
  </si>
  <si>
    <t xml:space="preserve">ul. Towarowa 6
62-600 Koło </t>
  </si>
  <si>
    <t>u. Golęcińska 9L
60-626 Poznań</t>
  </si>
  <si>
    <t>Rynek 1
63-840 Krobia</t>
  </si>
  <si>
    <t>ul. Sieradzka 29
60-163 Poznań</t>
  </si>
  <si>
    <t>ul. Porzeczkowa 6a
61-306 Poznań</t>
  </si>
  <si>
    <t>ul. Powstańców Wlkp. 27
63-840 Krobia</t>
  </si>
  <si>
    <t xml:space="preserve">ul. Kolska Szosa 3
62-700 Turek </t>
  </si>
  <si>
    <t>Rokosowo 1
Łęka Mała
63-805 Poniec</t>
  </si>
  <si>
    <t>ul. Zofii Urbanowskiej 8
62-500 Konin</t>
  </si>
  <si>
    <t>ul. Dworcowa 5
62-052 Komorniki</t>
  </si>
  <si>
    <t>Gorzyce Małe 6
63-430 Odolanów</t>
  </si>
  <si>
    <t xml:space="preserve">Pogorzela 1
63-860 Pogorzela </t>
  </si>
  <si>
    <t xml:space="preserve">ul. Grunwaldzka 19
60-782 Poznań </t>
  </si>
  <si>
    <t xml:space="preserve">ul. Dworcowa 5
62-052 Szreniawa </t>
  </si>
  <si>
    <t xml:space="preserve">Liczba publikacji  </t>
  </si>
  <si>
    <t xml:space="preserve"> Al. Niepodległości 34
61-714 Poznań</t>
  </si>
  <si>
    <t xml:space="preserve">  Nakład całkowity</t>
  </si>
  <si>
    <t>ul. Winogrady 63
61-659 Poznań</t>
  </si>
  <si>
    <t>Liczba uczestników wyjazdów studyjnych</t>
  </si>
  <si>
    <t>w tym: liczba przedstawicieli LGD</t>
  </si>
  <si>
    <t xml:space="preserve">w tym: liczba doradców </t>
  </si>
  <si>
    <t>Liczba szkoleń, seminariów, warsztatów</t>
  </si>
  <si>
    <t>Liczba uczestników szkoleń, seminariów, warsztatów</t>
  </si>
  <si>
    <t>w tym: przedstawicieli LGD</t>
  </si>
  <si>
    <t>w tym: liczba doradców</t>
  </si>
  <si>
    <t xml:space="preserve">Liczba konferencji, kongresów         </t>
  </si>
  <si>
    <t xml:space="preserve">     Liczba uczestników </t>
  </si>
  <si>
    <t xml:space="preserve">w tym: liczba gości zagranicznych  </t>
  </si>
  <si>
    <t xml:space="preserve"> w tym: liczba przedstawicieli LGD  </t>
  </si>
  <si>
    <t>ul. Towarowa 6
62-600 Koło</t>
  </si>
  <si>
    <t>Szacowana  liczba  materiałów informacyjnych</t>
  </si>
  <si>
    <t xml:space="preserve">ul. Golęcińska 9L
60-626 Poznań  </t>
  </si>
  <si>
    <t>Liczba szkoleń,seminariów, warsztatów</t>
  </si>
  <si>
    <t xml:space="preserve"> Liczba uczestników</t>
  </si>
  <si>
    <t>w tym przedstawicieli LGD</t>
  </si>
  <si>
    <t>w tym doradców</t>
  </si>
  <si>
    <t xml:space="preserve"> Liczba uczestników   </t>
  </si>
  <si>
    <t>ul. Jagiellońska 8
64-234 Przemęt</t>
  </si>
  <si>
    <t>Liczba konferencji/kongresów</t>
  </si>
  <si>
    <t xml:space="preserve">Liczba wydrukowanych ulotek promocyjnych </t>
  </si>
  <si>
    <t>Liczba wydrukowanych publikacji pokonferencyjncyh</t>
  </si>
  <si>
    <t>8 kół gosp wiejskich</t>
  </si>
  <si>
    <t>3 koła gosp wiejskich</t>
  </si>
  <si>
    <t>Liczba dni otwartych</t>
  </si>
  <si>
    <t>Liczba uczestników/gospodarstw</t>
  </si>
  <si>
    <t xml:space="preserve">ul. Stary Rynek 11
63-720 Kożmin Wlkp. </t>
  </si>
  <si>
    <t>al. Niepodległości 33/35
64-920 Piła</t>
  </si>
  <si>
    <t>II -IV</t>
  </si>
  <si>
    <t>Liczba punktów info</t>
  </si>
  <si>
    <t>Liczba wydanych materiałów informacyjno-promocyjnych</t>
  </si>
  <si>
    <t>48 dyplomów</t>
  </si>
  <si>
    <t>6 czeków</t>
  </si>
  <si>
    <t>Liczba odwiedzających</t>
  </si>
  <si>
    <t>Powierzchnia wystawiennicza</t>
  </si>
  <si>
    <t xml:space="preserve">200 m2 stoisko </t>
  </si>
  <si>
    <t>72 m2 punkt info</t>
  </si>
  <si>
    <t>48 osób
(12 zespołów x 4 osoby)</t>
  </si>
  <si>
    <t>6 zespołów</t>
  </si>
  <si>
    <t>Liczba przeprowadzonych wykładów</t>
  </si>
  <si>
    <t>ul. Wrzesińska 19
62-320 Miłosław</t>
  </si>
  <si>
    <t>Szkolenie, seminarium, warsztat
Wyjazd studyny
Prasa   Audycja/ film/ spot
Analiza/ ekspertyza/ badanie
Inne</t>
  </si>
  <si>
    <t>w tym: doradców</t>
  </si>
  <si>
    <t>Liczba artykułów prasowych</t>
  </si>
  <si>
    <t>Nakład tytułów prasowych</t>
  </si>
  <si>
    <t>Poziom oglądalności, słuchalności audycji</t>
  </si>
  <si>
    <t>Liczba emisji audycji</t>
  </si>
  <si>
    <t>Łubowo 1
62-260 Łubowo</t>
  </si>
  <si>
    <t>Konferencja/ kongres
Konkurs/ olimpiada</t>
  </si>
  <si>
    <t>Liczba konferencji, kongresów</t>
  </si>
  <si>
    <t>Liczba uczestników konferencji, kongresów</t>
  </si>
  <si>
    <t>w tym gości zagranicznych</t>
  </si>
  <si>
    <t>Liczba konkursów, olimpiad</t>
  </si>
  <si>
    <t>Liczba uczestników konkursów, olimpiad</t>
  </si>
  <si>
    <t>Dubin 116
63-930 Jutrosin</t>
  </si>
  <si>
    <t>Szacowana liczba uczestników imprezy</t>
  </si>
  <si>
    <t>Szacowana liczba materiałów informacyjno-promocyjnych</t>
  </si>
  <si>
    <t>Liczba konkursow</t>
  </si>
  <si>
    <t>Liczba laureatów konkursów</t>
  </si>
  <si>
    <t xml:space="preserve">Szacowana liczba odwiedzających </t>
  </si>
  <si>
    <t>Liczba rozdanych materiałów informacyjno-promocyjnych</t>
  </si>
  <si>
    <t>100 szt. katalogów
z wystawy</t>
  </si>
  <si>
    <t>4 m2</t>
  </si>
  <si>
    <t>Liczba odwiedzających stoisko</t>
  </si>
  <si>
    <t>Plac Mickiewicza 1
62-660 Dąbie</t>
  </si>
  <si>
    <t>60 plakatów info. nt. imprezy, 
ogłoszenie w prasie lokalnej, 
info. na stronie internetowej, 
50 smyczy
50 kubków z nadrukiem
50 breloczków z nadrukiem
50 koszulek z nadrukiem</t>
  </si>
  <si>
    <t>ul. Dworcowa 18
64-400 Międzychód</t>
  </si>
  <si>
    <t xml:space="preserve">Liczba turniejów            </t>
  </si>
  <si>
    <t>ul. Dworcowa 5
62-052 Szreniawa</t>
  </si>
  <si>
    <t xml:space="preserve">Liczba dni imprezy  </t>
  </si>
  <si>
    <t xml:space="preserve">1 dzień </t>
  </si>
  <si>
    <t>150 ulotek reklamowych A4
500 ulotek reklamowych A5</t>
  </si>
  <si>
    <t xml:space="preserve">  Szacowana liczba odwiedzających</t>
  </si>
  <si>
    <t>2063 osób</t>
  </si>
  <si>
    <t>Powierzchnia wystawiennicza [m2]</t>
  </si>
  <si>
    <t>Szacowana liczba odwiedzajacych stoisko</t>
  </si>
  <si>
    <t xml:space="preserve">liczba uczestników   </t>
  </si>
  <si>
    <t>ul. Kolejowa 4
63-920 Pakosław</t>
  </si>
  <si>
    <t xml:space="preserve"> Szacowana liczba odwiedzających</t>
  </si>
  <si>
    <t>Widuchowa na ludowo</t>
  </si>
  <si>
    <t>Kultywowanie i propagowanie folkloru, zwyczajów i tradycji ludowych poprzez organizację warsztatów folklorystycznych oraz przeglądu zespołów ludowych</t>
  </si>
  <si>
    <t>Warsztaty, impreza plenerowa</t>
  </si>
  <si>
    <t>Dzieci i młodzież z terenów wiejskich,  mieszkańcy obszarów wiejskich</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</si>
  <si>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</si>
  <si>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</si>
  <si>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</si>
  <si>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</si>
  <si>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Liczba spotkań szkoleniowych</t>
  </si>
  <si>
    <t xml:space="preserve">Przedstawiciele władz samorządowych, kobiety zamieszkujące obszary wiejskie z  gmin województwa zachodniopomorskiego. </t>
  </si>
  <si>
    <t>Liczba uczestników spotkań szkoleniowych</t>
  </si>
  <si>
    <t>13 809,68</t>
  </si>
  <si>
    <t>zapoznanie uczestników konferencji z zasadami tworzenia i funkcjonowania grup operacyjnych, możliwościami poszukiwania partnerów do współpracy oraz zasadami aplikowania o środki finansowe w ramach działania "Współpraca" PROW 2014-2023</t>
  </si>
  <si>
    <t>Harmonogram
/ termin realizacjiHarmonogram
/ termin realizacji</t>
  </si>
  <si>
    <r>
      <t xml:space="preserve"> Celem operacji jest zapoznanie uczestników</t>
    </r>
    <r>
      <rPr>
        <sz val="10"/>
        <rFont val="Tahoma1"/>
        <charset val="238"/>
      </rPr>
      <t xml:space="preserve"> </t>
    </r>
    <r>
      <rPr>
        <sz val="10"/>
        <rFont val="Calibri"/>
        <family val="2"/>
        <charset val="238"/>
      </rPr>
      <t>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Celem operacji jest zapoznanie uczestników</t>
    </r>
    <r>
      <rPr>
        <sz val="10"/>
        <rFont val="Tahoma1"/>
        <charset val="238"/>
      </rPr>
      <t xml:space="preserve"> </t>
    </r>
    <r>
      <rPr>
        <sz val="10"/>
        <rFont val="Calibri"/>
        <family val="2"/>
        <charset val="238"/>
      </rPr>
      <t xml:space="preserve">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t>
    </r>
  </si>
  <si>
    <r>
      <t>Wyjazd studyjny „</t>
    </r>
    <r>
      <rPr>
        <i/>
        <sz val="10"/>
        <rFont val="Calibri"/>
        <family val="2"/>
        <charset val="238"/>
      </rPr>
      <t>Innowacyjne rozwiązania w uprawach ekologicznych, hodowli zwierząt oraz produkcji biopaliw wdrażane na terenach województwa podlaskiego</t>
    </r>
    <r>
      <rPr>
        <sz val="10"/>
        <rFont val="Calibri"/>
        <family val="2"/>
        <charset val="238"/>
      </rPr>
      <t>”</t>
    </r>
    <r>
      <rPr>
        <i/>
        <sz val="10"/>
        <rFont val="Calibri"/>
        <family val="2"/>
        <charset val="238"/>
      </rPr>
      <t xml:space="preserve"> </t>
    </r>
    <r>
      <rPr>
        <sz val="10"/>
        <rFont val="Calibri"/>
        <family val="2"/>
        <charset val="238"/>
      </rPr>
      <t>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t>
    </r>
  </si>
  <si>
    <r>
      <t>Działanie informacyjno- aktywizujące brokera innowacji formą identyfikacji problemów w rolnictwie, mogących stanowić podstawę do powstania innowacyjnych grup operacyjnych</t>
    </r>
    <r>
      <rPr>
        <sz val="10"/>
        <rFont val="Calibri"/>
        <family val="2"/>
        <charset val="238"/>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</si>
  <si>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t>wyjazd studyjny                                             broszura</t>
  </si>
  <si>
    <t>szkolenie (3)</t>
  </si>
  <si>
    <t>Szkolenie/ seminarium/ warsztat; wyjazd studyjny; publikacja, materiały promocyjne/informacyjne</t>
  </si>
  <si>
    <t>Plan operacyjny KSOW na lata 2016-2017 (z wyłączeniem działania 8 Plan komunikacyjny) - województwo dolnoślaskie - kwiecień 2018</t>
  </si>
  <si>
    <t>Plan operacyjny KSOW na lata 2016-2017 (z wyłączeniem działania 8 Plan komunikacyjny) - województwo kujawsko-pomorskie - kwiecień 2018</t>
  </si>
  <si>
    <t>Plan operacyjny KSOW na lata 2016-2017 (z wyłączeniem działania 8 Plan komunikacyjny) - województwo lubelskie - kwiecień 2018</t>
  </si>
  <si>
    <t>Plan operacyjny KSOW na lata 2016-2017 (z wyłączeniem działania 8 Plan komunikacyjny) - województwo lubuskie - kwiecień 2018</t>
  </si>
  <si>
    <t>Plan operacyjny KSOW na lata 2016-2017  (z wyłączeniem działania 8 Plan komunikacyjny) - województwo łódzkie - kwiecień 2018</t>
  </si>
  <si>
    <t>Plan operacyjny KSOW na lata 2016-2017 (z wyłączeniem działania 8 Plan komunikacyjny) - województwo małopolskie - kwiecień 2018</t>
  </si>
  <si>
    <t>Plan operacyjny KSOW na lata 2016-2017 (z wyłączeniem działania 8 Plan komunikacyjny) - województwo mazowieckie - kwiecień 2018</t>
  </si>
  <si>
    <t>Plan operacyjny KSOW na lata 2016-2017 (z wyłączeniem działania 8 Plan komunikacyjny) - województwo opolskie - kwiecień 2018</t>
  </si>
  <si>
    <t>Plan operacyjny KSOW na lata 2016-2017 (z wyłączeniem działania 8 Plan komunikacyjny) - województwo podlaskie - kwiecień 2018</t>
  </si>
  <si>
    <t>Plan operacyjny KSOW na lata 2016-2017 (z wyłączeniem działania 8 Plan komunikacyjny) - województwo pomorskie - kwiecień 2018</t>
  </si>
  <si>
    <r>
      <t xml:space="preserve">Celem operacji jest podniesienie wiedzy/ kompetencji lokalnych grup działania w zakresie wykonywanych zadań związanych z realizacją Lokalnych Strategii Rozwoju w ramach PROW na lata 2014-2020 . Tematyka szkoleń odzwierciedlać będzie </t>
    </r>
    <r>
      <rPr>
        <b/>
        <sz val="11"/>
        <rFont val="Calibri"/>
        <family val="2"/>
        <charset val="238"/>
        <scheme val="minor"/>
      </rPr>
      <t xml:space="preserve">zaktualizowane </t>
    </r>
    <r>
      <rPr>
        <sz val="11"/>
        <rFont val="Calibri"/>
        <family val="2"/>
        <charset val="238"/>
        <scheme val="minor"/>
      </rPr>
      <t xml:space="preserve"> potrzeby szkoleniowe,  z uwzględnieniem potrzeb zgłoszonych przez pomorskie LGD w związku z podjętą Uchwałą Nr 4 Grupy Tematycznej ds. podejścia Leader z dnia 6.03.2017 r.   Powyższa Uchwała wskazuje na potrzebę szkoleń z zakresu: zarządzania projektem grantowym w LGD, z działań animacyjnych LGD,oraz ze stosowania zasady konkurencyjności. Mając na uwadze systematyczne uczestnictwo LGD w różnego typu szkoleniach, oczekiwania LGD mogą zostać  zweryfikowane.  W ramach operacji  zoorganiozwane zostanie 1  spotkanie dwudniowe. W szkolenaich uczestniczyc będzie ok. 35 przedstawicieli LGD.</t>
    </r>
  </si>
  <si>
    <t>osoba/43</t>
  </si>
  <si>
    <t>osoba/35</t>
  </si>
  <si>
    <t>Celem operacji jest podtrzymanie i uchronienie od zapomnienia oraz upowszechnienie wiedzy o produktach tradycyjnych stanowiących dziedzictwo kulturowe województwa pomorskiego oraz zwiększenie zainteresowania branży gastronomicznej produktami i daniami z Listy Produktów Tradycyjnych (LPT) Województwa Pomorskiego. Projekt zakłada współpracę poprzez wymianę doświadczenia/wiedzy/dobrych praktyk pomiędzy  wnioskodawcami  wpisów produktów na LPT, przedstawicielami  branży gastronomicznej oraz lokalnymi mediami.  Projekt realizowany będzie poprzez m.in. organizację konferencji, konkursu oraz innych wydarzeń  związanych z dziedzictwem kulinarnym co bezpośrednio przyczyni się do osiągnięcia celu operacji.</t>
  </si>
  <si>
    <t>Plan operacyjny KSOW na lata 2016-2017 (z wyłączeniem działania 8 Plan komunikacyjny) - województwo śląskie - kwiecień 2018</t>
  </si>
  <si>
    <t>Plan operacyjny KSOW na lata 2016-2017 (z wyłączeniem działania 8 Plan komunikacyjny) - województwo świętokrzyskie - kwiecień 2018</t>
  </si>
  <si>
    <t>Plan operacyjny KSOW na lata 2016-2017 (z wyłączeniem działania 8 Plan komunikacyjny) - województwo warmińsko-mazurskie - kwiecień 2018</t>
  </si>
  <si>
    <t>Plan operacyjny KSOW na lata 2016-2017 (z wyłączeniem działania 8 Plan komunikacyjny) - województwo wielkopolskie - kwiecień 2018</t>
  </si>
  <si>
    <t>Plan operacyjny KSOW na lata 2016-2017 (z wyłączeniem działania 8 Plan komunikacyjny) - województwo zachodniopomorskie - kwiecień 2018</t>
  </si>
  <si>
    <r>
      <t xml:space="preserve">Grupa </t>
    </r>
    <r>
      <rPr>
        <strike/>
        <sz val="11"/>
        <rFont val="Calibri"/>
        <family val="2"/>
        <charset val="238"/>
        <scheme val="minor"/>
      </rPr>
      <t>ok.</t>
    </r>
    <r>
      <rPr>
        <sz val="11"/>
        <rFont val="Calibri"/>
        <family val="2"/>
        <charset val="238"/>
        <scheme val="minor"/>
      </rPr>
      <t xml:space="preserve"> 34 osób reprezentujących podmioty w różny sposób zaangażowane w realizację Działania rolno-środowiskowo-klimatycznego i działania Rolnictwo Ekologiczne w ramach PROW 2014-2020.</t>
    </r>
  </si>
  <si>
    <t>Plan operacyjny KSOW na lata 2016-2017 (z wyłączeniem działania 8 Plan komunikacyjny) - Instytucja Zarządzająca i Jednostka Centralna - kwiecień 2018</t>
  </si>
  <si>
    <t>Plan operacyjny KSOW na lata 2016-2017 (z wyłączeniem działania 8 Plan komunikacyjny) - Centrum Doradztwa Rolniczego - kwiecień 2018</t>
  </si>
  <si>
    <t>Plan operacyjny KSOW na lata 2016-2017 (z wyłączeniem działania 8 Plan komunikacyjny) - dolnośląski WODR - kwiecień 2018</t>
  </si>
  <si>
    <t>Plan operacyjny KSOW na lata 2016-2017 (z wyłączeniem działania 8 Plan komunikacyjny) - kujawsko-pomorski WODR - kwiecień 2018</t>
  </si>
  <si>
    <t>Plan operacyjny KSOW na lata 2016-2017 (z wyłączeniem działania 8 Plan komunikacyjny) - lubelski WODR - kwiecień 2018</t>
  </si>
  <si>
    <t>Plan operacyjny KSOW na lata 2016-2017 (z wyłączeniem działania 8 Plan komunikacyjny) -  lubuski WODR - kwiecień 2018</t>
  </si>
  <si>
    <t>Plan operacyjny KSOW na lata 2016-2017 (z wyłączeniem działania 8 Plan komunikacyjny) -  łódzki WODR - kwiecień 2018</t>
  </si>
  <si>
    <t>Plan operacyjny KSOW na lata 2016-2017 (z wyłączeniem działania 8 Plan komunikacyjny) - małopolski WODR - kwiecień 2018</t>
  </si>
  <si>
    <t>Plan operacyjny KSOW na lata 2016-2017 (z wyłączeniem działania 8 Plan komunikacyjny) - mazowiecki WODR - kwiecień 2018</t>
  </si>
  <si>
    <t>Plan operacyjny KSOW na lata 2016-2017 (z wyłączeniem działania 8 Plan komunikacyjny) - opolski WODR - kwiecień 2018</t>
  </si>
  <si>
    <t>Plan operacyjny KSOW na lata 2016-2017 (z wyłączeniem działania 8 Plan komunikacyjny) - podkarpacki WODR - kwiecień 2018</t>
  </si>
  <si>
    <t>Plan operacyjny KSOW na lata 2016-2017 (z wyłączeniem działania 8 Plan komunikacyjny) - podlaski WODR - kwiecień 2018</t>
  </si>
  <si>
    <t>producenci środków produkcji dla rolnictwa, rolnicy ekologiczni, przedstawiciele przemysłu przetwórczego, przedstawiciele rynku przemysłu rolno-spożywczego, doradcy rolniczy</t>
  </si>
  <si>
    <t>Plan operacyjny KSOW na lata 2016-2017 (z wyłączeniem działania 8 Plan komunikacyjny) - pomorski WODR - kwiecień 2018</t>
  </si>
  <si>
    <t>Plan operacyjny KSOW na lata 2016-2017 (z wyłączeniem działania 8 Plan komunikacyjny) - śląski WODR - kwiecień 2018</t>
  </si>
  <si>
    <t>Plan operacyjny KSOW na lata 2016-2017 (z wyłączeniem działania 8 Plan komunikacyjny) - świętokrzyski WODR - kwiecień 2018</t>
  </si>
  <si>
    <t>Plan operacyjny KSOW na lata 2016-2017 (z wyłączeniem działania 8 Plan komunikacyjny) - warmińsko-mazurski WODR - kwiecień 2018</t>
  </si>
  <si>
    <t>Plan operacyjny KSOW na lata 2016-2017 (z wyłączeniem działania 8 Plan komunikacyjny) - wielkopolski WODR - kwiecień 2018</t>
  </si>
  <si>
    <t>Plan operacyjny KSOW na lata 2016-2017 (z wyłączeniem działania 8 Plan komunikacyjny) - zachodniopomorski WODR - kwiecień 2018</t>
  </si>
  <si>
    <t>Razem</t>
  </si>
  <si>
    <t>Załącznik nr 1 do uchwały nr 27 Grupy Roboczej do spraw KSOW  z dnia 16 kwietnia 2018r.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</si>
</sst>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zł&quot;;[Red]\-#,##0.00\ &quot;zł&quot;"/>
    <numFmt numFmtId="44" formatCode="_-* #,##0.00\ &quot;zł&quot;_-;\-* #,##0.00\ &quot;zł&quot;_-;_-* &quot;-&quot;??\ &quot;zł&quot;_-;_-@_-"/>
    <numFmt numFmtId="43" formatCode="_-* #,##0.00\ _z_ł_-;\-* #,##0.00\ _z_ł_-;_-* &quot;-&quot;??\ _z_ł_-;_-@_-"/>
    <numFmt numFmtId="164" formatCode="#,##0.00\ &quot;zł&quot;"/>
    <numFmt numFmtId="165" formatCode="#,##0.00_ ;\-#,##0.00\ "/>
    <numFmt numFmtId="166" formatCode="#,##0.00\ _z_ł"/>
    <numFmt numFmtId="167" formatCode="#,##0.00_ ;[Red]\-#,##0.00\ "/>
    <numFmt numFmtId="168" formatCode="[$-415]General"/>
    <numFmt numFmtId="169" formatCode="#,##0.00&quot;     &quot;"/>
    <numFmt numFmtId="170" formatCode="[$-415]#,##0.00"/>
  </numFmts>
  <fonts count="34">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0"/>
      <name val="Calibri"/>
      <family val="2"/>
      <charset val="238"/>
    </font>
    <font>
      <sz val="1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font>
    <font>
      <sz val="10"/>
      <color rgb="FFFF0000"/>
      <name val="Arial CE"/>
      <charset val="238"/>
    </font>
    <font>
      <b/>
      <sz val="10"/>
      <name val="Arial CE"/>
      <charset val="238"/>
    </font>
    <font>
      <b/>
      <sz val="10"/>
      <color rgb="FFFF0000"/>
      <name val="Arial CE"/>
      <charset val="238"/>
    </font>
    <font>
      <sz val="10"/>
      <name val="Arial CE"/>
      <family val="2"/>
      <charset val="238"/>
    </font>
    <font>
      <sz val="10"/>
      <color indexed="8"/>
      <name val="Calibri"/>
      <family val="2"/>
      <charset val="238"/>
    </font>
    <font>
      <sz val="10"/>
      <color theme="1"/>
      <name val="Calibri"/>
      <family val="2"/>
      <charset val="238"/>
      <scheme val="minor"/>
    </font>
    <font>
      <sz val="10"/>
      <name val="Calibri"/>
      <family val="2"/>
      <charset val="238"/>
      <scheme val="minor"/>
    </font>
    <font>
      <strike/>
      <sz val="10"/>
      <color rgb="FFFF0000"/>
      <name val="Arial"/>
      <family val="2"/>
      <charset val="238"/>
    </font>
    <font>
      <sz val="12"/>
      <color indexed="8"/>
      <name val="Calibri"/>
      <family val="2"/>
      <charset val="238"/>
    </font>
    <font>
      <sz val="11"/>
      <color rgb="FF000000"/>
      <name val="Calibri"/>
      <family val="2"/>
      <charset val="238"/>
    </font>
    <font>
      <sz val="10"/>
      <color rgb="FF000000"/>
      <name val="Calibri"/>
      <family val="2"/>
      <charset val="238"/>
    </font>
    <font>
      <sz val="10"/>
      <color rgb="FF000000"/>
      <name val="Arial CE"/>
      <charset val="238"/>
    </font>
    <font>
      <sz val="11"/>
      <color indexed="8"/>
      <name val="Calibri"/>
      <family val="2"/>
      <charset val="238"/>
      <scheme val="minor"/>
    </font>
    <font>
      <sz val="16"/>
      <color theme="1"/>
      <name val="Calibri"/>
      <family val="2"/>
      <charset val="238"/>
      <scheme val="minor"/>
    </font>
    <font>
      <sz val="16"/>
      <name val="Calibri"/>
      <family val="2"/>
      <charset val="238"/>
      <scheme val="minor"/>
    </font>
    <font>
      <i/>
      <sz val="11"/>
      <name val="Calibri"/>
      <family val="2"/>
      <charset val="238"/>
      <scheme val="minor"/>
    </font>
    <font>
      <sz val="11"/>
      <color theme="1"/>
      <name val="Calibri"/>
      <family val="2"/>
      <charset val="238"/>
    </font>
    <font>
      <sz val="11"/>
      <color theme="1"/>
      <name val="Calibri"/>
      <family val="2"/>
      <scheme val="minor"/>
    </font>
    <font>
      <sz val="11"/>
      <name val="Calibri"/>
      <family val="2"/>
      <scheme val="minor"/>
    </font>
    <font>
      <b/>
      <sz val="12"/>
      <color rgb="FF000000"/>
      <name val="Calibri"/>
      <family val="2"/>
      <charset val="238"/>
    </font>
    <font>
      <sz val="10"/>
      <name val="Tahoma1"/>
      <charset val="238"/>
    </font>
    <font>
      <i/>
      <sz val="10"/>
      <name val="Calibri"/>
      <family val="2"/>
      <charset val="238"/>
    </font>
    <font>
      <sz val="12"/>
      <name val="Calibri"/>
      <family val="2"/>
      <charset val="238"/>
      <scheme val="minor"/>
    </font>
    <font>
      <strike/>
      <sz val="11"/>
      <name val="Calibri"/>
      <family val="2"/>
      <charset val="238"/>
      <scheme val="minor"/>
    </font>
  </fonts>
  <fills count="10">
    <fill>
      <patternFill patternType="none"/>
    </fill>
    <fill>
      <patternFill patternType="gray125"/>
    </fill>
    <fill>
      <patternFill patternType="solid">
        <fgColor indexed="50"/>
        <bgColor indexed="64"/>
      </patternFill>
    </fill>
    <fill>
      <patternFill patternType="solid">
        <fgColor rgb="FFC4EEC4"/>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99CC00"/>
        <bgColor rgb="FF99CC00"/>
      </patternFill>
    </fill>
    <fill>
      <patternFill patternType="solid">
        <fgColor theme="6" tint="0.399975585192419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top style="thin">
        <color theme="1"/>
      </top>
      <bottom/>
      <diagonal/>
    </border>
    <border>
      <left/>
      <right style="thin">
        <color theme="1"/>
      </right>
      <top style="thin">
        <color theme="1"/>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9">
    <xf numFmtId="0" fontId="0"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0" fontId="13" fillId="0" borderId="0"/>
    <xf numFmtId="168" fontId="19" fillId="0" borderId="0" applyBorder="0" applyProtection="0"/>
    <xf numFmtId="168" fontId="19" fillId="0" borderId="0"/>
    <xf numFmtId="0" fontId="7" fillId="0" borderId="0"/>
    <xf numFmtId="0" fontId="27" fillId="0" borderId="0"/>
  </cellStyleXfs>
  <cellXfs count="825">
    <xf numFmtId="0" fontId="0" fillId="0" borderId="0" xfId="0"/>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4" fontId="0" fillId="0" borderId="2" xfId="0" applyNumberFormat="1" applyBorder="1"/>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center" vertical="center" wrapText="1"/>
    </xf>
    <xf numFmtId="0" fontId="0" fillId="3" borderId="1" xfId="0" applyFill="1" applyBorder="1" applyAlignment="1">
      <alignment horizontal="center"/>
    </xf>
    <xf numFmtId="0" fontId="0" fillId="0" borderId="2" xfId="0" applyBorder="1"/>
    <xf numFmtId="0"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xf>
    <xf numFmtId="4"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4" fontId="6" fillId="0" borderId="2" xfId="0" applyNumberFormat="1" applyFont="1" applyFill="1" applyBorder="1" applyAlignment="1">
      <alignment vertical="center" wrapText="1"/>
    </xf>
    <xf numFmtId="17" fontId="6" fillId="0" borderId="2" xfId="0" applyNumberFormat="1" applyFont="1" applyFill="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164" fontId="0" fillId="0" borderId="0" xfId="0" applyNumberFormat="1" applyAlignment="1">
      <alignment wrapText="1"/>
    </xf>
    <xf numFmtId="0" fontId="7" fillId="0" borderId="0" xfId="0" applyFont="1"/>
    <xf numFmtId="0" fontId="7" fillId="0" borderId="0" xfId="0" applyNumberFormat="1" applyFont="1"/>
    <xf numFmtId="164" fontId="7" fillId="0" borderId="0" xfId="0" applyNumberFormat="1" applyFont="1"/>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0" fillId="0" borderId="0" xfId="0" applyNumberFormat="1"/>
    <xf numFmtId="0" fontId="0" fillId="0" borderId="0" xfId="0" applyAlignment="1">
      <alignment horizontal="center" vertical="center"/>
    </xf>
    <xf numFmtId="4" fontId="4" fillId="0" borderId="0" xfId="0" applyNumberFormat="1" applyFont="1"/>
    <xf numFmtId="4" fontId="10" fillId="0" borderId="0" xfId="0" applyNumberFormat="1" applyFont="1"/>
    <xf numFmtId="4" fontId="11" fillId="0" borderId="0" xfId="0" applyNumberFormat="1" applyFont="1" applyAlignment="1">
      <alignment horizontal="center"/>
    </xf>
    <xf numFmtId="4" fontId="12" fillId="0" borderId="0" xfId="0" applyNumberFormat="1" applyFont="1" applyAlignment="1">
      <alignment horizontal="center"/>
    </xf>
    <xf numFmtId="4" fontId="6" fillId="0" borderId="0" xfId="0" applyNumberFormat="1" applyFont="1" applyFill="1"/>
    <xf numFmtId="0" fontId="6" fillId="0" borderId="0" xfId="0" applyFont="1" applyFill="1" applyAlignment="1">
      <alignment vertical="center"/>
    </xf>
    <xf numFmtId="4" fontId="1" fillId="0" borderId="0" xfId="0" applyNumberFormat="1" applyFont="1"/>
    <xf numFmtId="1" fontId="3" fillId="4" borderId="2" xfId="0" applyNumberFormat="1"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Fill="1"/>
    <xf numFmtId="0" fontId="0" fillId="0" borderId="0" xfId="0" applyBorder="1"/>
    <xf numFmtId="0" fontId="0" fillId="0" borderId="0" xfId="0" applyAlignment="1">
      <alignment horizontal="center"/>
    </xf>
    <xf numFmtId="0" fontId="3" fillId="2" borderId="12" xfId="0" applyFont="1" applyFill="1" applyBorder="1" applyAlignment="1">
      <alignment horizontal="center" vertical="center"/>
    </xf>
    <xf numFmtId="0" fontId="3" fillId="2" borderId="7" xfId="0" applyNumberFormat="1"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center" vertical="center" wrapText="1"/>
    </xf>
    <xf numFmtId="0" fontId="3" fillId="2" borderId="10" xfId="0" applyFont="1" applyFill="1" applyBorder="1" applyAlignment="1">
      <alignment horizontal="center" vertical="center"/>
    </xf>
    <xf numFmtId="4" fontId="6" fillId="0" borderId="0" xfId="0" applyNumberFormat="1" applyFont="1" applyFill="1" applyAlignment="1">
      <alignment horizontal="center" vertical="center"/>
    </xf>
    <xf numFmtId="4" fontId="6" fillId="0" borderId="2" xfId="0" applyNumberFormat="1" applyFont="1" applyFill="1" applyBorder="1" applyAlignment="1">
      <alignment horizontal="center" vertical="center"/>
    </xf>
    <xf numFmtId="0" fontId="0" fillId="0" borderId="0" xfId="0" applyBorder="1" applyAlignment="1">
      <alignment horizontal="center"/>
    </xf>
    <xf numFmtId="0" fontId="16" fillId="0" borderId="0" xfId="0" applyFont="1" applyFill="1"/>
    <xf numFmtId="0" fontId="15" fillId="0" borderId="0" xfId="0" applyFont="1"/>
    <xf numFmtId="0" fontId="15" fillId="0" borderId="0" xfId="0" applyFont="1" applyAlignment="1">
      <alignment horizont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43" fontId="6" fillId="0" borderId="2" xfId="2"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0" fillId="0" borderId="2" xfId="0" applyBorder="1" applyAlignment="1">
      <alignment horizontal="center"/>
    </xf>
    <xf numFmtId="0" fontId="14" fillId="2"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0" fillId="0" borderId="2" xfId="0" applyNumberFormat="1" applyBorder="1" applyAlignment="1">
      <alignment horizontal="center"/>
    </xf>
    <xf numFmtId="0" fontId="7" fillId="0" borderId="0" xfId="0" applyFont="1" applyAlignment="1">
      <alignment horizontal="center"/>
    </xf>
    <xf numFmtId="49" fontId="6" fillId="0" borderId="2" xfId="0" applyNumberFormat="1" applyFont="1" applyFill="1" applyBorder="1" applyAlignment="1">
      <alignment horizontal="center" vertical="center" wrapText="1"/>
    </xf>
    <xf numFmtId="0" fontId="6" fillId="0" borderId="0" xfId="0" applyFont="1" applyFill="1" applyBorder="1"/>
    <xf numFmtId="0" fontId="6" fillId="0" borderId="2" xfId="0" applyFont="1" applyBorder="1"/>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7" xfId="0" applyFont="1" applyFill="1" applyBorder="1" applyAlignment="1">
      <alignment horizontal="center" vertical="center"/>
    </xf>
    <xf numFmtId="0" fontId="6" fillId="0" borderId="0" xfId="0" applyFont="1" applyFill="1" applyAlignment="1">
      <alignment horizontal="center"/>
    </xf>
    <xf numFmtId="4" fontId="0" fillId="0" borderId="2" xfId="0" applyNumberFormat="1" applyBorder="1" applyAlignment="1">
      <alignment horizontal="right"/>
    </xf>
    <xf numFmtId="0" fontId="6" fillId="0" borderId="0" xfId="0" applyFont="1" applyFill="1" applyAlignment="1">
      <alignment wrapText="1"/>
    </xf>
    <xf numFmtId="168" fontId="21" fillId="0" borderId="0" xfId="5" applyFont="1"/>
    <xf numFmtId="168" fontId="19" fillId="8" borderId="37" xfId="5" applyFont="1" applyFill="1" applyBorder="1" applyAlignment="1">
      <alignment horizontal="center" vertical="center" wrapText="1"/>
    </xf>
    <xf numFmtId="168" fontId="19" fillId="8" borderId="37" xfId="5" applyFont="1" applyFill="1" applyBorder="1" applyAlignment="1">
      <alignment horizontal="center" vertical="center"/>
    </xf>
    <xf numFmtId="168" fontId="19" fillId="0" borderId="0" xfId="5"/>
    <xf numFmtId="168" fontId="19" fillId="0" borderId="0" xfId="5" applyAlignment="1">
      <alignment horizontal="center"/>
    </xf>
    <xf numFmtId="168" fontId="20" fillId="0" borderId="0" xfId="5" applyFont="1" applyAlignment="1">
      <alignment horizontal="center" vertical="center"/>
    </xf>
    <xf numFmtId="0" fontId="6" fillId="0" borderId="0" xfId="7" applyFont="1" applyFill="1"/>
    <xf numFmtId="0" fontId="7" fillId="0" borderId="0" xfId="7"/>
    <xf numFmtId="0" fontId="7" fillId="0" borderId="0" xfId="7" applyAlignment="1">
      <alignment horizontal="center"/>
    </xf>
    <xf numFmtId="0" fontId="9" fillId="2" borderId="7" xfId="0" applyFont="1" applyFill="1" applyBorder="1" applyAlignment="1">
      <alignment horizontal="center" vertical="center" wrapText="1"/>
    </xf>
    <xf numFmtId="0" fontId="6" fillId="0" borderId="0" xfId="0" applyFont="1"/>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wrapText="1"/>
    </xf>
    <xf numFmtId="0" fontId="0" fillId="0" borderId="0" xfId="0" applyAlignment="1">
      <alignment horizont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6" borderId="0" xfId="0" applyFill="1"/>
    <xf numFmtId="0" fontId="0" fillId="6" borderId="0" xfId="0" applyFill="1" applyAlignment="1">
      <alignment horizontal="center"/>
    </xf>
    <xf numFmtId="0" fontId="0" fillId="6" borderId="0" xfId="0" applyFill="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center" vertical="center" wrapText="1"/>
      <protection locked="0"/>
    </xf>
    <xf numFmtId="0" fontId="3" fillId="2" borderId="7" xfId="0" applyFont="1" applyFill="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7" xfId="0" applyFont="1" applyFill="1" applyBorder="1" applyAlignment="1">
      <alignment horizontal="center" vertical="center"/>
    </xf>
    <xf numFmtId="166" fontId="6" fillId="0" borderId="2" xfId="0"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23" fillId="0" borderId="0" xfId="0" applyFont="1"/>
    <xf numFmtId="0" fontId="9" fillId="0" borderId="8" xfId="0" applyFont="1" applyFill="1" applyBorder="1" applyAlignment="1">
      <alignment horizontal="center" vertical="center"/>
    </xf>
    <xf numFmtId="0" fontId="24" fillId="0" borderId="0" xfId="0" applyFont="1" applyFill="1"/>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0" fontId="23" fillId="0" borderId="0" xfId="0" applyFont="1" applyAlignment="1">
      <alignment vertical="center"/>
    </xf>
    <xf numFmtId="0" fontId="23" fillId="0" borderId="2" xfId="0" applyFont="1" applyBorder="1"/>
    <xf numFmtId="164" fontId="23" fillId="0" borderId="2" xfId="0" applyNumberFormat="1" applyFont="1" applyBorder="1"/>
    <xf numFmtId="0" fontId="23" fillId="0" borderId="2" xfId="0" applyFont="1" applyBorder="1" applyAlignment="1">
      <alignment vertical="center"/>
    </xf>
    <xf numFmtId="164" fontId="23" fillId="0" borderId="0" xfId="0" applyNumberFormat="1" applyFont="1"/>
    <xf numFmtId="0" fontId="0" fillId="0" borderId="0" xfId="0" applyFont="1"/>
    <xf numFmtId="0" fontId="0" fillId="3" borderId="1" xfId="0" applyFont="1" applyFill="1" applyBorder="1" applyAlignment="1">
      <alignment horizontal="center"/>
    </xf>
    <xf numFmtId="0" fontId="0" fillId="0" borderId="2" xfId="0" applyFont="1" applyBorder="1"/>
    <xf numFmtId="0" fontId="0" fillId="0" borderId="2" xfId="0" applyFont="1" applyBorder="1" applyAlignment="1">
      <alignment horizontal="center"/>
    </xf>
    <xf numFmtId="4" fontId="0" fillId="0" borderId="2" xfId="0" applyNumberFormat="1" applyFont="1" applyBorder="1"/>
    <xf numFmtId="0" fontId="0" fillId="0" borderId="0" xfId="0" applyFont="1" applyAlignment="1">
      <alignment wrapText="1"/>
    </xf>
    <xf numFmtId="0" fontId="0" fillId="0" borderId="0" xfId="0" applyNumberFormat="1" applyFont="1" applyAlignment="1">
      <alignment wrapText="1"/>
    </xf>
    <xf numFmtId="164" fontId="0" fillId="0" borderId="0" xfId="0" applyNumberFormat="1" applyFont="1" applyAlignment="1">
      <alignment wrapText="1"/>
    </xf>
    <xf numFmtId="0" fontId="6" fillId="0" borderId="2" xfId="0" applyNumberFormat="1" applyFont="1" applyFill="1" applyBorder="1" applyAlignment="1">
      <alignment horizontal="center" vertical="center" wrapText="1"/>
    </xf>
    <xf numFmtId="4" fontId="0" fillId="0" borderId="0" xfId="0" applyNumberFormat="1" applyFont="1"/>
    <xf numFmtId="164" fontId="6" fillId="0" borderId="0" xfId="0" applyNumberFormat="1" applyFont="1" applyFill="1" applyAlignment="1">
      <alignment horizontal="center" vertical="center"/>
    </xf>
    <xf numFmtId="17" fontId="6"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0" fillId="0" borderId="0" xfId="0" applyNumberFormat="1" applyFont="1"/>
    <xf numFmtId="164" fontId="0" fillId="0" borderId="0" xfId="0" applyNumberFormat="1" applyFont="1"/>
    <xf numFmtId="0" fontId="6" fillId="0" borderId="7" xfId="0" applyNumberFormat="1" applyFont="1" applyFill="1" applyBorder="1" applyAlignment="1">
      <alignment horizontal="center" vertical="center" wrapText="1"/>
    </xf>
    <xf numFmtId="164"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xf>
    <xf numFmtId="3" fontId="6" fillId="0" borderId="1" xfId="0"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2" xfId="0" applyFont="1" applyBorder="1" applyAlignment="1">
      <alignment horizontal="center" vertical="center"/>
    </xf>
    <xf numFmtId="0" fontId="6" fillId="0" borderId="5" xfId="0" applyFont="1" applyFill="1" applyBorder="1" applyAlignment="1">
      <alignment horizontal="center" vertical="center"/>
    </xf>
    <xf numFmtId="2" fontId="6" fillId="0" borderId="2" xfId="0" applyNumberFormat="1" applyFont="1" applyFill="1" applyBorder="1" applyAlignment="1">
      <alignment horizontal="center" vertical="center" wrapText="1"/>
    </xf>
    <xf numFmtId="0" fontId="0" fillId="0" borderId="0" xfId="0" applyFont="1" applyAlignment="1">
      <alignment vertical="center"/>
    </xf>
    <xf numFmtId="0"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wrapText="1"/>
    </xf>
    <xf numFmtId="4" fontId="8" fillId="0" borderId="0" xfId="0" applyNumberFormat="1" applyFont="1" applyFill="1"/>
    <xf numFmtId="49" fontId="6" fillId="0" borderId="1"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vertical="top" wrapText="1"/>
    </xf>
    <xf numFmtId="0" fontId="0" fillId="0" borderId="0" xfId="0" applyFont="1" applyAlignment="1">
      <alignment vertical="top"/>
    </xf>
    <xf numFmtId="4" fontId="0" fillId="0" borderId="0" xfId="0" applyNumberFormat="1" applyFont="1" applyAlignment="1">
      <alignment vertical="top"/>
    </xf>
    <xf numFmtId="4" fontId="0" fillId="0" borderId="0" xfId="0" applyNumberFormat="1" applyFont="1" applyFill="1" applyAlignment="1">
      <alignment vertical="top"/>
    </xf>
    <xf numFmtId="0" fontId="6" fillId="0" borderId="2" xfId="4" applyFont="1" applyFill="1" applyBorder="1" applyAlignment="1">
      <alignment horizontal="center" vertical="center"/>
    </xf>
    <xf numFmtId="0" fontId="6" fillId="0" borderId="2" xfId="4" applyFont="1" applyFill="1" applyBorder="1" applyAlignment="1">
      <alignment horizontal="center" vertical="center" wrapText="1"/>
    </xf>
    <xf numFmtId="17" fontId="6" fillId="0" borderId="2" xfId="4" applyNumberFormat="1" applyFont="1" applyFill="1" applyBorder="1" applyAlignment="1">
      <alignment horizontal="center" vertical="center" wrapText="1"/>
    </xf>
    <xf numFmtId="0" fontId="6" fillId="0" borderId="2" xfId="4" applyNumberFormat="1" applyFont="1" applyFill="1" applyBorder="1" applyAlignment="1">
      <alignment horizontal="center" vertical="center" wrapText="1"/>
    </xf>
    <xf numFmtId="4" fontId="6" fillId="0" borderId="2" xfId="4" applyNumberFormat="1" applyFont="1" applyFill="1" applyBorder="1" applyAlignment="1">
      <alignment horizontal="center" vertical="center"/>
    </xf>
    <xf numFmtId="0" fontId="0" fillId="0" borderId="0" xfId="0" applyFont="1" applyBorder="1"/>
    <xf numFmtId="0" fontId="6" fillId="0" borderId="2" xfId="0" quotePrefix="1" applyFont="1" applyFill="1" applyBorder="1" applyAlignment="1">
      <alignment horizontal="center" vertical="center" wrapText="1"/>
    </xf>
    <xf numFmtId="0" fontId="0" fillId="0" borderId="0" xfId="0" applyFont="1" applyAlignment="1">
      <alignment horizontal="center"/>
    </xf>
    <xf numFmtId="0" fontId="6" fillId="0" borderId="4" xfId="0" applyFont="1" applyFill="1" applyBorder="1" applyAlignment="1">
      <alignment horizontal="left" vertical="center" wrapText="1"/>
    </xf>
    <xf numFmtId="16" fontId="6" fillId="0" borderId="3" xfId="0"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32" xfId="0" applyFont="1" applyFill="1" applyBorder="1" applyAlignment="1">
      <alignment horizontal="center" vertical="center"/>
    </xf>
    <xf numFmtId="3" fontId="6" fillId="0" borderId="2" xfId="0" applyNumberFormat="1" applyFont="1" applyFill="1" applyBorder="1" applyAlignment="1">
      <alignment horizontal="center" vertical="center"/>
    </xf>
    <xf numFmtId="8" fontId="6" fillId="0" borderId="2" xfId="0" applyNumberFormat="1" applyFont="1" applyFill="1" applyBorder="1" applyAlignment="1">
      <alignment horizontal="center" vertical="center"/>
    </xf>
    <xf numFmtId="8" fontId="6" fillId="0" borderId="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2" fontId="6" fillId="0" borderId="2" xfId="0" applyNumberFormat="1" applyFont="1" applyFill="1" applyBorder="1" applyAlignment="1">
      <alignment horizontal="center" vertical="center"/>
    </xf>
    <xf numFmtId="0" fontId="6" fillId="0" borderId="0" xfId="0" applyFont="1" applyFill="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166" fontId="6" fillId="0" borderId="1" xfId="0" applyNumberFormat="1" applyFont="1" applyFill="1" applyBorder="1" applyAlignment="1">
      <alignment horizontal="center" vertical="center"/>
    </xf>
    <xf numFmtId="0" fontId="22" fillId="2"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166"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4" fontId="0" fillId="0" borderId="2" xfId="0" applyNumberFormat="1" applyFont="1" applyBorder="1" applyAlignment="1">
      <alignment horizontal="center"/>
    </xf>
    <xf numFmtId="3" fontId="0" fillId="0" borderId="2" xfId="0" applyNumberFormat="1" applyFont="1" applyBorder="1" applyAlignment="1">
      <alignment horizontal="center"/>
    </xf>
    <xf numFmtId="0" fontId="6" fillId="0" borderId="0" xfId="0" applyFont="1" applyFill="1" applyAlignment="1">
      <alignment horizontal="center" vertical="top" wrapText="1"/>
    </xf>
    <xf numFmtId="0" fontId="6" fillId="0" borderId="1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0" fontId="6" fillId="0" borderId="2" xfId="1" applyFont="1" applyFill="1" applyBorder="1" applyAlignment="1">
      <alignment horizontal="left" vertical="center" wrapText="1"/>
    </xf>
    <xf numFmtId="0" fontId="6" fillId="0" borderId="2" xfId="1" applyFont="1" applyFill="1" applyBorder="1" applyAlignment="1">
      <alignment vertical="center" wrapText="1"/>
    </xf>
    <xf numFmtId="4" fontId="6" fillId="0" borderId="2"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right" vertical="center" wrapText="1"/>
    </xf>
    <xf numFmtId="4" fontId="6" fillId="0" borderId="0" xfId="0" applyNumberFormat="1" applyFont="1" applyFill="1" applyAlignment="1">
      <alignment wrapText="1"/>
    </xf>
    <xf numFmtId="4" fontId="6" fillId="0" borderId="0" xfId="0" applyNumberFormat="1" applyFont="1" applyFill="1" applyAlignment="1">
      <alignment vertical="center" wrapText="1"/>
    </xf>
    <xf numFmtId="4" fontId="6" fillId="0" borderId="0" xfId="0" applyNumberFormat="1" applyFont="1" applyFill="1" applyAlignment="1">
      <alignment horizontal="right" vertical="center" wrapText="1"/>
    </xf>
    <xf numFmtId="0" fontId="6" fillId="0" borderId="0" xfId="0" applyFont="1" applyFill="1" applyAlignment="1">
      <alignment horizontal="right" vertical="center"/>
    </xf>
    <xf numFmtId="4" fontId="6" fillId="0" borderId="0" xfId="0" applyNumberFormat="1" applyFont="1" applyFill="1" applyAlignment="1">
      <alignment horizontal="right" vertical="center"/>
    </xf>
    <xf numFmtId="0" fontId="6" fillId="0" borderId="2" xfId="1" applyFont="1" applyFill="1" applyBorder="1" applyAlignment="1">
      <alignment horizontal="center" vertical="center"/>
    </xf>
    <xf numFmtId="4" fontId="6" fillId="0" borderId="2" xfId="1" applyNumberFormat="1" applyFont="1" applyFill="1" applyBorder="1" applyAlignment="1">
      <alignment horizontal="center" vertical="center"/>
    </xf>
    <xf numFmtId="4" fontId="6" fillId="0" borderId="0" xfId="0" applyNumberFormat="1" applyFont="1" applyFill="1" applyBorder="1"/>
    <xf numFmtId="4" fontId="6" fillId="0" borderId="0" xfId="0" applyNumberFormat="1" applyFont="1" applyFill="1" applyBorder="1" applyAlignment="1">
      <alignment horizontal="right" vertical="center"/>
    </xf>
    <xf numFmtId="0" fontId="6" fillId="0" borderId="7" xfId="1" applyFont="1" applyFill="1" applyBorder="1" applyAlignment="1">
      <alignment horizontal="center" vertical="center"/>
    </xf>
    <xf numFmtId="0" fontId="6" fillId="0" borderId="7" xfId="1" applyFont="1" applyFill="1" applyBorder="1" applyAlignment="1">
      <alignment horizontal="center" vertical="center" wrapText="1"/>
    </xf>
    <xf numFmtId="4" fontId="6" fillId="0" borderId="7" xfId="1" applyNumberFormat="1" applyFont="1" applyFill="1" applyBorder="1" applyAlignment="1">
      <alignment horizontal="center" vertical="center"/>
    </xf>
    <xf numFmtId="4" fontId="6" fillId="0" borderId="8" xfId="1" applyNumberFormat="1" applyFont="1" applyFill="1" applyBorder="1" applyAlignment="1">
      <alignment horizontal="center" vertical="center" wrapText="1"/>
    </xf>
    <xf numFmtId="4" fontId="6" fillId="0" borderId="0" xfId="0" applyNumberFormat="1" applyFont="1"/>
    <xf numFmtId="4" fontId="6" fillId="0" borderId="0" xfId="0" applyNumberFormat="1" applyFont="1" applyFill="1" applyAlignment="1">
      <alignment vertical="center"/>
    </xf>
    <xf numFmtId="4" fontId="7" fillId="0" borderId="0" xfId="0" applyNumberFormat="1" applyFont="1"/>
    <xf numFmtId="0" fontId="7" fillId="0" borderId="0" xfId="0" applyFont="1" applyAlignment="1">
      <alignment horizontal="right" vertical="center"/>
    </xf>
    <xf numFmtId="0" fontId="6" fillId="0" borderId="2" xfId="1" applyFont="1" applyFill="1" applyBorder="1" applyAlignment="1">
      <alignment vertical="top" wrapText="1"/>
    </xf>
    <xf numFmtId="4" fontId="6" fillId="5" borderId="2" xfId="0" applyNumberFormat="1" applyFont="1" applyFill="1" applyBorder="1" applyAlignment="1">
      <alignment vertical="center"/>
    </xf>
    <xf numFmtId="4" fontId="6" fillId="7" borderId="2" xfId="0" applyNumberFormat="1" applyFont="1" applyFill="1" applyBorder="1"/>
    <xf numFmtId="0" fontId="6" fillId="0" borderId="0" xfId="0" applyFont="1" applyAlignment="1">
      <alignment horizontal="right" vertical="center"/>
    </xf>
    <xf numFmtId="3" fontId="0" fillId="0" borderId="2" xfId="0" applyNumberFormat="1" applyFont="1" applyBorder="1" applyAlignment="1">
      <alignment horizontal="center" vertical="center"/>
    </xf>
    <xf numFmtId="4" fontId="0" fillId="0" borderId="2" xfId="0" applyNumberFormat="1" applyFont="1" applyBorder="1" applyAlignment="1">
      <alignment vertical="center"/>
    </xf>
    <xf numFmtId="167" fontId="0" fillId="0" borderId="2" xfId="0" applyNumberFormat="1" applyFont="1" applyBorder="1"/>
    <xf numFmtId="4" fontId="0" fillId="0" borderId="2" xfId="0" applyNumberFormat="1" applyFont="1" applyBorder="1" applyAlignment="1"/>
    <xf numFmtId="0" fontId="8" fillId="0" borderId="2" xfId="0" applyFont="1" applyFill="1" applyBorder="1" applyAlignment="1">
      <alignment horizontal="center" vertical="center"/>
    </xf>
    <xf numFmtId="166" fontId="6" fillId="0" borderId="2" xfId="0"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wrapText="1"/>
    </xf>
    <xf numFmtId="0" fontId="9" fillId="0" borderId="0" xfId="0" applyFont="1" applyFill="1"/>
    <xf numFmtId="3"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26" fillId="0" borderId="0" xfId="0" applyFont="1"/>
    <xf numFmtId="0" fontId="26" fillId="0" borderId="0" xfId="0" applyFont="1" applyAlignment="1">
      <alignment horizontal="center"/>
    </xf>
    <xf numFmtId="0" fontId="26" fillId="3" borderId="1" xfId="0" applyFont="1" applyFill="1" applyBorder="1" applyAlignment="1">
      <alignment horizontal="center"/>
    </xf>
    <xf numFmtId="0" fontId="26" fillId="0" borderId="2" xfId="0" applyFont="1" applyBorder="1"/>
    <xf numFmtId="0" fontId="26" fillId="0" borderId="2" xfId="0" applyFont="1" applyBorder="1" applyAlignment="1">
      <alignment horizontal="center"/>
    </xf>
    <xf numFmtId="4" fontId="26" fillId="0" borderId="2" xfId="0" applyNumberFormat="1" applyFont="1" applyBorder="1"/>
    <xf numFmtId="4" fontId="26" fillId="0" borderId="2" xfId="0" applyNumberFormat="1" applyFont="1" applyBorder="1" applyAlignment="1">
      <alignment horizontal="center"/>
    </xf>
    <xf numFmtId="4" fontId="0" fillId="0" borderId="2" xfId="0" applyNumberFormat="1" applyFont="1" applyBorder="1" applyAlignment="1">
      <alignment horizontal="right"/>
    </xf>
    <xf numFmtId="0" fontId="9" fillId="0" borderId="0" xfId="0" applyFont="1" applyFill="1" applyBorder="1"/>
    <xf numFmtId="0" fontId="9" fillId="0" borderId="2" xfId="0" applyFont="1" applyBorder="1"/>
    <xf numFmtId="3" fontId="26" fillId="0" borderId="2" xfId="0" applyNumberFormat="1" applyFont="1" applyBorder="1" applyAlignment="1">
      <alignment horizontal="center"/>
    </xf>
    <xf numFmtId="4" fontId="26" fillId="0" borderId="2" xfId="0" applyNumberFormat="1" applyFont="1" applyBorder="1" applyAlignment="1">
      <alignment horizontal="right"/>
    </xf>
    <xf numFmtId="0" fontId="9" fillId="0" borderId="4"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166" fontId="0" fillId="0" borderId="0" xfId="0" applyNumberFormat="1" applyFont="1" applyAlignment="1">
      <alignment horizontal="center"/>
    </xf>
    <xf numFmtId="0" fontId="0" fillId="0" borderId="2" xfId="0" applyFont="1" applyBorder="1" applyAlignment="1">
      <alignment horizontal="right"/>
    </xf>
    <xf numFmtId="0" fontId="0" fillId="0" borderId="2" xfId="0" applyFont="1" applyBorder="1" applyAlignment="1">
      <alignment vertical="center"/>
    </xf>
    <xf numFmtId="0" fontId="6" fillId="0" borderId="0" xfId="7" applyFont="1"/>
    <xf numFmtId="0" fontId="22" fillId="2" borderId="7" xfId="7" applyFont="1" applyFill="1" applyBorder="1" applyAlignment="1">
      <alignment horizontal="center" vertical="center" wrapText="1"/>
    </xf>
    <xf numFmtId="0" fontId="22" fillId="2" borderId="2" xfId="7" applyFont="1" applyFill="1" applyBorder="1" applyAlignment="1">
      <alignment horizontal="center" vertical="center" wrapText="1"/>
    </xf>
    <xf numFmtId="0" fontId="22" fillId="2" borderId="7" xfId="7" applyFont="1" applyFill="1" applyBorder="1" applyAlignment="1">
      <alignment horizontal="center" vertical="center"/>
    </xf>
    <xf numFmtId="0" fontId="6" fillId="0" borderId="2" xfId="7" applyFont="1" applyFill="1" applyBorder="1" applyAlignment="1">
      <alignment horizontal="center" vertical="center" wrapText="1"/>
    </xf>
    <xf numFmtId="166" fontId="6" fillId="0" borderId="2" xfId="7" applyNumberFormat="1" applyFont="1" applyFill="1" applyBorder="1" applyAlignment="1">
      <alignment horizontal="center" vertical="center" wrapText="1"/>
    </xf>
    <xf numFmtId="166" fontId="6" fillId="0" borderId="2" xfId="7" applyNumberFormat="1" applyFont="1" applyFill="1" applyBorder="1" applyAlignment="1">
      <alignment horizontal="center" vertical="center"/>
    </xf>
    <xf numFmtId="0" fontId="6" fillId="0" borderId="2" xfId="7"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2" xfId="0" applyFont="1" applyFill="1" applyBorder="1" applyAlignment="1">
      <alignment horizontal="left" vertical="center" wrapText="1" indent="2"/>
    </xf>
    <xf numFmtId="0" fontId="6" fillId="0" borderId="2" xfId="0" applyFont="1" applyFill="1" applyBorder="1" applyAlignment="1">
      <alignment horizontal="justify" vertical="center"/>
    </xf>
    <xf numFmtId="0" fontId="0" fillId="0" borderId="0" xfId="0" applyFont="1" applyAlignment="1">
      <alignment horizontal="center" wrapText="1"/>
    </xf>
    <xf numFmtId="166" fontId="6" fillId="0" borderId="4"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6" fillId="0" borderId="0" xfId="7" applyFont="1" applyFill="1" applyAlignment="1">
      <alignment vertical="center" wrapText="1"/>
    </xf>
    <xf numFmtId="0" fontId="6" fillId="0" borderId="1" xfId="7" applyFont="1" applyFill="1" applyBorder="1" applyAlignment="1">
      <alignment horizontal="left" vertical="center" wrapText="1"/>
    </xf>
    <xf numFmtId="0" fontId="6" fillId="0" borderId="0" xfId="7" applyFont="1" applyFill="1" applyAlignment="1">
      <alignment horizontal="center" vertical="center" wrapText="1"/>
    </xf>
    <xf numFmtId="0" fontId="6" fillId="0" borderId="1" xfId="7" applyFont="1" applyFill="1" applyBorder="1" applyAlignment="1">
      <alignment horizontal="center" vertical="center" wrapText="1"/>
    </xf>
    <xf numFmtId="0" fontId="6" fillId="0" borderId="2" xfId="7" applyFont="1" applyFill="1" applyBorder="1" applyAlignment="1">
      <alignment vertical="center" wrapText="1"/>
    </xf>
    <xf numFmtId="0" fontId="6" fillId="0" borderId="2" xfId="7"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0" fillId="0" borderId="2" xfId="0" applyFont="1" applyFill="1" applyBorder="1" applyAlignment="1">
      <alignment horizontal="center"/>
    </xf>
    <xf numFmtId="0" fontId="26" fillId="0" borderId="2" xfId="0" applyFont="1" applyFill="1" applyBorder="1" applyAlignment="1">
      <alignment horizontal="center"/>
    </xf>
    <xf numFmtId="0" fontId="0" fillId="9" borderId="2" xfId="0" applyFill="1" applyBorder="1"/>
    <xf numFmtId="0" fontId="0" fillId="9" borderId="2" xfId="0" applyFill="1" applyBorder="1" applyAlignment="1">
      <alignment wrapText="1"/>
    </xf>
    <xf numFmtId="3" fontId="0" fillId="0" borderId="2" xfId="0" applyNumberFormat="1" applyBorder="1" applyAlignment="1">
      <alignment horizontal="center"/>
    </xf>
    <xf numFmtId="0" fontId="0" fillId="0" borderId="2" xfId="0" applyFont="1" applyFill="1" applyBorder="1" applyAlignment="1">
      <alignment horizontal="center" vertical="center"/>
    </xf>
    <xf numFmtId="0" fontId="6" fillId="0" borderId="0" xfId="0" applyFont="1" applyFill="1"/>
    <xf numFmtId="0" fontId="6" fillId="0" borderId="2" xfId="0" applyFont="1" applyFill="1" applyBorder="1" applyAlignment="1">
      <alignment horizontal="left" vertical="center"/>
    </xf>
    <xf numFmtId="0" fontId="0" fillId="0" borderId="2" xfId="0" applyBorder="1" applyAlignment="1">
      <alignment horizont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43" fontId="6" fillId="0" borderId="2" xfId="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right" vertical="center" wrapText="1"/>
    </xf>
    <xf numFmtId="0" fontId="6" fillId="0" borderId="7"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166"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7" xfId="7"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8" fillId="0" borderId="35" xfId="0" applyFont="1" applyFill="1" applyBorder="1" applyAlignment="1">
      <alignment horizontal="center" vertical="center" wrapText="1"/>
    </xf>
    <xf numFmtId="4" fontId="6" fillId="0" borderId="35"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4" fontId="6" fillId="0" borderId="2" xfId="0" applyNumberFormat="1" applyFont="1" applyFill="1" applyBorder="1" applyAlignment="1">
      <alignment horizontal="right" vertical="center" wrapText="1"/>
    </xf>
    <xf numFmtId="0" fontId="6" fillId="0" borderId="1" xfId="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4" fontId="6" fillId="0" borderId="1" xfId="1" applyNumberFormat="1" applyFont="1" applyFill="1" applyBorder="1" applyAlignment="1">
      <alignment horizontal="center" vertical="center"/>
    </xf>
    <xf numFmtId="4" fontId="6" fillId="0" borderId="2" xfId="1"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2" xfId="1" applyFont="1" applyFill="1" applyBorder="1" applyAlignment="1">
      <alignment horizontal="center" vertical="center"/>
    </xf>
    <xf numFmtId="0" fontId="6" fillId="0" borderId="9" xfId="0" applyFont="1" applyFill="1" applyBorder="1" applyAlignment="1">
      <alignment vertical="center"/>
    </xf>
    <xf numFmtId="8" fontId="8" fillId="0" borderId="2"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wrapText="1"/>
    </xf>
    <xf numFmtId="0" fontId="6" fillId="0" borderId="2" xfId="0" applyNumberFormat="1"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2" xfId="0" applyBorder="1" applyAlignment="1">
      <alignment horizontal="center"/>
    </xf>
    <xf numFmtId="0" fontId="9" fillId="2"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6" fillId="0" borderId="8" xfId="1"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168" fontId="19" fillId="8" borderId="35" xfId="5" applyFont="1" applyFill="1" applyBorder="1" applyAlignment="1">
      <alignment horizontal="center" vertical="center" wrapText="1"/>
    </xf>
    <xf numFmtId="168" fontId="19" fillId="8" borderId="36" xfId="5" applyFont="1" applyFill="1" applyBorder="1" applyAlignment="1">
      <alignment horizontal="center" vertical="center" wrapText="1"/>
    </xf>
    <xf numFmtId="0" fontId="14" fillId="2" borderId="2"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xf>
    <xf numFmtId="0" fontId="0" fillId="9" borderId="2" xfId="0" applyFill="1" applyBorder="1" applyAlignment="1">
      <alignment horizontal="center"/>
    </xf>
    <xf numFmtId="0" fontId="6" fillId="0" borderId="2" xfId="1" applyFont="1" applyFill="1" applyBorder="1" applyAlignment="1">
      <alignment horizontal="left" vertical="top" wrapText="1"/>
    </xf>
    <xf numFmtId="0" fontId="6" fillId="0" borderId="2" xfId="1" applyFont="1" applyFill="1" applyBorder="1" applyAlignment="1">
      <alignment horizontal="center" vertical="center" wrapText="1"/>
    </xf>
    <xf numFmtId="0" fontId="27" fillId="0" borderId="0" xfId="8"/>
    <xf numFmtId="4"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xf>
    <xf numFmtId="4" fontId="0" fillId="0" borderId="2" xfId="0" applyNumberFormat="1" applyFill="1" applyBorder="1" applyAlignment="1">
      <alignment horizont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2" xfId="0" applyBorder="1" applyAlignment="1">
      <alignment horizontal="center"/>
    </xf>
    <xf numFmtId="166" fontId="6" fillId="0" borderId="2" xfId="0" applyNumberFormat="1" applyFont="1" applyFill="1" applyBorder="1" applyAlignment="1">
      <alignment horizontal="center" vertical="center"/>
    </xf>
    <xf numFmtId="0" fontId="0" fillId="0" borderId="2" xfId="0" applyFill="1" applyBorder="1" applyAlignment="1">
      <alignment horizontal="center"/>
    </xf>
    <xf numFmtId="4" fontId="6" fillId="0" borderId="0" xfId="0" applyNumberFormat="1" applyFont="1" applyFill="1" applyBorder="1" applyAlignment="1">
      <alignment horizontal="center" vertical="center" wrapText="1"/>
    </xf>
    <xf numFmtId="0" fontId="0" fillId="0" borderId="0" xfId="0" applyFill="1"/>
    <xf numFmtId="4" fontId="0" fillId="0" borderId="0" xfId="0" applyNumberFormat="1" applyFont="1" applyAlignment="1">
      <alignment horizontal="center" vertical="center"/>
    </xf>
    <xf numFmtId="0" fontId="6" fillId="6" borderId="7" xfId="0" applyFont="1" applyFill="1" applyBorder="1" applyAlignment="1">
      <alignment horizontal="center" vertical="center" wrapText="1"/>
    </xf>
    <xf numFmtId="0" fontId="28" fillId="6" borderId="2" xfId="0" applyFont="1" applyFill="1" applyBorder="1" applyAlignment="1">
      <alignment horizontal="center" vertical="center" wrapText="1"/>
    </xf>
    <xf numFmtId="4" fontId="6" fillId="6" borderId="7"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4" fontId="7" fillId="0" borderId="2" xfId="0" applyNumberFormat="1" applyFont="1" applyBorder="1"/>
    <xf numFmtId="0" fontId="7" fillId="0" borderId="2" xfId="0" applyFont="1" applyBorder="1" applyAlignment="1">
      <alignment horizontal="center"/>
    </xf>
    <xf numFmtId="168" fontId="19" fillId="0" borderId="0" xfId="5" applyAlignment="1">
      <alignment horizontal="left"/>
    </xf>
    <xf numFmtId="168" fontId="29" fillId="0" borderId="0" xfId="5" applyFont="1" applyAlignment="1">
      <alignment horizontal="left"/>
    </xf>
    <xf numFmtId="168" fontId="19" fillId="8" borderId="39" xfId="5" applyFont="1" applyFill="1" applyBorder="1" applyAlignment="1">
      <alignment horizontal="center" vertical="center" wrapText="1"/>
    </xf>
    <xf numFmtId="168" fontId="19" fillId="8" borderId="39" xfId="5" applyFont="1" applyFill="1" applyBorder="1" applyAlignment="1">
      <alignment horizontal="center" vertical="center"/>
    </xf>
    <xf numFmtId="168" fontId="20" fillId="8" borderId="39" xfId="5" applyFont="1" applyFill="1" applyBorder="1" applyAlignment="1">
      <alignment horizontal="center" vertical="center" wrapText="1"/>
    </xf>
    <xf numFmtId="168" fontId="5" fillId="0" borderId="38" xfId="5" applyFont="1" applyFill="1" applyBorder="1" applyAlignment="1">
      <alignment horizontal="center" vertical="center" wrapText="1"/>
    </xf>
    <xf numFmtId="168" fontId="5" fillId="0" borderId="2" xfId="5" applyFont="1" applyFill="1" applyBorder="1" applyAlignment="1">
      <alignment horizontal="center" vertical="center" wrapText="1"/>
    </xf>
    <xf numFmtId="169" fontId="5" fillId="0" borderId="2" xfId="5" applyNumberFormat="1" applyFont="1" applyFill="1" applyBorder="1" applyAlignment="1">
      <alignment horizontal="center" vertical="center" wrapText="1"/>
    </xf>
    <xf numFmtId="168" fontId="5" fillId="0" borderId="3" xfId="5" applyFont="1" applyFill="1" applyBorder="1" applyAlignment="1">
      <alignment horizontal="center" vertical="center" wrapText="1"/>
    </xf>
    <xf numFmtId="168" fontId="5" fillId="0" borderId="2" xfId="5" applyFont="1" applyFill="1" applyBorder="1" applyAlignment="1">
      <alignment horizontal="center" vertical="top" wrapText="1"/>
    </xf>
    <xf numFmtId="0" fontId="5" fillId="0" borderId="2" xfId="4" applyFont="1" applyFill="1" applyBorder="1" applyAlignment="1">
      <alignment horizontal="center" vertical="center" wrapText="1"/>
    </xf>
    <xf numFmtId="168" fontId="31" fillId="0" borderId="2" xfId="5" applyFont="1" applyFill="1" applyBorder="1" applyAlignment="1">
      <alignment horizontal="center" vertical="center" wrapText="1"/>
    </xf>
    <xf numFmtId="170" fontId="5" fillId="0" borderId="2" xfId="5"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168" fontId="32" fillId="0" borderId="2" xfId="5" applyFont="1" applyFill="1" applyBorder="1" applyAlignment="1">
      <alignment horizontal="center" vertical="center" wrapText="1"/>
    </xf>
    <xf numFmtId="0" fontId="32" fillId="0" borderId="2" xfId="0" applyFont="1" applyFill="1" applyBorder="1" applyAlignment="1">
      <alignment wrapText="1"/>
    </xf>
    <xf numFmtId="168" fontId="9" fillId="0" borderId="0" xfId="5" applyFont="1" applyFill="1"/>
    <xf numFmtId="0" fontId="32" fillId="0" borderId="0" xfId="0" applyFont="1" applyFill="1"/>
    <xf numFmtId="0" fontId="6" fillId="0" borderId="2"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2" xfId="0" applyFont="1" applyFill="1" applyBorder="1"/>
    <xf numFmtId="0" fontId="6"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4" fontId="0" fillId="0" borderId="2" xfId="0" applyNumberFormat="1" applyFill="1" applyBorder="1" applyAlignment="1">
      <alignment horizontal="right"/>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xf>
    <xf numFmtId="0" fontId="6" fillId="0" borderId="2" xfId="1" applyFont="1" applyFill="1" applyBorder="1" applyAlignment="1">
      <alignment horizontal="center" vertical="center"/>
    </xf>
    <xf numFmtId="166" fontId="6" fillId="0" borderId="2" xfId="0" applyNumberFormat="1" applyFont="1" applyFill="1" applyBorder="1" applyAlignment="1">
      <alignment horizontal="center" vertical="center"/>
    </xf>
    <xf numFmtId="0" fontId="3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9" borderId="2" xfId="0" applyFill="1" applyBorder="1" applyAlignment="1">
      <alignment horizontal="center"/>
    </xf>
    <xf numFmtId="0" fontId="1" fillId="0" borderId="2" xfId="0" applyFont="1" applyFill="1" applyBorder="1" applyAlignment="1">
      <alignment horizontal="center" vertical="center" wrapText="1"/>
    </xf>
    <xf numFmtId="4" fontId="15" fillId="0" borderId="0" xfId="0" applyNumberFormat="1" applyFont="1"/>
    <xf numFmtId="3" fontId="6" fillId="0" borderId="3"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4" fontId="8" fillId="0" borderId="2" xfId="1" applyNumberFormat="1" applyFont="1" applyFill="1" applyBorder="1" applyAlignment="1">
      <alignment horizontal="center" vertical="center"/>
    </xf>
    <xf numFmtId="166" fontId="6" fillId="0" borderId="3"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2" xfId="0" applyNumberFormat="1" applyFont="1" applyFill="1" applyBorder="1" applyAlignment="1">
      <alignment horizontal="center" vertical="center"/>
    </xf>
    <xf numFmtId="3" fontId="0" fillId="0" borderId="2" xfId="0" applyNumberFormat="1" applyBorder="1"/>
    <xf numFmtId="0" fontId="0" fillId="3" borderId="3" xfId="0" applyFont="1" applyFill="1" applyBorder="1" applyAlignment="1">
      <alignment horizontal="center"/>
    </xf>
    <xf numFmtId="0" fontId="0" fillId="3" borderId="9" xfId="0" applyFont="1" applyFill="1" applyBorder="1" applyAlignment="1">
      <alignment horizontal="center"/>
    </xf>
    <xf numFmtId="0" fontId="0" fillId="3" borderId="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4" fontId="6" fillId="0" borderId="1" xfId="0" applyNumberFormat="1" applyFont="1" applyFill="1" applyBorder="1" applyAlignment="1">
      <alignment horizontal="center" vertical="center"/>
    </xf>
    <xf numFmtId="4" fontId="6" fillId="0" borderId="8"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0" xfId="0" applyAlignment="1">
      <alignment horizont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17" fontId="6" fillId="0" borderId="1" xfId="0" applyNumberFormat="1" applyFont="1" applyFill="1" applyBorder="1" applyAlignment="1">
      <alignment horizontal="center" vertical="center" wrapText="1"/>
    </xf>
    <xf numFmtId="17" fontId="6" fillId="0" borderId="8" xfId="0" applyNumberFormat="1" applyFont="1" applyFill="1" applyBorder="1" applyAlignment="1">
      <alignment horizontal="center" vertical="center" wrapText="1"/>
    </xf>
    <xf numFmtId="17" fontId="6" fillId="0" borderId="7"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2" borderId="4"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43" fontId="6" fillId="0" borderId="1" xfId="2" applyFont="1" applyFill="1" applyBorder="1" applyAlignment="1">
      <alignment horizontal="center" vertical="center" wrapText="1"/>
    </xf>
    <xf numFmtId="43" fontId="6" fillId="0" borderId="7" xfId="2" applyFont="1" applyFill="1" applyBorder="1" applyAlignment="1">
      <alignment horizontal="center" vertical="center" wrapText="1"/>
    </xf>
    <xf numFmtId="43" fontId="6" fillId="0" borderId="8" xfId="2" applyFont="1" applyFill="1" applyBorder="1" applyAlignment="1">
      <alignment horizontal="center" vertical="center" wrapText="1"/>
    </xf>
    <xf numFmtId="43" fontId="6" fillId="0" borderId="2" xfId="2"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wrapText="1"/>
    </xf>
    <xf numFmtId="49" fontId="6" fillId="0" borderId="8"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top" wrapText="1"/>
    </xf>
    <xf numFmtId="0" fontId="6" fillId="0" borderId="7" xfId="0" applyFont="1" applyFill="1" applyBorder="1" applyAlignment="1">
      <alignment wrapText="1"/>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4" fontId="6" fillId="0" borderId="8" xfId="0" applyNumberFormat="1" applyFont="1" applyFill="1" applyBorder="1" applyAlignment="1">
      <alignment horizontal="right" vertical="center" wrapText="1"/>
    </xf>
    <xf numFmtId="4" fontId="6" fillId="0" borderId="7"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6" fillId="0" borderId="16"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wrapText="1"/>
    </xf>
    <xf numFmtId="0" fontId="2" fillId="0" borderId="0" xfId="0" applyFont="1" applyAlignment="1">
      <alignment horizontal="left"/>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26" xfId="0" applyBorder="1" applyAlignment="1">
      <alignment horizontal="center"/>
    </xf>
    <xf numFmtId="0" fontId="3" fillId="2" borderId="2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8" xfId="0" applyFont="1" applyFill="1" applyBorder="1" applyAlignment="1">
      <alignment horizontal="center" wrapText="1"/>
    </xf>
    <xf numFmtId="0" fontId="6" fillId="0" borderId="7" xfId="0" applyFont="1" applyFill="1" applyBorder="1" applyAlignment="1">
      <alignment horizontal="center" wrapText="1"/>
    </xf>
    <xf numFmtId="0" fontId="6" fillId="0" borderId="1"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 xfId="0" applyFont="1" applyFill="1" applyBorder="1" applyAlignment="1">
      <alignment vertical="center" wrapText="1"/>
    </xf>
    <xf numFmtId="0" fontId="6" fillId="0" borderId="8" xfId="0" applyFont="1" applyFill="1" applyBorder="1" applyAlignment="1">
      <alignment wrapText="1"/>
    </xf>
    <xf numFmtId="4" fontId="6" fillId="0" borderId="8" xfId="0" applyNumberFormat="1" applyFont="1" applyFill="1" applyBorder="1" applyAlignment="1">
      <alignment wrapText="1"/>
    </xf>
    <xf numFmtId="4" fontId="6" fillId="0" borderId="7" xfId="0" applyNumberFormat="1" applyFont="1" applyFill="1" applyBorder="1" applyAlignment="1">
      <alignment wrapText="1"/>
    </xf>
    <xf numFmtId="0" fontId="14" fillId="2"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4" xfId="0" applyFont="1" applyBorder="1" applyAlignment="1">
      <alignment horizont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4" fontId="6" fillId="0" borderId="5"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16" fontId="6" fillId="0" borderId="2"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16" fontId="6" fillId="0" borderId="8" xfId="0" applyNumberFormat="1" applyFont="1" applyFill="1" applyBorder="1" applyAlignment="1">
      <alignment horizontal="center" vertical="center" wrapText="1"/>
    </xf>
    <xf numFmtId="16" fontId="6" fillId="0" borderId="7"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2" xfId="0" applyBorder="1" applyAlignment="1">
      <alignment horizontal="center"/>
    </xf>
    <xf numFmtId="0" fontId="9" fillId="2" borderId="2" xfId="0" applyFont="1" applyFill="1" applyBorder="1" applyAlignment="1">
      <alignment horizontal="center" vertical="center" wrapText="1"/>
    </xf>
    <xf numFmtId="0" fontId="0" fillId="0" borderId="7" xfId="0" applyBorder="1" applyAlignment="1">
      <alignment horizontal="center" vertical="center" wrapText="1"/>
    </xf>
    <xf numFmtId="0" fontId="6" fillId="0" borderId="7" xfId="0" applyFont="1" applyFill="1" applyBorder="1" applyAlignment="1">
      <alignment horizontal="center"/>
    </xf>
    <xf numFmtId="2" fontId="6" fillId="0" borderId="2"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7" xfId="0"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4" fontId="6" fillId="0" borderId="8" xfId="1" applyNumberFormat="1" applyFont="1" applyFill="1" applyBorder="1" applyAlignment="1">
      <alignment horizontal="center" vertical="center" wrapText="1"/>
    </xf>
    <xf numFmtId="4" fontId="6" fillId="0" borderId="7" xfId="1" applyNumberFormat="1" applyFont="1" applyFill="1" applyBorder="1" applyAlignment="1">
      <alignment horizontal="center" vertical="center" wrapText="1"/>
    </xf>
    <xf numFmtId="4" fontId="6" fillId="0" borderId="8" xfId="1" applyNumberFormat="1" applyFont="1" applyFill="1" applyBorder="1" applyAlignment="1">
      <alignment horizontal="center" vertical="center"/>
    </xf>
    <xf numFmtId="4" fontId="6" fillId="0" borderId="7" xfId="1"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4" fontId="6" fillId="0" borderId="2" xfId="1" applyNumberFormat="1" applyFont="1" applyFill="1" applyBorder="1" applyAlignment="1">
      <alignment horizontal="center" vertical="center"/>
    </xf>
    <xf numFmtId="0" fontId="6" fillId="0" borderId="2" xfId="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xf>
    <xf numFmtId="0" fontId="0" fillId="3" borderId="2" xfId="0" applyFont="1" applyFill="1" applyBorder="1" applyAlignment="1">
      <alignment horizontal="center"/>
    </xf>
    <xf numFmtId="0" fontId="6" fillId="0" borderId="1"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7" xfId="0" applyFont="1" applyFill="1" applyBorder="1" applyAlignment="1">
      <alignment horizontal="left" vertical="center" wrapText="1"/>
    </xf>
    <xf numFmtId="166" fontId="6" fillId="0" borderId="1" xfId="0" applyNumberFormat="1" applyFont="1" applyFill="1" applyBorder="1" applyAlignment="1">
      <alignment horizontal="center" vertical="center"/>
    </xf>
    <xf numFmtId="166" fontId="6" fillId="0" borderId="8" xfId="0" applyNumberFormat="1" applyFont="1" applyFill="1" applyBorder="1" applyAlignment="1">
      <alignment horizontal="center" vertical="center"/>
    </xf>
    <xf numFmtId="166" fontId="6" fillId="0" borderId="7" xfId="0" applyNumberFormat="1" applyFont="1" applyFill="1" applyBorder="1" applyAlignment="1">
      <alignment horizontal="center" vertical="center"/>
    </xf>
    <xf numFmtId="166" fontId="6" fillId="0"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6" fontId="9" fillId="0" borderId="7"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26" fillId="3" borderId="2" xfId="0" applyFont="1" applyFill="1" applyBorder="1" applyAlignment="1">
      <alignment horizont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7" xfId="0" applyFont="1" applyFill="1" applyBorder="1" applyAlignment="1">
      <alignment horizontal="center" vertical="top" wrapText="1"/>
    </xf>
    <xf numFmtId="166" fontId="9" fillId="0" borderId="1"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1" xfId="0" applyFont="1" applyFill="1" applyBorder="1" applyAlignment="1">
      <alignment wrapText="1"/>
    </xf>
    <xf numFmtId="0" fontId="9" fillId="0" borderId="8" xfId="0" applyFont="1" applyFill="1" applyBorder="1" applyAlignment="1">
      <alignment wrapText="1"/>
    </xf>
    <xf numFmtId="0" fontId="9" fillId="0" borderId="7" xfId="0" applyFont="1" applyFill="1" applyBorder="1" applyAlignment="1">
      <alignment wrapText="1"/>
    </xf>
    <xf numFmtId="0" fontId="9" fillId="0" borderId="1" xfId="0" applyFont="1" applyFill="1" applyBorder="1" applyAlignment="1"/>
    <xf numFmtId="0" fontId="9" fillId="0" borderId="8" xfId="0" applyFont="1" applyFill="1" applyBorder="1" applyAlignment="1"/>
    <xf numFmtId="0" fontId="9" fillId="0" borderId="7" xfId="0" applyFont="1" applyFill="1" applyBorder="1" applyAlignment="1"/>
    <xf numFmtId="0" fontId="9" fillId="0" borderId="1" xfId="0" applyFont="1" applyFill="1" applyBorder="1" applyAlignment="1">
      <alignment horizontal="center" wrapText="1"/>
    </xf>
    <xf numFmtId="0" fontId="9" fillId="0" borderId="8" xfId="0" applyFont="1" applyFill="1" applyBorder="1" applyAlignment="1">
      <alignment horizontal="center" wrapText="1"/>
    </xf>
    <xf numFmtId="0" fontId="9" fillId="0" borderId="7" xfId="0" applyFont="1" applyFill="1" applyBorder="1" applyAlignment="1">
      <alignment horizontal="center" wrapText="1"/>
    </xf>
    <xf numFmtId="0" fontId="9" fillId="0" borderId="2" xfId="0" applyFont="1" applyFill="1" applyBorder="1" applyAlignment="1">
      <alignment horizontal="center" vertical="center" wrapText="1"/>
    </xf>
    <xf numFmtId="0" fontId="26" fillId="3" borderId="3" xfId="0" applyFont="1" applyFill="1" applyBorder="1" applyAlignment="1">
      <alignment horizontal="center"/>
    </xf>
    <xf numFmtId="0" fontId="26" fillId="3" borderId="9" xfId="0" applyFont="1" applyFill="1" applyBorder="1" applyAlignment="1">
      <alignment horizontal="center"/>
    </xf>
    <xf numFmtId="0" fontId="26" fillId="3" borderId="4" xfId="0" applyFont="1" applyFill="1" applyBorder="1" applyAlignment="1">
      <alignment horizont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3" borderId="2" xfId="0" applyFill="1" applyBorder="1" applyAlignment="1">
      <alignment horizont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0" borderId="1" xfId="0" applyFont="1" applyFill="1" applyBorder="1" applyAlignment="1">
      <alignment horizontal="center"/>
    </xf>
    <xf numFmtId="0" fontId="32" fillId="0" borderId="5"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2" xfId="0" applyFont="1" applyFill="1" applyBorder="1" applyAlignment="1">
      <alignment horizontal="center" vertical="center" wrapText="1"/>
    </xf>
    <xf numFmtId="168" fontId="19" fillId="8" borderId="35" xfId="5" applyFont="1" applyFill="1" applyBorder="1" applyAlignment="1">
      <alignment horizontal="center" vertical="center"/>
    </xf>
    <xf numFmtId="4" fontId="32" fillId="0" borderId="2" xfId="0" applyNumberFormat="1" applyFont="1" applyFill="1" applyBorder="1" applyAlignment="1">
      <alignment horizontal="center" vertical="center" wrapText="1"/>
    </xf>
    <xf numFmtId="168" fontId="19" fillId="8" borderId="36" xfId="5" applyFont="1" applyFill="1" applyBorder="1" applyAlignment="1">
      <alignment horizontal="center" vertical="center" wrapText="1"/>
    </xf>
    <xf numFmtId="168" fontId="20" fillId="8" borderId="35" xfId="5" applyFont="1" applyFill="1" applyBorder="1" applyAlignment="1">
      <alignment horizontal="center" vertical="center" wrapText="1"/>
    </xf>
    <xf numFmtId="168" fontId="19" fillId="8" borderId="35" xfId="5" applyFont="1" applyFill="1" applyBorder="1" applyAlignment="1">
      <alignment horizontal="center" vertical="center" wrapText="1"/>
    </xf>
    <xf numFmtId="0" fontId="22" fillId="2" borderId="1" xfId="7" applyFont="1" applyFill="1" applyBorder="1" applyAlignment="1">
      <alignment horizontal="center" vertical="center"/>
    </xf>
    <xf numFmtId="0" fontId="22" fillId="2" borderId="7" xfId="7" applyFont="1" applyFill="1" applyBorder="1" applyAlignment="1">
      <alignment horizontal="center" vertical="center"/>
    </xf>
    <xf numFmtId="0" fontId="22" fillId="2" borderId="1" xfId="7" applyFont="1" applyFill="1" applyBorder="1" applyAlignment="1">
      <alignment horizontal="center" vertical="center" wrapText="1"/>
    </xf>
    <xf numFmtId="0" fontId="22" fillId="2" borderId="7" xfId="7" applyFont="1" applyFill="1" applyBorder="1" applyAlignment="1">
      <alignment horizontal="center" vertical="center" wrapText="1"/>
    </xf>
    <xf numFmtId="0" fontId="22" fillId="2" borderId="2" xfId="7" applyFont="1" applyFill="1" applyBorder="1" applyAlignment="1">
      <alignment horizontal="center" vertical="center" wrapText="1"/>
    </xf>
    <xf numFmtId="0" fontId="22" fillId="2" borderId="5" xfId="7" applyFont="1" applyFill="1" applyBorder="1" applyAlignment="1">
      <alignment horizontal="center" vertical="center" wrapText="1"/>
    </xf>
    <xf numFmtId="0" fontId="22" fillId="2" borderId="6" xfId="7" applyFont="1" applyFill="1" applyBorder="1" applyAlignment="1">
      <alignment horizontal="center" vertical="center" wrapText="1"/>
    </xf>
    <xf numFmtId="0" fontId="6" fillId="0" borderId="1" xfId="7" applyFont="1" applyFill="1" applyBorder="1" applyAlignment="1">
      <alignment horizontal="center" vertical="center" wrapText="1"/>
    </xf>
    <xf numFmtId="0" fontId="6" fillId="0" borderId="8" xfId="7" applyFont="1" applyFill="1" applyBorder="1" applyAlignment="1">
      <alignment horizontal="center" vertical="center" wrapText="1"/>
    </xf>
    <xf numFmtId="166" fontId="6" fillId="0" borderId="1" xfId="7" applyNumberFormat="1" applyFont="1" applyFill="1" applyBorder="1" applyAlignment="1">
      <alignment horizontal="center" vertical="center"/>
    </xf>
    <xf numFmtId="166" fontId="6" fillId="0" borderId="7" xfId="7" applyNumberFormat="1" applyFont="1" applyFill="1" applyBorder="1" applyAlignment="1">
      <alignment horizontal="center" vertical="center"/>
    </xf>
    <xf numFmtId="0" fontId="6" fillId="0" borderId="7" xfId="7" applyFont="1" applyFill="1" applyBorder="1" applyAlignment="1">
      <alignment horizontal="center" vertical="center" wrapText="1"/>
    </xf>
    <xf numFmtId="166" fontId="6" fillId="0" borderId="1" xfId="7" applyNumberFormat="1" applyFont="1" applyFill="1" applyBorder="1" applyAlignment="1">
      <alignment horizontal="center" vertical="center" wrapText="1"/>
    </xf>
    <xf numFmtId="166" fontId="6" fillId="0" borderId="7" xfId="7" applyNumberFormat="1" applyFont="1" applyFill="1" applyBorder="1" applyAlignment="1">
      <alignment horizontal="center" vertical="center" wrapText="1"/>
    </xf>
    <xf numFmtId="0" fontId="6" fillId="0" borderId="7" xfId="7" applyFont="1" applyFill="1" applyBorder="1" applyAlignment="1">
      <alignment horizontal="center"/>
    </xf>
    <xf numFmtId="0" fontId="6" fillId="0" borderId="1" xfId="7" applyFont="1" applyFill="1" applyBorder="1" applyAlignment="1">
      <alignment horizontal="center"/>
    </xf>
    <xf numFmtId="0" fontId="6" fillId="0" borderId="8"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1" xfId="7" applyFont="1" applyFill="1" applyBorder="1" applyAlignment="1">
      <alignment horizontal="center" vertical="center"/>
    </xf>
    <xf numFmtId="4" fontId="6" fillId="0" borderId="1" xfId="7" applyNumberFormat="1" applyFont="1" applyFill="1" applyBorder="1" applyAlignment="1">
      <alignment horizontal="center" vertical="center"/>
    </xf>
    <xf numFmtId="4" fontId="6" fillId="0" borderId="8" xfId="7" applyNumberFormat="1" applyFont="1" applyFill="1" applyBorder="1" applyAlignment="1">
      <alignment horizontal="center" vertical="center"/>
    </xf>
    <xf numFmtId="4" fontId="6" fillId="0" borderId="7" xfId="7" applyNumberFormat="1" applyFont="1" applyFill="1" applyBorder="1" applyAlignment="1">
      <alignment horizontal="center" vertical="center"/>
    </xf>
    <xf numFmtId="0" fontId="14" fillId="2" borderId="2"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2" fontId="6" fillId="0" borderId="1" xfId="0" applyNumberFormat="1" applyFont="1" applyFill="1" applyBorder="1" applyAlignment="1">
      <alignment horizontal="center" vertical="center"/>
    </xf>
    <xf numFmtId="2" fontId="6" fillId="0" borderId="7" xfId="0" applyNumberFormat="1" applyFont="1" applyFill="1" applyBorder="1" applyAlignment="1">
      <alignment horizontal="center" vertical="center"/>
    </xf>
    <xf numFmtId="0" fontId="0" fillId="0" borderId="0" xfId="0" applyBorder="1" applyAlignment="1">
      <alignment horizontal="center"/>
    </xf>
    <xf numFmtId="0" fontId="6" fillId="0" borderId="2"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 xfId="0" applyFont="1" applyFill="1" applyBorder="1" applyAlignment="1">
      <alignment horizontal="center"/>
    </xf>
    <xf numFmtId="4" fontId="6" fillId="0" borderId="2" xfId="0" applyNumberFormat="1" applyFont="1" applyFill="1" applyBorder="1" applyAlignment="1">
      <alignment horizontal="center"/>
    </xf>
    <xf numFmtId="49" fontId="0" fillId="0" borderId="1" xfId="0" applyNumberFormat="1" applyFont="1" applyBorder="1" applyAlignment="1">
      <alignment horizontal="center" vertical="top" wrapText="1"/>
    </xf>
    <xf numFmtId="49" fontId="0" fillId="0" borderId="8" xfId="0" applyNumberFormat="1" applyFont="1" applyBorder="1" applyAlignment="1">
      <alignment horizontal="center" vertical="top" wrapText="1"/>
    </xf>
    <xf numFmtId="49" fontId="0" fillId="0" borderId="7" xfId="0" applyNumberFormat="1" applyFont="1" applyBorder="1" applyAlignment="1">
      <alignment horizontal="center" vertical="top" wrapText="1"/>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0" fillId="9" borderId="2" xfId="0" applyFill="1" applyBorder="1" applyAlignment="1">
      <alignment horizontal="center"/>
    </xf>
  </cellXfs>
  <cellStyles count="9">
    <cellStyle name="Dziesiętny" xfId="2" builtinId="3"/>
    <cellStyle name="Excel Built-in Normal" xfId="5" xr:uid="{00000000-0005-0000-0000-000001000000}"/>
    <cellStyle name="Excel Built-in Normal 2" xfId="6" xr:uid="{00000000-0005-0000-0000-000002000000}"/>
    <cellStyle name="Normalny" xfId="0" builtinId="0"/>
    <cellStyle name="Normalny 2" xfId="7" xr:uid="{00000000-0005-0000-0000-000004000000}"/>
    <cellStyle name="Normalny 3" xfId="1" xr:uid="{00000000-0005-0000-0000-000005000000}"/>
    <cellStyle name="Normalny 4" xfId="4" xr:uid="{00000000-0005-0000-0000-000006000000}"/>
    <cellStyle name="Normalny 6" xfId="8" xr:uid="{00000000-0005-0000-0000-000007000000}"/>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S281"/>
  <sheetViews>
    <sheetView topLeftCell="A145" zoomScale="60" zoomScaleNormal="60" workbookViewId="0">
      <selection activeCell="A3" sqref="A3"/>
    </sheetView>
  </sheetViews>
  <sheetFormatPr defaultRowHeight="16.5" customHeight="1"/>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4.7109375" customWidth="1"/>
    <col min="13" max="16" width="14.7109375" style="3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ht="20.25" customHeight="1">
      <c r="O1" s="547"/>
      <c r="P1" s="547"/>
      <c r="Q1" s="547"/>
    </row>
    <row r="2" spans="1:19" ht="15">
      <c r="A2" s="1" t="s">
        <v>5722</v>
      </c>
    </row>
    <row r="3" spans="1:19" ht="15"/>
    <row r="4" spans="1:19" s="13" customFormat="1" ht="47.25" customHeight="1">
      <c r="A4" s="560" t="s">
        <v>0</v>
      </c>
      <c r="B4" s="562" t="s">
        <v>1</v>
      </c>
      <c r="C4" s="562" t="s">
        <v>2</v>
      </c>
      <c r="D4" s="562" t="s">
        <v>3</v>
      </c>
      <c r="E4" s="560" t="s">
        <v>58</v>
      </c>
      <c r="F4" s="560" t="s">
        <v>5</v>
      </c>
      <c r="G4" s="560" t="s">
        <v>6</v>
      </c>
      <c r="H4" s="567" t="s">
        <v>7</v>
      </c>
      <c r="I4" s="567"/>
      <c r="J4" s="560" t="s">
        <v>59</v>
      </c>
      <c r="K4" s="568" t="s">
        <v>60</v>
      </c>
      <c r="L4" s="569"/>
      <c r="M4" s="570" t="s">
        <v>61</v>
      </c>
      <c r="N4" s="570"/>
      <c r="O4" s="570" t="s">
        <v>62</v>
      </c>
      <c r="P4" s="570"/>
      <c r="Q4" s="560" t="s">
        <v>8</v>
      </c>
      <c r="R4" s="562" t="s">
        <v>9</v>
      </c>
      <c r="S4" s="12"/>
    </row>
    <row r="5" spans="1:19" s="13" customFormat="1" ht="35.25" customHeight="1">
      <c r="A5" s="561"/>
      <c r="B5" s="563"/>
      <c r="C5" s="563"/>
      <c r="D5" s="563"/>
      <c r="E5" s="561"/>
      <c r="F5" s="561"/>
      <c r="G5" s="561"/>
      <c r="H5" s="410" t="s">
        <v>10</v>
      </c>
      <c r="I5" s="410" t="s">
        <v>63</v>
      </c>
      <c r="J5" s="561"/>
      <c r="K5" s="411">
        <v>2016</v>
      </c>
      <c r="L5" s="411">
        <v>2017</v>
      </c>
      <c r="M5" s="412">
        <v>2016</v>
      </c>
      <c r="N5" s="412">
        <v>2017</v>
      </c>
      <c r="O5" s="412">
        <v>2016</v>
      </c>
      <c r="P5" s="412">
        <v>2017</v>
      </c>
      <c r="Q5" s="561"/>
      <c r="R5" s="563"/>
      <c r="S5" s="12"/>
    </row>
    <row r="6" spans="1:19" s="13" customFormat="1" ht="15.75" customHeight="1">
      <c r="A6" s="409" t="s">
        <v>12</v>
      </c>
      <c r="B6" s="410" t="s">
        <v>13</v>
      </c>
      <c r="C6" s="410" t="s">
        <v>14</v>
      </c>
      <c r="D6" s="410" t="s">
        <v>15</v>
      </c>
      <c r="E6" s="409" t="s">
        <v>16</v>
      </c>
      <c r="F6" s="409" t="s">
        <v>17</v>
      </c>
      <c r="G6" s="409" t="s">
        <v>18</v>
      </c>
      <c r="H6" s="410" t="s">
        <v>19</v>
      </c>
      <c r="I6" s="410" t="s">
        <v>20</v>
      </c>
      <c r="J6" s="409" t="s">
        <v>21</v>
      </c>
      <c r="K6" s="411" t="s">
        <v>22</v>
      </c>
      <c r="L6" s="411" t="s">
        <v>23</v>
      </c>
      <c r="M6" s="412" t="s">
        <v>24</v>
      </c>
      <c r="N6" s="412" t="s">
        <v>25</v>
      </c>
      <c r="O6" s="412" t="s">
        <v>26</v>
      </c>
      <c r="P6" s="412" t="s">
        <v>27</v>
      </c>
      <c r="Q6" s="409" t="s">
        <v>28</v>
      </c>
      <c r="R6" s="410" t="s">
        <v>29</v>
      </c>
      <c r="S6" s="12"/>
    </row>
    <row r="7" spans="1:19" s="332" customFormat="1" ht="31.5" customHeight="1">
      <c r="A7" s="564">
        <v>1</v>
      </c>
      <c r="B7" s="543" t="s">
        <v>64</v>
      </c>
      <c r="C7" s="543" t="s">
        <v>65</v>
      </c>
      <c r="D7" s="539">
        <v>6</v>
      </c>
      <c r="E7" s="539" t="s">
        <v>66</v>
      </c>
      <c r="F7" s="539" t="s">
        <v>67</v>
      </c>
      <c r="G7" s="539" t="s">
        <v>68</v>
      </c>
      <c r="H7" s="404" t="s">
        <v>69</v>
      </c>
      <c r="I7" s="406" t="s">
        <v>70</v>
      </c>
      <c r="J7" s="539" t="s">
        <v>71</v>
      </c>
      <c r="K7" s="548" t="s">
        <v>34</v>
      </c>
      <c r="L7" s="548" t="s">
        <v>72</v>
      </c>
      <c r="M7" s="549">
        <v>17618.7</v>
      </c>
      <c r="N7" s="549"/>
      <c r="O7" s="549">
        <v>17618.7</v>
      </c>
      <c r="P7" s="549"/>
      <c r="Q7" s="539" t="s">
        <v>73</v>
      </c>
      <c r="R7" s="539" t="s">
        <v>74</v>
      </c>
      <c r="S7" s="147"/>
    </row>
    <row r="8" spans="1:19" s="332" customFormat="1" ht="22.5" customHeight="1">
      <c r="A8" s="565"/>
      <c r="B8" s="543"/>
      <c r="C8" s="543"/>
      <c r="D8" s="539"/>
      <c r="E8" s="539"/>
      <c r="F8" s="539"/>
      <c r="G8" s="539"/>
      <c r="H8" s="404" t="s">
        <v>44</v>
      </c>
      <c r="I8" s="406" t="s">
        <v>75</v>
      </c>
      <c r="J8" s="539"/>
      <c r="K8" s="548"/>
      <c r="L8" s="548"/>
      <c r="M8" s="549"/>
      <c r="N8" s="549"/>
      <c r="O8" s="549"/>
      <c r="P8" s="549"/>
      <c r="Q8" s="539"/>
      <c r="R8" s="539"/>
      <c r="S8" s="147"/>
    </row>
    <row r="9" spans="1:19" s="332" customFormat="1" ht="54" customHeight="1">
      <c r="A9" s="566"/>
      <c r="B9" s="543"/>
      <c r="C9" s="543"/>
      <c r="D9" s="539"/>
      <c r="E9" s="539"/>
      <c r="F9" s="539"/>
      <c r="G9" s="539"/>
      <c r="H9" s="397" t="s">
        <v>76</v>
      </c>
      <c r="I9" s="406" t="s">
        <v>77</v>
      </c>
      <c r="J9" s="539"/>
      <c r="K9" s="548"/>
      <c r="L9" s="548"/>
      <c r="M9" s="549"/>
      <c r="N9" s="549"/>
      <c r="O9" s="549"/>
      <c r="P9" s="549"/>
      <c r="Q9" s="539"/>
      <c r="R9" s="539"/>
      <c r="S9" s="147"/>
    </row>
    <row r="10" spans="1:19" s="332" customFormat="1" ht="52.5" customHeight="1">
      <c r="A10" s="543">
        <v>2</v>
      </c>
      <c r="B10" s="543" t="s">
        <v>78</v>
      </c>
      <c r="C10" s="543">
        <v>4</v>
      </c>
      <c r="D10" s="539">
        <v>10</v>
      </c>
      <c r="E10" s="539" t="s">
        <v>79</v>
      </c>
      <c r="F10" s="539" t="s">
        <v>80</v>
      </c>
      <c r="G10" s="539" t="s">
        <v>81</v>
      </c>
      <c r="H10" s="397" t="s">
        <v>82</v>
      </c>
      <c r="I10" s="406" t="s">
        <v>70</v>
      </c>
      <c r="J10" s="539" t="s">
        <v>83</v>
      </c>
      <c r="K10" s="550" t="s">
        <v>34</v>
      </c>
      <c r="L10" s="548" t="s">
        <v>72</v>
      </c>
      <c r="M10" s="549">
        <v>28062.43</v>
      </c>
      <c r="N10" s="549"/>
      <c r="O10" s="533">
        <v>28062.43</v>
      </c>
      <c r="P10" s="533"/>
      <c r="Q10" s="539" t="s">
        <v>73</v>
      </c>
      <c r="R10" s="539" t="s">
        <v>74</v>
      </c>
      <c r="S10" s="147"/>
    </row>
    <row r="11" spans="1:19" s="332" customFormat="1" ht="68.25" customHeight="1">
      <c r="A11" s="543"/>
      <c r="B11" s="543"/>
      <c r="C11" s="543"/>
      <c r="D11" s="539"/>
      <c r="E11" s="539"/>
      <c r="F11" s="539"/>
      <c r="G11" s="539"/>
      <c r="H11" s="397" t="s">
        <v>84</v>
      </c>
      <c r="I11" s="406" t="s">
        <v>85</v>
      </c>
      <c r="J11" s="539"/>
      <c r="K11" s="552"/>
      <c r="L11" s="548"/>
      <c r="M11" s="549"/>
      <c r="N11" s="549"/>
      <c r="O11" s="535"/>
      <c r="P11" s="535"/>
      <c r="Q11" s="539"/>
      <c r="R11" s="539"/>
      <c r="S11" s="14"/>
    </row>
    <row r="12" spans="1:19" s="332" customFormat="1" ht="60" customHeight="1">
      <c r="A12" s="543">
        <v>3</v>
      </c>
      <c r="B12" s="543" t="s">
        <v>78</v>
      </c>
      <c r="C12" s="543">
        <v>4</v>
      </c>
      <c r="D12" s="539">
        <v>10</v>
      </c>
      <c r="E12" s="539" t="s">
        <v>86</v>
      </c>
      <c r="F12" s="539" t="s">
        <v>87</v>
      </c>
      <c r="G12" s="539" t="s">
        <v>88</v>
      </c>
      <c r="H12" s="397" t="s">
        <v>82</v>
      </c>
      <c r="I12" s="406" t="s">
        <v>70</v>
      </c>
      <c r="J12" s="539" t="s">
        <v>89</v>
      </c>
      <c r="K12" s="550" t="s">
        <v>34</v>
      </c>
      <c r="L12" s="548" t="s">
        <v>72</v>
      </c>
      <c r="M12" s="549">
        <v>39093.42</v>
      </c>
      <c r="N12" s="549"/>
      <c r="O12" s="549">
        <v>39093.42</v>
      </c>
      <c r="P12" s="533"/>
      <c r="Q12" s="539" t="s">
        <v>73</v>
      </c>
      <c r="R12" s="539" t="s">
        <v>74</v>
      </c>
      <c r="S12" s="147"/>
    </row>
    <row r="13" spans="1:19" s="332" customFormat="1" ht="51.75" customHeight="1">
      <c r="A13" s="543"/>
      <c r="B13" s="543"/>
      <c r="C13" s="543"/>
      <c r="D13" s="539"/>
      <c r="E13" s="539"/>
      <c r="F13" s="539"/>
      <c r="G13" s="539"/>
      <c r="H13" s="397" t="s">
        <v>84</v>
      </c>
      <c r="I13" s="406" t="s">
        <v>90</v>
      </c>
      <c r="J13" s="539"/>
      <c r="K13" s="552"/>
      <c r="L13" s="548"/>
      <c r="M13" s="549"/>
      <c r="N13" s="549"/>
      <c r="O13" s="549"/>
      <c r="P13" s="535"/>
      <c r="Q13" s="539"/>
      <c r="R13" s="539"/>
      <c r="S13" s="14"/>
    </row>
    <row r="14" spans="1:19" s="332" customFormat="1" ht="51.75" customHeight="1">
      <c r="A14" s="543">
        <v>4</v>
      </c>
      <c r="B14" s="543" t="s">
        <v>78</v>
      </c>
      <c r="C14" s="543">
        <v>4</v>
      </c>
      <c r="D14" s="539">
        <v>10</v>
      </c>
      <c r="E14" s="539" t="s">
        <v>91</v>
      </c>
      <c r="F14" s="539" t="s">
        <v>87</v>
      </c>
      <c r="G14" s="539" t="s">
        <v>81</v>
      </c>
      <c r="H14" s="397" t="s">
        <v>82</v>
      </c>
      <c r="I14" s="406" t="s">
        <v>70</v>
      </c>
      <c r="J14" s="539" t="s">
        <v>83</v>
      </c>
      <c r="K14" s="548" t="s">
        <v>36</v>
      </c>
      <c r="L14" s="548" t="s">
        <v>72</v>
      </c>
      <c r="M14" s="549">
        <v>80145.17</v>
      </c>
      <c r="N14" s="533"/>
      <c r="O14" s="549">
        <v>80145.17</v>
      </c>
      <c r="P14" s="533"/>
      <c r="Q14" s="539" t="s">
        <v>73</v>
      </c>
      <c r="R14" s="539" t="s">
        <v>74</v>
      </c>
      <c r="S14" s="147"/>
    </row>
    <row r="15" spans="1:19" s="332" customFormat="1" ht="57.75" customHeight="1">
      <c r="A15" s="543"/>
      <c r="B15" s="543"/>
      <c r="C15" s="543"/>
      <c r="D15" s="539"/>
      <c r="E15" s="539"/>
      <c r="F15" s="539"/>
      <c r="G15" s="539"/>
      <c r="H15" s="404" t="s">
        <v>84</v>
      </c>
      <c r="I15" s="406" t="s">
        <v>92</v>
      </c>
      <c r="J15" s="539"/>
      <c r="K15" s="548"/>
      <c r="L15" s="548"/>
      <c r="M15" s="549"/>
      <c r="N15" s="535"/>
      <c r="O15" s="549"/>
      <c r="P15" s="535"/>
      <c r="Q15" s="539"/>
      <c r="R15" s="539"/>
      <c r="S15" s="14"/>
    </row>
    <row r="16" spans="1:19" s="332" customFormat="1" ht="48" customHeight="1">
      <c r="A16" s="543">
        <v>5</v>
      </c>
      <c r="B16" s="543" t="s">
        <v>78</v>
      </c>
      <c r="C16" s="543">
        <v>4</v>
      </c>
      <c r="D16" s="539">
        <v>10</v>
      </c>
      <c r="E16" s="539" t="s">
        <v>93</v>
      </c>
      <c r="F16" s="539" t="s">
        <v>87</v>
      </c>
      <c r="G16" s="539" t="s">
        <v>81</v>
      </c>
      <c r="H16" s="397" t="s">
        <v>82</v>
      </c>
      <c r="I16" s="406" t="s">
        <v>70</v>
      </c>
      <c r="J16" s="539" t="s">
        <v>94</v>
      </c>
      <c r="K16" s="548" t="s">
        <v>36</v>
      </c>
      <c r="L16" s="548" t="s">
        <v>72</v>
      </c>
      <c r="M16" s="549">
        <v>38480.28</v>
      </c>
      <c r="N16" s="533"/>
      <c r="O16" s="549">
        <v>38480.28</v>
      </c>
      <c r="P16" s="533"/>
      <c r="Q16" s="539" t="s">
        <v>73</v>
      </c>
      <c r="R16" s="539" t="s">
        <v>74</v>
      </c>
      <c r="S16" s="147"/>
    </row>
    <row r="17" spans="1:19" s="332" customFormat="1" ht="60" customHeight="1">
      <c r="A17" s="543"/>
      <c r="B17" s="543"/>
      <c r="C17" s="543"/>
      <c r="D17" s="539"/>
      <c r="E17" s="539"/>
      <c r="F17" s="539"/>
      <c r="G17" s="539"/>
      <c r="H17" s="404" t="s">
        <v>84</v>
      </c>
      <c r="I17" s="406" t="s">
        <v>95</v>
      </c>
      <c r="J17" s="539"/>
      <c r="K17" s="548"/>
      <c r="L17" s="548"/>
      <c r="M17" s="549"/>
      <c r="N17" s="535"/>
      <c r="O17" s="549"/>
      <c r="P17" s="535"/>
      <c r="Q17" s="539"/>
      <c r="R17" s="539"/>
      <c r="S17" s="14"/>
    </row>
    <row r="18" spans="1:19" s="332" customFormat="1" ht="23.25" customHeight="1">
      <c r="A18" s="543">
        <v>6</v>
      </c>
      <c r="B18" s="543" t="s">
        <v>96</v>
      </c>
      <c r="C18" s="543">
        <v>5</v>
      </c>
      <c r="D18" s="539">
        <v>13</v>
      </c>
      <c r="E18" s="539" t="s">
        <v>97</v>
      </c>
      <c r="F18" s="539" t="s">
        <v>98</v>
      </c>
      <c r="G18" s="539" t="s">
        <v>99</v>
      </c>
      <c r="H18" s="148" t="s">
        <v>100</v>
      </c>
      <c r="I18" s="406" t="s">
        <v>70</v>
      </c>
      <c r="J18" s="539" t="s">
        <v>101</v>
      </c>
      <c r="K18" s="539" t="s">
        <v>34</v>
      </c>
      <c r="L18" s="548" t="s">
        <v>72</v>
      </c>
      <c r="M18" s="544">
        <v>70000</v>
      </c>
      <c r="N18" s="544"/>
      <c r="O18" s="544">
        <v>70000</v>
      </c>
      <c r="P18" s="544"/>
      <c r="Q18" s="539" t="s">
        <v>73</v>
      </c>
      <c r="R18" s="539" t="s">
        <v>74</v>
      </c>
      <c r="S18" s="147"/>
    </row>
    <row r="19" spans="1:19" s="332" customFormat="1" ht="42.75" customHeight="1">
      <c r="A19" s="543"/>
      <c r="B19" s="543"/>
      <c r="C19" s="543"/>
      <c r="D19" s="539"/>
      <c r="E19" s="539"/>
      <c r="F19" s="539"/>
      <c r="G19" s="539"/>
      <c r="H19" s="148" t="s">
        <v>102</v>
      </c>
      <c r="I19" s="406" t="s">
        <v>103</v>
      </c>
      <c r="J19" s="539"/>
      <c r="K19" s="539"/>
      <c r="L19" s="548"/>
      <c r="M19" s="544"/>
      <c r="N19" s="544"/>
      <c r="O19" s="544"/>
      <c r="P19" s="544"/>
      <c r="Q19" s="539"/>
      <c r="R19" s="539"/>
      <c r="S19" s="14"/>
    </row>
    <row r="20" spans="1:19" s="332" customFormat="1" ht="42.75" customHeight="1">
      <c r="A20" s="543"/>
      <c r="B20" s="543"/>
      <c r="C20" s="543"/>
      <c r="D20" s="539"/>
      <c r="E20" s="539"/>
      <c r="F20" s="539"/>
      <c r="G20" s="539"/>
      <c r="H20" s="426" t="s">
        <v>104</v>
      </c>
      <c r="I20" s="406" t="s">
        <v>105</v>
      </c>
      <c r="J20" s="539"/>
      <c r="K20" s="539"/>
      <c r="L20" s="548"/>
      <c r="M20" s="544"/>
      <c r="N20" s="544"/>
      <c r="O20" s="544"/>
      <c r="P20" s="544"/>
      <c r="Q20" s="539"/>
      <c r="R20" s="539"/>
      <c r="S20" s="14"/>
    </row>
    <row r="21" spans="1:19" s="332" customFormat="1" ht="30.75" customHeight="1">
      <c r="A21" s="543"/>
      <c r="B21" s="543"/>
      <c r="C21" s="543"/>
      <c r="D21" s="539"/>
      <c r="E21" s="539"/>
      <c r="F21" s="539"/>
      <c r="G21" s="539"/>
      <c r="H21" s="84" t="s">
        <v>106</v>
      </c>
      <c r="I21" s="406" t="s">
        <v>103</v>
      </c>
      <c r="J21" s="539"/>
      <c r="K21" s="539"/>
      <c r="L21" s="548"/>
      <c r="M21" s="544"/>
      <c r="N21" s="544"/>
      <c r="O21" s="544"/>
      <c r="P21" s="544"/>
      <c r="Q21" s="539"/>
      <c r="R21" s="539"/>
      <c r="S21" s="14"/>
    </row>
    <row r="22" spans="1:19" s="332" customFormat="1" ht="33.75" customHeight="1">
      <c r="A22" s="543">
        <v>7</v>
      </c>
      <c r="B22" s="543" t="s">
        <v>64</v>
      </c>
      <c r="C22" s="543" t="s">
        <v>54</v>
      </c>
      <c r="D22" s="543">
        <v>6</v>
      </c>
      <c r="E22" s="539" t="s">
        <v>107</v>
      </c>
      <c r="F22" s="539" t="s">
        <v>108</v>
      </c>
      <c r="G22" s="539" t="s">
        <v>109</v>
      </c>
      <c r="H22" s="397" t="s">
        <v>69</v>
      </c>
      <c r="I22" s="406" t="s">
        <v>70</v>
      </c>
      <c r="J22" s="539" t="s">
        <v>110</v>
      </c>
      <c r="K22" s="543" t="s">
        <v>34</v>
      </c>
      <c r="L22" s="543" t="s">
        <v>72</v>
      </c>
      <c r="M22" s="549">
        <v>15609</v>
      </c>
      <c r="N22" s="533"/>
      <c r="O22" s="549">
        <v>15609</v>
      </c>
      <c r="P22" s="533"/>
      <c r="Q22" s="539" t="s">
        <v>53</v>
      </c>
      <c r="R22" s="539" t="s">
        <v>111</v>
      </c>
      <c r="S22" s="147"/>
    </row>
    <row r="23" spans="1:19" s="332" customFormat="1" ht="45" customHeight="1">
      <c r="A23" s="543"/>
      <c r="B23" s="543"/>
      <c r="C23" s="543"/>
      <c r="D23" s="543"/>
      <c r="E23" s="539"/>
      <c r="F23" s="539"/>
      <c r="G23" s="539"/>
      <c r="H23" s="397" t="s">
        <v>112</v>
      </c>
      <c r="I23" s="406" t="s">
        <v>113</v>
      </c>
      <c r="J23" s="539"/>
      <c r="K23" s="543"/>
      <c r="L23" s="543"/>
      <c r="M23" s="549"/>
      <c r="N23" s="534"/>
      <c r="O23" s="549"/>
      <c r="P23" s="534"/>
      <c r="Q23" s="539"/>
      <c r="R23" s="539"/>
      <c r="S23" s="14"/>
    </row>
    <row r="24" spans="1:19" s="332" customFormat="1" ht="42.75" customHeight="1">
      <c r="A24" s="543"/>
      <c r="B24" s="543"/>
      <c r="C24" s="543"/>
      <c r="D24" s="543"/>
      <c r="E24" s="539"/>
      <c r="F24" s="539"/>
      <c r="G24" s="539"/>
      <c r="H24" s="397" t="s">
        <v>76</v>
      </c>
      <c r="I24" s="406" t="s">
        <v>114</v>
      </c>
      <c r="J24" s="539"/>
      <c r="K24" s="543"/>
      <c r="L24" s="543"/>
      <c r="M24" s="549"/>
      <c r="N24" s="534"/>
      <c r="O24" s="549"/>
      <c r="P24" s="534"/>
      <c r="Q24" s="539"/>
      <c r="R24" s="539"/>
      <c r="S24" s="14"/>
    </row>
    <row r="25" spans="1:19" s="332" customFormat="1" ht="33.75" customHeight="1">
      <c r="A25" s="543"/>
      <c r="B25" s="543"/>
      <c r="C25" s="543"/>
      <c r="D25" s="543"/>
      <c r="E25" s="539"/>
      <c r="F25" s="539"/>
      <c r="G25" s="539"/>
      <c r="H25" s="397" t="s">
        <v>84</v>
      </c>
      <c r="I25" s="406" t="s">
        <v>115</v>
      </c>
      <c r="J25" s="539"/>
      <c r="K25" s="543"/>
      <c r="L25" s="543"/>
      <c r="M25" s="549"/>
      <c r="N25" s="535"/>
      <c r="O25" s="549"/>
      <c r="P25" s="535"/>
      <c r="Q25" s="539"/>
      <c r="R25" s="539"/>
      <c r="S25" s="14"/>
    </row>
    <row r="26" spans="1:19" s="332" customFormat="1" ht="198.75" customHeight="1">
      <c r="A26" s="401">
        <v>8</v>
      </c>
      <c r="B26" s="401" t="s">
        <v>116</v>
      </c>
      <c r="C26" s="401" t="s">
        <v>38</v>
      </c>
      <c r="D26" s="401">
        <v>6</v>
      </c>
      <c r="E26" s="397" t="s">
        <v>117</v>
      </c>
      <c r="F26" s="397" t="s">
        <v>5431</v>
      </c>
      <c r="G26" s="397" t="s">
        <v>118</v>
      </c>
      <c r="H26" s="397" t="s">
        <v>119</v>
      </c>
      <c r="I26" s="406" t="s">
        <v>95</v>
      </c>
      <c r="J26" s="397" t="s">
        <v>120</v>
      </c>
      <c r="K26" s="401" t="s">
        <v>31</v>
      </c>
      <c r="L26" s="401" t="s">
        <v>72</v>
      </c>
      <c r="M26" s="400">
        <v>73800</v>
      </c>
      <c r="N26" s="400"/>
      <c r="O26" s="400">
        <v>73800</v>
      </c>
      <c r="P26" s="400"/>
      <c r="Q26" s="397" t="s">
        <v>121</v>
      </c>
      <c r="R26" s="397" t="s">
        <v>122</v>
      </c>
      <c r="S26" s="147"/>
    </row>
    <row r="27" spans="1:19" s="332" customFormat="1" ht="44.25" customHeight="1">
      <c r="A27" s="543">
        <v>9</v>
      </c>
      <c r="B27" s="543" t="s">
        <v>123</v>
      </c>
      <c r="C27" s="543" t="s">
        <v>32</v>
      </c>
      <c r="D27" s="539">
        <v>13</v>
      </c>
      <c r="E27" s="539" t="s">
        <v>124</v>
      </c>
      <c r="F27" s="539" t="s">
        <v>125</v>
      </c>
      <c r="G27" s="539" t="s">
        <v>126</v>
      </c>
      <c r="H27" s="397" t="s">
        <v>82</v>
      </c>
      <c r="I27" s="149" t="s">
        <v>70</v>
      </c>
      <c r="J27" s="539" t="s">
        <v>127</v>
      </c>
      <c r="K27" s="548" t="s">
        <v>36</v>
      </c>
      <c r="L27" s="543" t="s">
        <v>72</v>
      </c>
      <c r="M27" s="549">
        <v>15608.2</v>
      </c>
      <c r="N27" s="549"/>
      <c r="O27" s="549">
        <v>15608.2</v>
      </c>
      <c r="P27" s="549"/>
      <c r="Q27" s="539" t="s">
        <v>128</v>
      </c>
      <c r="R27" s="536" t="s">
        <v>129</v>
      </c>
      <c r="S27" s="14"/>
    </row>
    <row r="28" spans="1:19" s="332" customFormat="1" ht="44.25" customHeight="1">
      <c r="A28" s="543"/>
      <c r="B28" s="543"/>
      <c r="C28" s="543"/>
      <c r="D28" s="539"/>
      <c r="E28" s="539"/>
      <c r="F28" s="539"/>
      <c r="G28" s="539"/>
      <c r="H28" s="397" t="s">
        <v>84</v>
      </c>
      <c r="I28" s="149" t="s">
        <v>130</v>
      </c>
      <c r="J28" s="539"/>
      <c r="K28" s="548"/>
      <c r="L28" s="543"/>
      <c r="M28" s="549"/>
      <c r="N28" s="549"/>
      <c r="O28" s="549"/>
      <c r="P28" s="549"/>
      <c r="Q28" s="539"/>
      <c r="R28" s="537"/>
      <c r="S28" s="14"/>
    </row>
    <row r="29" spans="1:19" s="332" customFormat="1" ht="44.25" customHeight="1">
      <c r="A29" s="543"/>
      <c r="B29" s="543"/>
      <c r="C29" s="543"/>
      <c r="D29" s="539"/>
      <c r="E29" s="539"/>
      <c r="F29" s="539"/>
      <c r="G29" s="539"/>
      <c r="H29" s="397" t="s">
        <v>131</v>
      </c>
      <c r="I29" s="149" t="s">
        <v>132</v>
      </c>
      <c r="J29" s="539"/>
      <c r="K29" s="548"/>
      <c r="L29" s="543"/>
      <c r="M29" s="549"/>
      <c r="N29" s="549"/>
      <c r="O29" s="549"/>
      <c r="P29" s="549"/>
      <c r="Q29" s="539"/>
      <c r="R29" s="537"/>
      <c r="S29" s="14"/>
    </row>
    <row r="30" spans="1:19" s="332" customFormat="1" ht="44.25" customHeight="1">
      <c r="A30" s="543"/>
      <c r="B30" s="543"/>
      <c r="C30" s="543"/>
      <c r="D30" s="539"/>
      <c r="E30" s="539"/>
      <c r="F30" s="539"/>
      <c r="G30" s="539"/>
      <c r="H30" s="397" t="s">
        <v>133</v>
      </c>
      <c r="I30" s="150" t="s">
        <v>70</v>
      </c>
      <c r="J30" s="539"/>
      <c r="K30" s="548"/>
      <c r="L30" s="543"/>
      <c r="M30" s="549"/>
      <c r="N30" s="549"/>
      <c r="O30" s="549"/>
      <c r="P30" s="549"/>
      <c r="Q30" s="539"/>
      <c r="R30" s="538"/>
      <c r="S30" s="14"/>
    </row>
    <row r="31" spans="1:19" s="332" customFormat="1" ht="48" customHeight="1">
      <c r="A31" s="543">
        <v>10</v>
      </c>
      <c r="B31" s="543" t="s">
        <v>96</v>
      </c>
      <c r="C31" s="543" t="s">
        <v>32</v>
      </c>
      <c r="D31" s="539">
        <v>13</v>
      </c>
      <c r="E31" s="539" t="s">
        <v>134</v>
      </c>
      <c r="F31" s="539" t="s">
        <v>125</v>
      </c>
      <c r="G31" s="539" t="s">
        <v>126</v>
      </c>
      <c r="H31" s="397" t="s">
        <v>82</v>
      </c>
      <c r="I31" s="406" t="s">
        <v>70</v>
      </c>
      <c r="J31" s="539" t="s">
        <v>127</v>
      </c>
      <c r="K31" s="548" t="s">
        <v>34</v>
      </c>
      <c r="L31" s="543" t="s">
        <v>72</v>
      </c>
      <c r="M31" s="549">
        <v>14385.2</v>
      </c>
      <c r="N31" s="533"/>
      <c r="O31" s="549">
        <v>14385.2</v>
      </c>
      <c r="P31" s="533"/>
      <c r="Q31" s="539" t="s">
        <v>128</v>
      </c>
      <c r="R31" s="539" t="s">
        <v>129</v>
      </c>
      <c r="S31" s="147"/>
    </row>
    <row r="32" spans="1:19" s="332" customFormat="1" ht="15">
      <c r="A32" s="543"/>
      <c r="B32" s="543"/>
      <c r="C32" s="543"/>
      <c r="D32" s="539"/>
      <c r="E32" s="539"/>
      <c r="F32" s="539"/>
      <c r="G32" s="539"/>
      <c r="H32" s="397" t="s">
        <v>84</v>
      </c>
      <c r="I32" s="406" t="s">
        <v>130</v>
      </c>
      <c r="J32" s="539"/>
      <c r="K32" s="548"/>
      <c r="L32" s="543"/>
      <c r="M32" s="549"/>
      <c r="N32" s="534"/>
      <c r="O32" s="549"/>
      <c r="P32" s="534"/>
      <c r="Q32" s="539"/>
      <c r="R32" s="539"/>
      <c r="S32" s="14"/>
    </row>
    <row r="33" spans="1:19" s="332" customFormat="1" ht="45">
      <c r="A33" s="543"/>
      <c r="B33" s="543"/>
      <c r="C33" s="543"/>
      <c r="D33" s="539"/>
      <c r="E33" s="539"/>
      <c r="F33" s="539"/>
      <c r="G33" s="539"/>
      <c r="H33" s="397" t="s">
        <v>131</v>
      </c>
      <c r="I33" s="406" t="s">
        <v>130</v>
      </c>
      <c r="J33" s="539"/>
      <c r="K33" s="548"/>
      <c r="L33" s="543"/>
      <c r="M33" s="549"/>
      <c r="N33" s="535"/>
      <c r="O33" s="549"/>
      <c r="P33" s="535"/>
      <c r="Q33" s="539"/>
      <c r="R33" s="539"/>
      <c r="S33" s="14"/>
    </row>
    <row r="34" spans="1:19" s="332" customFormat="1" ht="45">
      <c r="A34" s="543">
        <v>11</v>
      </c>
      <c r="B34" s="543" t="s">
        <v>135</v>
      </c>
      <c r="C34" s="543">
        <v>5</v>
      </c>
      <c r="D34" s="539">
        <v>10</v>
      </c>
      <c r="E34" s="539" t="s">
        <v>136</v>
      </c>
      <c r="F34" s="539" t="s">
        <v>137</v>
      </c>
      <c r="G34" s="539" t="s">
        <v>138</v>
      </c>
      <c r="H34" s="397" t="s">
        <v>82</v>
      </c>
      <c r="I34" s="406" t="s">
        <v>70</v>
      </c>
      <c r="J34" s="539" t="s">
        <v>139</v>
      </c>
      <c r="K34" s="548" t="s">
        <v>34</v>
      </c>
      <c r="L34" s="543" t="s">
        <v>72</v>
      </c>
      <c r="M34" s="549">
        <v>12400</v>
      </c>
      <c r="N34" s="533"/>
      <c r="O34" s="549">
        <v>12400</v>
      </c>
      <c r="P34" s="533"/>
      <c r="Q34" s="539" t="s">
        <v>128</v>
      </c>
      <c r="R34" s="539" t="s">
        <v>129</v>
      </c>
      <c r="S34" s="147"/>
    </row>
    <row r="35" spans="1:19" s="332" customFormat="1" ht="50.25" customHeight="1">
      <c r="A35" s="543"/>
      <c r="B35" s="543"/>
      <c r="C35" s="543"/>
      <c r="D35" s="539"/>
      <c r="E35" s="539"/>
      <c r="F35" s="539"/>
      <c r="G35" s="539"/>
      <c r="H35" s="397" t="s">
        <v>84</v>
      </c>
      <c r="I35" s="406" t="s">
        <v>140</v>
      </c>
      <c r="J35" s="539"/>
      <c r="K35" s="548"/>
      <c r="L35" s="543"/>
      <c r="M35" s="549"/>
      <c r="N35" s="534"/>
      <c r="O35" s="549"/>
      <c r="P35" s="534"/>
      <c r="Q35" s="539"/>
      <c r="R35" s="539"/>
      <c r="S35" s="14"/>
    </row>
    <row r="36" spans="1:19" s="332" customFormat="1" ht="76.5" customHeight="1">
      <c r="A36" s="543"/>
      <c r="B36" s="543"/>
      <c r="C36" s="543"/>
      <c r="D36" s="539"/>
      <c r="E36" s="539"/>
      <c r="F36" s="539"/>
      <c r="G36" s="539"/>
      <c r="H36" s="397" t="s">
        <v>141</v>
      </c>
      <c r="I36" s="405" t="s">
        <v>142</v>
      </c>
      <c r="J36" s="539"/>
      <c r="K36" s="548"/>
      <c r="L36" s="543"/>
      <c r="M36" s="549"/>
      <c r="N36" s="535"/>
      <c r="O36" s="549"/>
      <c r="P36" s="535"/>
      <c r="Q36" s="539"/>
      <c r="R36" s="539"/>
      <c r="S36" s="14"/>
    </row>
    <row r="37" spans="1:19" s="332" customFormat="1" ht="48.75" customHeight="1">
      <c r="A37" s="543">
        <v>12</v>
      </c>
      <c r="B37" s="543" t="s">
        <v>96</v>
      </c>
      <c r="C37" s="543" t="s">
        <v>143</v>
      </c>
      <c r="D37" s="539">
        <v>10</v>
      </c>
      <c r="E37" s="539" t="s">
        <v>144</v>
      </c>
      <c r="F37" s="539" t="s">
        <v>145</v>
      </c>
      <c r="G37" s="539" t="s">
        <v>146</v>
      </c>
      <c r="H37" s="397" t="s">
        <v>82</v>
      </c>
      <c r="I37" s="406" t="s">
        <v>115</v>
      </c>
      <c r="J37" s="539" t="s">
        <v>127</v>
      </c>
      <c r="K37" s="548" t="s">
        <v>31</v>
      </c>
      <c r="L37" s="543" t="s">
        <v>72</v>
      </c>
      <c r="M37" s="549">
        <v>79642.5</v>
      </c>
      <c r="N37" s="549"/>
      <c r="O37" s="549">
        <v>79642.5</v>
      </c>
      <c r="P37" s="549"/>
      <c r="Q37" s="539" t="s">
        <v>128</v>
      </c>
      <c r="R37" s="555" t="s">
        <v>129</v>
      </c>
      <c r="S37" s="147"/>
    </row>
    <row r="38" spans="1:19" s="332" customFormat="1" ht="15">
      <c r="A38" s="543"/>
      <c r="B38" s="543"/>
      <c r="C38" s="543"/>
      <c r="D38" s="539"/>
      <c r="E38" s="539"/>
      <c r="F38" s="539"/>
      <c r="G38" s="539"/>
      <c r="H38" s="397" t="s">
        <v>84</v>
      </c>
      <c r="I38" s="406" t="s">
        <v>147</v>
      </c>
      <c r="J38" s="539"/>
      <c r="K38" s="548"/>
      <c r="L38" s="543"/>
      <c r="M38" s="549"/>
      <c r="N38" s="549"/>
      <c r="O38" s="549"/>
      <c r="P38" s="549"/>
      <c r="Q38" s="539"/>
      <c r="R38" s="556"/>
      <c r="S38" s="14"/>
    </row>
    <row r="39" spans="1:19" s="332" customFormat="1" ht="46.5" customHeight="1">
      <c r="A39" s="543"/>
      <c r="B39" s="543"/>
      <c r="C39" s="543"/>
      <c r="D39" s="539"/>
      <c r="E39" s="539"/>
      <c r="F39" s="539"/>
      <c r="G39" s="539"/>
      <c r="H39" s="397" t="s">
        <v>141</v>
      </c>
      <c r="I39" s="406" t="s">
        <v>92</v>
      </c>
      <c r="J39" s="539"/>
      <c r="K39" s="548"/>
      <c r="L39" s="543"/>
      <c r="M39" s="549"/>
      <c r="N39" s="549"/>
      <c r="O39" s="549"/>
      <c r="P39" s="549"/>
      <c r="Q39" s="539"/>
      <c r="R39" s="556"/>
      <c r="S39" s="14"/>
    </row>
    <row r="40" spans="1:19" s="332" customFormat="1" ht="45" customHeight="1">
      <c r="A40" s="543"/>
      <c r="B40" s="543"/>
      <c r="C40" s="543"/>
      <c r="D40" s="539"/>
      <c r="E40" s="539"/>
      <c r="F40" s="539"/>
      <c r="G40" s="539"/>
      <c r="H40" s="397" t="s">
        <v>131</v>
      </c>
      <c r="I40" s="406" t="s">
        <v>148</v>
      </c>
      <c r="J40" s="539"/>
      <c r="K40" s="548"/>
      <c r="L40" s="543"/>
      <c r="M40" s="549"/>
      <c r="N40" s="549"/>
      <c r="O40" s="549"/>
      <c r="P40" s="549"/>
      <c r="Q40" s="539"/>
      <c r="R40" s="557"/>
      <c r="S40" s="14"/>
    </row>
    <row r="41" spans="1:19" s="332" customFormat="1" ht="12.75" customHeight="1">
      <c r="A41" s="543">
        <v>13</v>
      </c>
      <c r="B41" s="543" t="s">
        <v>40</v>
      </c>
      <c r="C41" s="543">
        <v>4</v>
      </c>
      <c r="D41" s="543">
        <v>6</v>
      </c>
      <c r="E41" s="539" t="s">
        <v>149</v>
      </c>
      <c r="F41" s="539" t="s">
        <v>150</v>
      </c>
      <c r="G41" s="539" t="s">
        <v>126</v>
      </c>
      <c r="H41" s="539" t="s">
        <v>82</v>
      </c>
      <c r="I41" s="554" t="s">
        <v>70</v>
      </c>
      <c r="J41" s="539" t="s">
        <v>151</v>
      </c>
      <c r="K41" s="548" t="s">
        <v>34</v>
      </c>
      <c r="L41" s="543" t="s">
        <v>72</v>
      </c>
      <c r="M41" s="549">
        <v>37375.760000000002</v>
      </c>
      <c r="N41" s="533"/>
      <c r="O41" s="549">
        <v>37375.760000000002</v>
      </c>
      <c r="P41" s="533"/>
      <c r="Q41" s="539" t="s">
        <v>53</v>
      </c>
      <c r="R41" s="539" t="s">
        <v>111</v>
      </c>
      <c r="S41" s="147"/>
    </row>
    <row r="42" spans="1:19" s="332" customFormat="1" ht="15">
      <c r="A42" s="543"/>
      <c r="B42" s="543"/>
      <c r="C42" s="543"/>
      <c r="D42" s="543"/>
      <c r="E42" s="539"/>
      <c r="F42" s="539"/>
      <c r="G42" s="539"/>
      <c r="H42" s="539"/>
      <c r="I42" s="554"/>
      <c r="J42" s="539"/>
      <c r="K42" s="548"/>
      <c r="L42" s="543"/>
      <c r="M42" s="549"/>
      <c r="N42" s="534"/>
      <c r="O42" s="549"/>
      <c r="P42" s="534"/>
      <c r="Q42" s="539"/>
      <c r="R42" s="539"/>
      <c r="S42" s="14"/>
    </row>
    <row r="43" spans="1:19" s="332" customFormat="1" ht="15">
      <c r="A43" s="543"/>
      <c r="B43" s="543"/>
      <c r="C43" s="543"/>
      <c r="D43" s="543"/>
      <c r="E43" s="539"/>
      <c r="F43" s="539"/>
      <c r="G43" s="539"/>
      <c r="H43" s="397" t="s">
        <v>84</v>
      </c>
      <c r="I43" s="406" t="s">
        <v>152</v>
      </c>
      <c r="J43" s="539"/>
      <c r="K43" s="548"/>
      <c r="L43" s="543"/>
      <c r="M43" s="549"/>
      <c r="N43" s="534"/>
      <c r="O43" s="549"/>
      <c r="P43" s="534"/>
      <c r="Q43" s="539"/>
      <c r="R43" s="539"/>
      <c r="S43" s="14"/>
    </row>
    <row r="44" spans="1:19" s="332" customFormat="1" ht="25.5" customHeight="1">
      <c r="A44" s="543"/>
      <c r="B44" s="543"/>
      <c r="C44" s="543"/>
      <c r="D44" s="543"/>
      <c r="E44" s="539"/>
      <c r="F44" s="539"/>
      <c r="G44" s="539"/>
      <c r="H44" s="536" t="s">
        <v>153</v>
      </c>
      <c r="I44" s="558" t="s">
        <v>154</v>
      </c>
      <c r="J44" s="539"/>
      <c r="K44" s="548"/>
      <c r="L44" s="543"/>
      <c r="M44" s="549"/>
      <c r="N44" s="534"/>
      <c r="O44" s="549"/>
      <c r="P44" s="534"/>
      <c r="Q44" s="539"/>
      <c r="R44" s="539"/>
      <c r="S44" s="14"/>
    </row>
    <row r="45" spans="1:19" s="332" customFormat="1" ht="15">
      <c r="A45" s="543"/>
      <c r="B45" s="543"/>
      <c r="C45" s="543"/>
      <c r="D45" s="543"/>
      <c r="E45" s="539"/>
      <c r="F45" s="539"/>
      <c r="G45" s="539"/>
      <c r="H45" s="538"/>
      <c r="I45" s="559"/>
      <c r="J45" s="539"/>
      <c r="K45" s="548"/>
      <c r="L45" s="543"/>
      <c r="M45" s="549"/>
      <c r="N45" s="534"/>
      <c r="O45" s="549"/>
      <c r="P45" s="534"/>
      <c r="Q45" s="539"/>
      <c r="R45" s="539"/>
      <c r="S45" s="14"/>
    </row>
    <row r="46" spans="1:19" s="332" customFormat="1" ht="30">
      <c r="A46" s="543"/>
      <c r="B46" s="543"/>
      <c r="C46" s="543"/>
      <c r="D46" s="543"/>
      <c r="E46" s="539"/>
      <c r="F46" s="539"/>
      <c r="G46" s="539"/>
      <c r="H46" s="397" t="s">
        <v>155</v>
      </c>
      <c r="I46" s="406" t="s">
        <v>156</v>
      </c>
      <c r="J46" s="539"/>
      <c r="K46" s="548"/>
      <c r="L46" s="543"/>
      <c r="M46" s="549"/>
      <c r="N46" s="534"/>
      <c r="O46" s="549"/>
      <c r="P46" s="534"/>
      <c r="Q46" s="539"/>
      <c r="R46" s="539"/>
      <c r="S46" s="14"/>
    </row>
    <row r="47" spans="1:19" s="332" customFormat="1" ht="39" customHeight="1">
      <c r="A47" s="543"/>
      <c r="B47" s="543"/>
      <c r="C47" s="543"/>
      <c r="D47" s="543"/>
      <c r="E47" s="539"/>
      <c r="F47" s="539"/>
      <c r="G47" s="539"/>
      <c r="H47" s="397" t="s">
        <v>157</v>
      </c>
      <c r="I47" s="406" t="s">
        <v>158</v>
      </c>
      <c r="J47" s="539"/>
      <c r="K47" s="548"/>
      <c r="L47" s="543"/>
      <c r="M47" s="549"/>
      <c r="N47" s="535"/>
      <c r="O47" s="549"/>
      <c r="P47" s="535"/>
      <c r="Q47" s="539"/>
      <c r="R47" s="539"/>
      <c r="S47" s="14"/>
    </row>
    <row r="48" spans="1:19" s="332" customFormat="1" ht="45">
      <c r="A48" s="543">
        <v>14</v>
      </c>
      <c r="B48" s="543" t="s">
        <v>135</v>
      </c>
      <c r="C48" s="543" t="s">
        <v>54</v>
      </c>
      <c r="D48" s="543">
        <v>13</v>
      </c>
      <c r="E48" s="539" t="s">
        <v>159</v>
      </c>
      <c r="F48" s="539" t="s">
        <v>160</v>
      </c>
      <c r="G48" s="539" t="s">
        <v>138</v>
      </c>
      <c r="H48" s="397" t="s">
        <v>82</v>
      </c>
      <c r="I48" s="406" t="s">
        <v>70</v>
      </c>
      <c r="J48" s="539" t="s">
        <v>161</v>
      </c>
      <c r="K48" s="543" t="s">
        <v>34</v>
      </c>
      <c r="L48" s="543" t="s">
        <v>72</v>
      </c>
      <c r="M48" s="549">
        <v>22999.79</v>
      </c>
      <c r="N48" s="533"/>
      <c r="O48" s="549">
        <v>22999.79</v>
      </c>
      <c r="P48" s="533"/>
      <c r="Q48" s="539" t="s">
        <v>128</v>
      </c>
      <c r="R48" s="539" t="s">
        <v>129</v>
      </c>
      <c r="S48" s="147"/>
    </row>
    <row r="49" spans="1:19" s="332" customFormat="1" ht="15">
      <c r="A49" s="543"/>
      <c r="B49" s="543"/>
      <c r="C49" s="543"/>
      <c r="D49" s="543"/>
      <c r="E49" s="539"/>
      <c r="F49" s="539"/>
      <c r="G49" s="539"/>
      <c r="H49" s="397" t="s">
        <v>84</v>
      </c>
      <c r="I49" s="406" t="s">
        <v>162</v>
      </c>
      <c r="J49" s="539"/>
      <c r="K49" s="543"/>
      <c r="L49" s="543"/>
      <c r="M49" s="549"/>
      <c r="N49" s="534"/>
      <c r="O49" s="549"/>
      <c r="P49" s="534"/>
      <c r="Q49" s="539"/>
      <c r="R49" s="539"/>
      <c r="S49" s="14"/>
    </row>
    <row r="50" spans="1:19" s="332" customFormat="1" ht="41.25" customHeight="1">
      <c r="A50" s="543"/>
      <c r="B50" s="543"/>
      <c r="C50" s="543"/>
      <c r="D50" s="543"/>
      <c r="E50" s="539"/>
      <c r="F50" s="539"/>
      <c r="G50" s="539"/>
      <c r="H50" s="397" t="s">
        <v>163</v>
      </c>
      <c r="I50" s="406" t="s">
        <v>164</v>
      </c>
      <c r="J50" s="539"/>
      <c r="K50" s="543"/>
      <c r="L50" s="543"/>
      <c r="M50" s="549"/>
      <c r="N50" s="535"/>
      <c r="O50" s="549"/>
      <c r="P50" s="535"/>
      <c r="Q50" s="539"/>
      <c r="R50" s="539"/>
      <c r="S50" s="14"/>
    </row>
    <row r="51" spans="1:19" s="332" customFormat="1" ht="45">
      <c r="A51" s="543">
        <v>15</v>
      </c>
      <c r="B51" s="543" t="s">
        <v>40</v>
      </c>
      <c r="C51" s="543" t="s">
        <v>35</v>
      </c>
      <c r="D51" s="543">
        <v>12</v>
      </c>
      <c r="E51" s="539" t="s">
        <v>165</v>
      </c>
      <c r="F51" s="539" t="s">
        <v>166</v>
      </c>
      <c r="G51" s="543" t="s">
        <v>167</v>
      </c>
      <c r="H51" s="397" t="s">
        <v>69</v>
      </c>
      <c r="I51" s="406" t="s">
        <v>70</v>
      </c>
      <c r="J51" s="539" t="s">
        <v>168</v>
      </c>
      <c r="K51" s="548" t="s">
        <v>36</v>
      </c>
      <c r="L51" s="543" t="s">
        <v>72</v>
      </c>
      <c r="M51" s="549">
        <v>17842.5</v>
      </c>
      <c r="N51" s="533"/>
      <c r="O51" s="549">
        <v>17842.5</v>
      </c>
      <c r="P51" s="533"/>
      <c r="Q51" s="539" t="s">
        <v>53</v>
      </c>
      <c r="R51" s="539" t="s">
        <v>111</v>
      </c>
      <c r="S51" s="147"/>
    </row>
    <row r="52" spans="1:19" s="332" customFormat="1" ht="60">
      <c r="A52" s="543"/>
      <c r="B52" s="543"/>
      <c r="C52" s="543"/>
      <c r="D52" s="543"/>
      <c r="E52" s="539"/>
      <c r="F52" s="539"/>
      <c r="G52" s="543"/>
      <c r="H52" s="397" t="s">
        <v>169</v>
      </c>
      <c r="I52" s="406" t="s">
        <v>170</v>
      </c>
      <c r="J52" s="539"/>
      <c r="K52" s="548"/>
      <c r="L52" s="543"/>
      <c r="M52" s="549"/>
      <c r="N52" s="534"/>
      <c r="O52" s="549"/>
      <c r="P52" s="534"/>
      <c r="Q52" s="539"/>
      <c r="R52" s="539"/>
      <c r="S52" s="14"/>
    </row>
    <row r="53" spans="1:19" s="332" customFormat="1" ht="30">
      <c r="A53" s="543"/>
      <c r="B53" s="543"/>
      <c r="C53" s="543"/>
      <c r="D53" s="543"/>
      <c r="E53" s="539"/>
      <c r="F53" s="539"/>
      <c r="G53" s="543"/>
      <c r="H53" s="397" t="s">
        <v>171</v>
      </c>
      <c r="I53" s="406" t="s">
        <v>172</v>
      </c>
      <c r="J53" s="539"/>
      <c r="K53" s="548"/>
      <c r="L53" s="543"/>
      <c r="M53" s="549"/>
      <c r="N53" s="535"/>
      <c r="O53" s="549"/>
      <c r="P53" s="535"/>
      <c r="Q53" s="539"/>
      <c r="R53" s="539"/>
      <c r="S53" s="14"/>
    </row>
    <row r="54" spans="1:19" s="332" customFormat="1" ht="25.5" customHeight="1">
      <c r="A54" s="543">
        <v>16</v>
      </c>
      <c r="B54" s="543" t="s">
        <v>173</v>
      </c>
      <c r="C54" s="543" t="s">
        <v>32</v>
      </c>
      <c r="D54" s="543">
        <v>6</v>
      </c>
      <c r="E54" s="539" t="s">
        <v>174</v>
      </c>
      <c r="F54" s="539" t="s">
        <v>175</v>
      </c>
      <c r="G54" s="539" t="s">
        <v>176</v>
      </c>
      <c r="H54" s="397" t="s">
        <v>69</v>
      </c>
      <c r="I54" s="406" t="s">
        <v>70</v>
      </c>
      <c r="J54" s="539" t="s">
        <v>177</v>
      </c>
      <c r="K54" s="543" t="s">
        <v>34</v>
      </c>
      <c r="L54" s="543" t="s">
        <v>72</v>
      </c>
      <c r="M54" s="549">
        <v>24091.9</v>
      </c>
      <c r="N54" s="533"/>
      <c r="O54" s="549">
        <v>24091.9</v>
      </c>
      <c r="P54" s="533"/>
      <c r="Q54" s="539" t="s">
        <v>178</v>
      </c>
      <c r="R54" s="539" t="s">
        <v>179</v>
      </c>
      <c r="S54" s="147"/>
    </row>
    <row r="55" spans="1:19" s="332" customFormat="1" ht="12.75" customHeight="1">
      <c r="A55" s="543"/>
      <c r="B55" s="543"/>
      <c r="C55" s="543"/>
      <c r="D55" s="543"/>
      <c r="E55" s="539"/>
      <c r="F55" s="539"/>
      <c r="G55" s="539"/>
      <c r="H55" s="539" t="s">
        <v>112</v>
      </c>
      <c r="I55" s="554" t="s">
        <v>158</v>
      </c>
      <c r="J55" s="539"/>
      <c r="K55" s="543"/>
      <c r="L55" s="543"/>
      <c r="M55" s="549"/>
      <c r="N55" s="534"/>
      <c r="O55" s="549"/>
      <c r="P55" s="534"/>
      <c r="Q55" s="539"/>
      <c r="R55" s="539"/>
      <c r="S55" s="14"/>
    </row>
    <row r="56" spans="1:19" s="332" customFormat="1" ht="15">
      <c r="A56" s="543"/>
      <c r="B56" s="543"/>
      <c r="C56" s="543"/>
      <c r="D56" s="543"/>
      <c r="E56" s="539"/>
      <c r="F56" s="539"/>
      <c r="G56" s="539"/>
      <c r="H56" s="539"/>
      <c r="I56" s="554"/>
      <c r="J56" s="539"/>
      <c r="K56" s="543"/>
      <c r="L56" s="543"/>
      <c r="M56" s="549"/>
      <c r="N56" s="534"/>
      <c r="O56" s="549"/>
      <c r="P56" s="534"/>
      <c r="Q56" s="539"/>
      <c r="R56" s="539"/>
      <c r="S56" s="14"/>
    </row>
    <row r="57" spans="1:19" s="332" customFormat="1" ht="45">
      <c r="A57" s="543"/>
      <c r="B57" s="543"/>
      <c r="C57" s="543"/>
      <c r="D57" s="543"/>
      <c r="E57" s="539"/>
      <c r="F57" s="539"/>
      <c r="G57" s="539"/>
      <c r="H57" s="397" t="s">
        <v>180</v>
      </c>
      <c r="I57" s="406" t="s">
        <v>181</v>
      </c>
      <c r="J57" s="539"/>
      <c r="K57" s="543"/>
      <c r="L57" s="543"/>
      <c r="M57" s="549"/>
      <c r="N57" s="534"/>
      <c r="O57" s="549"/>
      <c r="P57" s="534"/>
      <c r="Q57" s="539"/>
      <c r="R57" s="539"/>
      <c r="S57" s="14"/>
    </row>
    <row r="58" spans="1:19" s="332" customFormat="1" ht="30">
      <c r="A58" s="543"/>
      <c r="B58" s="543"/>
      <c r="C58" s="543"/>
      <c r="D58" s="543"/>
      <c r="E58" s="539"/>
      <c r="F58" s="539"/>
      <c r="G58" s="539"/>
      <c r="H58" s="397" t="s">
        <v>155</v>
      </c>
      <c r="I58" s="406" t="s">
        <v>70</v>
      </c>
      <c r="J58" s="539"/>
      <c r="K58" s="543"/>
      <c r="L58" s="543"/>
      <c r="M58" s="549"/>
      <c r="N58" s="534"/>
      <c r="O58" s="549"/>
      <c r="P58" s="534"/>
      <c r="Q58" s="539"/>
      <c r="R58" s="539"/>
      <c r="S58" s="14"/>
    </row>
    <row r="59" spans="1:19" s="332" customFormat="1" ht="30">
      <c r="A59" s="543"/>
      <c r="B59" s="543"/>
      <c r="C59" s="543"/>
      <c r="D59" s="543"/>
      <c r="E59" s="539"/>
      <c r="F59" s="539"/>
      <c r="G59" s="539"/>
      <c r="H59" s="397" t="s">
        <v>157</v>
      </c>
      <c r="I59" s="406" t="s">
        <v>103</v>
      </c>
      <c r="J59" s="539"/>
      <c r="K59" s="543"/>
      <c r="L59" s="543"/>
      <c r="M59" s="549"/>
      <c r="N59" s="535"/>
      <c r="O59" s="549"/>
      <c r="P59" s="535"/>
      <c r="Q59" s="539"/>
      <c r="R59" s="539"/>
      <c r="S59" s="14"/>
    </row>
    <row r="60" spans="1:19" s="332" customFormat="1" ht="45">
      <c r="A60" s="543">
        <v>17</v>
      </c>
      <c r="B60" s="543" t="s">
        <v>123</v>
      </c>
      <c r="C60" s="543">
        <v>5</v>
      </c>
      <c r="D60" s="539">
        <v>13</v>
      </c>
      <c r="E60" s="539" t="s">
        <v>182</v>
      </c>
      <c r="F60" s="539" t="s">
        <v>183</v>
      </c>
      <c r="G60" s="539" t="s">
        <v>138</v>
      </c>
      <c r="H60" s="397" t="s">
        <v>82</v>
      </c>
      <c r="I60" s="406" t="s">
        <v>70</v>
      </c>
      <c r="J60" s="539" t="s">
        <v>184</v>
      </c>
      <c r="K60" s="548" t="s">
        <v>36</v>
      </c>
      <c r="L60" s="543" t="s">
        <v>72</v>
      </c>
      <c r="M60" s="549">
        <v>13000</v>
      </c>
      <c r="N60" s="533"/>
      <c r="O60" s="549">
        <v>13000</v>
      </c>
      <c r="P60" s="533"/>
      <c r="Q60" s="539" t="s">
        <v>128</v>
      </c>
      <c r="R60" s="539" t="s">
        <v>129</v>
      </c>
      <c r="S60" s="147"/>
    </row>
    <row r="61" spans="1:19" s="332" customFormat="1" ht="15">
      <c r="A61" s="543"/>
      <c r="B61" s="543"/>
      <c r="C61" s="543"/>
      <c r="D61" s="539"/>
      <c r="E61" s="539"/>
      <c r="F61" s="539"/>
      <c r="G61" s="539"/>
      <c r="H61" s="397" t="s">
        <v>84</v>
      </c>
      <c r="I61" s="406" t="s">
        <v>172</v>
      </c>
      <c r="J61" s="539"/>
      <c r="K61" s="548"/>
      <c r="L61" s="543"/>
      <c r="M61" s="549"/>
      <c r="N61" s="534"/>
      <c r="O61" s="549"/>
      <c r="P61" s="534"/>
      <c r="Q61" s="539"/>
      <c r="R61" s="539"/>
      <c r="S61" s="14"/>
    </row>
    <row r="62" spans="1:19" s="332" customFormat="1" ht="45">
      <c r="A62" s="543"/>
      <c r="B62" s="543"/>
      <c r="C62" s="543"/>
      <c r="D62" s="539"/>
      <c r="E62" s="539"/>
      <c r="F62" s="539"/>
      <c r="G62" s="539"/>
      <c r="H62" s="397" t="s">
        <v>141</v>
      </c>
      <c r="I62" s="401">
        <v>3</v>
      </c>
      <c r="J62" s="539"/>
      <c r="K62" s="548"/>
      <c r="L62" s="543"/>
      <c r="M62" s="549"/>
      <c r="N62" s="535"/>
      <c r="O62" s="549"/>
      <c r="P62" s="535"/>
      <c r="Q62" s="539"/>
      <c r="R62" s="539"/>
      <c r="S62" s="14"/>
    </row>
    <row r="63" spans="1:19" s="332" customFormat="1" ht="15" customHeight="1">
      <c r="A63" s="543">
        <v>18</v>
      </c>
      <c r="B63" s="543" t="s">
        <v>123</v>
      </c>
      <c r="C63" s="543" t="s">
        <v>32</v>
      </c>
      <c r="D63" s="539">
        <v>13</v>
      </c>
      <c r="E63" s="539" t="s">
        <v>185</v>
      </c>
      <c r="F63" s="539" t="s">
        <v>186</v>
      </c>
      <c r="G63" s="539" t="s">
        <v>99</v>
      </c>
      <c r="H63" s="491" t="s">
        <v>187</v>
      </c>
      <c r="I63" s="497" t="s">
        <v>70</v>
      </c>
      <c r="J63" s="539" t="s">
        <v>188</v>
      </c>
      <c r="K63" s="543" t="s">
        <v>31</v>
      </c>
      <c r="L63" s="543" t="s">
        <v>72</v>
      </c>
      <c r="M63" s="549">
        <v>14955.9</v>
      </c>
      <c r="N63" s="533"/>
      <c r="O63" s="549">
        <v>14955.9</v>
      </c>
      <c r="P63" s="533"/>
      <c r="Q63" s="539" t="s">
        <v>128</v>
      </c>
      <c r="R63" s="539" t="s">
        <v>129</v>
      </c>
      <c r="S63" s="14"/>
    </row>
    <row r="64" spans="1:19" s="332" customFormat="1" ht="45">
      <c r="A64" s="543"/>
      <c r="B64" s="543"/>
      <c r="C64" s="543"/>
      <c r="D64" s="539"/>
      <c r="E64" s="539"/>
      <c r="F64" s="539"/>
      <c r="G64" s="539"/>
      <c r="H64" s="491" t="s">
        <v>189</v>
      </c>
      <c r="I64" s="497" t="s">
        <v>5577</v>
      </c>
      <c r="J64" s="539"/>
      <c r="K64" s="543"/>
      <c r="L64" s="543"/>
      <c r="M64" s="549"/>
      <c r="N64" s="534"/>
      <c r="O64" s="549"/>
      <c r="P64" s="534"/>
      <c r="Q64" s="539"/>
      <c r="R64" s="539"/>
      <c r="S64" s="14"/>
    </row>
    <row r="65" spans="1:19" s="332" customFormat="1" ht="15">
      <c r="A65" s="543"/>
      <c r="B65" s="543"/>
      <c r="C65" s="543"/>
      <c r="D65" s="539"/>
      <c r="E65" s="539"/>
      <c r="F65" s="539"/>
      <c r="G65" s="539"/>
      <c r="H65" s="491" t="s">
        <v>190</v>
      </c>
      <c r="I65" s="497" t="s">
        <v>75</v>
      </c>
      <c r="J65" s="539"/>
      <c r="K65" s="543"/>
      <c r="L65" s="543"/>
      <c r="M65" s="549"/>
      <c r="N65" s="535"/>
      <c r="O65" s="549"/>
      <c r="P65" s="535"/>
      <c r="Q65" s="539"/>
      <c r="R65" s="539"/>
      <c r="S65" s="14"/>
    </row>
    <row r="66" spans="1:19" s="332" customFormat="1" ht="39" customHeight="1">
      <c r="A66" s="536">
        <v>19</v>
      </c>
      <c r="B66" s="539" t="s">
        <v>191</v>
      </c>
      <c r="C66" s="539">
        <v>4</v>
      </c>
      <c r="D66" s="539">
        <v>10</v>
      </c>
      <c r="E66" s="539" t="s">
        <v>192</v>
      </c>
      <c r="F66" s="539" t="s">
        <v>193</v>
      </c>
      <c r="G66" s="543" t="s">
        <v>194</v>
      </c>
      <c r="H66" s="539" t="s">
        <v>82</v>
      </c>
      <c r="I66" s="553" t="s">
        <v>70</v>
      </c>
      <c r="J66" s="539" t="s">
        <v>195</v>
      </c>
      <c r="K66" s="543" t="s">
        <v>31</v>
      </c>
      <c r="L66" s="543" t="s">
        <v>72</v>
      </c>
      <c r="M66" s="549">
        <v>19999.8</v>
      </c>
      <c r="N66" s="533"/>
      <c r="O66" s="549">
        <v>19999.8</v>
      </c>
      <c r="P66" s="533"/>
      <c r="Q66" s="539" t="s">
        <v>128</v>
      </c>
      <c r="R66" s="539" t="s">
        <v>129</v>
      </c>
      <c r="S66" s="14"/>
    </row>
    <row r="67" spans="1:19" s="332" customFormat="1" ht="39" customHeight="1">
      <c r="A67" s="537"/>
      <c r="B67" s="539"/>
      <c r="C67" s="539"/>
      <c r="D67" s="539"/>
      <c r="E67" s="539"/>
      <c r="F67" s="539"/>
      <c r="G67" s="543"/>
      <c r="H67" s="539"/>
      <c r="I67" s="553"/>
      <c r="J67" s="539"/>
      <c r="K67" s="543"/>
      <c r="L67" s="543"/>
      <c r="M67" s="549"/>
      <c r="N67" s="534"/>
      <c r="O67" s="549"/>
      <c r="P67" s="534"/>
      <c r="Q67" s="539"/>
      <c r="R67" s="539"/>
      <c r="S67" s="14"/>
    </row>
    <row r="68" spans="1:19" s="332" customFormat="1" ht="39" customHeight="1">
      <c r="A68" s="538"/>
      <c r="B68" s="539"/>
      <c r="C68" s="539"/>
      <c r="D68" s="539"/>
      <c r="E68" s="539"/>
      <c r="F68" s="539"/>
      <c r="G68" s="543"/>
      <c r="H68" s="491" t="s">
        <v>106</v>
      </c>
      <c r="I68" s="501" t="s">
        <v>113</v>
      </c>
      <c r="J68" s="539"/>
      <c r="K68" s="543"/>
      <c r="L68" s="543"/>
      <c r="M68" s="549"/>
      <c r="N68" s="535"/>
      <c r="O68" s="549"/>
      <c r="P68" s="535"/>
      <c r="Q68" s="539"/>
      <c r="R68" s="539"/>
      <c r="S68" s="14"/>
    </row>
    <row r="69" spans="1:19" s="332" customFormat="1" ht="45">
      <c r="A69" s="543">
        <v>20</v>
      </c>
      <c r="B69" s="543" t="s">
        <v>135</v>
      </c>
      <c r="C69" s="543" t="s">
        <v>54</v>
      </c>
      <c r="D69" s="543">
        <v>10</v>
      </c>
      <c r="E69" s="539" t="s">
        <v>196</v>
      </c>
      <c r="F69" s="539" t="s">
        <v>197</v>
      </c>
      <c r="G69" s="539" t="s">
        <v>138</v>
      </c>
      <c r="H69" s="397" t="s">
        <v>82</v>
      </c>
      <c r="I69" s="406" t="s">
        <v>70</v>
      </c>
      <c r="J69" s="539" t="s">
        <v>198</v>
      </c>
      <c r="K69" s="548" t="s">
        <v>34</v>
      </c>
      <c r="L69" s="539" t="s">
        <v>72</v>
      </c>
      <c r="M69" s="549">
        <v>15990</v>
      </c>
      <c r="N69" s="533"/>
      <c r="O69" s="549">
        <v>15990</v>
      </c>
      <c r="P69" s="533"/>
      <c r="Q69" s="539" t="s">
        <v>128</v>
      </c>
      <c r="R69" s="539" t="s">
        <v>129</v>
      </c>
      <c r="S69" s="147"/>
    </row>
    <row r="70" spans="1:19" s="332" customFormat="1" ht="15">
      <c r="A70" s="543"/>
      <c r="B70" s="543"/>
      <c r="C70" s="543"/>
      <c r="D70" s="543"/>
      <c r="E70" s="539"/>
      <c r="F70" s="539"/>
      <c r="G70" s="539"/>
      <c r="H70" s="397" t="s">
        <v>190</v>
      </c>
      <c r="I70" s="405" t="s">
        <v>75</v>
      </c>
      <c r="J70" s="539"/>
      <c r="K70" s="548"/>
      <c r="L70" s="539"/>
      <c r="M70" s="549"/>
      <c r="N70" s="534"/>
      <c r="O70" s="549"/>
      <c r="P70" s="534"/>
      <c r="Q70" s="539"/>
      <c r="R70" s="539"/>
      <c r="S70" s="14"/>
    </row>
    <row r="71" spans="1:19" s="332" customFormat="1" ht="42.75" customHeight="1">
      <c r="A71" s="543"/>
      <c r="B71" s="543"/>
      <c r="C71" s="543"/>
      <c r="D71" s="543"/>
      <c r="E71" s="539"/>
      <c r="F71" s="539"/>
      <c r="G71" s="539"/>
      <c r="H71" s="397" t="s">
        <v>199</v>
      </c>
      <c r="I71" s="405" t="s">
        <v>142</v>
      </c>
      <c r="J71" s="539"/>
      <c r="K71" s="548"/>
      <c r="L71" s="539"/>
      <c r="M71" s="549"/>
      <c r="N71" s="535"/>
      <c r="O71" s="549"/>
      <c r="P71" s="535"/>
      <c r="Q71" s="539"/>
      <c r="R71" s="539"/>
      <c r="S71" s="14"/>
    </row>
    <row r="72" spans="1:19" s="332" customFormat="1" ht="50.25" customHeight="1">
      <c r="A72" s="536">
        <v>21</v>
      </c>
      <c r="B72" s="536" t="s">
        <v>78</v>
      </c>
      <c r="C72" s="536">
        <v>2.2999999999999998</v>
      </c>
      <c r="D72" s="536">
        <v>10</v>
      </c>
      <c r="E72" s="536" t="s">
        <v>200</v>
      </c>
      <c r="F72" s="536" t="s">
        <v>87</v>
      </c>
      <c r="G72" s="536" t="s">
        <v>81</v>
      </c>
      <c r="H72" s="397" t="s">
        <v>82</v>
      </c>
      <c r="I72" s="397">
        <v>1</v>
      </c>
      <c r="J72" s="536" t="s">
        <v>83</v>
      </c>
      <c r="K72" s="536" t="s">
        <v>72</v>
      </c>
      <c r="L72" s="536" t="s">
        <v>40</v>
      </c>
      <c r="M72" s="540" t="s">
        <v>72</v>
      </c>
      <c r="N72" s="540">
        <v>81795</v>
      </c>
      <c r="O72" s="540" t="s">
        <v>72</v>
      </c>
      <c r="P72" s="540">
        <v>81795</v>
      </c>
      <c r="Q72" s="536" t="s">
        <v>73</v>
      </c>
      <c r="R72" s="536" t="s">
        <v>74</v>
      </c>
    </row>
    <row r="73" spans="1:19" s="332" customFormat="1" ht="55.5" customHeight="1">
      <c r="A73" s="538"/>
      <c r="B73" s="538"/>
      <c r="C73" s="538"/>
      <c r="D73" s="538"/>
      <c r="E73" s="538"/>
      <c r="F73" s="538"/>
      <c r="G73" s="538"/>
      <c r="H73" s="397" t="s">
        <v>84</v>
      </c>
      <c r="I73" s="397">
        <v>6</v>
      </c>
      <c r="J73" s="538"/>
      <c r="K73" s="538"/>
      <c r="L73" s="538"/>
      <c r="M73" s="542"/>
      <c r="N73" s="542"/>
      <c r="O73" s="542"/>
      <c r="P73" s="542"/>
      <c r="Q73" s="538"/>
      <c r="R73" s="538"/>
    </row>
    <row r="74" spans="1:19" s="332" customFormat="1" ht="54.75" customHeight="1">
      <c r="A74" s="536">
        <v>22</v>
      </c>
      <c r="B74" s="536" t="s">
        <v>78</v>
      </c>
      <c r="C74" s="536">
        <v>2.2999999999999998</v>
      </c>
      <c r="D74" s="536">
        <v>10</v>
      </c>
      <c r="E74" s="536" t="s">
        <v>93</v>
      </c>
      <c r="F74" s="536" t="s">
        <v>87</v>
      </c>
      <c r="G74" s="536" t="s">
        <v>81</v>
      </c>
      <c r="H74" s="397" t="s">
        <v>82</v>
      </c>
      <c r="I74" s="397">
        <v>1</v>
      </c>
      <c r="J74" s="536" t="s">
        <v>94</v>
      </c>
      <c r="K74" s="536" t="s">
        <v>72</v>
      </c>
      <c r="L74" s="536" t="s">
        <v>36</v>
      </c>
      <c r="M74" s="540" t="s">
        <v>72</v>
      </c>
      <c r="N74" s="540">
        <v>26037.18</v>
      </c>
      <c r="O74" s="540" t="s">
        <v>72</v>
      </c>
      <c r="P74" s="540">
        <v>26037.18</v>
      </c>
      <c r="Q74" s="536" t="s">
        <v>73</v>
      </c>
      <c r="R74" s="536" t="s">
        <v>74</v>
      </c>
    </row>
    <row r="75" spans="1:19" s="332" customFormat="1" ht="51" customHeight="1">
      <c r="A75" s="538"/>
      <c r="B75" s="538"/>
      <c r="C75" s="538"/>
      <c r="D75" s="538"/>
      <c r="E75" s="538"/>
      <c r="F75" s="538"/>
      <c r="G75" s="538"/>
      <c r="H75" s="397" t="s">
        <v>84</v>
      </c>
      <c r="I75" s="397">
        <v>8</v>
      </c>
      <c r="J75" s="538"/>
      <c r="K75" s="538"/>
      <c r="L75" s="538"/>
      <c r="M75" s="542"/>
      <c r="N75" s="542"/>
      <c r="O75" s="542"/>
      <c r="P75" s="542"/>
      <c r="Q75" s="538"/>
      <c r="R75" s="538"/>
    </row>
    <row r="76" spans="1:19" s="332" customFormat="1" ht="50.25" customHeight="1">
      <c r="A76" s="530">
        <v>23</v>
      </c>
      <c r="B76" s="536" t="s">
        <v>78</v>
      </c>
      <c r="C76" s="536">
        <v>2.2999999999999998</v>
      </c>
      <c r="D76" s="536">
        <v>10</v>
      </c>
      <c r="E76" s="536" t="s">
        <v>79</v>
      </c>
      <c r="F76" s="536" t="s">
        <v>80</v>
      </c>
      <c r="G76" s="536" t="s">
        <v>81</v>
      </c>
      <c r="H76" s="397" t="s">
        <v>82</v>
      </c>
      <c r="I76" s="401">
        <v>1</v>
      </c>
      <c r="J76" s="536" t="s">
        <v>83</v>
      </c>
      <c r="K76" s="536" t="s">
        <v>72</v>
      </c>
      <c r="L76" s="530" t="s">
        <v>34</v>
      </c>
      <c r="M76" s="540" t="s">
        <v>72</v>
      </c>
      <c r="N76" s="533">
        <v>28000</v>
      </c>
      <c r="O76" s="540" t="s">
        <v>72</v>
      </c>
      <c r="P76" s="533">
        <v>28000</v>
      </c>
      <c r="Q76" s="536" t="s">
        <v>73</v>
      </c>
      <c r="R76" s="536" t="s">
        <v>74</v>
      </c>
    </row>
    <row r="77" spans="1:19" s="332" customFormat="1" ht="50.25" customHeight="1">
      <c r="A77" s="532"/>
      <c r="B77" s="538"/>
      <c r="C77" s="538"/>
      <c r="D77" s="538"/>
      <c r="E77" s="538"/>
      <c r="F77" s="538"/>
      <c r="G77" s="538"/>
      <c r="H77" s="397" t="s">
        <v>84</v>
      </c>
      <c r="I77" s="401">
        <v>8</v>
      </c>
      <c r="J77" s="538"/>
      <c r="K77" s="538"/>
      <c r="L77" s="532"/>
      <c r="M77" s="542"/>
      <c r="N77" s="535"/>
      <c r="O77" s="542"/>
      <c r="P77" s="535"/>
      <c r="Q77" s="538"/>
      <c r="R77" s="538"/>
    </row>
    <row r="78" spans="1:19" s="332" customFormat="1" ht="61.5" customHeight="1">
      <c r="A78" s="536">
        <v>24</v>
      </c>
      <c r="B78" s="536" t="s">
        <v>78</v>
      </c>
      <c r="C78" s="536">
        <v>2.2999999999999998</v>
      </c>
      <c r="D78" s="536">
        <v>10</v>
      </c>
      <c r="E78" s="536" t="s">
        <v>86</v>
      </c>
      <c r="F78" s="536" t="s">
        <v>87</v>
      </c>
      <c r="G78" s="536" t="s">
        <v>81</v>
      </c>
      <c r="H78" s="397" t="s">
        <v>82</v>
      </c>
      <c r="I78" s="401">
        <v>1</v>
      </c>
      <c r="J78" s="536" t="s">
        <v>89</v>
      </c>
      <c r="K78" s="536" t="s">
        <v>72</v>
      </c>
      <c r="L78" s="530" t="s">
        <v>34</v>
      </c>
      <c r="M78" s="540" t="s">
        <v>72</v>
      </c>
      <c r="N78" s="533">
        <v>36330</v>
      </c>
      <c r="O78" s="540" t="s">
        <v>72</v>
      </c>
      <c r="P78" s="533">
        <f>N78</f>
        <v>36330</v>
      </c>
      <c r="Q78" s="536" t="s">
        <v>73</v>
      </c>
      <c r="R78" s="536" t="s">
        <v>74</v>
      </c>
    </row>
    <row r="79" spans="1:19" s="332" customFormat="1" ht="39" customHeight="1">
      <c r="A79" s="538"/>
      <c r="B79" s="538"/>
      <c r="C79" s="538"/>
      <c r="D79" s="538"/>
      <c r="E79" s="538"/>
      <c r="F79" s="538"/>
      <c r="G79" s="538"/>
      <c r="H79" s="397" t="s">
        <v>84</v>
      </c>
      <c r="I79" s="401">
        <v>10</v>
      </c>
      <c r="J79" s="538"/>
      <c r="K79" s="538"/>
      <c r="L79" s="532"/>
      <c r="M79" s="542"/>
      <c r="N79" s="535"/>
      <c r="O79" s="542"/>
      <c r="P79" s="535"/>
      <c r="Q79" s="538"/>
      <c r="R79" s="538"/>
    </row>
    <row r="80" spans="1:19" s="332" customFormat="1" ht="45">
      <c r="A80" s="530">
        <v>25</v>
      </c>
      <c r="B80" s="530" t="s">
        <v>78</v>
      </c>
      <c r="C80" s="536">
        <v>2.2999999999999998</v>
      </c>
      <c r="D80" s="530">
        <v>10</v>
      </c>
      <c r="E80" s="536" t="s">
        <v>201</v>
      </c>
      <c r="F80" s="536" t="s">
        <v>202</v>
      </c>
      <c r="G80" s="536" t="s">
        <v>126</v>
      </c>
      <c r="H80" s="397" t="s">
        <v>82</v>
      </c>
      <c r="I80" s="401">
        <v>1</v>
      </c>
      <c r="J80" s="536" t="s">
        <v>127</v>
      </c>
      <c r="K80" s="536" t="s">
        <v>72</v>
      </c>
      <c r="L80" s="530" t="s">
        <v>36</v>
      </c>
      <c r="M80" s="540" t="s">
        <v>72</v>
      </c>
      <c r="N80" s="533">
        <v>12400</v>
      </c>
      <c r="O80" s="540" t="s">
        <v>72</v>
      </c>
      <c r="P80" s="533">
        <v>12400</v>
      </c>
      <c r="Q80" s="536" t="s">
        <v>73</v>
      </c>
      <c r="R80" s="536" t="s">
        <v>74</v>
      </c>
    </row>
    <row r="81" spans="1:18" s="332" customFormat="1" ht="45">
      <c r="A81" s="532"/>
      <c r="B81" s="532"/>
      <c r="C81" s="538"/>
      <c r="D81" s="532"/>
      <c r="E81" s="538"/>
      <c r="F81" s="538"/>
      <c r="G81" s="538"/>
      <c r="H81" s="397" t="s">
        <v>203</v>
      </c>
      <c r="I81" s="401">
        <v>26</v>
      </c>
      <c r="J81" s="538"/>
      <c r="K81" s="538"/>
      <c r="L81" s="532"/>
      <c r="M81" s="542"/>
      <c r="N81" s="535"/>
      <c r="O81" s="542"/>
      <c r="P81" s="535"/>
      <c r="Q81" s="538"/>
      <c r="R81" s="538"/>
    </row>
    <row r="82" spans="1:18" s="332" customFormat="1" ht="45">
      <c r="A82" s="530">
        <v>26</v>
      </c>
      <c r="B82" s="543" t="s">
        <v>78</v>
      </c>
      <c r="C82" s="536">
        <v>2.2999999999999998</v>
      </c>
      <c r="D82" s="543">
        <v>10</v>
      </c>
      <c r="E82" s="539" t="s">
        <v>204</v>
      </c>
      <c r="F82" s="539" t="s">
        <v>205</v>
      </c>
      <c r="G82" s="543" t="s">
        <v>126</v>
      </c>
      <c r="H82" s="397" t="s">
        <v>82</v>
      </c>
      <c r="I82" s="401">
        <v>1</v>
      </c>
      <c r="J82" s="536" t="s">
        <v>127</v>
      </c>
      <c r="K82" s="536" t="s">
        <v>72</v>
      </c>
      <c r="L82" s="530" t="s">
        <v>34</v>
      </c>
      <c r="M82" s="540" t="s">
        <v>72</v>
      </c>
      <c r="N82" s="533">
        <v>15437.82</v>
      </c>
      <c r="O82" s="540" t="s">
        <v>72</v>
      </c>
      <c r="P82" s="533">
        <v>15437.82</v>
      </c>
      <c r="Q82" s="536" t="s">
        <v>73</v>
      </c>
      <c r="R82" s="536" t="s">
        <v>74</v>
      </c>
    </row>
    <row r="83" spans="1:18" s="332" customFormat="1" ht="45">
      <c r="A83" s="532"/>
      <c r="B83" s="543"/>
      <c r="C83" s="538"/>
      <c r="D83" s="543"/>
      <c r="E83" s="539"/>
      <c r="F83" s="539"/>
      <c r="G83" s="543"/>
      <c r="H83" s="397" t="s">
        <v>203</v>
      </c>
      <c r="I83" s="401">
        <v>26</v>
      </c>
      <c r="J83" s="538"/>
      <c r="K83" s="538"/>
      <c r="L83" s="532"/>
      <c r="M83" s="542"/>
      <c r="N83" s="535"/>
      <c r="O83" s="542"/>
      <c r="P83" s="535"/>
      <c r="Q83" s="538"/>
      <c r="R83" s="538"/>
    </row>
    <row r="84" spans="1:18" s="332" customFormat="1" ht="15">
      <c r="A84" s="530">
        <v>27</v>
      </c>
      <c r="B84" s="530" t="s">
        <v>96</v>
      </c>
      <c r="C84" s="530">
        <v>1</v>
      </c>
      <c r="D84" s="530">
        <v>6</v>
      </c>
      <c r="E84" s="539" t="s">
        <v>97</v>
      </c>
      <c r="F84" s="536" t="s">
        <v>98</v>
      </c>
      <c r="G84" s="536" t="s">
        <v>206</v>
      </c>
      <c r="H84" s="148" t="s">
        <v>100</v>
      </c>
      <c r="I84" s="401">
        <v>1</v>
      </c>
      <c r="J84" s="536" t="s">
        <v>101</v>
      </c>
      <c r="K84" s="530" t="s">
        <v>72</v>
      </c>
      <c r="L84" s="530" t="s">
        <v>31</v>
      </c>
      <c r="M84" s="533" t="s">
        <v>72</v>
      </c>
      <c r="N84" s="533">
        <v>70000</v>
      </c>
      <c r="O84" s="533" t="s">
        <v>72</v>
      </c>
      <c r="P84" s="533">
        <f>N84</f>
        <v>70000</v>
      </c>
      <c r="Q84" s="536" t="s">
        <v>73</v>
      </c>
      <c r="R84" s="536" t="s">
        <v>74</v>
      </c>
    </row>
    <row r="85" spans="1:18" s="332" customFormat="1" ht="45">
      <c r="A85" s="531"/>
      <c r="B85" s="531"/>
      <c r="C85" s="531"/>
      <c r="D85" s="531"/>
      <c r="E85" s="539"/>
      <c r="F85" s="537"/>
      <c r="G85" s="537"/>
      <c r="H85" s="148" t="s">
        <v>102</v>
      </c>
      <c r="I85" s="401">
        <v>20</v>
      </c>
      <c r="J85" s="537"/>
      <c r="K85" s="531"/>
      <c r="L85" s="531"/>
      <c r="M85" s="534"/>
      <c r="N85" s="534"/>
      <c r="O85" s="534"/>
      <c r="P85" s="534"/>
      <c r="Q85" s="537"/>
      <c r="R85" s="537"/>
    </row>
    <row r="86" spans="1:18" s="332" customFormat="1" ht="45">
      <c r="A86" s="531"/>
      <c r="B86" s="531"/>
      <c r="C86" s="531"/>
      <c r="D86" s="531"/>
      <c r="E86" s="539"/>
      <c r="F86" s="537"/>
      <c r="G86" s="537"/>
      <c r="H86" s="426" t="s">
        <v>104</v>
      </c>
      <c r="I86" s="401">
        <v>600</v>
      </c>
      <c r="J86" s="537"/>
      <c r="K86" s="531"/>
      <c r="L86" s="531"/>
      <c r="M86" s="534"/>
      <c r="N86" s="534"/>
      <c r="O86" s="534"/>
      <c r="P86" s="534"/>
      <c r="Q86" s="537"/>
      <c r="R86" s="537"/>
    </row>
    <row r="87" spans="1:18" s="332" customFormat="1" ht="30">
      <c r="A87" s="532"/>
      <c r="B87" s="532"/>
      <c r="C87" s="532"/>
      <c r="D87" s="532"/>
      <c r="E87" s="539"/>
      <c r="F87" s="538"/>
      <c r="G87" s="538"/>
      <c r="H87" s="84" t="s">
        <v>106</v>
      </c>
      <c r="I87" s="401">
        <v>20</v>
      </c>
      <c r="J87" s="538"/>
      <c r="K87" s="532"/>
      <c r="L87" s="532"/>
      <c r="M87" s="535"/>
      <c r="N87" s="535"/>
      <c r="O87" s="535"/>
      <c r="P87" s="535"/>
      <c r="Q87" s="538"/>
      <c r="R87" s="538"/>
    </row>
    <row r="88" spans="1:18" s="332" customFormat="1" ht="45">
      <c r="A88" s="536">
        <v>28</v>
      </c>
      <c r="B88" s="530" t="s">
        <v>207</v>
      </c>
      <c r="C88" s="530">
        <v>1</v>
      </c>
      <c r="D88" s="530">
        <v>6</v>
      </c>
      <c r="E88" s="536" t="s">
        <v>208</v>
      </c>
      <c r="F88" s="536" t="s">
        <v>108</v>
      </c>
      <c r="G88" s="530" t="s">
        <v>68</v>
      </c>
      <c r="H88" s="397" t="s">
        <v>69</v>
      </c>
      <c r="I88" s="401">
        <v>1</v>
      </c>
      <c r="J88" s="536" t="s">
        <v>110</v>
      </c>
      <c r="K88" s="530" t="s">
        <v>72</v>
      </c>
      <c r="L88" s="530" t="s">
        <v>34</v>
      </c>
      <c r="M88" s="533" t="s">
        <v>72</v>
      </c>
      <c r="N88" s="533">
        <v>12000</v>
      </c>
      <c r="O88" s="533" t="s">
        <v>72</v>
      </c>
      <c r="P88" s="533">
        <f>N88</f>
        <v>12000</v>
      </c>
      <c r="Q88" s="536" t="s">
        <v>73</v>
      </c>
      <c r="R88" s="539" t="s">
        <v>74</v>
      </c>
    </row>
    <row r="89" spans="1:18" s="332" customFormat="1" ht="60">
      <c r="A89" s="537"/>
      <c r="B89" s="531"/>
      <c r="C89" s="531"/>
      <c r="D89" s="531"/>
      <c r="E89" s="537"/>
      <c r="F89" s="537"/>
      <c r="G89" s="531"/>
      <c r="H89" s="397" t="s">
        <v>112</v>
      </c>
      <c r="I89" s="401">
        <v>80</v>
      </c>
      <c r="J89" s="537"/>
      <c r="K89" s="531"/>
      <c r="L89" s="531"/>
      <c r="M89" s="534"/>
      <c r="N89" s="534"/>
      <c r="O89" s="534"/>
      <c r="P89" s="534"/>
      <c r="Q89" s="537"/>
      <c r="R89" s="539"/>
    </row>
    <row r="90" spans="1:18" s="332" customFormat="1" ht="45">
      <c r="A90" s="538"/>
      <c r="B90" s="532"/>
      <c r="C90" s="532"/>
      <c r="D90" s="532"/>
      <c r="E90" s="538"/>
      <c r="F90" s="538"/>
      <c r="G90" s="532"/>
      <c r="H90" s="397" t="s">
        <v>76</v>
      </c>
      <c r="I90" s="401">
        <v>200</v>
      </c>
      <c r="J90" s="538"/>
      <c r="K90" s="532"/>
      <c r="L90" s="532"/>
      <c r="M90" s="535"/>
      <c r="N90" s="535"/>
      <c r="O90" s="535"/>
      <c r="P90" s="535"/>
      <c r="Q90" s="538"/>
      <c r="R90" s="539"/>
    </row>
    <row r="91" spans="1:18" s="332" customFormat="1" ht="73.5" customHeight="1">
      <c r="A91" s="545">
        <v>29</v>
      </c>
      <c r="B91" s="536" t="s">
        <v>96</v>
      </c>
      <c r="C91" s="536">
        <v>5</v>
      </c>
      <c r="D91" s="536">
        <v>4</v>
      </c>
      <c r="E91" s="536" t="s">
        <v>211</v>
      </c>
      <c r="F91" s="536" t="s">
        <v>5430</v>
      </c>
      <c r="G91" s="536" t="s">
        <v>212</v>
      </c>
      <c r="H91" s="414" t="s">
        <v>213</v>
      </c>
      <c r="I91" s="397">
        <v>5</v>
      </c>
      <c r="J91" s="536" t="s">
        <v>214</v>
      </c>
      <c r="K91" s="536" t="s">
        <v>72</v>
      </c>
      <c r="L91" s="536" t="s">
        <v>30</v>
      </c>
      <c r="M91" s="540" t="s">
        <v>215</v>
      </c>
      <c r="N91" s="540">
        <v>40000</v>
      </c>
      <c r="O91" s="540" t="s">
        <v>72</v>
      </c>
      <c r="P91" s="540">
        <f>N91</f>
        <v>40000</v>
      </c>
      <c r="Q91" s="536" t="s">
        <v>216</v>
      </c>
      <c r="R91" s="536" t="s">
        <v>217</v>
      </c>
    </row>
    <row r="92" spans="1:18" s="332" customFormat="1" ht="116.25" customHeight="1">
      <c r="A92" s="546"/>
      <c r="B92" s="538"/>
      <c r="C92" s="538"/>
      <c r="D92" s="538"/>
      <c r="E92" s="538"/>
      <c r="F92" s="538"/>
      <c r="G92" s="538"/>
      <c r="H92" s="397" t="s">
        <v>218</v>
      </c>
      <c r="I92" s="397">
        <v>375</v>
      </c>
      <c r="J92" s="538"/>
      <c r="K92" s="538"/>
      <c r="L92" s="538"/>
      <c r="M92" s="542"/>
      <c r="N92" s="542"/>
      <c r="O92" s="542"/>
      <c r="P92" s="542"/>
      <c r="Q92" s="538"/>
      <c r="R92" s="538"/>
    </row>
    <row r="93" spans="1:18" s="332" customFormat="1" ht="45">
      <c r="A93" s="536">
        <v>30</v>
      </c>
      <c r="B93" s="536" t="s">
        <v>40</v>
      </c>
      <c r="C93" s="536">
        <v>1</v>
      </c>
      <c r="D93" s="536">
        <v>6</v>
      </c>
      <c r="E93" s="536" t="s">
        <v>219</v>
      </c>
      <c r="F93" s="536" t="s">
        <v>220</v>
      </c>
      <c r="G93" s="536" t="s">
        <v>221</v>
      </c>
      <c r="H93" s="397" t="s">
        <v>82</v>
      </c>
      <c r="I93" s="397">
        <v>1</v>
      </c>
      <c r="J93" s="539" t="s">
        <v>222</v>
      </c>
      <c r="K93" s="539" t="s">
        <v>72</v>
      </c>
      <c r="L93" s="539" t="s">
        <v>34</v>
      </c>
      <c r="M93" s="544" t="s">
        <v>72</v>
      </c>
      <c r="N93" s="544">
        <v>34883.39</v>
      </c>
      <c r="O93" s="544" t="s">
        <v>72</v>
      </c>
      <c r="P93" s="544">
        <f>N93</f>
        <v>34883.39</v>
      </c>
      <c r="Q93" s="539" t="s">
        <v>223</v>
      </c>
      <c r="R93" s="539" t="s">
        <v>224</v>
      </c>
    </row>
    <row r="94" spans="1:18" s="332" customFormat="1" ht="45">
      <c r="A94" s="537"/>
      <c r="B94" s="537"/>
      <c r="C94" s="537"/>
      <c r="D94" s="537"/>
      <c r="E94" s="537"/>
      <c r="F94" s="537"/>
      <c r="G94" s="537"/>
      <c r="H94" s="414" t="s">
        <v>213</v>
      </c>
      <c r="I94" s="397">
        <v>10</v>
      </c>
      <c r="J94" s="539"/>
      <c r="K94" s="539"/>
      <c r="L94" s="539"/>
      <c r="M94" s="544"/>
      <c r="N94" s="544"/>
      <c r="O94" s="544"/>
      <c r="P94" s="544"/>
      <c r="Q94" s="539"/>
      <c r="R94" s="539"/>
    </row>
    <row r="95" spans="1:18" s="332" customFormat="1" ht="30">
      <c r="A95" s="537"/>
      <c r="B95" s="537"/>
      <c r="C95" s="537"/>
      <c r="D95" s="537"/>
      <c r="E95" s="537"/>
      <c r="F95" s="537"/>
      <c r="G95" s="537"/>
      <c r="H95" s="397" t="s">
        <v>218</v>
      </c>
      <c r="I95" s="397">
        <v>280</v>
      </c>
      <c r="J95" s="539"/>
      <c r="K95" s="539"/>
      <c r="L95" s="539"/>
      <c r="M95" s="544"/>
      <c r="N95" s="544"/>
      <c r="O95" s="544"/>
      <c r="P95" s="544"/>
      <c r="Q95" s="539"/>
      <c r="R95" s="539"/>
    </row>
    <row r="96" spans="1:18" s="332" customFormat="1" ht="45">
      <c r="A96" s="537"/>
      <c r="B96" s="537"/>
      <c r="C96" s="537"/>
      <c r="D96" s="537"/>
      <c r="E96" s="537"/>
      <c r="F96" s="537"/>
      <c r="G96" s="537"/>
      <c r="H96" s="397" t="s">
        <v>225</v>
      </c>
      <c r="I96" s="397">
        <v>2000</v>
      </c>
      <c r="J96" s="539"/>
      <c r="K96" s="539"/>
      <c r="L96" s="539"/>
      <c r="M96" s="544"/>
      <c r="N96" s="544"/>
      <c r="O96" s="544"/>
      <c r="P96" s="544"/>
      <c r="Q96" s="539"/>
      <c r="R96" s="539"/>
    </row>
    <row r="97" spans="1:18" s="332" customFormat="1" ht="15">
      <c r="A97" s="538"/>
      <c r="B97" s="538"/>
      <c r="C97" s="538"/>
      <c r="D97" s="538"/>
      <c r="E97" s="538"/>
      <c r="F97" s="538"/>
      <c r="G97" s="538"/>
      <c r="H97" s="397" t="s">
        <v>84</v>
      </c>
      <c r="I97" s="397">
        <v>30</v>
      </c>
      <c r="J97" s="539"/>
      <c r="K97" s="539"/>
      <c r="L97" s="539"/>
      <c r="M97" s="544"/>
      <c r="N97" s="544"/>
      <c r="O97" s="544"/>
      <c r="P97" s="544"/>
      <c r="Q97" s="539"/>
      <c r="R97" s="539"/>
    </row>
    <row r="98" spans="1:18" s="332" customFormat="1" ht="98.25" customHeight="1">
      <c r="A98" s="530">
        <v>31</v>
      </c>
      <c r="B98" s="536" t="s">
        <v>40</v>
      </c>
      <c r="C98" s="536">
        <v>3</v>
      </c>
      <c r="D98" s="536">
        <v>6</v>
      </c>
      <c r="E98" s="536" t="s">
        <v>117</v>
      </c>
      <c r="F98" s="536" t="s">
        <v>226</v>
      </c>
      <c r="G98" s="536" t="s">
        <v>227</v>
      </c>
      <c r="H98" s="536" t="s">
        <v>119</v>
      </c>
      <c r="I98" s="530">
        <v>10</v>
      </c>
      <c r="J98" s="536" t="s">
        <v>228</v>
      </c>
      <c r="K98" s="536" t="s">
        <v>72</v>
      </c>
      <c r="L98" s="530" t="s">
        <v>31</v>
      </c>
      <c r="M98" s="540" t="s">
        <v>72</v>
      </c>
      <c r="N98" s="533">
        <v>67265</v>
      </c>
      <c r="O98" s="540" t="s">
        <v>72</v>
      </c>
      <c r="P98" s="533">
        <f>N98</f>
        <v>67265</v>
      </c>
      <c r="Q98" s="536" t="s">
        <v>229</v>
      </c>
      <c r="R98" s="536" t="s">
        <v>230</v>
      </c>
    </row>
    <row r="99" spans="1:18" s="332" customFormat="1" ht="99.75" customHeight="1">
      <c r="A99" s="532"/>
      <c r="B99" s="538"/>
      <c r="C99" s="538"/>
      <c r="D99" s="538"/>
      <c r="E99" s="538"/>
      <c r="F99" s="538"/>
      <c r="G99" s="538"/>
      <c r="H99" s="538"/>
      <c r="I99" s="532"/>
      <c r="J99" s="538"/>
      <c r="K99" s="538"/>
      <c r="L99" s="532"/>
      <c r="M99" s="542"/>
      <c r="N99" s="535"/>
      <c r="O99" s="542"/>
      <c r="P99" s="535"/>
      <c r="Q99" s="538"/>
      <c r="R99" s="538"/>
    </row>
    <row r="100" spans="1:18" s="332" customFormat="1" ht="45">
      <c r="A100" s="536">
        <v>32</v>
      </c>
      <c r="B100" s="536" t="s">
        <v>40</v>
      </c>
      <c r="C100" s="536">
        <v>1</v>
      </c>
      <c r="D100" s="536">
        <v>6</v>
      </c>
      <c r="E100" s="536" t="s">
        <v>231</v>
      </c>
      <c r="F100" s="536" t="s">
        <v>232</v>
      </c>
      <c r="G100" s="536" t="s">
        <v>5721</v>
      </c>
      <c r="H100" s="491" t="s">
        <v>213</v>
      </c>
      <c r="I100" s="490">
        <v>2</v>
      </c>
      <c r="J100" s="539" t="s">
        <v>233</v>
      </c>
      <c r="K100" s="539" t="s">
        <v>72</v>
      </c>
      <c r="L100" s="543" t="s">
        <v>30</v>
      </c>
      <c r="M100" s="544" t="s">
        <v>72</v>
      </c>
      <c r="N100" s="533">
        <v>42183.09</v>
      </c>
      <c r="O100" s="544" t="s">
        <v>72</v>
      </c>
      <c r="P100" s="549">
        <v>42183.09</v>
      </c>
      <c r="Q100" s="539" t="s">
        <v>234</v>
      </c>
      <c r="R100" s="539" t="s">
        <v>235</v>
      </c>
    </row>
    <row r="101" spans="1:18" s="332" customFormat="1" ht="30">
      <c r="A101" s="537"/>
      <c r="B101" s="537"/>
      <c r="C101" s="537"/>
      <c r="D101" s="537"/>
      <c r="E101" s="537"/>
      <c r="F101" s="537"/>
      <c r="G101" s="537"/>
      <c r="H101" s="491" t="s">
        <v>218</v>
      </c>
      <c r="I101" s="490">
        <v>60</v>
      </c>
      <c r="J101" s="539"/>
      <c r="K101" s="539"/>
      <c r="L101" s="543"/>
      <c r="M101" s="544"/>
      <c r="N101" s="534"/>
      <c r="O101" s="544"/>
      <c r="P101" s="549"/>
      <c r="Q101" s="539"/>
      <c r="R101" s="539"/>
    </row>
    <row r="102" spans="1:18" s="332" customFormat="1" ht="30">
      <c r="A102" s="537"/>
      <c r="B102" s="537"/>
      <c r="C102" s="537"/>
      <c r="D102" s="537"/>
      <c r="E102" s="537"/>
      <c r="F102" s="537"/>
      <c r="G102" s="537"/>
      <c r="H102" s="491" t="s">
        <v>209</v>
      </c>
      <c r="I102" s="490">
        <v>1</v>
      </c>
      <c r="J102" s="539"/>
      <c r="K102" s="539"/>
      <c r="L102" s="543"/>
      <c r="M102" s="544"/>
      <c r="N102" s="534"/>
      <c r="O102" s="544"/>
      <c r="P102" s="549"/>
      <c r="Q102" s="539"/>
      <c r="R102" s="539"/>
    </row>
    <row r="103" spans="1:18" s="332" customFormat="1" ht="45">
      <c r="A103" s="537"/>
      <c r="B103" s="537"/>
      <c r="C103" s="537"/>
      <c r="D103" s="537"/>
      <c r="E103" s="537"/>
      <c r="F103" s="537"/>
      <c r="G103" s="537"/>
      <c r="H103" s="491" t="s">
        <v>236</v>
      </c>
      <c r="I103" s="490">
        <v>60</v>
      </c>
      <c r="J103" s="539"/>
      <c r="K103" s="539"/>
      <c r="L103" s="543"/>
      <c r="M103" s="544"/>
      <c r="N103" s="534"/>
      <c r="O103" s="544"/>
      <c r="P103" s="549"/>
      <c r="Q103" s="539"/>
      <c r="R103" s="539"/>
    </row>
    <row r="104" spans="1:18" s="332" customFormat="1" ht="45">
      <c r="A104" s="537"/>
      <c r="B104" s="537"/>
      <c r="C104" s="537"/>
      <c r="D104" s="537"/>
      <c r="E104" s="537"/>
      <c r="F104" s="537"/>
      <c r="G104" s="537"/>
      <c r="H104" s="491" t="s">
        <v>225</v>
      </c>
      <c r="I104" s="490">
        <v>250</v>
      </c>
      <c r="J104" s="539"/>
      <c r="K104" s="539"/>
      <c r="L104" s="543"/>
      <c r="M104" s="544"/>
      <c r="N104" s="534"/>
      <c r="O104" s="544"/>
      <c r="P104" s="549"/>
      <c r="Q104" s="539"/>
      <c r="R104" s="539"/>
    </row>
    <row r="105" spans="1:18" s="332" customFormat="1" ht="30">
      <c r="A105" s="537"/>
      <c r="B105" s="538"/>
      <c r="C105" s="538"/>
      <c r="D105" s="538"/>
      <c r="E105" s="538"/>
      <c r="F105" s="538"/>
      <c r="G105" s="538"/>
      <c r="H105" s="491" t="s">
        <v>239</v>
      </c>
      <c r="I105" s="490">
        <v>200</v>
      </c>
      <c r="J105" s="539"/>
      <c r="K105" s="539"/>
      <c r="L105" s="543"/>
      <c r="M105" s="544"/>
      <c r="N105" s="535"/>
      <c r="O105" s="544"/>
      <c r="P105" s="549"/>
      <c r="Q105" s="539"/>
      <c r="R105" s="539"/>
    </row>
    <row r="106" spans="1:18" s="332" customFormat="1" ht="53.25" customHeight="1">
      <c r="A106" s="536">
        <v>33</v>
      </c>
      <c r="B106" s="530" t="s">
        <v>40</v>
      </c>
      <c r="C106" s="536">
        <v>1</v>
      </c>
      <c r="D106" s="530">
        <v>6</v>
      </c>
      <c r="E106" s="536" t="s">
        <v>240</v>
      </c>
      <c r="F106" s="536" t="s">
        <v>241</v>
      </c>
      <c r="G106" s="536" t="s">
        <v>242</v>
      </c>
      <c r="H106" s="397" t="s">
        <v>237</v>
      </c>
      <c r="I106" s="401">
        <v>1</v>
      </c>
      <c r="J106" s="536" t="s">
        <v>243</v>
      </c>
      <c r="K106" s="536" t="s">
        <v>72</v>
      </c>
      <c r="L106" s="530" t="s">
        <v>30</v>
      </c>
      <c r="M106" s="540" t="s">
        <v>72</v>
      </c>
      <c r="N106" s="533">
        <v>5460</v>
      </c>
      <c r="O106" s="540" t="s">
        <v>72</v>
      </c>
      <c r="P106" s="533">
        <v>5460</v>
      </c>
      <c r="Q106" s="536" t="s">
        <v>178</v>
      </c>
      <c r="R106" s="536" t="s">
        <v>244</v>
      </c>
    </row>
    <row r="107" spans="1:18" s="332" customFormat="1" ht="51" customHeight="1">
      <c r="A107" s="537"/>
      <c r="B107" s="531"/>
      <c r="C107" s="537"/>
      <c r="D107" s="531"/>
      <c r="E107" s="537"/>
      <c r="F107" s="537"/>
      <c r="G107" s="537"/>
      <c r="H107" s="397" t="s">
        <v>238</v>
      </c>
      <c r="I107" s="401">
        <v>50</v>
      </c>
      <c r="J107" s="537"/>
      <c r="K107" s="537"/>
      <c r="L107" s="531"/>
      <c r="M107" s="541"/>
      <c r="N107" s="534"/>
      <c r="O107" s="541"/>
      <c r="P107" s="534"/>
      <c r="Q107" s="537"/>
      <c r="R107" s="537"/>
    </row>
    <row r="108" spans="1:18" s="332" customFormat="1" ht="33.75" customHeight="1">
      <c r="A108" s="538"/>
      <c r="B108" s="532"/>
      <c r="C108" s="538"/>
      <c r="D108" s="532"/>
      <c r="E108" s="538"/>
      <c r="F108" s="538"/>
      <c r="G108" s="538"/>
      <c r="H108" s="397" t="s">
        <v>239</v>
      </c>
      <c r="I108" s="401">
        <v>300</v>
      </c>
      <c r="J108" s="538"/>
      <c r="K108" s="538"/>
      <c r="L108" s="532"/>
      <c r="M108" s="542"/>
      <c r="N108" s="535"/>
      <c r="O108" s="542"/>
      <c r="P108" s="535"/>
      <c r="Q108" s="538"/>
      <c r="R108" s="538"/>
    </row>
    <row r="109" spans="1:18" s="332" customFormat="1" ht="45.75" customHeight="1">
      <c r="A109" s="536">
        <v>34</v>
      </c>
      <c r="B109" s="530" t="s">
        <v>135</v>
      </c>
      <c r="C109" s="536">
        <v>1</v>
      </c>
      <c r="D109" s="530">
        <v>9</v>
      </c>
      <c r="E109" s="536" t="s">
        <v>245</v>
      </c>
      <c r="F109" s="536" t="s">
        <v>246</v>
      </c>
      <c r="G109" s="536" t="s">
        <v>247</v>
      </c>
      <c r="H109" s="397" t="s">
        <v>237</v>
      </c>
      <c r="I109" s="401">
        <v>1</v>
      </c>
      <c r="J109" s="536" t="s">
        <v>5432</v>
      </c>
      <c r="K109" s="536" t="s">
        <v>72</v>
      </c>
      <c r="L109" s="530" t="s">
        <v>30</v>
      </c>
      <c r="M109" s="540" t="s">
        <v>72</v>
      </c>
      <c r="N109" s="533">
        <v>19249.5</v>
      </c>
      <c r="O109" s="540" t="s">
        <v>72</v>
      </c>
      <c r="P109" s="533">
        <v>19249.5</v>
      </c>
      <c r="Q109" s="536" t="s">
        <v>248</v>
      </c>
      <c r="R109" s="536" t="s">
        <v>224</v>
      </c>
    </row>
    <row r="110" spans="1:18" s="332" customFormat="1" ht="48" customHeight="1">
      <c r="A110" s="537"/>
      <c r="B110" s="531"/>
      <c r="C110" s="537"/>
      <c r="D110" s="531"/>
      <c r="E110" s="537"/>
      <c r="F110" s="537"/>
      <c r="G110" s="537"/>
      <c r="H110" s="397" t="s">
        <v>238</v>
      </c>
      <c r="I110" s="401">
        <v>65</v>
      </c>
      <c r="J110" s="537"/>
      <c r="K110" s="537"/>
      <c r="L110" s="531"/>
      <c r="M110" s="541"/>
      <c r="N110" s="534"/>
      <c r="O110" s="541"/>
      <c r="P110" s="534"/>
      <c r="Q110" s="537"/>
      <c r="R110" s="537"/>
    </row>
    <row r="111" spans="1:18" s="332" customFormat="1" ht="35.25" customHeight="1">
      <c r="A111" s="537"/>
      <c r="B111" s="531"/>
      <c r="C111" s="537"/>
      <c r="D111" s="531"/>
      <c r="E111" s="537"/>
      <c r="F111" s="537"/>
      <c r="G111" s="537"/>
      <c r="H111" s="397" t="s">
        <v>239</v>
      </c>
      <c r="I111" s="401">
        <v>120</v>
      </c>
      <c r="J111" s="537"/>
      <c r="K111" s="537"/>
      <c r="L111" s="531"/>
      <c r="M111" s="541"/>
      <c r="N111" s="534"/>
      <c r="O111" s="541"/>
      <c r="P111" s="534"/>
      <c r="Q111" s="537"/>
      <c r="R111" s="537"/>
    </row>
    <row r="112" spans="1:18" s="332" customFormat="1" ht="83.25" customHeight="1">
      <c r="A112" s="538"/>
      <c r="B112" s="532"/>
      <c r="C112" s="538"/>
      <c r="D112" s="532"/>
      <c r="E112" s="538"/>
      <c r="F112" s="538"/>
      <c r="G112" s="538"/>
      <c r="H112" s="397" t="s">
        <v>225</v>
      </c>
      <c r="I112" s="401">
        <v>60</v>
      </c>
      <c r="J112" s="538"/>
      <c r="K112" s="538"/>
      <c r="L112" s="532"/>
      <c r="M112" s="542"/>
      <c r="N112" s="535"/>
      <c r="O112" s="542"/>
      <c r="P112" s="535"/>
      <c r="Q112" s="538"/>
      <c r="R112" s="538"/>
    </row>
    <row r="113" spans="1:18" s="332" customFormat="1" ht="51" customHeight="1">
      <c r="A113" s="530">
        <v>35</v>
      </c>
      <c r="B113" s="530" t="s">
        <v>42</v>
      </c>
      <c r="C113" s="530">
        <v>1</v>
      </c>
      <c r="D113" s="530">
        <v>9</v>
      </c>
      <c r="E113" s="539" t="s">
        <v>249</v>
      </c>
      <c r="F113" s="536" t="s">
        <v>250</v>
      </c>
      <c r="G113" s="536" t="s">
        <v>251</v>
      </c>
      <c r="H113" s="397" t="s">
        <v>239</v>
      </c>
      <c r="I113" s="401">
        <v>2000</v>
      </c>
      <c r="J113" s="536" t="s">
        <v>252</v>
      </c>
      <c r="K113" s="530" t="s">
        <v>72</v>
      </c>
      <c r="L113" s="530" t="s">
        <v>30</v>
      </c>
      <c r="M113" s="533" t="s">
        <v>72</v>
      </c>
      <c r="N113" s="533">
        <v>46002</v>
      </c>
      <c r="O113" s="533" t="s">
        <v>72</v>
      </c>
      <c r="P113" s="533">
        <v>46002</v>
      </c>
      <c r="Q113" s="536" t="s">
        <v>253</v>
      </c>
      <c r="R113" s="536" t="s">
        <v>254</v>
      </c>
    </row>
    <row r="114" spans="1:18" s="332" customFormat="1" ht="41.25" customHeight="1">
      <c r="A114" s="531"/>
      <c r="B114" s="531"/>
      <c r="C114" s="531"/>
      <c r="D114" s="531"/>
      <c r="E114" s="539"/>
      <c r="F114" s="537"/>
      <c r="G114" s="537"/>
      <c r="H114" s="550" t="s">
        <v>255</v>
      </c>
      <c r="I114" s="530">
        <v>10</v>
      </c>
      <c r="J114" s="537"/>
      <c r="K114" s="531"/>
      <c r="L114" s="531"/>
      <c r="M114" s="534"/>
      <c r="N114" s="534"/>
      <c r="O114" s="534"/>
      <c r="P114" s="534"/>
      <c r="Q114" s="537"/>
      <c r="R114" s="537"/>
    </row>
    <row r="115" spans="1:18" s="332" customFormat="1" ht="54.75" customHeight="1">
      <c r="A115" s="531"/>
      <c r="B115" s="531"/>
      <c r="C115" s="531"/>
      <c r="D115" s="531"/>
      <c r="E115" s="539"/>
      <c r="F115" s="537"/>
      <c r="G115" s="537"/>
      <c r="H115" s="551"/>
      <c r="I115" s="531"/>
      <c r="J115" s="537"/>
      <c r="K115" s="531"/>
      <c r="L115" s="531"/>
      <c r="M115" s="534"/>
      <c r="N115" s="534"/>
      <c r="O115" s="534"/>
      <c r="P115" s="534"/>
      <c r="Q115" s="537"/>
      <c r="R115" s="537"/>
    </row>
    <row r="116" spans="1:18" s="332" customFormat="1" ht="87.75" customHeight="1">
      <c r="A116" s="532"/>
      <c r="B116" s="532"/>
      <c r="C116" s="532"/>
      <c r="D116" s="532"/>
      <c r="E116" s="539"/>
      <c r="F116" s="538"/>
      <c r="G116" s="538"/>
      <c r="H116" s="552"/>
      <c r="I116" s="532"/>
      <c r="J116" s="538"/>
      <c r="K116" s="532"/>
      <c r="L116" s="532"/>
      <c r="M116" s="535"/>
      <c r="N116" s="535"/>
      <c r="O116" s="535"/>
      <c r="P116" s="535"/>
      <c r="Q116" s="538"/>
      <c r="R116" s="538"/>
    </row>
    <row r="117" spans="1:18" s="332" customFormat="1" ht="92.25" customHeight="1">
      <c r="A117" s="536">
        <v>36</v>
      </c>
      <c r="B117" s="530" t="s">
        <v>41</v>
      </c>
      <c r="C117" s="530">
        <v>2.2999999999999998</v>
      </c>
      <c r="D117" s="530">
        <v>10</v>
      </c>
      <c r="E117" s="536" t="s">
        <v>256</v>
      </c>
      <c r="F117" s="536" t="s">
        <v>257</v>
      </c>
      <c r="G117" s="536" t="s">
        <v>258</v>
      </c>
      <c r="H117" s="397" t="s">
        <v>82</v>
      </c>
      <c r="I117" s="401">
        <v>1</v>
      </c>
      <c r="J117" s="536" t="s">
        <v>259</v>
      </c>
      <c r="K117" s="530" t="s">
        <v>72</v>
      </c>
      <c r="L117" s="530" t="s">
        <v>30</v>
      </c>
      <c r="M117" s="533" t="s">
        <v>72</v>
      </c>
      <c r="N117" s="533">
        <v>19999.8</v>
      </c>
      <c r="O117" s="533" t="s">
        <v>72</v>
      </c>
      <c r="P117" s="533">
        <v>19999.8</v>
      </c>
      <c r="Q117" s="536" t="s">
        <v>128</v>
      </c>
      <c r="R117" s="539" t="s">
        <v>260</v>
      </c>
    </row>
    <row r="118" spans="1:18" s="332" customFormat="1" ht="96.75" customHeight="1">
      <c r="A118" s="537"/>
      <c r="B118" s="531"/>
      <c r="C118" s="531"/>
      <c r="D118" s="531"/>
      <c r="E118" s="537"/>
      <c r="F118" s="537"/>
      <c r="G118" s="537"/>
      <c r="H118" s="397" t="s">
        <v>84</v>
      </c>
      <c r="I118" s="401">
        <v>55</v>
      </c>
      <c r="J118" s="537"/>
      <c r="K118" s="531"/>
      <c r="L118" s="531"/>
      <c r="M118" s="534"/>
      <c r="N118" s="534"/>
      <c r="O118" s="534"/>
      <c r="P118" s="534"/>
      <c r="Q118" s="537"/>
      <c r="R118" s="539"/>
    </row>
    <row r="119" spans="1:18" s="332" customFormat="1" ht="181.5" customHeight="1">
      <c r="A119" s="538"/>
      <c r="B119" s="532"/>
      <c r="C119" s="532"/>
      <c r="D119" s="532"/>
      <c r="E119" s="538"/>
      <c r="F119" s="538"/>
      <c r="G119" s="538"/>
      <c r="H119" s="397" t="s">
        <v>261</v>
      </c>
      <c r="I119" s="401">
        <v>80</v>
      </c>
      <c r="J119" s="538"/>
      <c r="K119" s="532"/>
      <c r="L119" s="532"/>
      <c r="M119" s="535"/>
      <c r="N119" s="535"/>
      <c r="O119" s="535"/>
      <c r="P119" s="535"/>
      <c r="Q119" s="538"/>
      <c r="R119" s="539"/>
    </row>
    <row r="120" spans="1:18" s="332" customFormat="1" ht="58.5" customHeight="1">
      <c r="A120" s="530">
        <v>37</v>
      </c>
      <c r="B120" s="530" t="s">
        <v>135</v>
      </c>
      <c r="C120" s="530">
        <v>3</v>
      </c>
      <c r="D120" s="530">
        <v>10</v>
      </c>
      <c r="E120" s="536" t="s">
        <v>196</v>
      </c>
      <c r="F120" s="536" t="s">
        <v>262</v>
      </c>
      <c r="G120" s="536" t="s">
        <v>258</v>
      </c>
      <c r="H120" s="536" t="s">
        <v>82</v>
      </c>
      <c r="I120" s="530">
        <v>1</v>
      </c>
      <c r="J120" s="536" t="s">
        <v>263</v>
      </c>
      <c r="K120" s="530" t="s">
        <v>72</v>
      </c>
      <c r="L120" s="530" t="s">
        <v>34</v>
      </c>
      <c r="M120" s="533" t="s">
        <v>72</v>
      </c>
      <c r="N120" s="533">
        <v>22400</v>
      </c>
      <c r="O120" s="533" t="s">
        <v>72</v>
      </c>
      <c r="P120" s="533">
        <v>22400</v>
      </c>
      <c r="Q120" s="536" t="s">
        <v>128</v>
      </c>
      <c r="R120" s="536" t="s">
        <v>260</v>
      </c>
    </row>
    <row r="121" spans="1:18" s="332" customFormat="1" ht="15.75" customHeight="1">
      <c r="A121" s="531"/>
      <c r="B121" s="531"/>
      <c r="C121" s="531"/>
      <c r="D121" s="531"/>
      <c r="E121" s="537"/>
      <c r="F121" s="537"/>
      <c r="G121" s="537"/>
      <c r="H121" s="538"/>
      <c r="I121" s="532"/>
      <c r="J121" s="537"/>
      <c r="K121" s="531"/>
      <c r="L121" s="531"/>
      <c r="M121" s="534"/>
      <c r="N121" s="534"/>
      <c r="O121" s="534"/>
      <c r="P121" s="534"/>
      <c r="Q121" s="537"/>
      <c r="R121" s="537"/>
    </row>
    <row r="122" spans="1:18" s="332" customFormat="1" ht="59.25" customHeight="1">
      <c r="A122" s="531"/>
      <c r="B122" s="531"/>
      <c r="C122" s="531"/>
      <c r="D122" s="531"/>
      <c r="E122" s="537"/>
      <c r="F122" s="537"/>
      <c r="G122" s="537"/>
      <c r="H122" s="397" t="s">
        <v>84</v>
      </c>
      <c r="I122" s="401">
        <v>40</v>
      </c>
      <c r="J122" s="537"/>
      <c r="K122" s="531"/>
      <c r="L122" s="531"/>
      <c r="M122" s="534"/>
      <c r="N122" s="534"/>
      <c r="O122" s="534"/>
      <c r="P122" s="534"/>
      <c r="Q122" s="537"/>
      <c r="R122" s="537"/>
    </row>
    <row r="123" spans="1:18" s="332" customFormat="1" ht="74.25" customHeight="1">
      <c r="A123" s="532"/>
      <c r="B123" s="532"/>
      <c r="C123" s="532"/>
      <c r="D123" s="532"/>
      <c r="E123" s="538"/>
      <c r="F123" s="538"/>
      <c r="G123" s="538"/>
      <c r="H123" s="397" t="s">
        <v>225</v>
      </c>
      <c r="I123" s="401">
        <v>3350</v>
      </c>
      <c r="J123" s="538"/>
      <c r="K123" s="532"/>
      <c r="L123" s="532"/>
      <c r="M123" s="535"/>
      <c r="N123" s="535"/>
      <c r="O123" s="535"/>
      <c r="P123" s="535"/>
      <c r="Q123" s="538"/>
      <c r="R123" s="538"/>
    </row>
    <row r="124" spans="1:18" s="332" customFormat="1" ht="72.75" customHeight="1">
      <c r="A124" s="530">
        <v>38</v>
      </c>
      <c r="B124" s="530" t="s">
        <v>135</v>
      </c>
      <c r="C124" s="530">
        <v>2</v>
      </c>
      <c r="D124" s="530">
        <v>10</v>
      </c>
      <c r="E124" s="536" t="s">
        <v>264</v>
      </c>
      <c r="F124" s="536" t="s">
        <v>265</v>
      </c>
      <c r="G124" s="536" t="s">
        <v>266</v>
      </c>
      <c r="H124" s="536" t="s">
        <v>82</v>
      </c>
      <c r="I124" s="530">
        <v>1</v>
      </c>
      <c r="J124" s="536" t="s">
        <v>5433</v>
      </c>
      <c r="K124" s="530" t="s">
        <v>72</v>
      </c>
      <c r="L124" s="530" t="s">
        <v>30</v>
      </c>
      <c r="M124" s="533" t="s">
        <v>72</v>
      </c>
      <c r="N124" s="533">
        <v>6239.92</v>
      </c>
      <c r="O124" s="533" t="s">
        <v>72</v>
      </c>
      <c r="P124" s="533">
        <v>6239.92</v>
      </c>
      <c r="Q124" s="536" t="s">
        <v>267</v>
      </c>
      <c r="R124" s="539" t="s">
        <v>268</v>
      </c>
    </row>
    <row r="125" spans="1:18" s="332" customFormat="1" ht="93.75" customHeight="1">
      <c r="A125" s="531"/>
      <c r="B125" s="531"/>
      <c r="C125" s="531"/>
      <c r="D125" s="531"/>
      <c r="E125" s="537"/>
      <c r="F125" s="537"/>
      <c r="G125" s="537"/>
      <c r="H125" s="538"/>
      <c r="I125" s="532"/>
      <c r="J125" s="537"/>
      <c r="K125" s="531"/>
      <c r="L125" s="531"/>
      <c r="M125" s="534"/>
      <c r="N125" s="534"/>
      <c r="O125" s="534"/>
      <c r="P125" s="534"/>
      <c r="Q125" s="537"/>
      <c r="R125" s="539"/>
    </row>
    <row r="126" spans="1:18" s="332" customFormat="1" ht="107.25" customHeight="1">
      <c r="A126" s="531"/>
      <c r="B126" s="532"/>
      <c r="C126" s="532"/>
      <c r="D126" s="532"/>
      <c r="E126" s="538"/>
      <c r="F126" s="538"/>
      <c r="G126" s="538"/>
      <c r="H126" s="397" t="s">
        <v>84</v>
      </c>
      <c r="I126" s="401">
        <v>1</v>
      </c>
      <c r="J126" s="538"/>
      <c r="K126" s="532"/>
      <c r="L126" s="532"/>
      <c r="M126" s="535"/>
      <c r="N126" s="535"/>
      <c r="O126" s="535"/>
      <c r="P126" s="535"/>
      <c r="Q126" s="538"/>
      <c r="R126" s="539"/>
    </row>
    <row r="127" spans="1:18" s="332" customFormat="1" ht="68.25" customHeight="1">
      <c r="A127" s="543">
        <v>39</v>
      </c>
      <c r="B127" s="530" t="s">
        <v>135</v>
      </c>
      <c r="C127" s="530">
        <v>3</v>
      </c>
      <c r="D127" s="530">
        <v>10</v>
      </c>
      <c r="E127" s="536" t="s">
        <v>269</v>
      </c>
      <c r="F127" s="536" t="s">
        <v>270</v>
      </c>
      <c r="G127" s="530" t="s">
        <v>258</v>
      </c>
      <c r="H127" s="536" t="s">
        <v>82</v>
      </c>
      <c r="I127" s="530">
        <v>1</v>
      </c>
      <c r="J127" s="536" t="s">
        <v>271</v>
      </c>
      <c r="K127" s="530" t="s">
        <v>72</v>
      </c>
      <c r="L127" s="530" t="s">
        <v>30</v>
      </c>
      <c r="M127" s="533" t="s">
        <v>72</v>
      </c>
      <c r="N127" s="533">
        <v>20913.400000000001</v>
      </c>
      <c r="O127" s="533" t="s">
        <v>72</v>
      </c>
      <c r="P127" s="533">
        <v>20913.400000000001</v>
      </c>
      <c r="Q127" s="536" t="s">
        <v>128</v>
      </c>
      <c r="R127" s="536" t="s">
        <v>260</v>
      </c>
    </row>
    <row r="128" spans="1:18" s="332" customFormat="1" ht="68.25" customHeight="1">
      <c r="A128" s="543"/>
      <c r="B128" s="531"/>
      <c r="C128" s="531"/>
      <c r="D128" s="531"/>
      <c r="E128" s="537"/>
      <c r="F128" s="537"/>
      <c r="G128" s="531"/>
      <c r="H128" s="538"/>
      <c r="I128" s="532"/>
      <c r="J128" s="537"/>
      <c r="K128" s="531"/>
      <c r="L128" s="531"/>
      <c r="M128" s="534"/>
      <c r="N128" s="534"/>
      <c r="O128" s="534"/>
      <c r="P128" s="534"/>
      <c r="Q128" s="537"/>
      <c r="R128" s="537"/>
    </row>
    <row r="129" spans="1:18" s="332" customFormat="1" ht="68.25" customHeight="1">
      <c r="A129" s="543"/>
      <c r="B129" s="531"/>
      <c r="C129" s="531"/>
      <c r="D129" s="531"/>
      <c r="E129" s="537"/>
      <c r="F129" s="537"/>
      <c r="G129" s="531"/>
      <c r="H129" s="491" t="s">
        <v>84</v>
      </c>
      <c r="I129" s="490">
        <v>50</v>
      </c>
      <c r="J129" s="537"/>
      <c r="K129" s="531"/>
      <c r="L129" s="531"/>
      <c r="M129" s="534"/>
      <c r="N129" s="534"/>
      <c r="O129" s="534"/>
      <c r="P129" s="534"/>
      <c r="Q129" s="537"/>
      <c r="R129" s="537"/>
    </row>
    <row r="130" spans="1:18" s="332" customFormat="1" ht="68.25" customHeight="1">
      <c r="A130" s="543"/>
      <c r="B130" s="532"/>
      <c r="C130" s="532"/>
      <c r="D130" s="532"/>
      <c r="E130" s="538"/>
      <c r="F130" s="538"/>
      <c r="G130" s="532"/>
      <c r="H130" s="491" t="s">
        <v>225</v>
      </c>
      <c r="I130" s="490">
        <v>3200</v>
      </c>
      <c r="J130" s="538"/>
      <c r="K130" s="532"/>
      <c r="L130" s="532"/>
      <c r="M130" s="535"/>
      <c r="N130" s="535"/>
      <c r="O130" s="535"/>
      <c r="P130" s="535"/>
      <c r="Q130" s="538"/>
      <c r="R130" s="538"/>
    </row>
    <row r="131" spans="1:18" s="332" customFormat="1" ht="84" customHeight="1">
      <c r="A131" s="530">
        <v>40</v>
      </c>
      <c r="B131" s="530" t="s">
        <v>40</v>
      </c>
      <c r="C131" s="530">
        <v>2</v>
      </c>
      <c r="D131" s="530">
        <v>12</v>
      </c>
      <c r="E131" s="536" t="s">
        <v>272</v>
      </c>
      <c r="F131" s="536" t="s">
        <v>273</v>
      </c>
      <c r="G131" s="530" t="s">
        <v>167</v>
      </c>
      <c r="H131" s="536" t="s">
        <v>274</v>
      </c>
      <c r="I131" s="530">
        <v>1</v>
      </c>
      <c r="J131" s="536" t="s">
        <v>275</v>
      </c>
      <c r="K131" s="530" t="s">
        <v>72</v>
      </c>
      <c r="L131" s="530" t="s">
        <v>30</v>
      </c>
      <c r="M131" s="533" t="s">
        <v>72</v>
      </c>
      <c r="N131" s="533">
        <v>19080</v>
      </c>
      <c r="O131" s="533" t="s">
        <v>72</v>
      </c>
      <c r="P131" s="533">
        <v>19080</v>
      </c>
      <c r="Q131" s="536" t="s">
        <v>223</v>
      </c>
      <c r="R131" s="536" t="s">
        <v>224</v>
      </c>
    </row>
    <row r="132" spans="1:18" s="332" customFormat="1" ht="84" customHeight="1">
      <c r="A132" s="531"/>
      <c r="B132" s="531"/>
      <c r="C132" s="531"/>
      <c r="D132" s="531"/>
      <c r="E132" s="537"/>
      <c r="F132" s="537"/>
      <c r="G132" s="531"/>
      <c r="H132" s="538"/>
      <c r="I132" s="532"/>
      <c r="J132" s="537"/>
      <c r="K132" s="531"/>
      <c r="L132" s="531"/>
      <c r="M132" s="534"/>
      <c r="N132" s="534"/>
      <c r="O132" s="534"/>
      <c r="P132" s="534"/>
      <c r="Q132" s="537"/>
      <c r="R132" s="537"/>
    </row>
    <row r="133" spans="1:18" s="332" customFormat="1" ht="84" customHeight="1">
      <c r="A133" s="531"/>
      <c r="B133" s="531"/>
      <c r="C133" s="531"/>
      <c r="D133" s="531"/>
      <c r="E133" s="537"/>
      <c r="F133" s="537"/>
      <c r="G133" s="531"/>
      <c r="H133" s="491" t="s">
        <v>276</v>
      </c>
      <c r="I133" s="490">
        <v>220</v>
      </c>
      <c r="J133" s="537"/>
      <c r="K133" s="531"/>
      <c r="L133" s="531"/>
      <c r="M133" s="534"/>
      <c r="N133" s="534"/>
      <c r="O133" s="534"/>
      <c r="P133" s="534"/>
      <c r="Q133" s="537"/>
      <c r="R133" s="537"/>
    </row>
    <row r="134" spans="1:18" s="332" customFormat="1" ht="84" customHeight="1">
      <c r="A134" s="531"/>
      <c r="B134" s="532"/>
      <c r="C134" s="532"/>
      <c r="D134" s="532"/>
      <c r="E134" s="538"/>
      <c r="F134" s="538"/>
      <c r="G134" s="532"/>
      <c r="H134" s="491" t="s">
        <v>171</v>
      </c>
      <c r="I134" s="490">
        <v>80</v>
      </c>
      <c r="J134" s="538"/>
      <c r="K134" s="532"/>
      <c r="L134" s="532"/>
      <c r="M134" s="535"/>
      <c r="N134" s="535"/>
      <c r="O134" s="535"/>
      <c r="P134" s="535"/>
      <c r="Q134" s="538"/>
      <c r="R134" s="538"/>
    </row>
    <row r="135" spans="1:18" s="332" customFormat="1" ht="41.25" customHeight="1">
      <c r="A135" s="543">
        <v>41</v>
      </c>
      <c r="B135" s="530" t="s">
        <v>96</v>
      </c>
      <c r="C135" s="530">
        <v>1</v>
      </c>
      <c r="D135" s="530">
        <v>13</v>
      </c>
      <c r="E135" s="536" t="s">
        <v>277</v>
      </c>
      <c r="F135" s="536" t="s">
        <v>278</v>
      </c>
      <c r="G135" s="536" t="s">
        <v>279</v>
      </c>
      <c r="H135" s="536" t="s">
        <v>5525</v>
      </c>
      <c r="I135" s="499"/>
      <c r="J135" s="536" t="s">
        <v>280</v>
      </c>
      <c r="K135" s="530" t="s">
        <v>72</v>
      </c>
      <c r="L135" s="530" t="s">
        <v>30</v>
      </c>
      <c r="M135" s="533" t="s">
        <v>72</v>
      </c>
      <c r="N135" s="533">
        <v>19176</v>
      </c>
      <c r="O135" s="533"/>
      <c r="P135" s="533">
        <v>19176</v>
      </c>
      <c r="Q135" s="536" t="s">
        <v>281</v>
      </c>
      <c r="R135" s="536" t="s">
        <v>282</v>
      </c>
    </row>
    <row r="136" spans="1:18" s="332" customFormat="1" ht="41.25" customHeight="1">
      <c r="A136" s="543"/>
      <c r="B136" s="531"/>
      <c r="C136" s="531"/>
      <c r="D136" s="531"/>
      <c r="E136" s="537"/>
      <c r="F136" s="537"/>
      <c r="G136" s="537"/>
      <c r="H136" s="538"/>
      <c r="I136" s="499"/>
      <c r="J136" s="537"/>
      <c r="K136" s="531"/>
      <c r="L136" s="531"/>
      <c r="M136" s="534"/>
      <c r="N136" s="534"/>
      <c r="O136" s="534"/>
      <c r="P136" s="534"/>
      <c r="Q136" s="537"/>
      <c r="R136" s="537"/>
    </row>
    <row r="137" spans="1:18" s="332" customFormat="1" ht="41.25" customHeight="1">
      <c r="A137" s="543"/>
      <c r="B137" s="531"/>
      <c r="C137" s="531"/>
      <c r="D137" s="531"/>
      <c r="E137" s="537"/>
      <c r="F137" s="537"/>
      <c r="G137" s="537"/>
      <c r="H137" s="491" t="s">
        <v>5526</v>
      </c>
      <c r="I137" s="499"/>
      <c r="J137" s="537"/>
      <c r="K137" s="531"/>
      <c r="L137" s="531"/>
      <c r="M137" s="534"/>
      <c r="N137" s="534"/>
      <c r="O137" s="534"/>
      <c r="P137" s="534"/>
      <c r="Q137" s="537"/>
      <c r="R137" s="537"/>
    </row>
    <row r="138" spans="1:18" s="332" customFormat="1" ht="41.25" customHeight="1">
      <c r="A138" s="543"/>
      <c r="B138" s="531"/>
      <c r="C138" s="531"/>
      <c r="D138" s="531"/>
      <c r="E138" s="537"/>
      <c r="F138" s="537"/>
      <c r="G138" s="537"/>
      <c r="H138" s="491" t="s">
        <v>239</v>
      </c>
      <c r="I138" s="499"/>
      <c r="J138" s="537"/>
      <c r="K138" s="531"/>
      <c r="L138" s="531"/>
      <c r="M138" s="534"/>
      <c r="N138" s="534"/>
      <c r="O138" s="534"/>
      <c r="P138" s="534"/>
      <c r="Q138" s="537"/>
      <c r="R138" s="537"/>
    </row>
    <row r="139" spans="1:18" s="332" customFormat="1" ht="41.25" customHeight="1">
      <c r="A139" s="543"/>
      <c r="B139" s="532"/>
      <c r="C139" s="532"/>
      <c r="D139" s="532"/>
      <c r="E139" s="538"/>
      <c r="F139" s="538"/>
      <c r="G139" s="538"/>
      <c r="H139" s="491" t="s">
        <v>283</v>
      </c>
      <c r="I139" s="499"/>
      <c r="J139" s="538"/>
      <c r="K139" s="532"/>
      <c r="L139" s="532"/>
      <c r="M139" s="535"/>
      <c r="N139" s="535"/>
      <c r="O139" s="535"/>
      <c r="P139" s="535"/>
      <c r="Q139" s="538"/>
      <c r="R139" s="538"/>
    </row>
    <row r="140" spans="1:18" s="332" customFormat="1" ht="79.5" customHeight="1">
      <c r="A140" s="530">
        <v>42</v>
      </c>
      <c r="B140" s="530" t="s">
        <v>40</v>
      </c>
      <c r="C140" s="530">
        <v>1</v>
      </c>
      <c r="D140" s="530">
        <v>13</v>
      </c>
      <c r="E140" s="536" t="s">
        <v>284</v>
      </c>
      <c r="F140" s="536" t="s">
        <v>285</v>
      </c>
      <c r="G140" s="536" t="s">
        <v>286</v>
      </c>
      <c r="H140" s="536" t="s">
        <v>213</v>
      </c>
      <c r="I140" s="530">
        <v>6</v>
      </c>
      <c r="J140" s="536" t="s">
        <v>287</v>
      </c>
      <c r="K140" s="530" t="s">
        <v>72</v>
      </c>
      <c r="L140" s="530" t="s">
        <v>30</v>
      </c>
      <c r="M140" s="533" t="s">
        <v>72</v>
      </c>
      <c r="N140" s="533">
        <v>17593.5</v>
      </c>
      <c r="O140" s="533" t="s">
        <v>72</v>
      </c>
      <c r="P140" s="533">
        <v>17593.5</v>
      </c>
      <c r="Q140" s="536" t="s">
        <v>288</v>
      </c>
      <c r="R140" s="539" t="s">
        <v>289</v>
      </c>
    </row>
    <row r="141" spans="1:18" s="332" customFormat="1" ht="171.75" customHeight="1">
      <c r="A141" s="531"/>
      <c r="B141" s="531"/>
      <c r="C141" s="531"/>
      <c r="D141" s="531"/>
      <c r="E141" s="537"/>
      <c r="F141" s="537"/>
      <c r="G141" s="537"/>
      <c r="H141" s="538"/>
      <c r="I141" s="532"/>
      <c r="J141" s="537"/>
      <c r="K141" s="531"/>
      <c r="L141" s="531"/>
      <c r="M141" s="534"/>
      <c r="N141" s="534"/>
      <c r="O141" s="534"/>
      <c r="P141" s="534"/>
      <c r="Q141" s="537"/>
      <c r="R141" s="539"/>
    </row>
    <row r="142" spans="1:18" s="332" customFormat="1" ht="148.5" customHeight="1">
      <c r="A142" s="532"/>
      <c r="B142" s="532"/>
      <c r="C142" s="532"/>
      <c r="D142" s="532"/>
      <c r="E142" s="538"/>
      <c r="F142" s="538"/>
      <c r="G142" s="538"/>
      <c r="H142" s="397" t="s">
        <v>290</v>
      </c>
      <c r="I142" s="401">
        <v>180</v>
      </c>
      <c r="J142" s="538"/>
      <c r="K142" s="532"/>
      <c r="L142" s="532"/>
      <c r="M142" s="535"/>
      <c r="N142" s="535"/>
      <c r="O142" s="535"/>
      <c r="P142" s="535"/>
      <c r="Q142" s="538"/>
      <c r="R142" s="539"/>
    </row>
    <row r="143" spans="1:18" s="332" customFormat="1" ht="76.5" customHeight="1">
      <c r="A143" s="530">
        <v>43</v>
      </c>
      <c r="B143" s="530" t="s">
        <v>135</v>
      </c>
      <c r="C143" s="530">
        <v>1.3</v>
      </c>
      <c r="D143" s="530">
        <v>13</v>
      </c>
      <c r="E143" s="536" t="s">
        <v>291</v>
      </c>
      <c r="F143" s="536" t="s">
        <v>292</v>
      </c>
      <c r="G143" s="536" t="s">
        <v>258</v>
      </c>
      <c r="H143" s="536" t="s">
        <v>82</v>
      </c>
      <c r="I143" s="530">
        <v>1</v>
      </c>
      <c r="J143" s="536" t="s">
        <v>293</v>
      </c>
      <c r="K143" s="530" t="s">
        <v>72</v>
      </c>
      <c r="L143" s="530" t="s">
        <v>30</v>
      </c>
      <c r="M143" s="533" t="s">
        <v>72</v>
      </c>
      <c r="N143" s="533">
        <v>27737.82</v>
      </c>
      <c r="O143" s="533" t="s">
        <v>72</v>
      </c>
      <c r="P143" s="533">
        <v>27737.82</v>
      </c>
      <c r="Q143" s="536" t="s">
        <v>294</v>
      </c>
      <c r="R143" s="536" t="s">
        <v>295</v>
      </c>
    </row>
    <row r="144" spans="1:18" s="332" customFormat="1" ht="50.25" customHeight="1">
      <c r="A144" s="531"/>
      <c r="B144" s="531"/>
      <c r="C144" s="531"/>
      <c r="D144" s="531"/>
      <c r="E144" s="537"/>
      <c r="F144" s="537"/>
      <c r="G144" s="537"/>
      <c r="H144" s="538"/>
      <c r="I144" s="532"/>
      <c r="J144" s="537"/>
      <c r="K144" s="531"/>
      <c r="L144" s="531"/>
      <c r="M144" s="534"/>
      <c r="N144" s="534"/>
      <c r="O144" s="534"/>
      <c r="P144" s="534"/>
      <c r="Q144" s="537"/>
      <c r="R144" s="537"/>
    </row>
    <row r="145" spans="1:18" s="332" customFormat="1" ht="66" customHeight="1">
      <c r="A145" s="532"/>
      <c r="B145" s="532"/>
      <c r="C145" s="532"/>
      <c r="D145" s="532"/>
      <c r="E145" s="538"/>
      <c r="F145" s="538"/>
      <c r="G145" s="538"/>
      <c r="H145" s="491" t="s">
        <v>84</v>
      </c>
      <c r="I145" s="490">
        <v>45</v>
      </c>
      <c r="J145" s="538"/>
      <c r="K145" s="532"/>
      <c r="L145" s="532"/>
      <c r="M145" s="535"/>
      <c r="N145" s="535"/>
      <c r="O145" s="535"/>
      <c r="P145" s="535"/>
      <c r="Q145" s="538"/>
      <c r="R145" s="538"/>
    </row>
    <row r="146" spans="1:18" s="332" customFormat="1" ht="67.5" customHeight="1">
      <c r="A146" s="539">
        <v>44</v>
      </c>
      <c r="B146" s="530" t="s">
        <v>96</v>
      </c>
      <c r="C146" s="530">
        <v>1</v>
      </c>
      <c r="D146" s="530">
        <v>13</v>
      </c>
      <c r="E146" s="536" t="s">
        <v>296</v>
      </c>
      <c r="F146" s="536" t="s">
        <v>297</v>
      </c>
      <c r="G146" s="536" t="s">
        <v>258</v>
      </c>
      <c r="H146" s="536" t="s">
        <v>82</v>
      </c>
      <c r="I146" s="530">
        <v>1</v>
      </c>
      <c r="J146" s="536" t="s">
        <v>298</v>
      </c>
      <c r="K146" s="530" t="s">
        <v>72</v>
      </c>
      <c r="L146" s="530" t="s">
        <v>30</v>
      </c>
      <c r="M146" s="533" t="s">
        <v>72</v>
      </c>
      <c r="N146" s="533">
        <v>14264.25</v>
      </c>
      <c r="O146" s="533" t="s">
        <v>72</v>
      </c>
      <c r="P146" s="533">
        <v>14264.25</v>
      </c>
      <c r="Q146" s="536" t="s">
        <v>299</v>
      </c>
      <c r="R146" s="536" t="s">
        <v>300</v>
      </c>
    </row>
    <row r="147" spans="1:18" s="332" customFormat="1" ht="36.75" customHeight="1">
      <c r="A147" s="539"/>
      <c r="B147" s="531"/>
      <c r="C147" s="531"/>
      <c r="D147" s="531"/>
      <c r="E147" s="537"/>
      <c r="F147" s="537"/>
      <c r="G147" s="537"/>
      <c r="H147" s="538"/>
      <c r="I147" s="532"/>
      <c r="J147" s="537"/>
      <c r="K147" s="531"/>
      <c r="L147" s="531"/>
      <c r="M147" s="534"/>
      <c r="N147" s="534"/>
      <c r="O147" s="534"/>
      <c r="P147" s="534"/>
      <c r="Q147" s="537"/>
      <c r="R147" s="537"/>
    </row>
    <row r="148" spans="1:18" s="332" customFormat="1" ht="57" customHeight="1">
      <c r="A148" s="539"/>
      <c r="B148" s="531"/>
      <c r="C148" s="531"/>
      <c r="D148" s="531"/>
      <c r="E148" s="537"/>
      <c r="F148" s="537"/>
      <c r="G148" s="537"/>
      <c r="H148" s="491" t="s">
        <v>84</v>
      </c>
      <c r="I148" s="490">
        <v>12</v>
      </c>
      <c r="J148" s="537"/>
      <c r="K148" s="531"/>
      <c r="L148" s="531"/>
      <c r="M148" s="534"/>
      <c r="N148" s="534"/>
      <c r="O148" s="534"/>
      <c r="P148" s="534"/>
      <c r="Q148" s="537"/>
      <c r="R148" s="537"/>
    </row>
    <row r="149" spans="1:18" s="332" customFormat="1" ht="67.5" customHeight="1">
      <c r="A149" s="539"/>
      <c r="B149" s="532"/>
      <c r="C149" s="532"/>
      <c r="D149" s="532"/>
      <c r="E149" s="538"/>
      <c r="F149" s="538"/>
      <c r="G149" s="538"/>
      <c r="H149" s="491" t="s">
        <v>225</v>
      </c>
      <c r="I149" s="490">
        <v>12800</v>
      </c>
      <c r="J149" s="538"/>
      <c r="K149" s="532"/>
      <c r="L149" s="532"/>
      <c r="M149" s="535"/>
      <c r="N149" s="535"/>
      <c r="O149" s="535"/>
      <c r="P149" s="535"/>
      <c r="Q149" s="538"/>
      <c r="R149" s="538"/>
    </row>
    <row r="150" spans="1:18" s="137" customFormat="1" ht="15">
      <c r="M150" s="146"/>
      <c r="N150" s="146"/>
      <c r="O150" s="146"/>
      <c r="P150" s="146"/>
    </row>
    <row r="151" spans="1:18" s="137" customFormat="1" ht="15">
      <c r="M151" s="146"/>
      <c r="N151" s="146"/>
      <c r="O151" s="146"/>
      <c r="P151" s="146"/>
    </row>
    <row r="152" spans="1:18" s="137" customFormat="1" ht="15">
      <c r="M152" s="527" t="s">
        <v>45</v>
      </c>
      <c r="N152" s="528"/>
      <c r="O152" s="528" t="s">
        <v>46</v>
      </c>
      <c r="P152" s="529"/>
    </row>
    <row r="153" spans="1:18" s="137" customFormat="1" ht="15">
      <c r="M153" s="138" t="s">
        <v>5524</v>
      </c>
      <c r="N153" s="138" t="s">
        <v>5523</v>
      </c>
      <c r="O153" s="138" t="s">
        <v>5524</v>
      </c>
      <c r="P153" s="138" t="s">
        <v>5523</v>
      </c>
    </row>
    <row r="154" spans="1:18" s="137" customFormat="1" ht="15">
      <c r="M154" s="235">
        <v>14</v>
      </c>
      <c r="N154" s="141">
        <v>555400</v>
      </c>
      <c r="O154" s="140">
        <v>30</v>
      </c>
      <c r="P154" s="141">
        <v>800148.22</v>
      </c>
    </row>
    <row r="155" spans="1:18" s="137" customFormat="1" ht="15">
      <c r="M155" s="146"/>
      <c r="N155" s="146"/>
      <c r="O155" s="146"/>
      <c r="P155" s="146"/>
    </row>
    <row r="156" spans="1:18" s="137" customFormat="1" ht="15">
      <c r="M156" s="146"/>
      <c r="N156" s="146"/>
      <c r="O156" s="146"/>
      <c r="P156" s="146"/>
    </row>
    <row r="157" spans="1:18" s="137" customFormat="1" ht="15">
      <c r="M157" s="146"/>
      <c r="N157" s="146"/>
      <c r="O157" s="146"/>
      <c r="P157" s="146"/>
    </row>
    <row r="158" spans="1:18" s="137" customFormat="1" ht="15">
      <c r="M158" s="146"/>
      <c r="N158" s="146"/>
      <c r="O158" s="146"/>
      <c r="P158" s="146"/>
    </row>
    <row r="159" spans="1:18" s="137" customFormat="1" ht="15">
      <c r="M159" s="146"/>
      <c r="N159" s="146"/>
      <c r="O159" s="146"/>
      <c r="P159" s="146"/>
    </row>
    <row r="160" spans="1:18" s="137" customFormat="1" ht="15">
      <c r="M160" s="146"/>
      <c r="N160" s="146"/>
      <c r="O160" s="146"/>
      <c r="P160" s="146"/>
    </row>
    <row r="161" spans="13:16" s="137" customFormat="1" ht="15">
      <c r="M161" s="146"/>
      <c r="N161" s="146"/>
      <c r="O161" s="146"/>
      <c r="P161" s="146"/>
    </row>
    <row r="162" spans="13:16" s="137" customFormat="1" ht="15">
      <c r="M162" s="146"/>
      <c r="N162" s="146"/>
      <c r="O162" s="146"/>
      <c r="P162" s="146"/>
    </row>
    <row r="163" spans="13:16" s="137" customFormat="1" ht="15">
      <c r="M163" s="146"/>
      <c r="N163" s="146"/>
      <c r="O163" s="146"/>
      <c r="P163" s="146"/>
    </row>
    <row r="164" spans="13:16" s="137" customFormat="1" ht="15">
      <c r="M164" s="146"/>
      <c r="N164" s="146"/>
      <c r="O164" s="146"/>
      <c r="P164" s="146"/>
    </row>
    <row r="165" spans="13:16" s="137" customFormat="1" ht="15">
      <c r="M165" s="146"/>
      <c r="N165" s="146"/>
      <c r="O165" s="146"/>
      <c r="P165" s="146"/>
    </row>
    <row r="166" spans="13:16" s="137" customFormat="1" ht="15">
      <c r="M166" s="146"/>
      <c r="N166" s="146"/>
      <c r="O166" s="146"/>
      <c r="P166" s="146"/>
    </row>
    <row r="167" spans="13:16" s="137" customFormat="1" ht="15">
      <c r="M167" s="146"/>
      <c r="N167" s="146"/>
      <c r="O167" s="146"/>
      <c r="P167" s="146"/>
    </row>
    <row r="168" spans="13:16" s="137" customFormat="1" ht="15">
      <c r="M168" s="146"/>
      <c r="N168" s="146"/>
      <c r="O168" s="146"/>
      <c r="P168" s="146"/>
    </row>
    <row r="169" spans="13:16" s="137" customFormat="1" ht="15">
      <c r="M169" s="146"/>
      <c r="N169" s="146"/>
      <c r="O169" s="146"/>
      <c r="P169" s="146"/>
    </row>
    <row r="170" spans="13:16" s="137" customFormat="1" ht="15">
      <c r="M170" s="146"/>
      <c r="N170" s="146"/>
      <c r="O170" s="146"/>
      <c r="P170" s="146"/>
    </row>
    <row r="171" spans="13:16" s="137" customFormat="1" ht="15">
      <c r="M171" s="146"/>
      <c r="N171" s="146"/>
      <c r="O171" s="146"/>
      <c r="P171" s="146"/>
    </row>
    <row r="172" spans="13:16" s="137" customFormat="1" ht="15">
      <c r="M172" s="146"/>
      <c r="N172" s="146"/>
      <c r="O172" s="146"/>
      <c r="P172" s="146"/>
    </row>
    <row r="173" spans="13:16" s="137" customFormat="1" ht="15">
      <c r="M173" s="146"/>
      <c r="N173" s="146"/>
      <c r="O173" s="146"/>
      <c r="P173" s="146"/>
    </row>
    <row r="174" spans="13:16" s="137" customFormat="1" ht="15">
      <c r="M174" s="146"/>
      <c r="N174" s="146"/>
      <c r="O174" s="146"/>
      <c r="P174" s="146"/>
    </row>
    <row r="175" spans="13:16" s="137" customFormat="1" ht="15">
      <c r="M175" s="146"/>
      <c r="N175" s="146"/>
      <c r="O175" s="146"/>
      <c r="P175" s="146"/>
    </row>
    <row r="176" spans="13:16" s="137" customFormat="1" ht="15">
      <c r="M176" s="146"/>
      <c r="N176" s="146"/>
      <c r="O176" s="146"/>
      <c r="P176" s="146"/>
    </row>
    <row r="177" spans="13:16" s="137" customFormat="1" ht="15">
      <c r="M177" s="146"/>
      <c r="N177" s="146"/>
      <c r="O177" s="146"/>
      <c r="P177" s="146"/>
    </row>
    <row r="178" spans="13:16" s="137" customFormat="1" ht="15">
      <c r="M178" s="146"/>
      <c r="N178" s="146"/>
      <c r="O178" s="146"/>
      <c r="P178" s="146"/>
    </row>
    <row r="179" spans="13:16" s="137" customFormat="1" ht="15">
      <c r="M179" s="146"/>
      <c r="N179" s="146"/>
      <c r="O179" s="146"/>
      <c r="P179" s="146"/>
    </row>
    <row r="180" spans="13:16" s="137" customFormat="1" ht="15">
      <c r="M180" s="146"/>
      <c r="N180" s="146"/>
      <c r="O180" s="146"/>
      <c r="P180" s="146"/>
    </row>
    <row r="181" spans="13:16" s="137" customFormat="1" ht="15">
      <c r="M181" s="146"/>
      <c r="N181" s="146"/>
      <c r="O181" s="146"/>
      <c r="P181" s="146"/>
    </row>
    <row r="182" spans="13:16" s="137" customFormat="1" ht="15">
      <c r="M182" s="146"/>
      <c r="N182" s="146"/>
      <c r="O182" s="146"/>
      <c r="P182" s="146"/>
    </row>
    <row r="183" spans="13:16" s="137" customFormat="1" ht="15">
      <c r="M183" s="146"/>
      <c r="N183" s="146"/>
      <c r="O183" s="146"/>
      <c r="P183" s="146"/>
    </row>
    <row r="184" spans="13:16" s="137" customFormat="1" ht="15">
      <c r="M184" s="146"/>
      <c r="N184" s="146"/>
      <c r="O184" s="146"/>
      <c r="P184" s="146"/>
    </row>
    <row r="185" spans="13:16" s="137" customFormat="1" ht="15">
      <c r="M185" s="146"/>
      <c r="N185" s="146"/>
      <c r="O185" s="146"/>
      <c r="P185" s="146"/>
    </row>
    <row r="186" spans="13:16" s="137" customFormat="1" ht="15">
      <c r="M186" s="146"/>
      <c r="N186" s="146"/>
      <c r="O186" s="146"/>
      <c r="P186" s="146"/>
    </row>
    <row r="187" spans="13:16" s="137" customFormat="1" ht="15">
      <c r="M187" s="146"/>
      <c r="N187" s="146"/>
      <c r="O187" s="146"/>
      <c r="P187" s="146"/>
    </row>
    <row r="188" spans="13:16" s="137" customFormat="1" ht="15">
      <c r="M188" s="146"/>
      <c r="N188" s="146"/>
      <c r="O188" s="146"/>
      <c r="P188" s="146"/>
    </row>
    <row r="189" spans="13:16" s="137" customFormat="1" ht="15">
      <c r="M189" s="146"/>
      <c r="N189" s="146"/>
      <c r="O189" s="146"/>
      <c r="P189" s="146"/>
    </row>
    <row r="190" spans="13:16" s="137" customFormat="1" ht="15">
      <c r="M190" s="146"/>
      <c r="N190" s="146"/>
      <c r="O190" s="146"/>
      <c r="P190" s="146"/>
    </row>
    <row r="191" spans="13:16" s="137" customFormat="1" ht="15">
      <c r="M191" s="146"/>
      <c r="N191" s="146"/>
      <c r="O191" s="146"/>
      <c r="P191" s="146"/>
    </row>
    <row r="192" spans="13:16" s="137" customFormat="1" ht="15">
      <c r="M192" s="146"/>
      <c r="N192" s="146"/>
      <c r="O192" s="146"/>
      <c r="P192" s="146"/>
    </row>
    <row r="193" spans="13:16" s="137" customFormat="1" ht="15">
      <c r="M193" s="146"/>
      <c r="N193" s="146"/>
      <c r="O193" s="146"/>
      <c r="P193" s="146"/>
    </row>
    <row r="194" spans="13:16" s="137" customFormat="1" ht="15">
      <c r="M194" s="146"/>
      <c r="N194" s="146"/>
      <c r="O194" s="146"/>
      <c r="P194" s="146"/>
    </row>
    <row r="195" spans="13:16" s="137" customFormat="1" ht="15">
      <c r="M195" s="146"/>
      <c r="N195" s="146"/>
      <c r="O195" s="146"/>
      <c r="P195" s="146"/>
    </row>
    <row r="196" spans="13:16" s="137" customFormat="1" ht="15">
      <c r="M196" s="146"/>
      <c r="N196" s="146"/>
      <c r="O196" s="146"/>
      <c r="P196" s="146"/>
    </row>
    <row r="197" spans="13:16" s="137" customFormat="1" ht="15">
      <c r="M197" s="146"/>
      <c r="N197" s="146"/>
      <c r="O197" s="146"/>
      <c r="P197" s="146"/>
    </row>
    <row r="198" spans="13:16" s="137" customFormat="1" ht="15">
      <c r="M198" s="146"/>
      <c r="N198" s="146"/>
      <c r="O198" s="146"/>
      <c r="P198" s="146"/>
    </row>
    <row r="199" spans="13:16" s="137" customFormat="1" ht="15">
      <c r="M199" s="146"/>
      <c r="N199" s="146"/>
      <c r="O199" s="146"/>
      <c r="P199" s="146"/>
    </row>
    <row r="200" spans="13:16" s="137" customFormat="1" ht="15">
      <c r="M200" s="146"/>
      <c r="N200" s="146"/>
      <c r="O200" s="146"/>
      <c r="P200" s="146"/>
    </row>
    <row r="201" spans="13:16" s="137" customFormat="1" ht="15">
      <c r="M201" s="146"/>
      <c r="N201" s="146"/>
      <c r="O201" s="146"/>
      <c r="P201" s="146"/>
    </row>
    <row r="202" spans="13:16" s="137" customFormat="1" ht="15">
      <c r="M202" s="146"/>
      <c r="N202" s="146"/>
      <c r="O202" s="146"/>
      <c r="P202" s="146"/>
    </row>
    <row r="203" spans="13:16" s="137" customFormat="1" ht="15">
      <c r="M203" s="146"/>
      <c r="N203" s="146"/>
      <c r="O203" s="146"/>
      <c r="P203" s="146"/>
    </row>
    <row r="204" spans="13:16" s="137" customFormat="1" ht="15">
      <c r="M204" s="146"/>
      <c r="N204" s="146"/>
      <c r="O204" s="146"/>
      <c r="P204" s="146"/>
    </row>
    <row r="205" spans="13:16" s="137" customFormat="1" ht="15">
      <c r="M205" s="146"/>
      <c r="N205" s="146"/>
      <c r="O205" s="146"/>
      <c r="P205" s="146"/>
    </row>
    <row r="206" spans="13:16" s="137" customFormat="1" ht="15">
      <c r="M206" s="146"/>
      <c r="N206" s="146"/>
      <c r="O206" s="146"/>
      <c r="P206" s="146"/>
    </row>
    <row r="207" spans="13:16" s="137" customFormat="1" ht="15">
      <c r="M207" s="146"/>
      <c r="N207" s="146"/>
      <c r="O207" s="146"/>
      <c r="P207" s="146"/>
    </row>
    <row r="208" spans="13:16" s="137" customFormat="1" ht="15">
      <c r="M208" s="146"/>
      <c r="N208" s="146"/>
      <c r="O208" s="146"/>
      <c r="P208" s="146"/>
    </row>
    <row r="209" spans="13:16" s="137" customFormat="1" ht="15">
      <c r="M209" s="146"/>
      <c r="N209" s="146"/>
      <c r="O209" s="146"/>
      <c r="P209" s="146"/>
    </row>
    <row r="210" spans="13:16" s="137" customFormat="1" ht="15">
      <c r="M210" s="146"/>
      <c r="N210" s="146"/>
      <c r="O210" s="146"/>
      <c r="P210" s="146"/>
    </row>
    <row r="211" spans="13:16" s="137" customFormat="1" ht="15">
      <c r="M211" s="146"/>
      <c r="N211" s="146"/>
      <c r="O211" s="146"/>
      <c r="P211" s="146"/>
    </row>
    <row r="212" spans="13:16" s="137" customFormat="1" ht="15">
      <c r="M212" s="146"/>
      <c r="N212" s="146"/>
      <c r="O212" s="146"/>
      <c r="P212" s="146"/>
    </row>
    <row r="213" spans="13:16" s="137" customFormat="1" ht="15">
      <c r="M213" s="146"/>
      <c r="N213" s="146"/>
      <c r="O213" s="146"/>
      <c r="P213" s="146"/>
    </row>
    <row r="214" spans="13:16" s="137" customFormat="1" ht="15">
      <c r="M214" s="146"/>
      <c r="N214" s="146"/>
      <c r="O214" s="146"/>
      <c r="P214" s="146"/>
    </row>
    <row r="215" spans="13:16" s="137" customFormat="1" ht="15">
      <c r="M215" s="146"/>
      <c r="N215" s="146"/>
      <c r="O215" s="146"/>
      <c r="P215" s="146"/>
    </row>
    <row r="216" spans="13:16" s="137" customFormat="1" ht="15">
      <c r="M216" s="146"/>
      <c r="N216" s="146"/>
      <c r="O216" s="146"/>
      <c r="P216" s="146"/>
    </row>
    <row r="217" spans="13:16" s="137" customFormat="1" ht="15">
      <c r="M217" s="146"/>
      <c r="N217" s="146"/>
      <c r="O217" s="146"/>
      <c r="P217" s="146"/>
    </row>
    <row r="218" spans="13:16" s="137" customFormat="1" ht="15">
      <c r="M218" s="146"/>
      <c r="N218" s="146"/>
      <c r="O218" s="146"/>
      <c r="P218" s="146"/>
    </row>
    <row r="219" spans="13:16" s="137" customFormat="1" ht="15">
      <c r="M219" s="146"/>
      <c r="N219" s="146"/>
      <c r="O219" s="146"/>
      <c r="P219" s="146"/>
    </row>
    <row r="220" spans="13:16" s="137" customFormat="1" ht="15">
      <c r="M220" s="146"/>
      <c r="N220" s="146"/>
      <c r="O220" s="146"/>
      <c r="P220" s="146"/>
    </row>
    <row r="221" spans="13:16" s="137" customFormat="1" ht="15">
      <c r="M221" s="146"/>
      <c r="N221" s="146"/>
      <c r="O221" s="146"/>
      <c r="P221" s="146"/>
    </row>
    <row r="222" spans="13:16" s="137" customFormat="1" ht="15">
      <c r="M222" s="146"/>
      <c r="N222" s="146"/>
      <c r="O222" s="146"/>
      <c r="P222" s="146"/>
    </row>
    <row r="223" spans="13:16" s="137" customFormat="1" ht="15">
      <c r="M223" s="146"/>
      <c r="N223" s="146"/>
      <c r="O223" s="146"/>
      <c r="P223" s="146"/>
    </row>
    <row r="224" spans="13:16" s="137" customFormat="1" ht="15">
      <c r="M224" s="146"/>
      <c r="N224" s="146"/>
      <c r="O224" s="146"/>
      <c r="P224" s="146"/>
    </row>
    <row r="225" spans="13:16" s="137" customFormat="1" ht="15">
      <c r="M225" s="146"/>
      <c r="N225" s="146"/>
      <c r="O225" s="146"/>
      <c r="P225" s="146"/>
    </row>
    <row r="226" spans="13:16" s="137" customFormat="1" ht="15">
      <c r="M226" s="146"/>
      <c r="N226" s="146"/>
      <c r="O226" s="146"/>
      <c r="P226" s="146"/>
    </row>
    <row r="227" spans="13:16" s="137" customFormat="1" ht="15">
      <c r="M227" s="146"/>
      <c r="N227" s="146"/>
      <c r="O227" s="146"/>
      <c r="P227" s="146"/>
    </row>
    <row r="228" spans="13:16" s="137" customFormat="1" ht="15">
      <c r="M228" s="146"/>
      <c r="N228" s="146"/>
      <c r="O228" s="146"/>
      <c r="P228" s="146"/>
    </row>
    <row r="229" spans="13:16" s="137" customFormat="1" ht="15">
      <c r="M229" s="146"/>
      <c r="N229" s="146"/>
      <c r="O229" s="146"/>
      <c r="P229" s="146"/>
    </row>
    <row r="230" spans="13:16" s="137" customFormat="1" ht="15">
      <c r="M230" s="146"/>
      <c r="N230" s="146"/>
      <c r="O230" s="146"/>
      <c r="P230" s="146"/>
    </row>
    <row r="231" spans="13:16" s="137" customFormat="1" ht="15">
      <c r="M231" s="146"/>
      <c r="N231" s="146"/>
      <c r="O231" s="146"/>
      <c r="P231" s="146"/>
    </row>
    <row r="232" spans="13:16" s="137" customFormat="1" ht="15">
      <c r="M232" s="146"/>
      <c r="N232" s="146"/>
      <c r="O232" s="146"/>
      <c r="P232" s="146"/>
    </row>
    <row r="233" spans="13:16" s="137" customFormat="1" ht="15">
      <c r="M233" s="146"/>
      <c r="N233" s="146"/>
      <c r="O233" s="146"/>
      <c r="P233" s="146"/>
    </row>
    <row r="234" spans="13:16" s="137" customFormat="1" ht="15">
      <c r="M234" s="146"/>
      <c r="N234" s="146"/>
      <c r="O234" s="146"/>
      <c r="P234" s="146"/>
    </row>
    <row r="235" spans="13:16" s="137" customFormat="1" ht="15">
      <c r="M235" s="146"/>
      <c r="N235" s="146"/>
      <c r="O235" s="146"/>
      <c r="P235" s="146"/>
    </row>
    <row r="236" spans="13:16" s="137" customFormat="1" ht="15">
      <c r="M236" s="146"/>
      <c r="N236" s="146"/>
      <c r="O236" s="146"/>
      <c r="P236" s="146"/>
    </row>
    <row r="237" spans="13:16" s="137" customFormat="1" ht="15">
      <c r="M237" s="146"/>
      <c r="N237" s="146"/>
      <c r="O237" s="146"/>
      <c r="P237" s="146"/>
    </row>
    <row r="238" spans="13:16" s="137" customFormat="1" ht="15">
      <c r="M238" s="146"/>
      <c r="N238" s="146"/>
      <c r="O238" s="146"/>
      <c r="P238" s="146"/>
    </row>
    <row r="239" spans="13:16" s="137" customFormat="1" ht="15">
      <c r="M239" s="146"/>
      <c r="N239" s="146"/>
      <c r="O239" s="146"/>
      <c r="P239" s="146"/>
    </row>
    <row r="240" spans="13:16" s="137" customFormat="1" ht="15">
      <c r="M240" s="146"/>
      <c r="N240" s="146"/>
      <c r="O240" s="146"/>
      <c r="P240" s="146"/>
    </row>
    <row r="241" spans="13:16" s="137" customFormat="1" ht="15">
      <c r="M241" s="146"/>
      <c r="N241" s="146"/>
      <c r="O241" s="146"/>
      <c r="P241" s="146"/>
    </row>
    <row r="242" spans="13:16" s="137" customFormat="1" ht="15">
      <c r="M242" s="146"/>
      <c r="N242" s="146"/>
      <c r="O242" s="146"/>
      <c r="P242" s="146"/>
    </row>
    <row r="243" spans="13:16" s="137" customFormat="1" ht="15">
      <c r="M243" s="146"/>
      <c r="N243" s="146"/>
      <c r="O243" s="146"/>
      <c r="P243" s="146"/>
    </row>
    <row r="244" spans="13:16" s="137" customFormat="1" ht="15">
      <c r="M244" s="146"/>
      <c r="N244" s="146"/>
      <c r="O244" s="146"/>
      <c r="P244" s="146"/>
    </row>
    <row r="245" spans="13:16" s="137" customFormat="1" ht="15">
      <c r="M245" s="146"/>
      <c r="N245" s="146"/>
      <c r="O245" s="146"/>
      <c r="P245" s="146"/>
    </row>
    <row r="246" spans="13:16" s="137" customFormat="1" ht="15">
      <c r="M246" s="146"/>
      <c r="N246" s="146"/>
      <c r="O246" s="146"/>
      <c r="P246" s="146"/>
    </row>
    <row r="247" spans="13:16" s="137" customFormat="1" ht="15">
      <c r="M247" s="146"/>
      <c r="N247" s="146"/>
      <c r="O247" s="146"/>
      <c r="P247" s="146"/>
    </row>
    <row r="248" spans="13:16" s="137" customFormat="1" ht="15">
      <c r="M248" s="146"/>
      <c r="N248" s="146"/>
      <c r="O248" s="146"/>
      <c r="P248" s="146"/>
    </row>
    <row r="249" spans="13:16" s="137" customFormat="1" ht="15">
      <c r="M249" s="146"/>
      <c r="N249" s="146"/>
      <c r="O249" s="146"/>
      <c r="P249" s="146"/>
    </row>
    <row r="250" spans="13:16" s="137" customFormat="1" ht="15">
      <c r="M250" s="146"/>
      <c r="N250" s="146"/>
      <c r="O250" s="146"/>
      <c r="P250" s="146"/>
    </row>
    <row r="251" spans="13:16" s="137" customFormat="1" ht="15">
      <c r="M251" s="146"/>
      <c r="N251" s="146"/>
      <c r="O251" s="146"/>
      <c r="P251" s="146"/>
    </row>
    <row r="252" spans="13:16" s="137" customFormat="1" ht="15">
      <c r="M252" s="146"/>
      <c r="N252" s="146"/>
      <c r="O252" s="146"/>
      <c r="P252" s="146"/>
    </row>
    <row r="253" spans="13:16" s="137" customFormat="1" ht="15">
      <c r="M253" s="146"/>
      <c r="N253" s="146"/>
      <c r="O253" s="146"/>
      <c r="P253" s="146"/>
    </row>
    <row r="254" spans="13:16" s="137" customFormat="1" ht="15">
      <c r="M254" s="146"/>
      <c r="N254" s="146"/>
      <c r="O254" s="146"/>
      <c r="P254" s="146"/>
    </row>
    <row r="255" spans="13:16" s="137" customFormat="1" ht="15">
      <c r="M255" s="146"/>
      <c r="N255" s="146"/>
      <c r="O255" s="146"/>
      <c r="P255" s="146"/>
    </row>
    <row r="256" spans="13:16" s="137" customFormat="1" ht="15">
      <c r="M256" s="146"/>
      <c r="N256" s="146"/>
      <c r="O256" s="146"/>
      <c r="P256" s="146"/>
    </row>
    <row r="257" spans="13:16" s="137" customFormat="1" ht="15">
      <c r="M257" s="146"/>
      <c r="N257" s="146"/>
      <c r="O257" s="146"/>
      <c r="P257" s="146"/>
    </row>
    <row r="258" spans="13:16" s="137" customFormat="1" ht="15">
      <c r="M258" s="146"/>
      <c r="N258" s="146"/>
      <c r="O258" s="146"/>
      <c r="P258" s="146"/>
    </row>
    <row r="259" spans="13:16" s="137" customFormat="1" ht="15">
      <c r="M259" s="146"/>
      <c r="N259" s="146"/>
      <c r="O259" s="146"/>
      <c r="P259" s="146"/>
    </row>
    <row r="260" spans="13:16" s="137" customFormat="1" ht="15">
      <c r="M260" s="146"/>
      <c r="N260" s="146"/>
      <c r="O260" s="146"/>
      <c r="P260" s="146"/>
    </row>
    <row r="261" spans="13:16" s="137" customFormat="1" ht="15">
      <c r="M261" s="146"/>
      <c r="N261" s="146"/>
      <c r="O261" s="146"/>
      <c r="P261" s="146"/>
    </row>
    <row r="262" spans="13:16" s="137" customFormat="1" ht="15">
      <c r="M262" s="146"/>
      <c r="N262" s="146"/>
      <c r="O262" s="146"/>
      <c r="P262" s="146"/>
    </row>
    <row r="263" spans="13:16" s="137" customFormat="1" ht="15">
      <c r="M263" s="146"/>
      <c r="N263" s="146"/>
      <c r="O263" s="146"/>
      <c r="P263" s="146"/>
    </row>
    <row r="264" spans="13:16" s="137" customFormat="1" ht="15">
      <c r="M264" s="146"/>
      <c r="N264" s="146"/>
      <c r="O264" s="146"/>
      <c r="P264" s="146"/>
    </row>
    <row r="265" spans="13:16" s="137" customFormat="1" ht="15">
      <c r="M265" s="146"/>
      <c r="N265" s="146"/>
      <c r="O265" s="146"/>
      <c r="P265" s="146"/>
    </row>
    <row r="266" spans="13:16" s="137" customFormat="1" ht="15">
      <c r="M266" s="146"/>
      <c r="N266" s="146"/>
      <c r="O266" s="146"/>
      <c r="P266" s="146"/>
    </row>
    <row r="267" spans="13:16" s="137" customFormat="1" ht="15">
      <c r="M267" s="146"/>
      <c r="N267" s="146"/>
      <c r="O267" s="146"/>
      <c r="P267" s="146"/>
    </row>
    <row r="268" spans="13:16" s="137" customFormat="1" ht="15">
      <c r="M268" s="146"/>
      <c r="N268" s="146"/>
      <c r="O268" s="146"/>
      <c r="P268" s="146"/>
    </row>
    <row r="269" spans="13:16" s="137" customFormat="1" ht="15">
      <c r="M269" s="146"/>
      <c r="N269" s="146"/>
      <c r="O269" s="146"/>
      <c r="P269" s="146"/>
    </row>
    <row r="270" spans="13:16" s="137" customFormat="1" ht="15">
      <c r="M270" s="146"/>
      <c r="N270" s="146"/>
      <c r="O270" s="146"/>
      <c r="P270" s="146"/>
    </row>
    <row r="271" spans="13:16" s="137" customFormat="1" ht="15">
      <c r="M271" s="146"/>
      <c r="N271" s="146"/>
      <c r="O271" s="146"/>
      <c r="P271" s="146"/>
    </row>
    <row r="272" spans="13:16" s="137" customFormat="1" ht="15">
      <c r="M272" s="146"/>
      <c r="N272" s="146"/>
      <c r="O272" s="146"/>
      <c r="P272" s="146"/>
    </row>
    <row r="273" spans="13:16" s="137" customFormat="1" ht="15">
      <c r="M273" s="146"/>
      <c r="N273" s="146"/>
      <c r="O273" s="146"/>
      <c r="P273" s="146"/>
    </row>
    <row r="274" spans="13:16" s="137" customFormat="1" ht="15">
      <c r="M274" s="146"/>
      <c r="N274" s="146"/>
      <c r="O274" s="146"/>
      <c r="P274" s="146"/>
    </row>
    <row r="275" spans="13:16" s="137" customFormat="1" ht="15">
      <c r="M275" s="146"/>
      <c r="N275" s="146"/>
      <c r="O275" s="146"/>
      <c r="P275" s="146"/>
    </row>
    <row r="276" spans="13:16" s="137" customFormat="1" ht="15">
      <c r="M276" s="146"/>
      <c r="N276" s="146"/>
      <c r="O276" s="146"/>
      <c r="P276" s="146"/>
    </row>
    <row r="277" spans="13:16" s="137" customFormat="1" ht="15">
      <c r="M277" s="146"/>
      <c r="N277" s="146"/>
      <c r="O277" s="146"/>
      <c r="P277" s="146"/>
    </row>
    <row r="278" spans="13:16" s="137" customFormat="1" ht="15">
      <c r="M278" s="146"/>
      <c r="N278" s="146"/>
      <c r="O278" s="146"/>
      <c r="P278" s="146"/>
    </row>
    <row r="279" spans="13:16" s="137" customFormat="1" ht="15">
      <c r="M279" s="146"/>
      <c r="N279" s="146"/>
      <c r="O279" s="146"/>
      <c r="P279" s="146"/>
    </row>
    <row r="280" spans="13:16" s="137" customFormat="1" ht="15">
      <c r="M280" s="146"/>
      <c r="N280" s="146"/>
      <c r="O280" s="146"/>
      <c r="P280" s="146"/>
    </row>
    <row r="281" spans="13:16" s="137" customFormat="1" ht="15">
      <c r="M281" s="146"/>
      <c r="N281" s="146"/>
      <c r="O281" s="146"/>
      <c r="P281" s="146"/>
    </row>
  </sheetData>
  <mergeCells count="732">
    <mergeCell ref="A131:A134"/>
    <mergeCell ref="A135:A139"/>
    <mergeCell ref="A143:A145"/>
    <mergeCell ref="A146:A14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Q7:Q9"/>
    <mergeCell ref="R7:R9"/>
    <mergeCell ref="L7:L9"/>
    <mergeCell ref="A10:A11"/>
    <mergeCell ref="B10:B11"/>
    <mergeCell ref="C10:C11"/>
    <mergeCell ref="D10:D11"/>
    <mergeCell ref="E10:E11"/>
    <mergeCell ref="F10:F11"/>
    <mergeCell ref="G10:G11"/>
    <mergeCell ref="J10:J11"/>
    <mergeCell ref="K7:K9"/>
    <mergeCell ref="M7:M9"/>
    <mergeCell ref="N7:N9"/>
    <mergeCell ref="O7:O9"/>
    <mergeCell ref="P7:P9"/>
    <mergeCell ref="Q10:Q11"/>
    <mergeCell ref="R10:R11"/>
    <mergeCell ref="L10:L11"/>
    <mergeCell ref="M10:M11"/>
    <mergeCell ref="N10:N11"/>
    <mergeCell ref="O10:O11"/>
    <mergeCell ref="P10:P11"/>
    <mergeCell ref="B12:B13"/>
    <mergeCell ref="C12:C13"/>
    <mergeCell ref="D12:D13"/>
    <mergeCell ref="E12:E13"/>
    <mergeCell ref="F12:F13"/>
    <mergeCell ref="G12:G13"/>
    <mergeCell ref="J12:J13"/>
    <mergeCell ref="K10:K11"/>
    <mergeCell ref="F4:F5"/>
    <mergeCell ref="Q12:Q13"/>
    <mergeCell ref="R12:R13"/>
    <mergeCell ref="L12:L13"/>
    <mergeCell ref="A14:A15"/>
    <mergeCell ref="B14:B15"/>
    <mergeCell ref="C14:C15"/>
    <mergeCell ref="D14:D15"/>
    <mergeCell ref="E14:E15"/>
    <mergeCell ref="F14:F15"/>
    <mergeCell ref="G14:G15"/>
    <mergeCell ref="J14:J15"/>
    <mergeCell ref="K12:K13"/>
    <mergeCell ref="M12:M13"/>
    <mergeCell ref="N12:N13"/>
    <mergeCell ref="O12:O13"/>
    <mergeCell ref="P12:P13"/>
    <mergeCell ref="Q14:Q15"/>
    <mergeCell ref="R14:R15"/>
    <mergeCell ref="L14:L15"/>
    <mergeCell ref="M14:M15"/>
    <mergeCell ref="N14:N15"/>
    <mergeCell ref="O14:O15"/>
    <mergeCell ref="P14:P15"/>
    <mergeCell ref="A12:A13"/>
    <mergeCell ref="A16:A17"/>
    <mergeCell ref="B16:B17"/>
    <mergeCell ref="C16:C17"/>
    <mergeCell ref="D16:D17"/>
    <mergeCell ref="E16:E17"/>
    <mergeCell ref="F16:F17"/>
    <mergeCell ref="G16:G17"/>
    <mergeCell ref="J16:J17"/>
    <mergeCell ref="K14:K15"/>
    <mergeCell ref="K18:K21"/>
    <mergeCell ref="Q16:Q17"/>
    <mergeCell ref="R16:R17"/>
    <mergeCell ref="L16:L17"/>
    <mergeCell ref="M16:M17"/>
    <mergeCell ref="A18:A21"/>
    <mergeCell ref="B18:B21"/>
    <mergeCell ref="C18:C21"/>
    <mergeCell ref="D18:D21"/>
    <mergeCell ref="E18:E21"/>
    <mergeCell ref="F18:F21"/>
    <mergeCell ref="G18:G21"/>
    <mergeCell ref="J18:J21"/>
    <mergeCell ref="K16:K17"/>
    <mergeCell ref="N16:N17"/>
    <mergeCell ref="O16:O17"/>
    <mergeCell ref="P16:P17"/>
    <mergeCell ref="Q18:Q21"/>
    <mergeCell ref="R18:R21"/>
    <mergeCell ref="L18:L21"/>
    <mergeCell ref="M18:M21"/>
    <mergeCell ref="N18:N21"/>
    <mergeCell ref="O18:O21"/>
    <mergeCell ref="P18:P21"/>
    <mergeCell ref="R22:R25"/>
    <mergeCell ref="L22:L25"/>
    <mergeCell ref="M22:M25"/>
    <mergeCell ref="N22:N25"/>
    <mergeCell ref="A27:A30"/>
    <mergeCell ref="B27:B30"/>
    <mergeCell ref="C27:C30"/>
    <mergeCell ref="D27:D30"/>
    <mergeCell ref="E27:E30"/>
    <mergeCell ref="F27:F30"/>
    <mergeCell ref="G27:G30"/>
    <mergeCell ref="J27:J30"/>
    <mergeCell ref="K22:K25"/>
    <mergeCell ref="O22:O25"/>
    <mergeCell ref="P22:P25"/>
    <mergeCell ref="Q27:Q30"/>
    <mergeCell ref="R27:R30"/>
    <mergeCell ref="L27:L30"/>
    <mergeCell ref="M27:M30"/>
    <mergeCell ref="N27:N30"/>
    <mergeCell ref="O27:O30"/>
    <mergeCell ref="P27:P30"/>
    <mergeCell ref="A22:A25"/>
    <mergeCell ref="B22:B25"/>
    <mergeCell ref="C31:C33"/>
    <mergeCell ref="D31:D33"/>
    <mergeCell ref="E31:E33"/>
    <mergeCell ref="F31:F33"/>
    <mergeCell ref="G31:G33"/>
    <mergeCell ref="J31:J33"/>
    <mergeCell ref="K27:K30"/>
    <mergeCell ref="Q22:Q25"/>
    <mergeCell ref="C22:C25"/>
    <mergeCell ref="D22:D25"/>
    <mergeCell ref="E22:E25"/>
    <mergeCell ref="F22:F25"/>
    <mergeCell ref="G22:G25"/>
    <mergeCell ref="J22:J25"/>
    <mergeCell ref="Q31:Q33"/>
    <mergeCell ref="R31:R33"/>
    <mergeCell ref="L31:L33"/>
    <mergeCell ref="M31:M33"/>
    <mergeCell ref="N31:N33"/>
    <mergeCell ref="O31:O33"/>
    <mergeCell ref="A34:A36"/>
    <mergeCell ref="B34:B36"/>
    <mergeCell ref="C34:C36"/>
    <mergeCell ref="D34:D36"/>
    <mergeCell ref="E34:E36"/>
    <mergeCell ref="F34:F36"/>
    <mergeCell ref="G34:G36"/>
    <mergeCell ref="J34:J36"/>
    <mergeCell ref="K31:K33"/>
    <mergeCell ref="P31:P33"/>
    <mergeCell ref="Q34:Q36"/>
    <mergeCell ref="R34:R36"/>
    <mergeCell ref="L34:L36"/>
    <mergeCell ref="M34:M36"/>
    <mergeCell ref="N34:N36"/>
    <mergeCell ref="O34:O36"/>
    <mergeCell ref="P34:P36"/>
    <mergeCell ref="A31:A33"/>
    <mergeCell ref="B31:B33"/>
    <mergeCell ref="A37:A40"/>
    <mergeCell ref="B37:B40"/>
    <mergeCell ref="C37:C40"/>
    <mergeCell ref="D37:D40"/>
    <mergeCell ref="E37:E40"/>
    <mergeCell ref="F37:F40"/>
    <mergeCell ref="G37:G40"/>
    <mergeCell ref="J37:J40"/>
    <mergeCell ref="K34:K36"/>
    <mergeCell ref="Q37:Q40"/>
    <mergeCell ref="R37:R40"/>
    <mergeCell ref="L37:L40"/>
    <mergeCell ref="M37:M40"/>
    <mergeCell ref="N37:N40"/>
    <mergeCell ref="O37:O40"/>
    <mergeCell ref="P37:P40"/>
    <mergeCell ref="A41:A47"/>
    <mergeCell ref="B41:B47"/>
    <mergeCell ref="C41:C47"/>
    <mergeCell ref="D41:D47"/>
    <mergeCell ref="E41:E47"/>
    <mergeCell ref="F41:F47"/>
    <mergeCell ref="G41:G47"/>
    <mergeCell ref="H41:H42"/>
    <mergeCell ref="K37:K40"/>
    <mergeCell ref="O41:O47"/>
    <mergeCell ref="P41:P47"/>
    <mergeCell ref="Q41:Q47"/>
    <mergeCell ref="R41:R47"/>
    <mergeCell ref="H44:H45"/>
    <mergeCell ref="I44:I45"/>
    <mergeCell ref="I41:I42"/>
    <mergeCell ref="J41:J47"/>
    <mergeCell ref="K41:K47"/>
    <mergeCell ref="L41:L47"/>
    <mergeCell ref="M41:M47"/>
    <mergeCell ref="N41:N47"/>
    <mergeCell ref="O48:O50"/>
    <mergeCell ref="P48:P50"/>
    <mergeCell ref="Q48:Q50"/>
    <mergeCell ref="R48:R50"/>
    <mergeCell ref="A51:A53"/>
    <mergeCell ref="B51:B53"/>
    <mergeCell ref="C51:C53"/>
    <mergeCell ref="D51:D53"/>
    <mergeCell ref="E51:E53"/>
    <mergeCell ref="F51:F53"/>
    <mergeCell ref="G48:G50"/>
    <mergeCell ref="J48:J50"/>
    <mergeCell ref="K48:K50"/>
    <mergeCell ref="L48:L50"/>
    <mergeCell ref="M48:M50"/>
    <mergeCell ref="N48:N50"/>
    <mergeCell ref="A48:A50"/>
    <mergeCell ref="B48:B50"/>
    <mergeCell ref="C48:C50"/>
    <mergeCell ref="D48:D50"/>
    <mergeCell ref="P51:P53"/>
    <mergeCell ref="Q51:Q53"/>
    <mergeCell ref="R51:R53"/>
    <mergeCell ref="A54:A59"/>
    <mergeCell ref="B54:B59"/>
    <mergeCell ref="C54:C59"/>
    <mergeCell ref="D54:D59"/>
    <mergeCell ref="E54:E59"/>
    <mergeCell ref="F54:F59"/>
    <mergeCell ref="G51:G53"/>
    <mergeCell ref="J51:J53"/>
    <mergeCell ref="K51:K53"/>
    <mergeCell ref="L51:L53"/>
    <mergeCell ref="M51:M53"/>
    <mergeCell ref="N51:N53"/>
    <mergeCell ref="O54:O59"/>
    <mergeCell ref="P54:P59"/>
    <mergeCell ref="Q54:Q59"/>
    <mergeCell ref="R54:R59"/>
    <mergeCell ref="H55:H56"/>
    <mergeCell ref="I55:I56"/>
    <mergeCell ref="G54:G59"/>
    <mergeCell ref="J54:J59"/>
    <mergeCell ref="K54:K59"/>
    <mergeCell ref="L54:L59"/>
    <mergeCell ref="M54:M59"/>
    <mergeCell ref="N54:N59"/>
    <mergeCell ref="O60:O62"/>
    <mergeCell ref="E48:E50"/>
    <mergeCell ref="F48:F50"/>
    <mergeCell ref="O51:O53"/>
    <mergeCell ref="P60:P62"/>
    <mergeCell ref="Q60:Q62"/>
    <mergeCell ref="C63:C65"/>
    <mergeCell ref="D63:D65"/>
    <mergeCell ref="E63:E65"/>
    <mergeCell ref="F63:F65"/>
    <mergeCell ref="R60:R62"/>
    <mergeCell ref="G60:G62"/>
    <mergeCell ref="J60:J62"/>
    <mergeCell ref="K60:K62"/>
    <mergeCell ref="L60:L62"/>
    <mergeCell ref="M60:M62"/>
    <mergeCell ref="N60:N62"/>
    <mergeCell ref="P63:P65"/>
    <mergeCell ref="Q63:Q65"/>
    <mergeCell ref="E60:E62"/>
    <mergeCell ref="F60:F62"/>
    <mergeCell ref="L66:L68"/>
    <mergeCell ref="M66:M68"/>
    <mergeCell ref="N66:N68"/>
    <mergeCell ref="O66:O68"/>
    <mergeCell ref="A60:A62"/>
    <mergeCell ref="B60:B62"/>
    <mergeCell ref="C60:C62"/>
    <mergeCell ref="D60:D62"/>
    <mergeCell ref="J66:J68"/>
    <mergeCell ref="K66:K68"/>
    <mergeCell ref="M63:M65"/>
    <mergeCell ref="N63:N65"/>
    <mergeCell ref="O63:O65"/>
    <mergeCell ref="J63:J65"/>
    <mergeCell ref="K63:K65"/>
    <mergeCell ref="L63:L65"/>
    <mergeCell ref="F66:F68"/>
    <mergeCell ref="G66:G68"/>
    <mergeCell ref="H66:H67"/>
    <mergeCell ref="I66:I67"/>
    <mergeCell ref="A69:A71"/>
    <mergeCell ref="B69:B71"/>
    <mergeCell ref="C69:C71"/>
    <mergeCell ref="D69:D71"/>
    <mergeCell ref="E69:E71"/>
    <mergeCell ref="P72:P73"/>
    <mergeCell ref="Q72:Q73"/>
    <mergeCell ref="R72:R73"/>
    <mergeCell ref="A74:A75"/>
    <mergeCell ref="B74:B75"/>
    <mergeCell ref="C74:C75"/>
    <mergeCell ref="D74:D75"/>
    <mergeCell ref="E74:E75"/>
    <mergeCell ref="F74:F75"/>
    <mergeCell ref="G72:G73"/>
    <mergeCell ref="J72:J73"/>
    <mergeCell ref="K72:K73"/>
    <mergeCell ref="L72:L73"/>
    <mergeCell ref="M72:M73"/>
    <mergeCell ref="N72:N73"/>
    <mergeCell ref="O74:O75"/>
    <mergeCell ref="P74:P75"/>
    <mergeCell ref="Q74:Q75"/>
    <mergeCell ref="R74:R75"/>
    <mergeCell ref="L74:L75"/>
    <mergeCell ref="M74:M75"/>
    <mergeCell ref="N74:N75"/>
    <mergeCell ref="A72:A73"/>
    <mergeCell ref="B72:B73"/>
    <mergeCell ref="G74:G75"/>
    <mergeCell ref="J74:J75"/>
    <mergeCell ref="K74:K75"/>
    <mergeCell ref="O72:O73"/>
    <mergeCell ref="C72:C73"/>
    <mergeCell ref="D72:D73"/>
    <mergeCell ref="E72:E73"/>
    <mergeCell ref="F72:F73"/>
    <mergeCell ref="L76:L77"/>
    <mergeCell ref="M76:M77"/>
    <mergeCell ref="N76:N77"/>
    <mergeCell ref="O76:O77"/>
    <mergeCell ref="M100:M105"/>
    <mergeCell ref="N100:N105"/>
    <mergeCell ref="O100:O105"/>
    <mergeCell ref="P100:P105"/>
    <mergeCell ref="Q100:Q105"/>
    <mergeCell ref="R100:R105"/>
    <mergeCell ref="L109:L112"/>
    <mergeCell ref="M109:M112"/>
    <mergeCell ref="N109:N112"/>
    <mergeCell ref="O109:O112"/>
    <mergeCell ref="P109:P112"/>
    <mergeCell ref="Q109:Q112"/>
    <mergeCell ref="R109:R112"/>
    <mergeCell ref="G113:G116"/>
    <mergeCell ref="J113:J116"/>
    <mergeCell ref="K113:K116"/>
    <mergeCell ref="L113:L116"/>
    <mergeCell ref="M113:M116"/>
    <mergeCell ref="N113:N116"/>
    <mergeCell ref="O113:O116"/>
    <mergeCell ref="P113:P116"/>
    <mergeCell ref="Q113:Q116"/>
    <mergeCell ref="R113:R116"/>
    <mergeCell ref="H114:H116"/>
    <mergeCell ref="I114:I116"/>
    <mergeCell ref="P124:P126"/>
    <mergeCell ref="Q124:Q126"/>
    <mergeCell ref="R124:R126"/>
    <mergeCell ref="H120:H121"/>
    <mergeCell ref="I120:I121"/>
    <mergeCell ref="L120:L123"/>
    <mergeCell ref="M120:M123"/>
    <mergeCell ref="N120:N123"/>
    <mergeCell ref="O120:O123"/>
    <mergeCell ref="P120:P123"/>
    <mergeCell ref="Q120:Q123"/>
    <mergeCell ref="R120:R123"/>
    <mergeCell ref="L117:L119"/>
    <mergeCell ref="M117:M119"/>
    <mergeCell ref="N117:N119"/>
    <mergeCell ref="O117:O119"/>
    <mergeCell ref="P117:P119"/>
    <mergeCell ref="Q117:Q119"/>
    <mergeCell ref="R117:R119"/>
    <mergeCell ref="G124:G126"/>
    <mergeCell ref="H124:H125"/>
    <mergeCell ref="I124:I125"/>
    <mergeCell ref="J124:J126"/>
    <mergeCell ref="K124:K126"/>
    <mergeCell ref="L124:L126"/>
    <mergeCell ref="M124:M126"/>
    <mergeCell ref="N124:N126"/>
    <mergeCell ref="O124:O126"/>
    <mergeCell ref="A124:A126"/>
    <mergeCell ref="B124:B126"/>
    <mergeCell ref="C124:C126"/>
    <mergeCell ref="D124:D126"/>
    <mergeCell ref="E124:E126"/>
    <mergeCell ref="F124:F126"/>
    <mergeCell ref="B127:B130"/>
    <mergeCell ref="C127:C130"/>
    <mergeCell ref="D127:D130"/>
    <mergeCell ref="E127:E130"/>
    <mergeCell ref="F127:F130"/>
    <mergeCell ref="A127:A130"/>
    <mergeCell ref="M127:M130"/>
    <mergeCell ref="N127:N130"/>
    <mergeCell ref="O127:O130"/>
    <mergeCell ref="P127:P130"/>
    <mergeCell ref="Q127:Q130"/>
    <mergeCell ref="R127:R130"/>
    <mergeCell ref="G127:G130"/>
    <mergeCell ref="H127:H128"/>
    <mergeCell ref="I127:I128"/>
    <mergeCell ref="J127:J130"/>
    <mergeCell ref="K127:K130"/>
    <mergeCell ref="L127:L130"/>
    <mergeCell ref="O1:Q1"/>
    <mergeCell ref="R63:R65"/>
    <mergeCell ref="G63:G65"/>
    <mergeCell ref="A63:A65"/>
    <mergeCell ref="B63:B65"/>
    <mergeCell ref="F69:F71"/>
    <mergeCell ref="G69:G71"/>
    <mergeCell ref="J69:J71"/>
    <mergeCell ref="K69:K71"/>
    <mergeCell ref="L69:L71"/>
    <mergeCell ref="M69:M71"/>
    <mergeCell ref="N69:N71"/>
    <mergeCell ref="O69:O71"/>
    <mergeCell ref="P69:P71"/>
    <mergeCell ref="P66:P68"/>
    <mergeCell ref="Q66:Q68"/>
    <mergeCell ref="R66:R68"/>
    <mergeCell ref="Q69:Q71"/>
    <mergeCell ref="R69:R71"/>
    <mergeCell ref="A66:A68"/>
    <mergeCell ref="B66:B68"/>
    <mergeCell ref="C66:C68"/>
    <mergeCell ref="D66:D68"/>
    <mergeCell ref="E66:E68"/>
    <mergeCell ref="Q76:Q77"/>
    <mergeCell ref="R76:R77"/>
    <mergeCell ref="A78:A79"/>
    <mergeCell ref="B78:B79"/>
    <mergeCell ref="C78:C79"/>
    <mergeCell ref="D78:D79"/>
    <mergeCell ref="E78:E79"/>
    <mergeCell ref="F78:F79"/>
    <mergeCell ref="G78:G79"/>
    <mergeCell ref="J78:J79"/>
    <mergeCell ref="K78:K79"/>
    <mergeCell ref="L78:L79"/>
    <mergeCell ref="M78:M79"/>
    <mergeCell ref="N78:N79"/>
    <mergeCell ref="O78:O79"/>
    <mergeCell ref="P78:P79"/>
    <mergeCell ref="Q78:Q79"/>
    <mergeCell ref="R78:R79"/>
    <mergeCell ref="A76:A77"/>
    <mergeCell ref="B76:B77"/>
    <mergeCell ref="C76:C77"/>
    <mergeCell ref="D76:D77"/>
    <mergeCell ref="E76:E77"/>
    <mergeCell ref="F76:F77"/>
    <mergeCell ref="G80:G81"/>
    <mergeCell ref="J80:J81"/>
    <mergeCell ref="K80:K81"/>
    <mergeCell ref="P76:P77"/>
    <mergeCell ref="G76:G77"/>
    <mergeCell ref="J76:J77"/>
    <mergeCell ref="K76:K77"/>
    <mergeCell ref="L80:L81"/>
    <mergeCell ref="M80:M81"/>
    <mergeCell ref="N80:N81"/>
    <mergeCell ref="O80:O81"/>
    <mergeCell ref="P80:P81"/>
    <mergeCell ref="Q80:Q81"/>
    <mergeCell ref="R80:R81"/>
    <mergeCell ref="A82:A83"/>
    <mergeCell ref="B82:B83"/>
    <mergeCell ref="C82:C83"/>
    <mergeCell ref="D82:D83"/>
    <mergeCell ref="E82:E83"/>
    <mergeCell ref="F82:F83"/>
    <mergeCell ref="G82:G83"/>
    <mergeCell ref="J82:J83"/>
    <mergeCell ref="K82:K83"/>
    <mergeCell ref="L82:L83"/>
    <mergeCell ref="M82:M83"/>
    <mergeCell ref="N82:N83"/>
    <mergeCell ref="O82:O83"/>
    <mergeCell ref="P82:P83"/>
    <mergeCell ref="Q82:Q83"/>
    <mergeCell ref="R82:R83"/>
    <mergeCell ref="A80:A81"/>
    <mergeCell ref="B80:B81"/>
    <mergeCell ref="C80:C81"/>
    <mergeCell ref="D80:D81"/>
    <mergeCell ref="E80:E81"/>
    <mergeCell ref="F80:F81"/>
    <mergeCell ref="A84:A87"/>
    <mergeCell ref="B84:B87"/>
    <mergeCell ref="C84:C87"/>
    <mergeCell ref="D84:D87"/>
    <mergeCell ref="E84:E87"/>
    <mergeCell ref="F84:F87"/>
    <mergeCell ref="G84:G87"/>
    <mergeCell ref="J84:J87"/>
    <mergeCell ref="K84:K87"/>
    <mergeCell ref="A88:A90"/>
    <mergeCell ref="B88:B90"/>
    <mergeCell ref="C88:C90"/>
    <mergeCell ref="D88:D90"/>
    <mergeCell ref="E88:E90"/>
    <mergeCell ref="F88:F90"/>
    <mergeCell ref="G88:G90"/>
    <mergeCell ref="J88:J90"/>
    <mergeCell ref="K88:K90"/>
    <mergeCell ref="K91:K92"/>
    <mergeCell ref="L84:L87"/>
    <mergeCell ref="M84:M87"/>
    <mergeCell ref="N84:N87"/>
    <mergeCell ref="O84:O87"/>
    <mergeCell ref="P84:P87"/>
    <mergeCell ref="Q84:Q87"/>
    <mergeCell ref="R84:R87"/>
    <mergeCell ref="L88:L90"/>
    <mergeCell ref="M88:M90"/>
    <mergeCell ref="N88:N90"/>
    <mergeCell ref="O88:O90"/>
    <mergeCell ref="P88:P90"/>
    <mergeCell ref="Q88:Q90"/>
    <mergeCell ref="R88:R90"/>
    <mergeCell ref="L91:L92"/>
    <mergeCell ref="M91:M92"/>
    <mergeCell ref="N91:N92"/>
    <mergeCell ref="O91:O92"/>
    <mergeCell ref="P91:P92"/>
    <mergeCell ref="Q91:Q92"/>
    <mergeCell ref="R91:R92"/>
    <mergeCell ref="L93:L97"/>
    <mergeCell ref="M93:M97"/>
    <mergeCell ref="N93:N97"/>
    <mergeCell ref="O93:O97"/>
    <mergeCell ref="P93:P97"/>
    <mergeCell ref="Q93:Q97"/>
    <mergeCell ref="R93:R97"/>
    <mergeCell ref="A91:A92"/>
    <mergeCell ref="B91:B92"/>
    <mergeCell ref="C91:C92"/>
    <mergeCell ref="D91:D92"/>
    <mergeCell ref="E91:E92"/>
    <mergeCell ref="F91:F92"/>
    <mergeCell ref="G91:G92"/>
    <mergeCell ref="A93:A97"/>
    <mergeCell ref="B93:B97"/>
    <mergeCell ref="C93:C97"/>
    <mergeCell ref="D93:D97"/>
    <mergeCell ref="E93:E97"/>
    <mergeCell ref="F93:F97"/>
    <mergeCell ref="G93:G97"/>
    <mergeCell ref="J93:J97"/>
    <mergeCell ref="K93:K97"/>
    <mergeCell ref="J91:J92"/>
    <mergeCell ref="M98:M99"/>
    <mergeCell ref="N98:N99"/>
    <mergeCell ref="O98:O99"/>
    <mergeCell ref="P98:P99"/>
    <mergeCell ref="Q98:Q99"/>
    <mergeCell ref="R98:R99"/>
    <mergeCell ref="A98:A99"/>
    <mergeCell ref="B98:B99"/>
    <mergeCell ref="C98:C99"/>
    <mergeCell ref="D98:D99"/>
    <mergeCell ref="E98:E99"/>
    <mergeCell ref="F98:F99"/>
    <mergeCell ref="G98:G99"/>
    <mergeCell ref="H98:H99"/>
    <mergeCell ref="I98:I99"/>
    <mergeCell ref="K100:K105"/>
    <mergeCell ref="L100:L105"/>
    <mergeCell ref="B100:B105"/>
    <mergeCell ref="C100:C105"/>
    <mergeCell ref="D100:D105"/>
    <mergeCell ref="E100:E105"/>
    <mergeCell ref="F100:F105"/>
    <mergeCell ref="G100:G105"/>
    <mergeCell ref="J98:J99"/>
    <mergeCell ref="K98:K99"/>
    <mergeCell ref="L98:L99"/>
    <mergeCell ref="A100:A105"/>
    <mergeCell ref="A106:A108"/>
    <mergeCell ref="B106:B108"/>
    <mergeCell ref="C106:C108"/>
    <mergeCell ref="D106:D108"/>
    <mergeCell ref="E106:E108"/>
    <mergeCell ref="F106:F108"/>
    <mergeCell ref="G106:G108"/>
    <mergeCell ref="J106:J108"/>
    <mergeCell ref="J100:J105"/>
    <mergeCell ref="K106:K108"/>
    <mergeCell ref="L106:L108"/>
    <mergeCell ref="M106:M108"/>
    <mergeCell ref="N106:N108"/>
    <mergeCell ref="O106:O108"/>
    <mergeCell ref="P106:P108"/>
    <mergeCell ref="Q106:Q108"/>
    <mergeCell ref="R106:R108"/>
    <mergeCell ref="A109:A112"/>
    <mergeCell ref="B109:B112"/>
    <mergeCell ref="C109:C112"/>
    <mergeCell ref="D109:D112"/>
    <mergeCell ref="E109:E112"/>
    <mergeCell ref="F109:F112"/>
    <mergeCell ref="G109:G112"/>
    <mergeCell ref="J109:J112"/>
    <mergeCell ref="K109:K112"/>
    <mergeCell ref="F117:F119"/>
    <mergeCell ref="G117:G119"/>
    <mergeCell ref="J117:J119"/>
    <mergeCell ref="K117:K119"/>
    <mergeCell ref="E113:E116"/>
    <mergeCell ref="F113:F116"/>
    <mergeCell ref="A120:A123"/>
    <mergeCell ref="B120:B123"/>
    <mergeCell ref="C120:C123"/>
    <mergeCell ref="D120:D123"/>
    <mergeCell ref="E120:E123"/>
    <mergeCell ref="F120:F123"/>
    <mergeCell ref="G120:G123"/>
    <mergeCell ref="J120:J123"/>
    <mergeCell ref="K120:K123"/>
    <mergeCell ref="A113:A116"/>
    <mergeCell ref="B113:B116"/>
    <mergeCell ref="C113:C116"/>
    <mergeCell ref="D113:D116"/>
    <mergeCell ref="A117:A119"/>
    <mergeCell ref="B117:B119"/>
    <mergeCell ref="C117:C119"/>
    <mergeCell ref="D117:D119"/>
    <mergeCell ref="E117:E119"/>
    <mergeCell ref="K131:K134"/>
    <mergeCell ref="L131:L134"/>
    <mergeCell ref="M131:M134"/>
    <mergeCell ref="N131:N134"/>
    <mergeCell ref="O131:O134"/>
    <mergeCell ref="P131:P134"/>
    <mergeCell ref="Q131:Q134"/>
    <mergeCell ref="R131:R134"/>
    <mergeCell ref="B131:B134"/>
    <mergeCell ref="C131:C134"/>
    <mergeCell ref="D131:D134"/>
    <mergeCell ref="E131:E134"/>
    <mergeCell ref="F131:F134"/>
    <mergeCell ref="G131:G134"/>
    <mergeCell ref="H131:H132"/>
    <mergeCell ref="I131:I132"/>
    <mergeCell ref="J131:J134"/>
    <mergeCell ref="B135:B139"/>
    <mergeCell ref="C135:C139"/>
    <mergeCell ref="D135:D139"/>
    <mergeCell ref="E135:E139"/>
    <mergeCell ref="F135:F139"/>
    <mergeCell ref="G135:G139"/>
    <mergeCell ref="H135:H136"/>
    <mergeCell ref="J135:J139"/>
    <mergeCell ref="K135:K139"/>
    <mergeCell ref="L135:L139"/>
    <mergeCell ref="M135:M139"/>
    <mergeCell ref="N135:N139"/>
    <mergeCell ref="O135:O139"/>
    <mergeCell ref="P135:P139"/>
    <mergeCell ref="Q135:Q139"/>
    <mergeCell ref="R135:R139"/>
    <mergeCell ref="A140:A142"/>
    <mergeCell ref="B140:B142"/>
    <mergeCell ref="C140:C142"/>
    <mergeCell ref="D140:D142"/>
    <mergeCell ref="E140:E142"/>
    <mergeCell ref="F140:F142"/>
    <mergeCell ref="G140:G142"/>
    <mergeCell ref="H140:H141"/>
    <mergeCell ref="I140:I141"/>
    <mergeCell ref="J140:J142"/>
    <mergeCell ref="K140:K142"/>
    <mergeCell ref="L140:L142"/>
    <mergeCell ref="M140:M142"/>
    <mergeCell ref="N140:N142"/>
    <mergeCell ref="O140:O142"/>
    <mergeCell ref="P140:P142"/>
    <mergeCell ref="Q140:Q142"/>
    <mergeCell ref="R140:R142"/>
    <mergeCell ref="K143:K145"/>
    <mergeCell ref="L143:L145"/>
    <mergeCell ref="M143:M145"/>
    <mergeCell ref="N143:N145"/>
    <mergeCell ref="O143:O145"/>
    <mergeCell ref="P143:P145"/>
    <mergeCell ref="Q143:Q145"/>
    <mergeCell ref="R143:R145"/>
    <mergeCell ref="B143:B145"/>
    <mergeCell ref="C143:C145"/>
    <mergeCell ref="D143:D145"/>
    <mergeCell ref="E143:E145"/>
    <mergeCell ref="F143:F145"/>
    <mergeCell ref="G143:G145"/>
    <mergeCell ref="H143:H144"/>
    <mergeCell ref="I143:I144"/>
    <mergeCell ref="J143:J145"/>
    <mergeCell ref="R146:R149"/>
    <mergeCell ref="B146:B149"/>
    <mergeCell ref="C146:C149"/>
    <mergeCell ref="D146:D149"/>
    <mergeCell ref="E146:E149"/>
    <mergeCell ref="F146:F149"/>
    <mergeCell ref="G146:G149"/>
    <mergeCell ref="H146:H147"/>
    <mergeCell ref="I146:I147"/>
    <mergeCell ref="J146:J149"/>
    <mergeCell ref="M152:N152"/>
    <mergeCell ref="O152:P152"/>
    <mergeCell ref="K146:K149"/>
    <mergeCell ref="L146:L149"/>
    <mergeCell ref="M146:M149"/>
    <mergeCell ref="N146:N149"/>
    <mergeCell ref="O146:O149"/>
    <mergeCell ref="P146:P149"/>
    <mergeCell ref="Q146:Q14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dimension ref="A2:U106"/>
  <sheetViews>
    <sheetView topLeftCell="A100" zoomScale="80" zoomScaleNormal="8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 min="19" max="21" width="9" customWidth="1"/>
    <col min="259" max="259" width="4.140625" customWidth="1"/>
    <col min="260" max="260" width="5.5703125" customWidth="1"/>
    <col min="261" max="261" width="6.140625" customWidth="1"/>
    <col min="262" max="262" width="4.7109375" customWidth="1"/>
    <col min="263" max="263" width="15.42578125" customWidth="1"/>
    <col min="264" max="264" width="48" customWidth="1"/>
    <col min="265" max="265" width="53.85546875" customWidth="1"/>
    <col min="266" max="266" width="26.42578125" customWidth="1"/>
    <col min="267" max="267" width="21.42578125" customWidth="1"/>
    <col min="268" max="268" width="23.5703125" customWidth="1"/>
    <col min="269" max="269" width="19.140625" customWidth="1"/>
    <col min="270" max="270" width="19.140625" bestFit="1" customWidth="1"/>
    <col min="271" max="271" width="9.140625" customWidth="1"/>
    <col min="272" max="272" width="11.85546875" customWidth="1"/>
    <col min="273" max="273" width="11.7109375" customWidth="1"/>
    <col min="274" max="274" width="9" bestFit="1" customWidth="1"/>
    <col min="275" max="277" width="9" customWidth="1"/>
    <col min="515" max="515" width="4.140625" customWidth="1"/>
    <col min="516" max="516" width="5.5703125" customWidth="1"/>
    <col min="517" max="517" width="6.140625" customWidth="1"/>
    <col min="518" max="518" width="4.7109375" customWidth="1"/>
    <col min="519" max="519" width="15.42578125" customWidth="1"/>
    <col min="520" max="520" width="48" customWidth="1"/>
    <col min="521" max="521" width="53.85546875" customWidth="1"/>
    <col min="522" max="522" width="26.42578125" customWidth="1"/>
    <col min="523" max="523" width="21.42578125" customWidth="1"/>
    <col min="524" max="524" width="23.5703125" customWidth="1"/>
    <col min="525" max="525" width="19.140625" customWidth="1"/>
    <col min="526" max="526" width="19.140625" bestFit="1" customWidth="1"/>
    <col min="527" max="527" width="9.140625" customWidth="1"/>
    <col min="528" max="528" width="11.85546875" customWidth="1"/>
    <col min="529" max="529" width="11.7109375" customWidth="1"/>
    <col min="530" max="530" width="9" bestFit="1" customWidth="1"/>
    <col min="531" max="533" width="9" customWidth="1"/>
    <col min="771" max="771" width="4.140625" customWidth="1"/>
    <col min="772" max="772" width="5.5703125" customWidth="1"/>
    <col min="773" max="773" width="6.140625" customWidth="1"/>
    <col min="774" max="774" width="4.7109375" customWidth="1"/>
    <col min="775" max="775" width="15.42578125" customWidth="1"/>
    <col min="776" max="776" width="48" customWidth="1"/>
    <col min="777" max="777" width="53.85546875" customWidth="1"/>
    <col min="778" max="778" width="26.42578125" customWidth="1"/>
    <col min="779" max="779" width="21.42578125" customWidth="1"/>
    <col min="780" max="780" width="23.5703125" customWidth="1"/>
    <col min="781" max="781" width="19.140625" customWidth="1"/>
    <col min="782" max="782" width="19.140625" bestFit="1" customWidth="1"/>
    <col min="783" max="783" width="9.140625" customWidth="1"/>
    <col min="784" max="784" width="11.85546875" customWidth="1"/>
    <col min="785" max="785" width="11.7109375" customWidth="1"/>
    <col min="786" max="786" width="9" bestFit="1" customWidth="1"/>
    <col min="787" max="789" width="9" customWidth="1"/>
    <col min="1027" max="1027" width="4.140625" customWidth="1"/>
    <col min="1028" max="1028" width="5.5703125" customWidth="1"/>
    <col min="1029" max="1029" width="6.140625" customWidth="1"/>
    <col min="1030" max="1030" width="4.7109375" customWidth="1"/>
    <col min="1031" max="1031" width="15.42578125" customWidth="1"/>
    <col min="1032" max="1032" width="48" customWidth="1"/>
    <col min="1033" max="1033" width="53.85546875" customWidth="1"/>
    <col min="1034" max="1034" width="26.42578125" customWidth="1"/>
    <col min="1035" max="1035" width="21.42578125" customWidth="1"/>
    <col min="1036" max="1036" width="23.5703125" customWidth="1"/>
    <col min="1037" max="1037" width="19.140625" customWidth="1"/>
    <col min="1038" max="1038" width="19.140625" bestFit="1" customWidth="1"/>
    <col min="1039" max="1039" width="9.140625" customWidth="1"/>
    <col min="1040" max="1040" width="11.85546875" customWidth="1"/>
    <col min="1041" max="1041" width="11.7109375" customWidth="1"/>
    <col min="1042" max="1042" width="9" bestFit="1" customWidth="1"/>
    <col min="1043" max="1045" width="9" customWidth="1"/>
    <col min="1283" max="1283" width="4.140625" customWidth="1"/>
    <col min="1284" max="1284" width="5.5703125" customWidth="1"/>
    <col min="1285" max="1285" width="6.140625" customWidth="1"/>
    <col min="1286" max="1286" width="4.7109375" customWidth="1"/>
    <col min="1287" max="1287" width="15.42578125" customWidth="1"/>
    <col min="1288" max="1288" width="48" customWidth="1"/>
    <col min="1289" max="1289" width="53.85546875" customWidth="1"/>
    <col min="1290" max="1290" width="26.42578125" customWidth="1"/>
    <col min="1291" max="1291" width="21.42578125" customWidth="1"/>
    <col min="1292" max="1292" width="23.5703125" customWidth="1"/>
    <col min="1293" max="1293" width="19.140625" customWidth="1"/>
    <col min="1294" max="1294" width="19.140625" bestFit="1" customWidth="1"/>
    <col min="1295" max="1295" width="9.140625" customWidth="1"/>
    <col min="1296" max="1296" width="11.85546875" customWidth="1"/>
    <col min="1297" max="1297" width="11.7109375" customWidth="1"/>
    <col min="1298" max="1298" width="9" bestFit="1" customWidth="1"/>
    <col min="1299" max="1301" width="9" customWidth="1"/>
    <col min="1539" max="1539" width="4.140625" customWidth="1"/>
    <col min="1540" max="1540" width="5.5703125" customWidth="1"/>
    <col min="1541" max="1541" width="6.140625" customWidth="1"/>
    <col min="1542" max="1542" width="4.7109375" customWidth="1"/>
    <col min="1543" max="1543" width="15.42578125" customWidth="1"/>
    <col min="1544" max="1544" width="48" customWidth="1"/>
    <col min="1545" max="1545" width="53.85546875" customWidth="1"/>
    <col min="1546" max="1546" width="26.42578125" customWidth="1"/>
    <col min="1547" max="1547" width="21.42578125" customWidth="1"/>
    <col min="1548" max="1548" width="23.5703125" customWidth="1"/>
    <col min="1549" max="1549" width="19.140625" customWidth="1"/>
    <col min="1550" max="1550" width="19.140625" bestFit="1" customWidth="1"/>
    <col min="1551" max="1551" width="9.140625" customWidth="1"/>
    <col min="1552" max="1552" width="11.85546875" customWidth="1"/>
    <col min="1553" max="1553" width="11.7109375" customWidth="1"/>
    <col min="1554" max="1554" width="9" bestFit="1" customWidth="1"/>
    <col min="1555" max="1557" width="9" customWidth="1"/>
    <col min="1795" max="1795" width="4.140625" customWidth="1"/>
    <col min="1796" max="1796" width="5.5703125" customWidth="1"/>
    <col min="1797" max="1797" width="6.140625" customWidth="1"/>
    <col min="1798" max="1798" width="4.7109375" customWidth="1"/>
    <col min="1799" max="1799" width="15.42578125" customWidth="1"/>
    <col min="1800" max="1800" width="48" customWidth="1"/>
    <col min="1801" max="1801" width="53.85546875" customWidth="1"/>
    <col min="1802" max="1802" width="26.42578125" customWidth="1"/>
    <col min="1803" max="1803" width="21.42578125" customWidth="1"/>
    <col min="1804" max="1804" width="23.5703125" customWidth="1"/>
    <col min="1805" max="1805" width="19.140625" customWidth="1"/>
    <col min="1806" max="1806" width="19.140625" bestFit="1" customWidth="1"/>
    <col min="1807" max="1807" width="9.140625" customWidth="1"/>
    <col min="1808" max="1808" width="11.85546875" customWidth="1"/>
    <col min="1809" max="1809" width="11.7109375" customWidth="1"/>
    <col min="1810" max="1810" width="9" bestFit="1" customWidth="1"/>
    <col min="1811" max="1813" width="9" customWidth="1"/>
    <col min="2051" max="2051" width="4.140625" customWidth="1"/>
    <col min="2052" max="2052" width="5.5703125" customWidth="1"/>
    <col min="2053" max="2053" width="6.140625" customWidth="1"/>
    <col min="2054" max="2054" width="4.7109375" customWidth="1"/>
    <col min="2055" max="2055" width="15.42578125" customWidth="1"/>
    <col min="2056" max="2056" width="48" customWidth="1"/>
    <col min="2057" max="2057" width="53.85546875" customWidth="1"/>
    <col min="2058" max="2058" width="26.42578125" customWidth="1"/>
    <col min="2059" max="2059" width="21.42578125" customWidth="1"/>
    <col min="2060" max="2060" width="23.5703125" customWidth="1"/>
    <col min="2061" max="2061" width="19.140625" customWidth="1"/>
    <col min="2062" max="2062" width="19.140625" bestFit="1" customWidth="1"/>
    <col min="2063" max="2063" width="9.140625" customWidth="1"/>
    <col min="2064" max="2064" width="11.85546875" customWidth="1"/>
    <col min="2065" max="2065" width="11.7109375" customWidth="1"/>
    <col min="2066" max="2066" width="9" bestFit="1" customWidth="1"/>
    <col min="2067" max="2069" width="9" customWidth="1"/>
    <col min="2307" max="2307" width="4.140625" customWidth="1"/>
    <col min="2308" max="2308" width="5.5703125" customWidth="1"/>
    <col min="2309" max="2309" width="6.140625" customWidth="1"/>
    <col min="2310" max="2310" width="4.7109375" customWidth="1"/>
    <col min="2311" max="2311" width="15.42578125" customWidth="1"/>
    <col min="2312" max="2312" width="48" customWidth="1"/>
    <col min="2313" max="2313" width="53.85546875" customWidth="1"/>
    <col min="2314" max="2314" width="26.42578125" customWidth="1"/>
    <col min="2315" max="2315" width="21.42578125" customWidth="1"/>
    <col min="2316" max="2316" width="23.5703125" customWidth="1"/>
    <col min="2317" max="2317" width="19.140625" customWidth="1"/>
    <col min="2318" max="2318" width="19.140625" bestFit="1" customWidth="1"/>
    <col min="2319" max="2319" width="9.140625" customWidth="1"/>
    <col min="2320" max="2320" width="11.85546875" customWidth="1"/>
    <col min="2321" max="2321" width="11.7109375" customWidth="1"/>
    <col min="2322" max="2322" width="9" bestFit="1" customWidth="1"/>
    <col min="2323" max="2325" width="9" customWidth="1"/>
    <col min="2563" max="2563" width="4.140625" customWidth="1"/>
    <col min="2564" max="2564" width="5.5703125" customWidth="1"/>
    <col min="2565" max="2565" width="6.140625" customWidth="1"/>
    <col min="2566" max="2566" width="4.7109375" customWidth="1"/>
    <col min="2567" max="2567" width="15.42578125" customWidth="1"/>
    <col min="2568" max="2568" width="48" customWidth="1"/>
    <col min="2569" max="2569" width="53.85546875" customWidth="1"/>
    <col min="2570" max="2570" width="26.42578125" customWidth="1"/>
    <col min="2571" max="2571" width="21.42578125" customWidth="1"/>
    <col min="2572" max="2572" width="23.5703125" customWidth="1"/>
    <col min="2573" max="2573" width="19.140625" customWidth="1"/>
    <col min="2574" max="2574" width="19.140625" bestFit="1" customWidth="1"/>
    <col min="2575" max="2575" width="9.140625" customWidth="1"/>
    <col min="2576" max="2576" width="11.85546875" customWidth="1"/>
    <col min="2577" max="2577" width="11.7109375" customWidth="1"/>
    <col min="2578" max="2578" width="9" bestFit="1" customWidth="1"/>
    <col min="2579" max="2581" width="9" customWidth="1"/>
    <col min="2819" max="2819" width="4.140625" customWidth="1"/>
    <col min="2820" max="2820" width="5.5703125" customWidth="1"/>
    <col min="2821" max="2821" width="6.140625" customWidth="1"/>
    <col min="2822" max="2822" width="4.7109375" customWidth="1"/>
    <col min="2823" max="2823" width="15.42578125" customWidth="1"/>
    <col min="2824" max="2824" width="48" customWidth="1"/>
    <col min="2825" max="2825" width="53.85546875" customWidth="1"/>
    <col min="2826" max="2826" width="26.42578125" customWidth="1"/>
    <col min="2827" max="2827" width="21.42578125" customWidth="1"/>
    <col min="2828" max="2828" width="23.5703125" customWidth="1"/>
    <col min="2829" max="2829" width="19.140625" customWidth="1"/>
    <col min="2830" max="2830" width="19.140625" bestFit="1" customWidth="1"/>
    <col min="2831" max="2831" width="9.140625" customWidth="1"/>
    <col min="2832" max="2832" width="11.85546875" customWidth="1"/>
    <col min="2833" max="2833" width="11.7109375" customWidth="1"/>
    <col min="2834" max="2834" width="9" bestFit="1" customWidth="1"/>
    <col min="2835" max="2837" width="9" customWidth="1"/>
    <col min="3075" max="3075" width="4.140625" customWidth="1"/>
    <col min="3076" max="3076" width="5.5703125" customWidth="1"/>
    <col min="3077" max="3077" width="6.140625" customWidth="1"/>
    <col min="3078" max="3078" width="4.7109375" customWidth="1"/>
    <col min="3079" max="3079" width="15.42578125" customWidth="1"/>
    <col min="3080" max="3080" width="48" customWidth="1"/>
    <col min="3081" max="3081" width="53.85546875" customWidth="1"/>
    <col min="3082" max="3082" width="26.42578125" customWidth="1"/>
    <col min="3083" max="3083" width="21.42578125" customWidth="1"/>
    <col min="3084" max="3084" width="23.5703125" customWidth="1"/>
    <col min="3085" max="3085" width="19.140625" customWidth="1"/>
    <col min="3086" max="3086" width="19.140625" bestFit="1" customWidth="1"/>
    <col min="3087" max="3087" width="9.140625" customWidth="1"/>
    <col min="3088" max="3088" width="11.85546875" customWidth="1"/>
    <col min="3089" max="3089" width="11.7109375" customWidth="1"/>
    <col min="3090" max="3090" width="9" bestFit="1" customWidth="1"/>
    <col min="3091" max="3093" width="9" customWidth="1"/>
    <col min="3331" max="3331" width="4.140625" customWidth="1"/>
    <col min="3332" max="3332" width="5.5703125" customWidth="1"/>
    <col min="3333" max="3333" width="6.140625" customWidth="1"/>
    <col min="3334" max="3334" width="4.7109375" customWidth="1"/>
    <col min="3335" max="3335" width="15.42578125" customWidth="1"/>
    <col min="3336" max="3336" width="48" customWidth="1"/>
    <col min="3337" max="3337" width="53.85546875" customWidth="1"/>
    <col min="3338" max="3338" width="26.42578125" customWidth="1"/>
    <col min="3339" max="3339" width="21.42578125" customWidth="1"/>
    <col min="3340" max="3340" width="23.5703125" customWidth="1"/>
    <col min="3341" max="3341" width="19.140625" customWidth="1"/>
    <col min="3342" max="3342" width="19.140625" bestFit="1" customWidth="1"/>
    <col min="3343" max="3343" width="9.140625" customWidth="1"/>
    <col min="3344" max="3344" width="11.85546875" customWidth="1"/>
    <col min="3345" max="3345" width="11.7109375" customWidth="1"/>
    <col min="3346" max="3346" width="9" bestFit="1" customWidth="1"/>
    <col min="3347" max="3349" width="9" customWidth="1"/>
    <col min="3587" max="3587" width="4.140625" customWidth="1"/>
    <col min="3588" max="3588" width="5.5703125" customWidth="1"/>
    <col min="3589" max="3589" width="6.140625" customWidth="1"/>
    <col min="3590" max="3590" width="4.7109375" customWidth="1"/>
    <col min="3591" max="3591" width="15.42578125" customWidth="1"/>
    <col min="3592" max="3592" width="48" customWidth="1"/>
    <col min="3593" max="3593" width="53.85546875" customWidth="1"/>
    <col min="3594" max="3594" width="26.42578125" customWidth="1"/>
    <col min="3595" max="3595" width="21.42578125" customWidth="1"/>
    <col min="3596" max="3596" width="23.5703125" customWidth="1"/>
    <col min="3597" max="3597" width="19.140625" customWidth="1"/>
    <col min="3598" max="3598" width="19.140625" bestFit="1" customWidth="1"/>
    <col min="3599" max="3599" width="9.140625" customWidth="1"/>
    <col min="3600" max="3600" width="11.85546875" customWidth="1"/>
    <col min="3601" max="3601" width="11.7109375" customWidth="1"/>
    <col min="3602" max="3602" width="9" bestFit="1" customWidth="1"/>
    <col min="3603" max="3605" width="9" customWidth="1"/>
    <col min="3843" max="3843" width="4.140625" customWidth="1"/>
    <col min="3844" max="3844" width="5.5703125" customWidth="1"/>
    <col min="3845" max="3845" width="6.140625" customWidth="1"/>
    <col min="3846" max="3846" width="4.7109375" customWidth="1"/>
    <col min="3847" max="3847" width="15.42578125" customWidth="1"/>
    <col min="3848" max="3848" width="48" customWidth="1"/>
    <col min="3849" max="3849" width="53.85546875" customWidth="1"/>
    <col min="3850" max="3850" width="26.42578125" customWidth="1"/>
    <col min="3851" max="3851" width="21.42578125" customWidth="1"/>
    <col min="3852" max="3852" width="23.5703125" customWidth="1"/>
    <col min="3853" max="3853" width="19.140625" customWidth="1"/>
    <col min="3854" max="3854" width="19.140625" bestFit="1" customWidth="1"/>
    <col min="3855" max="3855" width="9.140625" customWidth="1"/>
    <col min="3856" max="3856" width="11.85546875" customWidth="1"/>
    <col min="3857" max="3857" width="11.7109375" customWidth="1"/>
    <col min="3858" max="3858" width="9" bestFit="1" customWidth="1"/>
    <col min="3859" max="3861" width="9" customWidth="1"/>
    <col min="4099" max="4099" width="4.140625" customWidth="1"/>
    <col min="4100" max="4100" width="5.5703125" customWidth="1"/>
    <col min="4101" max="4101" width="6.140625" customWidth="1"/>
    <col min="4102" max="4102" width="4.7109375" customWidth="1"/>
    <col min="4103" max="4103" width="15.42578125" customWidth="1"/>
    <col min="4104" max="4104" width="48" customWidth="1"/>
    <col min="4105" max="4105" width="53.85546875" customWidth="1"/>
    <col min="4106" max="4106" width="26.42578125" customWidth="1"/>
    <col min="4107" max="4107" width="21.42578125" customWidth="1"/>
    <col min="4108" max="4108" width="23.5703125" customWidth="1"/>
    <col min="4109" max="4109" width="19.140625" customWidth="1"/>
    <col min="4110" max="4110" width="19.140625" bestFit="1" customWidth="1"/>
    <col min="4111" max="4111" width="9.140625" customWidth="1"/>
    <col min="4112" max="4112" width="11.85546875" customWidth="1"/>
    <col min="4113" max="4113" width="11.7109375" customWidth="1"/>
    <col min="4114" max="4114" width="9" bestFit="1" customWidth="1"/>
    <col min="4115" max="4117" width="9" customWidth="1"/>
    <col min="4355" max="4355" width="4.140625" customWidth="1"/>
    <col min="4356" max="4356" width="5.5703125" customWidth="1"/>
    <col min="4357" max="4357" width="6.140625" customWidth="1"/>
    <col min="4358" max="4358" width="4.7109375" customWidth="1"/>
    <col min="4359" max="4359" width="15.42578125" customWidth="1"/>
    <col min="4360" max="4360" width="48" customWidth="1"/>
    <col min="4361" max="4361" width="53.85546875" customWidth="1"/>
    <col min="4362" max="4362" width="26.42578125" customWidth="1"/>
    <col min="4363" max="4363" width="21.42578125" customWidth="1"/>
    <col min="4364" max="4364" width="23.5703125" customWidth="1"/>
    <col min="4365" max="4365" width="19.140625" customWidth="1"/>
    <col min="4366" max="4366" width="19.140625" bestFit="1" customWidth="1"/>
    <col min="4367" max="4367" width="9.140625" customWidth="1"/>
    <col min="4368" max="4368" width="11.85546875" customWidth="1"/>
    <col min="4369" max="4369" width="11.7109375" customWidth="1"/>
    <col min="4370" max="4370" width="9" bestFit="1" customWidth="1"/>
    <col min="4371" max="4373" width="9" customWidth="1"/>
    <col min="4611" max="4611" width="4.140625" customWidth="1"/>
    <col min="4612" max="4612" width="5.5703125" customWidth="1"/>
    <col min="4613" max="4613" width="6.140625" customWidth="1"/>
    <col min="4614" max="4614" width="4.7109375" customWidth="1"/>
    <col min="4615" max="4615" width="15.42578125" customWidth="1"/>
    <col min="4616" max="4616" width="48" customWidth="1"/>
    <col min="4617" max="4617" width="53.85546875" customWidth="1"/>
    <col min="4618" max="4618" width="26.42578125" customWidth="1"/>
    <col min="4619" max="4619" width="21.42578125" customWidth="1"/>
    <col min="4620" max="4620" width="23.5703125" customWidth="1"/>
    <col min="4621" max="4621" width="19.140625" customWidth="1"/>
    <col min="4622" max="4622" width="19.140625" bestFit="1" customWidth="1"/>
    <col min="4623" max="4623" width="9.140625" customWidth="1"/>
    <col min="4624" max="4624" width="11.85546875" customWidth="1"/>
    <col min="4625" max="4625" width="11.7109375" customWidth="1"/>
    <col min="4626" max="4626" width="9" bestFit="1" customWidth="1"/>
    <col min="4627" max="4629" width="9" customWidth="1"/>
    <col min="4867" max="4867" width="4.140625" customWidth="1"/>
    <col min="4868" max="4868" width="5.5703125" customWidth="1"/>
    <col min="4869" max="4869" width="6.140625" customWidth="1"/>
    <col min="4870" max="4870" width="4.7109375" customWidth="1"/>
    <col min="4871" max="4871" width="15.42578125" customWidth="1"/>
    <col min="4872" max="4872" width="48" customWidth="1"/>
    <col min="4873" max="4873" width="53.85546875" customWidth="1"/>
    <col min="4874" max="4874" width="26.42578125" customWidth="1"/>
    <col min="4875" max="4875" width="21.42578125" customWidth="1"/>
    <col min="4876" max="4876" width="23.5703125" customWidth="1"/>
    <col min="4877" max="4877" width="19.140625" customWidth="1"/>
    <col min="4878" max="4878" width="19.140625" bestFit="1" customWidth="1"/>
    <col min="4879" max="4879" width="9.140625" customWidth="1"/>
    <col min="4880" max="4880" width="11.85546875" customWidth="1"/>
    <col min="4881" max="4881" width="11.7109375" customWidth="1"/>
    <col min="4882" max="4882" width="9" bestFit="1" customWidth="1"/>
    <col min="4883" max="4885" width="9" customWidth="1"/>
    <col min="5123" max="5123" width="4.140625" customWidth="1"/>
    <col min="5124" max="5124" width="5.5703125" customWidth="1"/>
    <col min="5125" max="5125" width="6.140625" customWidth="1"/>
    <col min="5126" max="5126" width="4.7109375" customWidth="1"/>
    <col min="5127" max="5127" width="15.42578125" customWidth="1"/>
    <col min="5128" max="5128" width="48" customWidth="1"/>
    <col min="5129" max="5129" width="53.85546875" customWidth="1"/>
    <col min="5130" max="5130" width="26.42578125" customWidth="1"/>
    <col min="5131" max="5131" width="21.42578125" customWidth="1"/>
    <col min="5132" max="5132" width="23.5703125" customWidth="1"/>
    <col min="5133" max="5133" width="19.140625" customWidth="1"/>
    <col min="5134" max="5134" width="19.140625" bestFit="1" customWidth="1"/>
    <col min="5135" max="5135" width="9.140625" customWidth="1"/>
    <col min="5136" max="5136" width="11.85546875" customWidth="1"/>
    <col min="5137" max="5137" width="11.7109375" customWidth="1"/>
    <col min="5138" max="5138" width="9" bestFit="1" customWidth="1"/>
    <col min="5139" max="5141" width="9" customWidth="1"/>
    <col min="5379" max="5379" width="4.140625" customWidth="1"/>
    <col min="5380" max="5380" width="5.5703125" customWidth="1"/>
    <col min="5381" max="5381" width="6.140625" customWidth="1"/>
    <col min="5382" max="5382" width="4.7109375" customWidth="1"/>
    <col min="5383" max="5383" width="15.42578125" customWidth="1"/>
    <col min="5384" max="5384" width="48" customWidth="1"/>
    <col min="5385" max="5385" width="53.85546875" customWidth="1"/>
    <col min="5386" max="5386" width="26.42578125" customWidth="1"/>
    <col min="5387" max="5387" width="21.42578125" customWidth="1"/>
    <col min="5388" max="5388" width="23.5703125" customWidth="1"/>
    <col min="5389" max="5389" width="19.140625" customWidth="1"/>
    <col min="5390" max="5390" width="19.140625" bestFit="1" customWidth="1"/>
    <col min="5391" max="5391" width="9.140625" customWidth="1"/>
    <col min="5392" max="5392" width="11.85546875" customWidth="1"/>
    <col min="5393" max="5393" width="11.7109375" customWidth="1"/>
    <col min="5394" max="5394" width="9" bestFit="1" customWidth="1"/>
    <col min="5395" max="5397" width="9" customWidth="1"/>
    <col min="5635" max="5635" width="4.140625" customWidth="1"/>
    <col min="5636" max="5636" width="5.5703125" customWidth="1"/>
    <col min="5637" max="5637" width="6.140625" customWidth="1"/>
    <col min="5638" max="5638" width="4.7109375" customWidth="1"/>
    <col min="5639" max="5639" width="15.42578125" customWidth="1"/>
    <col min="5640" max="5640" width="48" customWidth="1"/>
    <col min="5641" max="5641" width="53.85546875" customWidth="1"/>
    <col min="5642" max="5642" width="26.42578125" customWidth="1"/>
    <col min="5643" max="5643" width="21.42578125" customWidth="1"/>
    <col min="5644" max="5644" width="23.5703125" customWidth="1"/>
    <col min="5645" max="5645" width="19.140625" customWidth="1"/>
    <col min="5646" max="5646" width="19.140625" bestFit="1" customWidth="1"/>
    <col min="5647" max="5647" width="9.140625" customWidth="1"/>
    <col min="5648" max="5648" width="11.85546875" customWidth="1"/>
    <col min="5649" max="5649" width="11.7109375" customWidth="1"/>
    <col min="5650" max="5650" width="9" bestFit="1" customWidth="1"/>
    <col min="5651" max="5653" width="9" customWidth="1"/>
    <col min="5891" max="5891" width="4.140625" customWidth="1"/>
    <col min="5892" max="5892" width="5.5703125" customWidth="1"/>
    <col min="5893" max="5893" width="6.140625" customWidth="1"/>
    <col min="5894" max="5894" width="4.7109375" customWidth="1"/>
    <col min="5895" max="5895" width="15.42578125" customWidth="1"/>
    <col min="5896" max="5896" width="48" customWidth="1"/>
    <col min="5897" max="5897" width="53.85546875" customWidth="1"/>
    <col min="5898" max="5898" width="26.42578125" customWidth="1"/>
    <col min="5899" max="5899" width="21.42578125" customWidth="1"/>
    <col min="5900" max="5900" width="23.5703125" customWidth="1"/>
    <col min="5901" max="5901" width="19.140625" customWidth="1"/>
    <col min="5902" max="5902" width="19.140625" bestFit="1" customWidth="1"/>
    <col min="5903" max="5903" width="9.140625" customWidth="1"/>
    <col min="5904" max="5904" width="11.85546875" customWidth="1"/>
    <col min="5905" max="5905" width="11.7109375" customWidth="1"/>
    <col min="5906" max="5906" width="9" bestFit="1" customWidth="1"/>
    <col min="5907" max="5909" width="9" customWidth="1"/>
    <col min="6147" max="6147" width="4.140625" customWidth="1"/>
    <col min="6148" max="6148" width="5.5703125" customWidth="1"/>
    <col min="6149" max="6149" width="6.140625" customWidth="1"/>
    <col min="6150" max="6150" width="4.7109375" customWidth="1"/>
    <col min="6151" max="6151" width="15.42578125" customWidth="1"/>
    <col min="6152" max="6152" width="48" customWidth="1"/>
    <col min="6153" max="6153" width="53.85546875" customWidth="1"/>
    <col min="6154" max="6154" width="26.42578125" customWidth="1"/>
    <col min="6155" max="6155" width="21.42578125" customWidth="1"/>
    <col min="6156" max="6156" width="23.5703125" customWidth="1"/>
    <col min="6157" max="6157" width="19.140625" customWidth="1"/>
    <col min="6158" max="6158" width="19.140625" bestFit="1" customWidth="1"/>
    <col min="6159" max="6159" width="9.140625" customWidth="1"/>
    <col min="6160" max="6160" width="11.85546875" customWidth="1"/>
    <col min="6161" max="6161" width="11.7109375" customWidth="1"/>
    <col min="6162" max="6162" width="9" bestFit="1" customWidth="1"/>
    <col min="6163" max="6165" width="9" customWidth="1"/>
    <col min="6403" max="6403" width="4.140625" customWidth="1"/>
    <col min="6404" max="6404" width="5.5703125" customWidth="1"/>
    <col min="6405" max="6405" width="6.140625" customWidth="1"/>
    <col min="6406" max="6406" width="4.7109375" customWidth="1"/>
    <col min="6407" max="6407" width="15.42578125" customWidth="1"/>
    <col min="6408" max="6408" width="48" customWidth="1"/>
    <col min="6409" max="6409" width="53.85546875" customWidth="1"/>
    <col min="6410" max="6410" width="26.42578125" customWidth="1"/>
    <col min="6411" max="6411" width="21.42578125" customWidth="1"/>
    <col min="6412" max="6412" width="23.5703125" customWidth="1"/>
    <col min="6413" max="6413" width="19.140625" customWidth="1"/>
    <col min="6414" max="6414" width="19.140625" bestFit="1" customWidth="1"/>
    <col min="6415" max="6415" width="9.140625" customWidth="1"/>
    <col min="6416" max="6416" width="11.85546875" customWidth="1"/>
    <col min="6417" max="6417" width="11.7109375" customWidth="1"/>
    <col min="6418" max="6418" width="9" bestFit="1" customWidth="1"/>
    <col min="6419" max="6421" width="9" customWidth="1"/>
    <col min="6659" max="6659" width="4.140625" customWidth="1"/>
    <col min="6660" max="6660" width="5.5703125" customWidth="1"/>
    <col min="6661" max="6661" width="6.140625" customWidth="1"/>
    <col min="6662" max="6662" width="4.7109375" customWidth="1"/>
    <col min="6663" max="6663" width="15.42578125" customWidth="1"/>
    <col min="6664" max="6664" width="48" customWidth="1"/>
    <col min="6665" max="6665" width="53.85546875" customWidth="1"/>
    <col min="6666" max="6666" width="26.42578125" customWidth="1"/>
    <col min="6667" max="6667" width="21.42578125" customWidth="1"/>
    <col min="6668" max="6668" width="23.5703125" customWidth="1"/>
    <col min="6669" max="6669" width="19.140625" customWidth="1"/>
    <col min="6670" max="6670" width="19.140625" bestFit="1" customWidth="1"/>
    <col min="6671" max="6671" width="9.140625" customWidth="1"/>
    <col min="6672" max="6672" width="11.85546875" customWidth="1"/>
    <col min="6673" max="6673" width="11.7109375" customWidth="1"/>
    <col min="6674" max="6674" width="9" bestFit="1" customWidth="1"/>
    <col min="6675" max="6677" width="9" customWidth="1"/>
    <col min="6915" max="6915" width="4.140625" customWidth="1"/>
    <col min="6916" max="6916" width="5.5703125" customWidth="1"/>
    <col min="6917" max="6917" width="6.140625" customWidth="1"/>
    <col min="6918" max="6918" width="4.7109375" customWidth="1"/>
    <col min="6919" max="6919" width="15.42578125" customWidth="1"/>
    <col min="6920" max="6920" width="48" customWidth="1"/>
    <col min="6921" max="6921" width="53.85546875" customWidth="1"/>
    <col min="6922" max="6922" width="26.42578125" customWidth="1"/>
    <col min="6923" max="6923" width="21.42578125" customWidth="1"/>
    <col min="6924" max="6924" width="23.5703125" customWidth="1"/>
    <col min="6925" max="6925" width="19.140625" customWidth="1"/>
    <col min="6926" max="6926" width="19.140625" bestFit="1" customWidth="1"/>
    <col min="6927" max="6927" width="9.140625" customWidth="1"/>
    <col min="6928" max="6928" width="11.85546875" customWidth="1"/>
    <col min="6929" max="6929" width="11.7109375" customWidth="1"/>
    <col min="6930" max="6930" width="9" bestFit="1" customWidth="1"/>
    <col min="6931" max="6933" width="9" customWidth="1"/>
    <col min="7171" max="7171" width="4.140625" customWidth="1"/>
    <col min="7172" max="7172" width="5.5703125" customWidth="1"/>
    <col min="7173" max="7173" width="6.140625" customWidth="1"/>
    <col min="7174" max="7174" width="4.7109375" customWidth="1"/>
    <col min="7175" max="7175" width="15.42578125" customWidth="1"/>
    <col min="7176" max="7176" width="48" customWidth="1"/>
    <col min="7177" max="7177" width="53.85546875" customWidth="1"/>
    <col min="7178" max="7178" width="26.42578125" customWidth="1"/>
    <col min="7179" max="7179" width="21.42578125" customWidth="1"/>
    <col min="7180" max="7180" width="23.5703125" customWidth="1"/>
    <col min="7181" max="7181" width="19.140625" customWidth="1"/>
    <col min="7182" max="7182" width="19.140625" bestFit="1" customWidth="1"/>
    <col min="7183" max="7183" width="9.140625" customWidth="1"/>
    <col min="7184" max="7184" width="11.85546875" customWidth="1"/>
    <col min="7185" max="7185" width="11.7109375" customWidth="1"/>
    <col min="7186" max="7186" width="9" bestFit="1" customWidth="1"/>
    <col min="7187" max="7189" width="9" customWidth="1"/>
    <col min="7427" max="7427" width="4.140625" customWidth="1"/>
    <col min="7428" max="7428" width="5.5703125" customWidth="1"/>
    <col min="7429" max="7429" width="6.140625" customWidth="1"/>
    <col min="7430" max="7430" width="4.7109375" customWidth="1"/>
    <col min="7431" max="7431" width="15.42578125" customWidth="1"/>
    <col min="7432" max="7432" width="48" customWidth="1"/>
    <col min="7433" max="7433" width="53.85546875" customWidth="1"/>
    <col min="7434" max="7434" width="26.42578125" customWidth="1"/>
    <col min="7435" max="7435" width="21.42578125" customWidth="1"/>
    <col min="7436" max="7436" width="23.5703125" customWidth="1"/>
    <col min="7437" max="7437" width="19.140625" customWidth="1"/>
    <col min="7438" max="7438" width="19.140625" bestFit="1" customWidth="1"/>
    <col min="7439" max="7439" width="9.140625" customWidth="1"/>
    <col min="7440" max="7440" width="11.85546875" customWidth="1"/>
    <col min="7441" max="7441" width="11.7109375" customWidth="1"/>
    <col min="7442" max="7442" width="9" bestFit="1" customWidth="1"/>
    <col min="7443" max="7445" width="9" customWidth="1"/>
    <col min="7683" max="7683" width="4.140625" customWidth="1"/>
    <col min="7684" max="7684" width="5.5703125" customWidth="1"/>
    <col min="7685" max="7685" width="6.140625" customWidth="1"/>
    <col min="7686" max="7686" width="4.7109375" customWidth="1"/>
    <col min="7687" max="7687" width="15.42578125" customWidth="1"/>
    <col min="7688" max="7688" width="48" customWidth="1"/>
    <col min="7689" max="7689" width="53.85546875" customWidth="1"/>
    <col min="7690" max="7690" width="26.42578125" customWidth="1"/>
    <col min="7691" max="7691" width="21.42578125" customWidth="1"/>
    <col min="7692" max="7692" width="23.5703125" customWidth="1"/>
    <col min="7693" max="7693" width="19.140625" customWidth="1"/>
    <col min="7694" max="7694" width="19.140625" bestFit="1" customWidth="1"/>
    <col min="7695" max="7695" width="9.140625" customWidth="1"/>
    <col min="7696" max="7696" width="11.85546875" customWidth="1"/>
    <col min="7697" max="7697" width="11.7109375" customWidth="1"/>
    <col min="7698" max="7698" width="9" bestFit="1" customWidth="1"/>
    <col min="7699" max="7701" width="9" customWidth="1"/>
    <col min="7939" max="7939" width="4.140625" customWidth="1"/>
    <col min="7940" max="7940" width="5.5703125" customWidth="1"/>
    <col min="7941" max="7941" width="6.140625" customWidth="1"/>
    <col min="7942" max="7942" width="4.7109375" customWidth="1"/>
    <col min="7943" max="7943" width="15.42578125" customWidth="1"/>
    <col min="7944" max="7944" width="48" customWidth="1"/>
    <col min="7945" max="7945" width="53.85546875" customWidth="1"/>
    <col min="7946" max="7946" width="26.42578125" customWidth="1"/>
    <col min="7947" max="7947" width="21.42578125" customWidth="1"/>
    <col min="7948" max="7948" width="23.5703125" customWidth="1"/>
    <col min="7949" max="7949" width="19.140625" customWidth="1"/>
    <col min="7950" max="7950" width="19.140625" bestFit="1" customWidth="1"/>
    <col min="7951" max="7951" width="9.140625" customWidth="1"/>
    <col min="7952" max="7952" width="11.85546875" customWidth="1"/>
    <col min="7953" max="7953" width="11.7109375" customWidth="1"/>
    <col min="7954" max="7954" width="9" bestFit="1" customWidth="1"/>
    <col min="7955" max="7957" width="9" customWidth="1"/>
    <col min="8195" max="8195" width="4.140625" customWidth="1"/>
    <col min="8196" max="8196" width="5.5703125" customWidth="1"/>
    <col min="8197" max="8197" width="6.140625" customWidth="1"/>
    <col min="8198" max="8198" width="4.7109375" customWidth="1"/>
    <col min="8199" max="8199" width="15.42578125" customWidth="1"/>
    <col min="8200" max="8200" width="48" customWidth="1"/>
    <col min="8201" max="8201" width="53.85546875" customWidth="1"/>
    <col min="8202" max="8202" width="26.42578125" customWidth="1"/>
    <col min="8203" max="8203" width="21.42578125" customWidth="1"/>
    <col min="8204" max="8204" width="23.5703125" customWidth="1"/>
    <col min="8205" max="8205" width="19.140625" customWidth="1"/>
    <col min="8206" max="8206" width="19.140625" bestFit="1" customWidth="1"/>
    <col min="8207" max="8207" width="9.140625" customWidth="1"/>
    <col min="8208" max="8208" width="11.85546875" customWidth="1"/>
    <col min="8209" max="8209" width="11.7109375" customWidth="1"/>
    <col min="8210" max="8210" width="9" bestFit="1" customWidth="1"/>
    <col min="8211" max="8213" width="9" customWidth="1"/>
    <col min="8451" max="8451" width="4.140625" customWidth="1"/>
    <col min="8452" max="8452" width="5.5703125" customWidth="1"/>
    <col min="8453" max="8453" width="6.140625" customWidth="1"/>
    <col min="8454" max="8454" width="4.7109375" customWidth="1"/>
    <col min="8455" max="8455" width="15.42578125" customWidth="1"/>
    <col min="8456" max="8456" width="48" customWidth="1"/>
    <col min="8457" max="8457" width="53.85546875" customWidth="1"/>
    <col min="8458" max="8458" width="26.42578125" customWidth="1"/>
    <col min="8459" max="8459" width="21.42578125" customWidth="1"/>
    <col min="8460" max="8460" width="23.5703125" customWidth="1"/>
    <col min="8461" max="8461" width="19.140625" customWidth="1"/>
    <col min="8462" max="8462" width="19.140625" bestFit="1" customWidth="1"/>
    <col min="8463" max="8463" width="9.140625" customWidth="1"/>
    <col min="8464" max="8464" width="11.85546875" customWidth="1"/>
    <col min="8465" max="8465" width="11.7109375" customWidth="1"/>
    <col min="8466" max="8466" width="9" bestFit="1" customWidth="1"/>
    <col min="8467" max="8469" width="9" customWidth="1"/>
    <col min="8707" max="8707" width="4.140625" customWidth="1"/>
    <col min="8708" max="8708" width="5.5703125" customWidth="1"/>
    <col min="8709" max="8709" width="6.140625" customWidth="1"/>
    <col min="8710" max="8710" width="4.7109375" customWidth="1"/>
    <col min="8711" max="8711" width="15.42578125" customWidth="1"/>
    <col min="8712" max="8712" width="48" customWidth="1"/>
    <col min="8713" max="8713" width="53.85546875" customWidth="1"/>
    <col min="8714" max="8714" width="26.42578125" customWidth="1"/>
    <col min="8715" max="8715" width="21.42578125" customWidth="1"/>
    <col min="8716" max="8716" width="23.5703125" customWidth="1"/>
    <col min="8717" max="8717" width="19.140625" customWidth="1"/>
    <col min="8718" max="8718" width="19.140625" bestFit="1" customWidth="1"/>
    <col min="8719" max="8719" width="9.140625" customWidth="1"/>
    <col min="8720" max="8720" width="11.85546875" customWidth="1"/>
    <col min="8721" max="8721" width="11.7109375" customWidth="1"/>
    <col min="8722" max="8722" width="9" bestFit="1" customWidth="1"/>
    <col min="8723" max="8725" width="9" customWidth="1"/>
    <col min="8963" max="8963" width="4.140625" customWidth="1"/>
    <col min="8964" max="8964" width="5.5703125" customWidth="1"/>
    <col min="8965" max="8965" width="6.140625" customWidth="1"/>
    <col min="8966" max="8966" width="4.7109375" customWidth="1"/>
    <col min="8967" max="8967" width="15.42578125" customWidth="1"/>
    <col min="8968" max="8968" width="48" customWidth="1"/>
    <col min="8969" max="8969" width="53.85546875" customWidth="1"/>
    <col min="8970" max="8970" width="26.42578125" customWidth="1"/>
    <col min="8971" max="8971" width="21.42578125" customWidth="1"/>
    <col min="8972" max="8972" width="23.5703125" customWidth="1"/>
    <col min="8973" max="8973" width="19.140625" customWidth="1"/>
    <col min="8974" max="8974" width="19.140625" bestFit="1" customWidth="1"/>
    <col min="8975" max="8975" width="9.140625" customWidth="1"/>
    <col min="8976" max="8976" width="11.85546875" customWidth="1"/>
    <col min="8977" max="8977" width="11.7109375" customWidth="1"/>
    <col min="8978" max="8978" width="9" bestFit="1" customWidth="1"/>
    <col min="8979" max="8981" width="9" customWidth="1"/>
    <col min="9219" max="9219" width="4.140625" customWidth="1"/>
    <col min="9220" max="9220" width="5.5703125" customWidth="1"/>
    <col min="9221" max="9221" width="6.140625" customWidth="1"/>
    <col min="9222" max="9222" width="4.7109375" customWidth="1"/>
    <col min="9223" max="9223" width="15.42578125" customWidth="1"/>
    <col min="9224" max="9224" width="48" customWidth="1"/>
    <col min="9225" max="9225" width="53.85546875" customWidth="1"/>
    <col min="9226" max="9226" width="26.42578125" customWidth="1"/>
    <col min="9227" max="9227" width="21.42578125" customWidth="1"/>
    <col min="9228" max="9228" width="23.5703125" customWidth="1"/>
    <col min="9229" max="9229" width="19.140625" customWidth="1"/>
    <col min="9230" max="9230" width="19.140625" bestFit="1" customWidth="1"/>
    <col min="9231" max="9231" width="9.140625" customWidth="1"/>
    <col min="9232" max="9232" width="11.85546875" customWidth="1"/>
    <col min="9233" max="9233" width="11.7109375" customWidth="1"/>
    <col min="9234" max="9234" width="9" bestFit="1" customWidth="1"/>
    <col min="9235" max="9237" width="9" customWidth="1"/>
    <col min="9475" max="9475" width="4.140625" customWidth="1"/>
    <col min="9476" max="9476" width="5.5703125" customWidth="1"/>
    <col min="9477" max="9477" width="6.140625" customWidth="1"/>
    <col min="9478" max="9478" width="4.7109375" customWidth="1"/>
    <col min="9479" max="9479" width="15.42578125" customWidth="1"/>
    <col min="9480" max="9480" width="48" customWidth="1"/>
    <col min="9481" max="9481" width="53.85546875" customWidth="1"/>
    <col min="9482" max="9482" width="26.42578125" customWidth="1"/>
    <col min="9483" max="9483" width="21.42578125" customWidth="1"/>
    <col min="9484" max="9484" width="23.5703125" customWidth="1"/>
    <col min="9485" max="9485" width="19.140625" customWidth="1"/>
    <col min="9486" max="9486" width="19.140625" bestFit="1" customWidth="1"/>
    <col min="9487" max="9487" width="9.140625" customWidth="1"/>
    <col min="9488" max="9488" width="11.85546875" customWidth="1"/>
    <col min="9489" max="9489" width="11.7109375" customWidth="1"/>
    <col min="9490" max="9490" width="9" bestFit="1" customWidth="1"/>
    <col min="9491" max="9493" width="9" customWidth="1"/>
    <col min="9731" max="9731" width="4.140625" customWidth="1"/>
    <col min="9732" max="9732" width="5.5703125" customWidth="1"/>
    <col min="9733" max="9733" width="6.140625" customWidth="1"/>
    <col min="9734" max="9734" width="4.7109375" customWidth="1"/>
    <col min="9735" max="9735" width="15.42578125" customWidth="1"/>
    <col min="9736" max="9736" width="48" customWidth="1"/>
    <col min="9737" max="9737" width="53.85546875" customWidth="1"/>
    <col min="9738" max="9738" width="26.42578125" customWidth="1"/>
    <col min="9739" max="9739" width="21.42578125" customWidth="1"/>
    <col min="9740" max="9740" width="23.5703125" customWidth="1"/>
    <col min="9741" max="9741" width="19.140625" customWidth="1"/>
    <col min="9742" max="9742" width="19.140625" bestFit="1" customWidth="1"/>
    <col min="9743" max="9743" width="9.140625" customWidth="1"/>
    <col min="9744" max="9744" width="11.85546875" customWidth="1"/>
    <col min="9745" max="9745" width="11.7109375" customWidth="1"/>
    <col min="9746" max="9746" width="9" bestFit="1" customWidth="1"/>
    <col min="9747" max="9749" width="9" customWidth="1"/>
    <col min="9987" max="9987" width="4.140625" customWidth="1"/>
    <col min="9988" max="9988" width="5.5703125" customWidth="1"/>
    <col min="9989" max="9989" width="6.140625" customWidth="1"/>
    <col min="9990" max="9990" width="4.7109375" customWidth="1"/>
    <col min="9991" max="9991" width="15.42578125" customWidth="1"/>
    <col min="9992" max="9992" width="48" customWidth="1"/>
    <col min="9993" max="9993" width="53.85546875" customWidth="1"/>
    <col min="9994" max="9994" width="26.42578125" customWidth="1"/>
    <col min="9995" max="9995" width="21.42578125" customWidth="1"/>
    <col min="9996" max="9996" width="23.5703125" customWidth="1"/>
    <col min="9997" max="9997" width="19.140625" customWidth="1"/>
    <col min="9998" max="9998" width="19.140625" bestFit="1" customWidth="1"/>
    <col min="9999" max="9999" width="9.140625" customWidth="1"/>
    <col min="10000" max="10000" width="11.85546875" customWidth="1"/>
    <col min="10001" max="10001" width="11.7109375" customWidth="1"/>
    <col min="10002" max="10002" width="9" bestFit="1" customWidth="1"/>
    <col min="10003" max="10005" width="9" customWidth="1"/>
    <col min="10243" max="10243" width="4.140625" customWidth="1"/>
    <col min="10244" max="10244" width="5.5703125" customWidth="1"/>
    <col min="10245" max="10245" width="6.140625" customWidth="1"/>
    <col min="10246" max="10246" width="4.7109375" customWidth="1"/>
    <col min="10247" max="10247" width="15.42578125" customWidth="1"/>
    <col min="10248" max="10248" width="48" customWidth="1"/>
    <col min="10249" max="10249" width="53.85546875" customWidth="1"/>
    <col min="10250" max="10250" width="26.42578125" customWidth="1"/>
    <col min="10251" max="10251" width="21.42578125" customWidth="1"/>
    <col min="10252" max="10252" width="23.5703125" customWidth="1"/>
    <col min="10253" max="10253" width="19.140625" customWidth="1"/>
    <col min="10254" max="10254" width="19.140625" bestFit="1" customWidth="1"/>
    <col min="10255" max="10255" width="9.140625" customWidth="1"/>
    <col min="10256" max="10256" width="11.85546875" customWidth="1"/>
    <col min="10257" max="10257" width="11.7109375" customWidth="1"/>
    <col min="10258" max="10258" width="9" bestFit="1" customWidth="1"/>
    <col min="10259" max="10261" width="9" customWidth="1"/>
    <col min="10499" max="10499" width="4.140625" customWidth="1"/>
    <col min="10500" max="10500" width="5.5703125" customWidth="1"/>
    <col min="10501" max="10501" width="6.140625" customWidth="1"/>
    <col min="10502" max="10502" width="4.7109375" customWidth="1"/>
    <col min="10503" max="10503" width="15.42578125" customWidth="1"/>
    <col min="10504" max="10504" width="48" customWidth="1"/>
    <col min="10505" max="10505" width="53.85546875" customWidth="1"/>
    <col min="10506" max="10506" width="26.42578125" customWidth="1"/>
    <col min="10507" max="10507" width="21.42578125" customWidth="1"/>
    <col min="10508" max="10508" width="23.5703125" customWidth="1"/>
    <col min="10509" max="10509" width="19.140625" customWidth="1"/>
    <col min="10510" max="10510" width="19.140625" bestFit="1" customWidth="1"/>
    <col min="10511" max="10511" width="9.140625" customWidth="1"/>
    <col min="10512" max="10512" width="11.85546875" customWidth="1"/>
    <col min="10513" max="10513" width="11.7109375" customWidth="1"/>
    <col min="10514" max="10514" width="9" bestFit="1" customWidth="1"/>
    <col min="10515" max="10517" width="9" customWidth="1"/>
    <col min="10755" max="10755" width="4.140625" customWidth="1"/>
    <col min="10756" max="10756" width="5.5703125" customWidth="1"/>
    <col min="10757" max="10757" width="6.140625" customWidth="1"/>
    <col min="10758" max="10758" width="4.7109375" customWidth="1"/>
    <col min="10759" max="10759" width="15.42578125" customWidth="1"/>
    <col min="10760" max="10760" width="48" customWidth="1"/>
    <col min="10761" max="10761" width="53.85546875" customWidth="1"/>
    <col min="10762" max="10762" width="26.42578125" customWidth="1"/>
    <col min="10763" max="10763" width="21.42578125" customWidth="1"/>
    <col min="10764" max="10764" width="23.5703125" customWidth="1"/>
    <col min="10765" max="10765" width="19.140625" customWidth="1"/>
    <col min="10766" max="10766" width="19.140625" bestFit="1" customWidth="1"/>
    <col min="10767" max="10767" width="9.140625" customWidth="1"/>
    <col min="10768" max="10768" width="11.85546875" customWidth="1"/>
    <col min="10769" max="10769" width="11.7109375" customWidth="1"/>
    <col min="10770" max="10770" width="9" bestFit="1" customWidth="1"/>
    <col min="10771" max="10773" width="9" customWidth="1"/>
    <col min="11011" max="11011" width="4.140625" customWidth="1"/>
    <col min="11012" max="11012" width="5.5703125" customWidth="1"/>
    <col min="11013" max="11013" width="6.140625" customWidth="1"/>
    <col min="11014" max="11014" width="4.7109375" customWidth="1"/>
    <col min="11015" max="11015" width="15.42578125" customWidth="1"/>
    <col min="11016" max="11016" width="48" customWidth="1"/>
    <col min="11017" max="11017" width="53.85546875" customWidth="1"/>
    <col min="11018" max="11018" width="26.42578125" customWidth="1"/>
    <col min="11019" max="11019" width="21.42578125" customWidth="1"/>
    <col min="11020" max="11020" width="23.5703125" customWidth="1"/>
    <col min="11021" max="11021" width="19.140625" customWidth="1"/>
    <col min="11022" max="11022" width="19.140625" bestFit="1" customWidth="1"/>
    <col min="11023" max="11023" width="9.140625" customWidth="1"/>
    <col min="11024" max="11024" width="11.85546875" customWidth="1"/>
    <col min="11025" max="11025" width="11.7109375" customWidth="1"/>
    <col min="11026" max="11026" width="9" bestFit="1" customWidth="1"/>
    <col min="11027" max="11029" width="9" customWidth="1"/>
    <col min="11267" max="11267" width="4.140625" customWidth="1"/>
    <col min="11268" max="11268" width="5.5703125" customWidth="1"/>
    <col min="11269" max="11269" width="6.140625" customWidth="1"/>
    <col min="11270" max="11270" width="4.7109375" customWidth="1"/>
    <col min="11271" max="11271" width="15.42578125" customWidth="1"/>
    <col min="11272" max="11272" width="48" customWidth="1"/>
    <col min="11273" max="11273" width="53.85546875" customWidth="1"/>
    <col min="11274" max="11274" width="26.42578125" customWidth="1"/>
    <col min="11275" max="11275" width="21.42578125" customWidth="1"/>
    <col min="11276" max="11276" width="23.5703125" customWidth="1"/>
    <col min="11277" max="11277" width="19.140625" customWidth="1"/>
    <col min="11278" max="11278" width="19.140625" bestFit="1" customWidth="1"/>
    <col min="11279" max="11279" width="9.140625" customWidth="1"/>
    <col min="11280" max="11280" width="11.85546875" customWidth="1"/>
    <col min="11281" max="11281" width="11.7109375" customWidth="1"/>
    <col min="11282" max="11282" width="9" bestFit="1" customWidth="1"/>
    <col min="11283" max="11285" width="9" customWidth="1"/>
    <col min="11523" max="11523" width="4.140625" customWidth="1"/>
    <col min="11524" max="11524" width="5.5703125" customWidth="1"/>
    <col min="11525" max="11525" width="6.140625" customWidth="1"/>
    <col min="11526" max="11526" width="4.7109375" customWidth="1"/>
    <col min="11527" max="11527" width="15.42578125" customWidth="1"/>
    <col min="11528" max="11528" width="48" customWidth="1"/>
    <col min="11529" max="11529" width="53.85546875" customWidth="1"/>
    <col min="11530" max="11530" width="26.42578125" customWidth="1"/>
    <col min="11531" max="11531" width="21.42578125" customWidth="1"/>
    <col min="11532" max="11532" width="23.5703125" customWidth="1"/>
    <col min="11533" max="11533" width="19.140625" customWidth="1"/>
    <col min="11534" max="11534" width="19.140625" bestFit="1" customWidth="1"/>
    <col min="11535" max="11535" width="9.140625" customWidth="1"/>
    <col min="11536" max="11536" width="11.85546875" customWidth="1"/>
    <col min="11537" max="11537" width="11.7109375" customWidth="1"/>
    <col min="11538" max="11538" width="9" bestFit="1" customWidth="1"/>
    <col min="11539" max="11541" width="9" customWidth="1"/>
    <col min="11779" max="11779" width="4.140625" customWidth="1"/>
    <col min="11780" max="11780" width="5.5703125" customWidth="1"/>
    <col min="11781" max="11781" width="6.140625" customWidth="1"/>
    <col min="11782" max="11782" width="4.7109375" customWidth="1"/>
    <col min="11783" max="11783" width="15.42578125" customWidth="1"/>
    <col min="11784" max="11784" width="48" customWidth="1"/>
    <col min="11785" max="11785" width="53.85546875" customWidth="1"/>
    <col min="11786" max="11786" width="26.42578125" customWidth="1"/>
    <col min="11787" max="11787" width="21.42578125" customWidth="1"/>
    <col min="11788" max="11788" width="23.5703125" customWidth="1"/>
    <col min="11789" max="11789" width="19.140625" customWidth="1"/>
    <col min="11790" max="11790" width="19.140625" bestFit="1" customWidth="1"/>
    <col min="11791" max="11791" width="9.140625" customWidth="1"/>
    <col min="11792" max="11792" width="11.85546875" customWidth="1"/>
    <col min="11793" max="11793" width="11.7109375" customWidth="1"/>
    <col min="11794" max="11794" width="9" bestFit="1" customWidth="1"/>
    <col min="11795" max="11797" width="9" customWidth="1"/>
    <col min="12035" max="12035" width="4.140625" customWidth="1"/>
    <col min="12036" max="12036" width="5.5703125" customWidth="1"/>
    <col min="12037" max="12037" width="6.140625" customWidth="1"/>
    <col min="12038" max="12038" width="4.7109375" customWidth="1"/>
    <col min="12039" max="12039" width="15.42578125" customWidth="1"/>
    <col min="12040" max="12040" width="48" customWidth="1"/>
    <col min="12041" max="12041" width="53.85546875" customWidth="1"/>
    <col min="12042" max="12042" width="26.42578125" customWidth="1"/>
    <col min="12043" max="12043" width="21.42578125" customWidth="1"/>
    <col min="12044" max="12044" width="23.5703125" customWidth="1"/>
    <col min="12045" max="12045" width="19.140625" customWidth="1"/>
    <col min="12046" max="12046" width="19.140625" bestFit="1" customWidth="1"/>
    <col min="12047" max="12047" width="9.140625" customWidth="1"/>
    <col min="12048" max="12048" width="11.85546875" customWidth="1"/>
    <col min="12049" max="12049" width="11.7109375" customWidth="1"/>
    <col min="12050" max="12050" width="9" bestFit="1" customWidth="1"/>
    <col min="12051" max="12053" width="9" customWidth="1"/>
    <col min="12291" max="12291" width="4.140625" customWidth="1"/>
    <col min="12292" max="12292" width="5.5703125" customWidth="1"/>
    <col min="12293" max="12293" width="6.140625" customWidth="1"/>
    <col min="12294" max="12294" width="4.7109375" customWidth="1"/>
    <col min="12295" max="12295" width="15.42578125" customWidth="1"/>
    <col min="12296" max="12296" width="48" customWidth="1"/>
    <col min="12297" max="12297" width="53.85546875" customWidth="1"/>
    <col min="12298" max="12298" width="26.42578125" customWidth="1"/>
    <col min="12299" max="12299" width="21.42578125" customWidth="1"/>
    <col min="12300" max="12300" width="23.5703125" customWidth="1"/>
    <col min="12301" max="12301" width="19.140625" customWidth="1"/>
    <col min="12302" max="12302" width="19.140625" bestFit="1" customWidth="1"/>
    <col min="12303" max="12303" width="9.140625" customWidth="1"/>
    <col min="12304" max="12304" width="11.85546875" customWidth="1"/>
    <col min="12305" max="12305" width="11.7109375" customWidth="1"/>
    <col min="12306" max="12306" width="9" bestFit="1" customWidth="1"/>
    <col min="12307" max="12309" width="9" customWidth="1"/>
    <col min="12547" max="12547" width="4.140625" customWidth="1"/>
    <col min="12548" max="12548" width="5.5703125" customWidth="1"/>
    <col min="12549" max="12549" width="6.140625" customWidth="1"/>
    <col min="12550" max="12550" width="4.7109375" customWidth="1"/>
    <col min="12551" max="12551" width="15.42578125" customWidth="1"/>
    <col min="12552" max="12552" width="48" customWidth="1"/>
    <col min="12553" max="12553" width="53.85546875" customWidth="1"/>
    <col min="12554" max="12554" width="26.42578125" customWidth="1"/>
    <col min="12555" max="12555" width="21.42578125" customWidth="1"/>
    <col min="12556" max="12556" width="23.5703125" customWidth="1"/>
    <col min="12557" max="12557" width="19.140625" customWidth="1"/>
    <col min="12558" max="12558" width="19.140625" bestFit="1" customWidth="1"/>
    <col min="12559" max="12559" width="9.140625" customWidth="1"/>
    <col min="12560" max="12560" width="11.85546875" customWidth="1"/>
    <col min="12561" max="12561" width="11.7109375" customWidth="1"/>
    <col min="12562" max="12562" width="9" bestFit="1" customWidth="1"/>
    <col min="12563" max="12565" width="9" customWidth="1"/>
    <col min="12803" max="12803" width="4.140625" customWidth="1"/>
    <col min="12804" max="12804" width="5.5703125" customWidth="1"/>
    <col min="12805" max="12805" width="6.140625" customWidth="1"/>
    <col min="12806" max="12806" width="4.7109375" customWidth="1"/>
    <col min="12807" max="12807" width="15.42578125" customWidth="1"/>
    <col min="12808" max="12808" width="48" customWidth="1"/>
    <col min="12809" max="12809" width="53.85546875" customWidth="1"/>
    <col min="12810" max="12810" width="26.42578125" customWidth="1"/>
    <col min="12811" max="12811" width="21.42578125" customWidth="1"/>
    <col min="12812" max="12812" width="23.5703125" customWidth="1"/>
    <col min="12813" max="12813" width="19.140625" customWidth="1"/>
    <col min="12814" max="12814" width="19.140625" bestFit="1" customWidth="1"/>
    <col min="12815" max="12815" width="9.140625" customWidth="1"/>
    <col min="12816" max="12816" width="11.85546875" customWidth="1"/>
    <col min="12817" max="12817" width="11.7109375" customWidth="1"/>
    <col min="12818" max="12818" width="9" bestFit="1" customWidth="1"/>
    <col min="12819" max="12821" width="9" customWidth="1"/>
    <col min="13059" max="13059" width="4.140625" customWidth="1"/>
    <col min="13060" max="13060" width="5.5703125" customWidth="1"/>
    <col min="13061" max="13061" width="6.140625" customWidth="1"/>
    <col min="13062" max="13062" width="4.7109375" customWidth="1"/>
    <col min="13063" max="13063" width="15.42578125" customWidth="1"/>
    <col min="13064" max="13064" width="48" customWidth="1"/>
    <col min="13065" max="13065" width="53.85546875" customWidth="1"/>
    <col min="13066" max="13066" width="26.42578125" customWidth="1"/>
    <col min="13067" max="13067" width="21.42578125" customWidth="1"/>
    <col min="13068" max="13068" width="23.5703125" customWidth="1"/>
    <col min="13069" max="13069" width="19.140625" customWidth="1"/>
    <col min="13070" max="13070" width="19.140625" bestFit="1" customWidth="1"/>
    <col min="13071" max="13071" width="9.140625" customWidth="1"/>
    <col min="13072" max="13072" width="11.85546875" customWidth="1"/>
    <col min="13073" max="13073" width="11.7109375" customWidth="1"/>
    <col min="13074" max="13074" width="9" bestFit="1" customWidth="1"/>
    <col min="13075" max="13077" width="9" customWidth="1"/>
    <col min="13315" max="13315" width="4.140625" customWidth="1"/>
    <col min="13316" max="13316" width="5.5703125" customWidth="1"/>
    <col min="13317" max="13317" width="6.140625" customWidth="1"/>
    <col min="13318" max="13318" width="4.7109375" customWidth="1"/>
    <col min="13319" max="13319" width="15.42578125" customWidth="1"/>
    <col min="13320" max="13320" width="48" customWidth="1"/>
    <col min="13321" max="13321" width="53.85546875" customWidth="1"/>
    <col min="13322" max="13322" width="26.42578125" customWidth="1"/>
    <col min="13323" max="13323" width="21.42578125" customWidth="1"/>
    <col min="13324" max="13324" width="23.5703125" customWidth="1"/>
    <col min="13325" max="13325" width="19.140625" customWidth="1"/>
    <col min="13326" max="13326" width="19.140625" bestFit="1" customWidth="1"/>
    <col min="13327" max="13327" width="9.140625" customWidth="1"/>
    <col min="13328" max="13328" width="11.85546875" customWidth="1"/>
    <col min="13329" max="13329" width="11.7109375" customWidth="1"/>
    <col min="13330" max="13330" width="9" bestFit="1" customWidth="1"/>
    <col min="13331" max="13333" width="9" customWidth="1"/>
    <col min="13571" max="13571" width="4.140625" customWidth="1"/>
    <col min="13572" max="13572" width="5.5703125" customWidth="1"/>
    <col min="13573" max="13573" width="6.140625" customWidth="1"/>
    <col min="13574" max="13574" width="4.7109375" customWidth="1"/>
    <col min="13575" max="13575" width="15.42578125" customWidth="1"/>
    <col min="13576" max="13576" width="48" customWidth="1"/>
    <col min="13577" max="13577" width="53.85546875" customWidth="1"/>
    <col min="13578" max="13578" width="26.42578125" customWidth="1"/>
    <col min="13579" max="13579" width="21.42578125" customWidth="1"/>
    <col min="13580" max="13580" width="23.5703125" customWidth="1"/>
    <col min="13581" max="13581" width="19.140625" customWidth="1"/>
    <col min="13582" max="13582" width="19.140625" bestFit="1" customWidth="1"/>
    <col min="13583" max="13583" width="9.140625" customWidth="1"/>
    <col min="13584" max="13584" width="11.85546875" customWidth="1"/>
    <col min="13585" max="13585" width="11.7109375" customWidth="1"/>
    <col min="13586" max="13586" width="9" bestFit="1" customWidth="1"/>
    <col min="13587" max="13589" width="9" customWidth="1"/>
    <col min="13827" max="13827" width="4.140625" customWidth="1"/>
    <col min="13828" max="13828" width="5.5703125" customWidth="1"/>
    <col min="13829" max="13829" width="6.140625" customWidth="1"/>
    <col min="13830" max="13830" width="4.7109375" customWidth="1"/>
    <col min="13831" max="13831" width="15.42578125" customWidth="1"/>
    <col min="13832" max="13832" width="48" customWidth="1"/>
    <col min="13833" max="13833" width="53.85546875" customWidth="1"/>
    <col min="13834" max="13834" width="26.42578125" customWidth="1"/>
    <col min="13835" max="13835" width="21.42578125" customWidth="1"/>
    <col min="13836" max="13836" width="23.5703125" customWidth="1"/>
    <col min="13837" max="13837" width="19.140625" customWidth="1"/>
    <col min="13838" max="13838" width="19.140625" bestFit="1" customWidth="1"/>
    <col min="13839" max="13839" width="9.140625" customWidth="1"/>
    <col min="13840" max="13840" width="11.85546875" customWidth="1"/>
    <col min="13841" max="13841" width="11.7109375" customWidth="1"/>
    <col min="13842" max="13842" width="9" bestFit="1" customWidth="1"/>
    <col min="13843" max="13845" width="9" customWidth="1"/>
    <col min="14083" max="14083" width="4.140625" customWidth="1"/>
    <col min="14084" max="14084" width="5.5703125" customWidth="1"/>
    <col min="14085" max="14085" width="6.140625" customWidth="1"/>
    <col min="14086" max="14086" width="4.7109375" customWidth="1"/>
    <col min="14087" max="14087" width="15.42578125" customWidth="1"/>
    <col min="14088" max="14088" width="48" customWidth="1"/>
    <col min="14089" max="14089" width="53.85546875" customWidth="1"/>
    <col min="14090" max="14090" width="26.42578125" customWidth="1"/>
    <col min="14091" max="14091" width="21.42578125" customWidth="1"/>
    <col min="14092" max="14092" width="23.5703125" customWidth="1"/>
    <col min="14093" max="14093" width="19.140625" customWidth="1"/>
    <col min="14094" max="14094" width="19.140625" bestFit="1" customWidth="1"/>
    <col min="14095" max="14095" width="9.140625" customWidth="1"/>
    <col min="14096" max="14096" width="11.85546875" customWidth="1"/>
    <col min="14097" max="14097" width="11.7109375" customWidth="1"/>
    <col min="14098" max="14098" width="9" bestFit="1" customWidth="1"/>
    <col min="14099" max="14101" width="9" customWidth="1"/>
    <col min="14339" max="14339" width="4.140625" customWidth="1"/>
    <col min="14340" max="14340" width="5.5703125" customWidth="1"/>
    <col min="14341" max="14341" width="6.140625" customWidth="1"/>
    <col min="14342" max="14342" width="4.7109375" customWidth="1"/>
    <col min="14343" max="14343" width="15.42578125" customWidth="1"/>
    <col min="14344" max="14344" width="48" customWidth="1"/>
    <col min="14345" max="14345" width="53.85546875" customWidth="1"/>
    <col min="14346" max="14346" width="26.42578125" customWidth="1"/>
    <col min="14347" max="14347" width="21.42578125" customWidth="1"/>
    <col min="14348" max="14348" width="23.5703125" customWidth="1"/>
    <col min="14349" max="14349" width="19.140625" customWidth="1"/>
    <col min="14350" max="14350" width="19.140625" bestFit="1" customWidth="1"/>
    <col min="14351" max="14351" width="9.140625" customWidth="1"/>
    <col min="14352" max="14352" width="11.85546875" customWidth="1"/>
    <col min="14353" max="14353" width="11.7109375" customWidth="1"/>
    <col min="14354" max="14354" width="9" bestFit="1" customWidth="1"/>
    <col min="14355" max="14357" width="9" customWidth="1"/>
    <col min="14595" max="14595" width="4.140625" customWidth="1"/>
    <col min="14596" max="14596" width="5.5703125" customWidth="1"/>
    <col min="14597" max="14597" width="6.140625" customWidth="1"/>
    <col min="14598" max="14598" width="4.7109375" customWidth="1"/>
    <col min="14599" max="14599" width="15.42578125" customWidth="1"/>
    <col min="14600" max="14600" width="48" customWidth="1"/>
    <col min="14601" max="14601" width="53.85546875" customWidth="1"/>
    <col min="14602" max="14602" width="26.42578125" customWidth="1"/>
    <col min="14603" max="14603" width="21.42578125" customWidth="1"/>
    <col min="14604" max="14604" width="23.5703125" customWidth="1"/>
    <col min="14605" max="14605" width="19.140625" customWidth="1"/>
    <col min="14606" max="14606" width="19.140625" bestFit="1" customWidth="1"/>
    <col min="14607" max="14607" width="9.140625" customWidth="1"/>
    <col min="14608" max="14608" width="11.85546875" customWidth="1"/>
    <col min="14609" max="14609" width="11.7109375" customWidth="1"/>
    <col min="14610" max="14610" width="9" bestFit="1" customWidth="1"/>
    <col min="14611" max="14613" width="9" customWidth="1"/>
    <col min="14851" max="14851" width="4.140625" customWidth="1"/>
    <col min="14852" max="14852" width="5.5703125" customWidth="1"/>
    <col min="14853" max="14853" width="6.140625" customWidth="1"/>
    <col min="14854" max="14854" width="4.7109375" customWidth="1"/>
    <col min="14855" max="14855" width="15.42578125" customWidth="1"/>
    <col min="14856" max="14856" width="48" customWidth="1"/>
    <col min="14857" max="14857" width="53.85546875" customWidth="1"/>
    <col min="14858" max="14858" width="26.42578125" customWidth="1"/>
    <col min="14859" max="14859" width="21.42578125" customWidth="1"/>
    <col min="14860" max="14860" width="23.5703125" customWidth="1"/>
    <col min="14861" max="14861" width="19.140625" customWidth="1"/>
    <col min="14862" max="14862" width="19.140625" bestFit="1" customWidth="1"/>
    <col min="14863" max="14863" width="9.140625" customWidth="1"/>
    <col min="14864" max="14864" width="11.85546875" customWidth="1"/>
    <col min="14865" max="14865" width="11.7109375" customWidth="1"/>
    <col min="14866" max="14866" width="9" bestFit="1" customWidth="1"/>
    <col min="14867" max="14869" width="9" customWidth="1"/>
    <col min="15107" max="15107" width="4.140625" customWidth="1"/>
    <col min="15108" max="15108" width="5.5703125" customWidth="1"/>
    <col min="15109" max="15109" width="6.140625" customWidth="1"/>
    <col min="15110" max="15110" width="4.7109375" customWidth="1"/>
    <col min="15111" max="15111" width="15.42578125" customWidth="1"/>
    <col min="15112" max="15112" width="48" customWidth="1"/>
    <col min="15113" max="15113" width="53.85546875" customWidth="1"/>
    <col min="15114" max="15114" width="26.42578125" customWidth="1"/>
    <col min="15115" max="15115" width="21.42578125" customWidth="1"/>
    <col min="15116" max="15116" width="23.5703125" customWidth="1"/>
    <col min="15117" max="15117" width="19.140625" customWidth="1"/>
    <col min="15118" max="15118" width="19.140625" bestFit="1" customWidth="1"/>
    <col min="15119" max="15119" width="9.140625" customWidth="1"/>
    <col min="15120" max="15120" width="11.85546875" customWidth="1"/>
    <col min="15121" max="15121" width="11.7109375" customWidth="1"/>
    <col min="15122" max="15122" width="9" bestFit="1" customWidth="1"/>
    <col min="15123" max="15125" width="9" customWidth="1"/>
    <col min="15363" max="15363" width="4.140625" customWidth="1"/>
    <col min="15364" max="15364" width="5.5703125" customWidth="1"/>
    <col min="15365" max="15365" width="6.140625" customWidth="1"/>
    <col min="15366" max="15366" width="4.7109375" customWidth="1"/>
    <col min="15367" max="15367" width="15.42578125" customWidth="1"/>
    <col min="15368" max="15368" width="48" customWidth="1"/>
    <col min="15369" max="15369" width="53.85546875" customWidth="1"/>
    <col min="15370" max="15370" width="26.42578125" customWidth="1"/>
    <col min="15371" max="15371" width="21.42578125" customWidth="1"/>
    <col min="15372" max="15372" width="23.5703125" customWidth="1"/>
    <col min="15373" max="15373" width="19.140625" customWidth="1"/>
    <col min="15374" max="15374" width="19.140625" bestFit="1" customWidth="1"/>
    <col min="15375" max="15375" width="9.140625" customWidth="1"/>
    <col min="15376" max="15376" width="11.85546875" customWidth="1"/>
    <col min="15377" max="15377" width="11.7109375" customWidth="1"/>
    <col min="15378" max="15378" width="9" bestFit="1" customWidth="1"/>
    <col min="15379" max="15381" width="9" customWidth="1"/>
    <col min="15619" max="15619" width="4.140625" customWidth="1"/>
    <col min="15620" max="15620" width="5.5703125" customWidth="1"/>
    <col min="15621" max="15621" width="6.140625" customWidth="1"/>
    <col min="15622" max="15622" width="4.7109375" customWidth="1"/>
    <col min="15623" max="15623" width="15.42578125" customWidth="1"/>
    <col min="15624" max="15624" width="48" customWidth="1"/>
    <col min="15625" max="15625" width="53.85546875" customWidth="1"/>
    <col min="15626" max="15626" width="26.42578125" customWidth="1"/>
    <col min="15627" max="15627" width="21.42578125" customWidth="1"/>
    <col min="15628" max="15628" width="23.5703125" customWidth="1"/>
    <col min="15629" max="15629" width="19.140625" customWidth="1"/>
    <col min="15630" max="15630" width="19.140625" bestFit="1" customWidth="1"/>
    <col min="15631" max="15631" width="9.140625" customWidth="1"/>
    <col min="15632" max="15632" width="11.85546875" customWidth="1"/>
    <col min="15633" max="15633" width="11.7109375" customWidth="1"/>
    <col min="15634" max="15634" width="9" bestFit="1" customWidth="1"/>
    <col min="15635" max="15637" width="9" customWidth="1"/>
    <col min="15875" max="15875" width="4.140625" customWidth="1"/>
    <col min="15876" max="15876" width="5.5703125" customWidth="1"/>
    <col min="15877" max="15877" width="6.140625" customWidth="1"/>
    <col min="15878" max="15878" width="4.7109375" customWidth="1"/>
    <col min="15879" max="15879" width="15.42578125" customWidth="1"/>
    <col min="15880" max="15880" width="48" customWidth="1"/>
    <col min="15881" max="15881" width="53.85546875" customWidth="1"/>
    <col min="15882" max="15882" width="26.42578125" customWidth="1"/>
    <col min="15883" max="15883" width="21.42578125" customWidth="1"/>
    <col min="15884" max="15884" width="23.5703125" customWidth="1"/>
    <col min="15885" max="15885" width="19.140625" customWidth="1"/>
    <col min="15886" max="15886" width="19.140625" bestFit="1" customWidth="1"/>
    <col min="15887" max="15887" width="9.140625" customWidth="1"/>
    <col min="15888" max="15888" width="11.85546875" customWidth="1"/>
    <col min="15889" max="15889" width="11.7109375" customWidth="1"/>
    <col min="15890" max="15890" width="9" bestFit="1" customWidth="1"/>
    <col min="15891" max="15893" width="9" customWidth="1"/>
    <col min="16131" max="16131" width="4.140625" customWidth="1"/>
    <col min="16132" max="16132" width="5.5703125" customWidth="1"/>
    <col min="16133" max="16133" width="6.140625" customWidth="1"/>
    <col min="16134" max="16134" width="4.7109375" customWidth="1"/>
    <col min="16135" max="16135" width="15.42578125" customWidth="1"/>
    <col min="16136" max="16136" width="48" customWidth="1"/>
    <col min="16137" max="16137" width="53.85546875" customWidth="1"/>
    <col min="16138" max="16138" width="26.42578125" customWidth="1"/>
    <col min="16139" max="16139" width="21.42578125" customWidth="1"/>
    <col min="16140" max="16140" width="23.5703125" customWidth="1"/>
    <col min="16141" max="16141" width="19.140625" customWidth="1"/>
    <col min="16142" max="16142" width="19.140625" bestFit="1" customWidth="1"/>
    <col min="16143" max="16143" width="9.140625" customWidth="1"/>
    <col min="16144" max="16144" width="11.85546875" customWidth="1"/>
    <col min="16145" max="16145" width="11.7109375" customWidth="1"/>
    <col min="16146" max="16146" width="9" bestFit="1" customWidth="1"/>
    <col min="16147" max="16149" width="9" customWidth="1"/>
  </cols>
  <sheetData>
    <row r="2" spans="1:21">
      <c r="A2" s="1" t="s">
        <v>5730</v>
      </c>
    </row>
    <row r="4" spans="1:21" s="13" customFormat="1" ht="59.25" customHeight="1">
      <c r="A4" s="646" t="s">
        <v>0</v>
      </c>
      <c r="B4" s="645" t="s">
        <v>1</v>
      </c>
      <c r="C4" s="644" t="s">
        <v>2</v>
      </c>
      <c r="D4" s="644" t="s">
        <v>3</v>
      </c>
      <c r="E4" s="646" t="s">
        <v>4</v>
      </c>
      <c r="F4" s="646" t="s">
        <v>5</v>
      </c>
      <c r="G4" s="646" t="s">
        <v>6</v>
      </c>
      <c r="H4" s="644" t="s">
        <v>7</v>
      </c>
      <c r="I4" s="644"/>
      <c r="J4" s="646" t="s">
        <v>303</v>
      </c>
      <c r="K4" s="644" t="s">
        <v>619</v>
      </c>
      <c r="L4" s="648"/>
      <c r="M4" s="567" t="s">
        <v>620</v>
      </c>
      <c r="N4" s="567"/>
      <c r="O4" s="567" t="s">
        <v>306</v>
      </c>
      <c r="P4" s="567"/>
      <c r="Q4" s="642" t="s">
        <v>8</v>
      </c>
      <c r="R4" s="644" t="s">
        <v>9</v>
      </c>
      <c r="S4" s="46"/>
      <c r="T4" s="46"/>
      <c r="U4" s="46"/>
    </row>
    <row r="5" spans="1:21" s="13" customFormat="1" ht="27" customHeight="1">
      <c r="A5" s="647"/>
      <c r="B5" s="649"/>
      <c r="C5" s="645"/>
      <c r="D5" s="645"/>
      <c r="E5" s="647"/>
      <c r="F5" s="647"/>
      <c r="G5" s="647"/>
      <c r="H5" s="47" t="s">
        <v>10</v>
      </c>
      <c r="I5" s="47" t="s">
        <v>11</v>
      </c>
      <c r="J5" s="647"/>
      <c r="K5" s="47">
        <v>2016</v>
      </c>
      <c r="L5" s="48">
        <v>2017</v>
      </c>
      <c r="M5" s="9">
        <v>2016</v>
      </c>
      <c r="N5" s="9">
        <v>2017</v>
      </c>
      <c r="O5" s="9">
        <v>2016</v>
      </c>
      <c r="P5" s="9">
        <v>2017</v>
      </c>
      <c r="Q5" s="643"/>
      <c r="R5" s="645"/>
      <c r="S5" s="46"/>
      <c r="T5" s="46"/>
      <c r="U5" s="46"/>
    </row>
    <row r="6" spans="1:21" s="13" customFormat="1" ht="15.75" customHeight="1">
      <c r="A6" s="20" t="s">
        <v>12</v>
      </c>
      <c r="B6" s="11" t="s">
        <v>13</v>
      </c>
      <c r="C6" s="11" t="s">
        <v>14</v>
      </c>
      <c r="D6" s="11" t="s">
        <v>15</v>
      </c>
      <c r="E6" s="20" t="s">
        <v>16</v>
      </c>
      <c r="F6" s="20" t="s">
        <v>17</v>
      </c>
      <c r="G6" s="20" t="s">
        <v>18</v>
      </c>
      <c r="H6" s="11" t="s">
        <v>19</v>
      </c>
      <c r="I6" s="11" t="s">
        <v>20</v>
      </c>
      <c r="J6" s="20" t="s">
        <v>21</v>
      </c>
      <c r="K6" s="11" t="s">
        <v>22</v>
      </c>
      <c r="L6" s="11" t="s">
        <v>23</v>
      </c>
      <c r="M6" s="11" t="s">
        <v>24</v>
      </c>
      <c r="N6" s="11" t="s">
        <v>25</v>
      </c>
      <c r="O6" s="11" t="s">
        <v>26</v>
      </c>
      <c r="P6" s="11" t="s">
        <v>27</v>
      </c>
      <c r="Q6" s="20" t="s">
        <v>28</v>
      </c>
      <c r="R6" s="11" t="s">
        <v>29</v>
      </c>
      <c r="S6" s="46"/>
      <c r="T6" s="46"/>
      <c r="U6" s="46"/>
    </row>
    <row r="7" spans="1:21" s="16" customFormat="1" ht="77.25" customHeight="1">
      <c r="A7" s="71">
        <v>1</v>
      </c>
      <c r="B7" s="71" t="s">
        <v>96</v>
      </c>
      <c r="C7" s="71">
        <v>2</v>
      </c>
      <c r="D7" s="71">
        <v>4</v>
      </c>
      <c r="E7" s="71" t="s">
        <v>1495</v>
      </c>
      <c r="F7" s="71" t="s">
        <v>1496</v>
      </c>
      <c r="G7" s="71" t="s">
        <v>1497</v>
      </c>
      <c r="H7" s="71" t="s">
        <v>157</v>
      </c>
      <c r="I7" s="71">
        <v>50</v>
      </c>
      <c r="J7" s="71" t="s">
        <v>638</v>
      </c>
      <c r="K7" s="71" t="s">
        <v>30</v>
      </c>
      <c r="L7" s="71" t="s">
        <v>51</v>
      </c>
      <c r="M7" s="75">
        <v>18260</v>
      </c>
      <c r="N7" s="75"/>
      <c r="O7" s="75">
        <v>18260</v>
      </c>
      <c r="P7" s="75"/>
      <c r="Q7" s="71" t="s">
        <v>1498</v>
      </c>
      <c r="R7" s="71" t="s">
        <v>1499</v>
      </c>
      <c r="S7" s="130"/>
      <c r="T7" s="130"/>
      <c r="U7" s="130"/>
    </row>
    <row r="8" spans="1:21" s="16" customFormat="1" ht="72.75" customHeight="1">
      <c r="A8" s="71">
        <v>2</v>
      </c>
      <c r="B8" s="71" t="s">
        <v>96</v>
      </c>
      <c r="C8" s="71" t="s">
        <v>1292</v>
      </c>
      <c r="D8" s="71">
        <v>4</v>
      </c>
      <c r="E8" s="71" t="s">
        <v>1500</v>
      </c>
      <c r="F8" s="71" t="s">
        <v>1496</v>
      </c>
      <c r="G8" s="71" t="s">
        <v>637</v>
      </c>
      <c r="H8" s="71" t="s">
        <v>628</v>
      </c>
      <c r="I8" s="71">
        <v>29</v>
      </c>
      <c r="J8" s="71" t="s">
        <v>638</v>
      </c>
      <c r="K8" s="71" t="s">
        <v>135</v>
      </c>
      <c r="L8" s="71" t="s">
        <v>51</v>
      </c>
      <c r="M8" s="75">
        <v>36600</v>
      </c>
      <c r="N8" s="75"/>
      <c r="O8" s="75">
        <v>36600</v>
      </c>
      <c r="P8" s="75"/>
      <c r="Q8" s="71" t="s">
        <v>1498</v>
      </c>
      <c r="R8" s="71" t="s">
        <v>1499</v>
      </c>
      <c r="S8" s="130"/>
      <c r="T8" s="130"/>
      <c r="U8" s="130"/>
    </row>
    <row r="9" spans="1:21" s="16" customFormat="1" ht="78" customHeight="1">
      <c r="A9" s="71">
        <v>3</v>
      </c>
      <c r="B9" s="71" t="s">
        <v>135</v>
      </c>
      <c r="C9" s="71">
        <v>1</v>
      </c>
      <c r="D9" s="71">
        <v>12</v>
      </c>
      <c r="E9" s="71" t="s">
        <v>1501</v>
      </c>
      <c r="F9" s="71" t="s">
        <v>1502</v>
      </c>
      <c r="G9" s="71" t="s">
        <v>637</v>
      </c>
      <c r="H9" s="71" t="s">
        <v>628</v>
      </c>
      <c r="I9" s="71">
        <v>20</v>
      </c>
      <c r="J9" s="71" t="s">
        <v>1503</v>
      </c>
      <c r="K9" s="71" t="s">
        <v>34</v>
      </c>
      <c r="L9" s="71" t="s">
        <v>51</v>
      </c>
      <c r="M9" s="75">
        <v>69000</v>
      </c>
      <c r="N9" s="75"/>
      <c r="O9" s="75">
        <v>69000</v>
      </c>
      <c r="P9" s="75"/>
      <c r="Q9" s="71" t="s">
        <v>1498</v>
      </c>
      <c r="R9" s="71" t="s">
        <v>1499</v>
      </c>
      <c r="S9" s="130"/>
      <c r="T9" s="130"/>
      <c r="U9" s="130"/>
    </row>
    <row r="10" spans="1:21" s="16" customFormat="1" ht="75.75" customHeight="1">
      <c r="A10" s="71">
        <v>4</v>
      </c>
      <c r="B10" s="71" t="s">
        <v>135</v>
      </c>
      <c r="C10" s="71">
        <v>5</v>
      </c>
      <c r="D10" s="71">
        <v>11</v>
      </c>
      <c r="E10" s="71" t="s">
        <v>1504</v>
      </c>
      <c r="F10" s="71" t="s">
        <v>1505</v>
      </c>
      <c r="G10" s="71" t="s">
        <v>1506</v>
      </c>
      <c r="H10" s="71" t="s">
        <v>112</v>
      </c>
      <c r="I10" s="71">
        <v>348</v>
      </c>
      <c r="J10" s="71" t="s">
        <v>1507</v>
      </c>
      <c r="K10" s="71" t="s">
        <v>40</v>
      </c>
      <c r="L10" s="71" t="s">
        <v>51</v>
      </c>
      <c r="M10" s="75">
        <v>18972</v>
      </c>
      <c r="N10" s="75"/>
      <c r="O10" s="75">
        <v>18972</v>
      </c>
      <c r="P10" s="75"/>
      <c r="Q10" s="71" t="s">
        <v>1498</v>
      </c>
      <c r="R10" s="71" t="s">
        <v>1499</v>
      </c>
      <c r="S10" s="130"/>
      <c r="T10" s="130"/>
      <c r="U10" s="130"/>
    </row>
    <row r="11" spans="1:21" s="16" customFormat="1" ht="59.25" customHeight="1">
      <c r="A11" s="71">
        <v>5</v>
      </c>
      <c r="B11" s="71" t="s">
        <v>135</v>
      </c>
      <c r="C11" s="71" t="s">
        <v>32</v>
      </c>
      <c r="D11" s="71">
        <v>12</v>
      </c>
      <c r="E11" s="71" t="s">
        <v>1508</v>
      </c>
      <c r="F11" s="71" t="s">
        <v>1509</v>
      </c>
      <c r="G11" s="71" t="s">
        <v>1510</v>
      </c>
      <c r="H11" s="71" t="s">
        <v>1511</v>
      </c>
      <c r="I11" s="71">
        <v>1</v>
      </c>
      <c r="J11" s="71" t="s">
        <v>1507</v>
      </c>
      <c r="K11" s="71" t="s">
        <v>31</v>
      </c>
      <c r="L11" s="71" t="s">
        <v>51</v>
      </c>
      <c r="M11" s="75">
        <v>9400</v>
      </c>
      <c r="N11" s="75"/>
      <c r="O11" s="75">
        <v>9400</v>
      </c>
      <c r="P11" s="75"/>
      <c r="Q11" s="71" t="s">
        <v>1498</v>
      </c>
      <c r="R11" s="71" t="s">
        <v>1499</v>
      </c>
      <c r="S11" s="130"/>
      <c r="T11" s="130"/>
      <c r="U11" s="130"/>
    </row>
    <row r="12" spans="1:21" s="16" customFormat="1" ht="36" customHeight="1">
      <c r="A12" s="536">
        <v>6</v>
      </c>
      <c r="B12" s="539" t="s">
        <v>96</v>
      </c>
      <c r="C12" s="539">
        <v>5</v>
      </c>
      <c r="D12" s="539">
        <v>11</v>
      </c>
      <c r="E12" s="539" t="s">
        <v>1512</v>
      </c>
      <c r="F12" s="539" t="s">
        <v>1513</v>
      </c>
      <c r="G12" s="539" t="s">
        <v>1514</v>
      </c>
      <c r="H12" s="536" t="s">
        <v>1515</v>
      </c>
      <c r="I12" s="536">
        <v>24</v>
      </c>
      <c r="J12" s="539" t="s">
        <v>1516</v>
      </c>
      <c r="K12" s="539" t="s">
        <v>31</v>
      </c>
      <c r="L12" s="539" t="s">
        <v>51</v>
      </c>
      <c r="M12" s="544">
        <v>9000</v>
      </c>
      <c r="N12" s="544"/>
      <c r="O12" s="544">
        <v>9000</v>
      </c>
      <c r="P12" s="544"/>
      <c r="Q12" s="539" t="s">
        <v>1498</v>
      </c>
      <c r="R12" s="539" t="s">
        <v>1499</v>
      </c>
      <c r="S12" s="130"/>
      <c r="T12" s="130"/>
      <c r="U12" s="130"/>
    </row>
    <row r="13" spans="1:21" s="16" customFormat="1" ht="36" customHeight="1">
      <c r="A13" s="538"/>
      <c r="B13" s="539"/>
      <c r="C13" s="539"/>
      <c r="D13" s="539"/>
      <c r="E13" s="539"/>
      <c r="F13" s="539"/>
      <c r="G13" s="539"/>
      <c r="H13" s="538"/>
      <c r="I13" s="538"/>
      <c r="J13" s="539"/>
      <c r="K13" s="539"/>
      <c r="L13" s="539"/>
      <c r="M13" s="544"/>
      <c r="N13" s="544"/>
      <c r="O13" s="544"/>
      <c r="P13" s="544"/>
      <c r="Q13" s="539"/>
      <c r="R13" s="539"/>
      <c r="S13" s="130"/>
      <c r="T13" s="130"/>
      <c r="U13" s="130"/>
    </row>
    <row r="14" spans="1:21" s="16" customFormat="1" ht="39" customHeight="1">
      <c r="A14" s="539">
        <v>7</v>
      </c>
      <c r="B14" s="539" t="s">
        <v>1517</v>
      </c>
      <c r="C14" s="539">
        <v>5</v>
      </c>
      <c r="D14" s="539">
        <v>11</v>
      </c>
      <c r="E14" s="539" t="s">
        <v>1518</v>
      </c>
      <c r="F14" s="539" t="s">
        <v>1519</v>
      </c>
      <c r="G14" s="539" t="s">
        <v>1514</v>
      </c>
      <c r="H14" s="71" t="s">
        <v>635</v>
      </c>
      <c r="I14" s="71">
        <v>60</v>
      </c>
      <c r="J14" s="539" t="s">
        <v>1520</v>
      </c>
      <c r="K14" s="539" t="s">
        <v>31</v>
      </c>
      <c r="L14" s="539" t="s">
        <v>51</v>
      </c>
      <c r="M14" s="544">
        <v>9680</v>
      </c>
      <c r="N14" s="544"/>
      <c r="O14" s="544">
        <v>9680</v>
      </c>
      <c r="P14" s="544"/>
      <c r="Q14" s="539" t="s">
        <v>1498</v>
      </c>
      <c r="R14" s="539" t="s">
        <v>1499</v>
      </c>
      <c r="S14" s="130"/>
      <c r="T14" s="130"/>
      <c r="U14" s="130"/>
    </row>
    <row r="15" spans="1:21" s="16" customFormat="1" ht="58.5" customHeight="1">
      <c r="A15" s="539"/>
      <c r="B15" s="539"/>
      <c r="C15" s="539"/>
      <c r="D15" s="539"/>
      <c r="E15" s="539"/>
      <c r="F15" s="539"/>
      <c r="G15" s="539"/>
      <c r="H15" s="71" t="s">
        <v>1521</v>
      </c>
      <c r="I15" s="71">
        <v>5</v>
      </c>
      <c r="J15" s="539"/>
      <c r="K15" s="539"/>
      <c r="L15" s="539"/>
      <c r="M15" s="544"/>
      <c r="N15" s="544"/>
      <c r="O15" s="544"/>
      <c r="P15" s="544"/>
      <c r="Q15" s="539"/>
      <c r="R15" s="539"/>
      <c r="S15" s="130"/>
      <c r="T15" s="130"/>
      <c r="U15" s="130"/>
    </row>
    <row r="16" spans="1:21" s="16" customFormat="1" ht="77.25" customHeight="1">
      <c r="A16" s="71">
        <v>8</v>
      </c>
      <c r="B16" s="71" t="s">
        <v>135</v>
      </c>
      <c r="C16" s="71" t="s">
        <v>712</v>
      </c>
      <c r="D16" s="71">
        <v>10</v>
      </c>
      <c r="E16" s="71" t="s">
        <v>1522</v>
      </c>
      <c r="F16" s="71" t="s">
        <v>1523</v>
      </c>
      <c r="G16" s="71" t="s">
        <v>1524</v>
      </c>
      <c r="H16" s="71" t="s">
        <v>613</v>
      </c>
      <c r="I16" s="71">
        <v>1</v>
      </c>
      <c r="J16" s="71" t="s">
        <v>1525</v>
      </c>
      <c r="K16" s="71" t="s">
        <v>135</v>
      </c>
      <c r="L16" s="71" t="s">
        <v>51</v>
      </c>
      <c r="M16" s="75">
        <v>19648.2</v>
      </c>
      <c r="N16" s="75"/>
      <c r="O16" s="75">
        <v>19648.2</v>
      </c>
      <c r="P16" s="75"/>
      <c r="Q16" s="71" t="s">
        <v>1498</v>
      </c>
      <c r="R16" s="71" t="s">
        <v>1499</v>
      </c>
      <c r="S16" s="130"/>
      <c r="T16" s="130"/>
      <c r="U16" s="130"/>
    </row>
    <row r="17" spans="1:21" s="16" customFormat="1" ht="42.75" customHeight="1">
      <c r="A17" s="539">
        <v>9</v>
      </c>
      <c r="B17" s="539" t="s">
        <v>135</v>
      </c>
      <c r="C17" s="539" t="s">
        <v>32</v>
      </c>
      <c r="D17" s="539">
        <v>6</v>
      </c>
      <c r="E17" s="539" t="s">
        <v>1526</v>
      </c>
      <c r="F17" s="539" t="s">
        <v>1527</v>
      </c>
      <c r="G17" s="539" t="s">
        <v>1528</v>
      </c>
      <c r="H17" s="71" t="s">
        <v>1529</v>
      </c>
      <c r="I17" s="71">
        <v>70</v>
      </c>
      <c r="J17" s="539" t="s">
        <v>1507</v>
      </c>
      <c r="K17" s="539" t="s">
        <v>31</v>
      </c>
      <c r="L17" s="539" t="s">
        <v>51</v>
      </c>
      <c r="M17" s="544">
        <v>9000</v>
      </c>
      <c r="N17" s="544"/>
      <c r="O17" s="544">
        <v>9000</v>
      </c>
      <c r="P17" s="544"/>
      <c r="Q17" s="539" t="s">
        <v>1498</v>
      </c>
      <c r="R17" s="539" t="s">
        <v>1499</v>
      </c>
      <c r="S17" s="130"/>
      <c r="T17" s="130"/>
      <c r="U17" s="130"/>
    </row>
    <row r="18" spans="1:21" s="16" customFormat="1" ht="49.5" customHeight="1">
      <c r="A18" s="539"/>
      <c r="B18" s="539"/>
      <c r="C18" s="539"/>
      <c r="D18" s="539"/>
      <c r="E18" s="539"/>
      <c r="F18" s="539"/>
      <c r="G18" s="539"/>
      <c r="H18" s="71" t="s">
        <v>69</v>
      </c>
      <c r="I18" s="71">
        <v>3</v>
      </c>
      <c r="J18" s="539"/>
      <c r="K18" s="539"/>
      <c r="L18" s="539"/>
      <c r="M18" s="544"/>
      <c r="N18" s="544"/>
      <c r="O18" s="544"/>
      <c r="P18" s="544"/>
      <c r="Q18" s="539"/>
      <c r="R18" s="539"/>
      <c r="S18" s="130"/>
      <c r="T18" s="130"/>
      <c r="U18" s="130"/>
    </row>
    <row r="19" spans="1:21" s="96" customFormat="1" ht="57" customHeight="1">
      <c r="A19" s="539">
        <v>10</v>
      </c>
      <c r="B19" s="539" t="s">
        <v>135</v>
      </c>
      <c r="C19" s="539" t="s">
        <v>655</v>
      </c>
      <c r="D19" s="539">
        <v>10</v>
      </c>
      <c r="E19" s="539" t="s">
        <v>1530</v>
      </c>
      <c r="F19" s="539" t="s">
        <v>1531</v>
      </c>
      <c r="G19" s="539" t="s">
        <v>1532</v>
      </c>
      <c r="H19" s="71" t="s">
        <v>632</v>
      </c>
      <c r="I19" s="71">
        <v>100</v>
      </c>
      <c r="J19" s="539" t="s">
        <v>1533</v>
      </c>
      <c r="K19" s="539" t="s">
        <v>41</v>
      </c>
      <c r="L19" s="539" t="s">
        <v>51</v>
      </c>
      <c r="M19" s="544">
        <v>34720</v>
      </c>
      <c r="N19" s="544"/>
      <c r="O19" s="544">
        <v>34720</v>
      </c>
      <c r="P19" s="544"/>
      <c r="Q19" s="539" t="s">
        <v>1534</v>
      </c>
      <c r="R19" s="539" t="s">
        <v>1535</v>
      </c>
      <c r="S19" s="130"/>
      <c r="T19" s="130"/>
      <c r="U19" s="130"/>
    </row>
    <row r="20" spans="1:21" s="96" customFormat="1" ht="79.5" customHeight="1">
      <c r="A20" s="539"/>
      <c r="B20" s="539"/>
      <c r="C20" s="539"/>
      <c r="D20" s="539"/>
      <c r="E20" s="539"/>
      <c r="F20" s="539"/>
      <c r="G20" s="539"/>
      <c r="H20" s="71" t="s">
        <v>155</v>
      </c>
      <c r="I20" s="71">
        <v>1</v>
      </c>
      <c r="J20" s="539"/>
      <c r="K20" s="539"/>
      <c r="L20" s="539"/>
      <c r="M20" s="544"/>
      <c r="N20" s="544"/>
      <c r="O20" s="544"/>
      <c r="P20" s="544"/>
      <c r="Q20" s="539"/>
      <c r="R20" s="539"/>
      <c r="S20" s="130"/>
      <c r="T20" s="130"/>
      <c r="U20" s="130"/>
    </row>
    <row r="21" spans="1:21" s="96" customFormat="1" ht="123.75" customHeight="1">
      <c r="A21" s="539">
        <v>11</v>
      </c>
      <c r="B21" s="539" t="s">
        <v>1536</v>
      </c>
      <c r="C21" s="539" t="s">
        <v>712</v>
      </c>
      <c r="D21" s="539">
        <v>6</v>
      </c>
      <c r="E21" s="539" t="s">
        <v>1537</v>
      </c>
      <c r="F21" s="539" t="s">
        <v>5485</v>
      </c>
      <c r="G21" s="539" t="s">
        <v>1538</v>
      </c>
      <c r="H21" s="71" t="s">
        <v>1529</v>
      </c>
      <c r="I21" s="71">
        <v>100</v>
      </c>
      <c r="J21" s="539" t="s">
        <v>1539</v>
      </c>
      <c r="K21" s="539" t="s">
        <v>31</v>
      </c>
      <c r="L21" s="539" t="s">
        <v>51</v>
      </c>
      <c r="M21" s="544">
        <v>14692</v>
      </c>
      <c r="N21" s="544"/>
      <c r="O21" s="544">
        <v>14692</v>
      </c>
      <c r="P21" s="544"/>
      <c r="Q21" s="539" t="s">
        <v>1540</v>
      </c>
      <c r="R21" s="539" t="s">
        <v>1541</v>
      </c>
      <c r="S21" s="130"/>
      <c r="T21" s="130"/>
      <c r="U21" s="130"/>
    </row>
    <row r="22" spans="1:21" s="96" customFormat="1" ht="111.75" customHeight="1">
      <c r="A22" s="539"/>
      <c r="B22" s="539"/>
      <c r="C22" s="539"/>
      <c r="D22" s="539"/>
      <c r="E22" s="539"/>
      <c r="F22" s="539"/>
      <c r="G22" s="539"/>
      <c r="H22" s="71" t="s">
        <v>69</v>
      </c>
      <c r="I22" s="71">
        <v>1</v>
      </c>
      <c r="J22" s="539"/>
      <c r="K22" s="539"/>
      <c r="L22" s="539"/>
      <c r="M22" s="544"/>
      <c r="N22" s="544"/>
      <c r="O22" s="544"/>
      <c r="P22" s="544"/>
      <c r="Q22" s="539"/>
      <c r="R22" s="539"/>
      <c r="S22" s="130"/>
      <c r="T22" s="130"/>
      <c r="U22" s="130"/>
    </row>
    <row r="23" spans="1:21" s="96" customFormat="1" ht="24.75" customHeight="1">
      <c r="A23" s="539">
        <v>12</v>
      </c>
      <c r="B23" s="539" t="s">
        <v>123</v>
      </c>
      <c r="C23" s="539" t="s">
        <v>679</v>
      </c>
      <c r="D23" s="539">
        <v>13</v>
      </c>
      <c r="E23" s="539" t="s">
        <v>1542</v>
      </c>
      <c r="F23" s="539" t="s">
        <v>1543</v>
      </c>
      <c r="G23" s="539" t="s">
        <v>1544</v>
      </c>
      <c r="H23" s="71" t="s">
        <v>84</v>
      </c>
      <c r="I23" s="71">
        <v>30</v>
      </c>
      <c r="J23" s="539" t="s">
        <v>5486</v>
      </c>
      <c r="K23" s="539" t="s">
        <v>30</v>
      </c>
      <c r="L23" s="539" t="s">
        <v>51</v>
      </c>
      <c r="M23" s="544">
        <v>24500</v>
      </c>
      <c r="N23" s="544"/>
      <c r="O23" s="544">
        <v>24500</v>
      </c>
      <c r="P23" s="544"/>
      <c r="Q23" s="539" t="s">
        <v>1545</v>
      </c>
      <c r="R23" s="539" t="s">
        <v>1546</v>
      </c>
      <c r="S23" s="130"/>
      <c r="T23" s="130"/>
      <c r="U23" s="130"/>
    </row>
    <row r="24" spans="1:21" s="96" customFormat="1" ht="78.75" customHeight="1">
      <c r="A24" s="539"/>
      <c r="B24" s="539"/>
      <c r="C24" s="539"/>
      <c r="D24" s="539"/>
      <c r="E24" s="539"/>
      <c r="F24" s="539"/>
      <c r="G24" s="539"/>
      <c r="H24" s="71" t="s">
        <v>632</v>
      </c>
      <c r="I24" s="187">
        <v>1</v>
      </c>
      <c r="J24" s="539"/>
      <c r="K24" s="539"/>
      <c r="L24" s="539"/>
      <c r="M24" s="544"/>
      <c r="N24" s="544"/>
      <c r="O24" s="544"/>
      <c r="P24" s="544"/>
      <c r="Q24" s="539"/>
      <c r="R24" s="539"/>
      <c r="S24" s="130"/>
      <c r="T24" s="130"/>
      <c r="U24" s="130"/>
    </row>
    <row r="25" spans="1:21" s="96" customFormat="1" ht="52.5" customHeight="1">
      <c r="A25" s="539"/>
      <c r="B25" s="539"/>
      <c r="C25" s="539"/>
      <c r="D25" s="539"/>
      <c r="E25" s="539"/>
      <c r="F25" s="539"/>
      <c r="G25" s="539"/>
      <c r="H25" s="71" t="s">
        <v>155</v>
      </c>
      <c r="I25" s="187">
        <v>1</v>
      </c>
      <c r="J25" s="539"/>
      <c r="K25" s="539"/>
      <c r="L25" s="539"/>
      <c r="M25" s="544"/>
      <c r="N25" s="544"/>
      <c r="O25" s="544"/>
      <c r="P25" s="544"/>
      <c r="Q25" s="539"/>
      <c r="R25" s="539"/>
      <c r="S25" s="130"/>
      <c r="T25" s="130"/>
      <c r="U25" s="130"/>
    </row>
    <row r="26" spans="1:21" s="96" customFormat="1" ht="49.5" customHeight="1">
      <c r="A26" s="539"/>
      <c r="B26" s="539"/>
      <c r="C26" s="539"/>
      <c r="D26" s="539"/>
      <c r="E26" s="539"/>
      <c r="F26" s="539"/>
      <c r="G26" s="539"/>
      <c r="H26" s="71" t="s">
        <v>157</v>
      </c>
      <c r="I26" s="71">
        <v>30</v>
      </c>
      <c r="J26" s="539"/>
      <c r="K26" s="539"/>
      <c r="L26" s="539"/>
      <c r="M26" s="544"/>
      <c r="N26" s="544"/>
      <c r="O26" s="544"/>
      <c r="P26" s="544"/>
      <c r="Q26" s="539"/>
      <c r="R26" s="539"/>
      <c r="S26" s="130"/>
      <c r="T26" s="130"/>
      <c r="U26" s="130"/>
    </row>
    <row r="27" spans="1:21" s="96" customFormat="1" ht="24" customHeight="1">
      <c r="A27" s="539"/>
      <c r="B27" s="539"/>
      <c r="C27" s="539"/>
      <c r="D27" s="539"/>
      <c r="E27" s="539"/>
      <c r="F27" s="539"/>
      <c r="G27" s="539"/>
      <c r="H27" s="71" t="s">
        <v>1547</v>
      </c>
      <c r="I27" s="71">
        <v>1</v>
      </c>
      <c r="J27" s="539"/>
      <c r="K27" s="539"/>
      <c r="L27" s="539"/>
      <c r="M27" s="544"/>
      <c r="N27" s="544"/>
      <c r="O27" s="544"/>
      <c r="P27" s="544"/>
      <c r="Q27" s="539"/>
      <c r="R27" s="539"/>
      <c r="S27" s="130"/>
      <c r="T27" s="130"/>
      <c r="U27" s="130"/>
    </row>
    <row r="28" spans="1:21" s="96" customFormat="1" ht="29.25" customHeight="1">
      <c r="A28" s="539"/>
      <c r="B28" s="539"/>
      <c r="C28" s="539"/>
      <c r="D28" s="539"/>
      <c r="E28" s="539"/>
      <c r="F28" s="539"/>
      <c r="G28" s="539"/>
      <c r="H28" s="71" t="s">
        <v>1521</v>
      </c>
      <c r="I28" s="71">
        <v>6</v>
      </c>
      <c r="J28" s="539"/>
      <c r="K28" s="539"/>
      <c r="L28" s="539"/>
      <c r="M28" s="544"/>
      <c r="N28" s="544"/>
      <c r="O28" s="544"/>
      <c r="P28" s="544"/>
      <c r="Q28" s="539"/>
      <c r="R28" s="539"/>
      <c r="S28" s="130"/>
      <c r="T28" s="130"/>
      <c r="U28" s="130"/>
    </row>
    <row r="29" spans="1:21" s="96" customFormat="1" ht="63.75" customHeight="1">
      <c r="A29" s="539"/>
      <c r="B29" s="539"/>
      <c r="C29" s="539"/>
      <c r="D29" s="539"/>
      <c r="E29" s="539"/>
      <c r="F29" s="539"/>
      <c r="G29" s="539"/>
      <c r="H29" s="71" t="s">
        <v>1548</v>
      </c>
      <c r="I29" s="71">
        <v>1100</v>
      </c>
      <c r="J29" s="539"/>
      <c r="K29" s="539"/>
      <c r="L29" s="539"/>
      <c r="M29" s="544"/>
      <c r="N29" s="544"/>
      <c r="O29" s="544"/>
      <c r="P29" s="544"/>
      <c r="Q29" s="539"/>
      <c r="R29" s="539"/>
      <c r="S29" s="130"/>
      <c r="T29" s="130"/>
      <c r="U29" s="130"/>
    </row>
    <row r="30" spans="1:21" s="96" customFormat="1" ht="108.75" customHeight="1">
      <c r="A30" s="71">
        <v>13</v>
      </c>
      <c r="B30" s="71" t="s">
        <v>1549</v>
      </c>
      <c r="C30" s="71" t="s">
        <v>1279</v>
      </c>
      <c r="D30" s="71">
        <v>12</v>
      </c>
      <c r="E30" s="71" t="s">
        <v>1550</v>
      </c>
      <c r="F30" s="71" t="s">
        <v>1551</v>
      </c>
      <c r="G30" s="71" t="s">
        <v>1552</v>
      </c>
      <c r="H30" s="71" t="s">
        <v>630</v>
      </c>
      <c r="I30" s="71">
        <v>3</v>
      </c>
      <c r="J30" s="71" t="s">
        <v>1553</v>
      </c>
      <c r="K30" s="71" t="s">
        <v>30</v>
      </c>
      <c r="L30" s="71" t="s">
        <v>51</v>
      </c>
      <c r="M30" s="75">
        <v>25514.01</v>
      </c>
      <c r="N30" s="75"/>
      <c r="O30" s="75">
        <v>25514.01</v>
      </c>
      <c r="P30" s="75"/>
      <c r="Q30" s="71" t="s">
        <v>1540</v>
      </c>
      <c r="R30" s="71" t="s">
        <v>1541</v>
      </c>
      <c r="S30" s="130"/>
      <c r="T30" s="130"/>
      <c r="U30" s="130"/>
    </row>
    <row r="31" spans="1:21" s="96" customFormat="1" ht="48" customHeight="1">
      <c r="A31" s="539">
        <v>14</v>
      </c>
      <c r="B31" s="539" t="s">
        <v>135</v>
      </c>
      <c r="C31" s="539">
        <v>1</v>
      </c>
      <c r="D31" s="539">
        <v>10</v>
      </c>
      <c r="E31" s="539" t="s">
        <v>1554</v>
      </c>
      <c r="F31" s="539" t="s">
        <v>1555</v>
      </c>
      <c r="G31" s="539" t="s">
        <v>1524</v>
      </c>
      <c r="H31" s="71" t="s">
        <v>624</v>
      </c>
      <c r="I31" s="71">
        <v>1000</v>
      </c>
      <c r="J31" s="539" t="s">
        <v>1556</v>
      </c>
      <c r="K31" s="539" t="s">
        <v>135</v>
      </c>
      <c r="L31" s="539" t="s">
        <v>51</v>
      </c>
      <c r="M31" s="544">
        <v>11500</v>
      </c>
      <c r="N31" s="544"/>
      <c r="O31" s="544">
        <v>11500</v>
      </c>
      <c r="P31" s="544"/>
      <c r="Q31" s="539" t="s">
        <v>1557</v>
      </c>
      <c r="R31" s="539" t="s">
        <v>1558</v>
      </c>
      <c r="S31" s="130"/>
      <c r="T31" s="130"/>
      <c r="U31" s="130"/>
    </row>
    <row r="32" spans="1:21" s="96" customFormat="1" ht="30.75" customHeight="1">
      <c r="A32" s="539"/>
      <c r="B32" s="539"/>
      <c r="C32" s="539"/>
      <c r="D32" s="539"/>
      <c r="E32" s="539"/>
      <c r="F32" s="539"/>
      <c r="G32" s="539"/>
      <c r="H32" s="71" t="s">
        <v>613</v>
      </c>
      <c r="I32" s="71">
        <v>2</v>
      </c>
      <c r="J32" s="539"/>
      <c r="K32" s="539"/>
      <c r="L32" s="539"/>
      <c r="M32" s="544"/>
      <c r="N32" s="544"/>
      <c r="O32" s="544"/>
      <c r="P32" s="544"/>
      <c r="Q32" s="539"/>
      <c r="R32" s="539"/>
      <c r="S32" s="130"/>
      <c r="T32" s="130"/>
      <c r="U32" s="130"/>
    </row>
    <row r="33" spans="1:21" s="96" customFormat="1" ht="61.5" customHeight="1">
      <c r="A33" s="539">
        <v>15</v>
      </c>
      <c r="B33" s="539" t="s">
        <v>96</v>
      </c>
      <c r="C33" s="539">
        <v>5</v>
      </c>
      <c r="D33" s="539">
        <v>13</v>
      </c>
      <c r="E33" s="539" t="s">
        <v>1559</v>
      </c>
      <c r="F33" s="539" t="s">
        <v>1560</v>
      </c>
      <c r="G33" s="539" t="s">
        <v>1561</v>
      </c>
      <c r="H33" s="71" t="s">
        <v>632</v>
      </c>
      <c r="I33" s="71">
        <v>100</v>
      </c>
      <c r="J33" s="539" t="s">
        <v>1525</v>
      </c>
      <c r="K33" s="539" t="s">
        <v>41</v>
      </c>
      <c r="L33" s="539" t="s">
        <v>51</v>
      </c>
      <c r="M33" s="544">
        <v>41808</v>
      </c>
      <c r="N33" s="544"/>
      <c r="O33" s="544">
        <v>41808</v>
      </c>
      <c r="P33" s="544"/>
      <c r="Q33" s="539" t="s">
        <v>1562</v>
      </c>
      <c r="R33" s="539" t="s">
        <v>1563</v>
      </c>
      <c r="S33" s="130"/>
      <c r="T33" s="130"/>
      <c r="U33" s="130"/>
    </row>
    <row r="34" spans="1:21" s="96" customFormat="1" ht="47.25" customHeight="1">
      <c r="A34" s="539"/>
      <c r="B34" s="539"/>
      <c r="C34" s="539"/>
      <c r="D34" s="539"/>
      <c r="E34" s="539"/>
      <c r="F34" s="539"/>
      <c r="G34" s="539"/>
      <c r="H34" s="71" t="s">
        <v>630</v>
      </c>
      <c r="I34" s="71">
        <v>4</v>
      </c>
      <c r="J34" s="539"/>
      <c r="K34" s="539"/>
      <c r="L34" s="539"/>
      <c r="M34" s="544"/>
      <c r="N34" s="544"/>
      <c r="O34" s="544"/>
      <c r="P34" s="544"/>
      <c r="Q34" s="539"/>
      <c r="R34" s="539"/>
      <c r="S34" s="130"/>
      <c r="T34" s="130"/>
      <c r="U34" s="130"/>
    </row>
    <row r="35" spans="1:21" s="96" customFormat="1" ht="33" customHeight="1">
      <c r="A35" s="539"/>
      <c r="B35" s="539"/>
      <c r="C35" s="539"/>
      <c r="D35" s="539"/>
      <c r="E35" s="539"/>
      <c r="F35" s="539"/>
      <c r="G35" s="539"/>
      <c r="H35" s="71" t="s">
        <v>1564</v>
      </c>
      <c r="I35" s="71">
        <v>4</v>
      </c>
      <c r="J35" s="539"/>
      <c r="K35" s="539"/>
      <c r="L35" s="539"/>
      <c r="M35" s="544"/>
      <c r="N35" s="544"/>
      <c r="O35" s="544"/>
      <c r="P35" s="544"/>
      <c r="Q35" s="539"/>
      <c r="R35" s="539"/>
      <c r="S35" s="130"/>
      <c r="T35" s="130"/>
      <c r="U35" s="130"/>
    </row>
    <row r="36" spans="1:21" s="96" customFormat="1" ht="40.5" customHeight="1">
      <c r="A36" s="536">
        <v>16</v>
      </c>
      <c r="B36" s="539" t="s">
        <v>96</v>
      </c>
      <c r="C36" s="539">
        <v>5</v>
      </c>
      <c r="D36" s="539">
        <v>6</v>
      </c>
      <c r="E36" s="539" t="s">
        <v>1565</v>
      </c>
      <c r="F36" s="539" t="s">
        <v>1566</v>
      </c>
      <c r="G36" s="539" t="s">
        <v>1567</v>
      </c>
      <c r="H36" s="71" t="s">
        <v>155</v>
      </c>
      <c r="I36" s="71">
        <v>15</v>
      </c>
      <c r="J36" s="539" t="s">
        <v>1568</v>
      </c>
      <c r="K36" s="539" t="s">
        <v>135</v>
      </c>
      <c r="L36" s="539" t="s">
        <v>51</v>
      </c>
      <c r="M36" s="544">
        <v>7750</v>
      </c>
      <c r="N36" s="544"/>
      <c r="O36" s="544">
        <v>7750</v>
      </c>
      <c r="P36" s="544"/>
      <c r="Q36" s="539" t="s">
        <v>1569</v>
      </c>
      <c r="R36" s="536" t="s">
        <v>1570</v>
      </c>
      <c r="S36" s="130"/>
      <c r="T36" s="130"/>
      <c r="U36" s="130"/>
    </row>
    <row r="37" spans="1:21" s="96" customFormat="1" ht="51" customHeight="1">
      <c r="A37" s="538"/>
      <c r="B37" s="539"/>
      <c r="C37" s="539"/>
      <c r="D37" s="539"/>
      <c r="E37" s="539"/>
      <c r="F37" s="539"/>
      <c r="G37" s="539"/>
      <c r="H37" s="71" t="s">
        <v>157</v>
      </c>
      <c r="I37" s="71">
        <v>80</v>
      </c>
      <c r="J37" s="539"/>
      <c r="K37" s="539"/>
      <c r="L37" s="539"/>
      <c r="M37" s="544"/>
      <c r="N37" s="544"/>
      <c r="O37" s="544"/>
      <c r="P37" s="544"/>
      <c r="Q37" s="539"/>
      <c r="R37" s="538"/>
      <c r="S37" s="130"/>
      <c r="T37" s="130"/>
      <c r="U37" s="130"/>
    </row>
    <row r="38" spans="1:21" s="96" customFormat="1" ht="66.75" customHeight="1">
      <c r="A38" s="539">
        <v>17</v>
      </c>
      <c r="B38" s="539" t="s">
        <v>123</v>
      </c>
      <c r="C38" s="539">
        <v>4</v>
      </c>
      <c r="D38" s="539">
        <v>13</v>
      </c>
      <c r="E38" s="539" t="s">
        <v>1571</v>
      </c>
      <c r="F38" s="539" t="s">
        <v>1572</v>
      </c>
      <c r="G38" s="539" t="s">
        <v>1573</v>
      </c>
      <c r="H38" s="71" t="s">
        <v>112</v>
      </c>
      <c r="I38" s="71">
        <v>50</v>
      </c>
      <c r="J38" s="539" t="s">
        <v>1574</v>
      </c>
      <c r="K38" s="539" t="s">
        <v>37</v>
      </c>
      <c r="L38" s="539" t="s">
        <v>51</v>
      </c>
      <c r="M38" s="544">
        <v>25797.4</v>
      </c>
      <c r="N38" s="544"/>
      <c r="O38" s="544">
        <v>25797.4</v>
      </c>
      <c r="P38" s="544"/>
      <c r="Q38" s="539" t="s">
        <v>1575</v>
      </c>
      <c r="R38" s="539" t="s">
        <v>1576</v>
      </c>
      <c r="S38" s="130"/>
      <c r="T38" s="130"/>
      <c r="U38" s="130"/>
    </row>
    <row r="39" spans="1:21" s="96" customFormat="1" ht="115.5" customHeight="1">
      <c r="A39" s="539"/>
      <c r="B39" s="539"/>
      <c r="C39" s="539"/>
      <c r="D39" s="539"/>
      <c r="E39" s="539"/>
      <c r="F39" s="539"/>
      <c r="G39" s="539"/>
      <c r="H39" s="71" t="s">
        <v>1521</v>
      </c>
      <c r="I39" s="71">
        <v>3</v>
      </c>
      <c r="J39" s="539"/>
      <c r="K39" s="539"/>
      <c r="L39" s="539"/>
      <c r="M39" s="544"/>
      <c r="N39" s="544"/>
      <c r="O39" s="544"/>
      <c r="P39" s="544"/>
      <c r="Q39" s="539"/>
      <c r="R39" s="539"/>
      <c r="S39" s="130"/>
      <c r="T39" s="130"/>
      <c r="U39" s="130"/>
    </row>
    <row r="40" spans="1:21" s="96" customFormat="1" ht="67.5" customHeight="1">
      <c r="A40" s="539">
        <v>18</v>
      </c>
      <c r="B40" s="539" t="s">
        <v>135</v>
      </c>
      <c r="C40" s="539" t="s">
        <v>35</v>
      </c>
      <c r="D40" s="539">
        <v>13</v>
      </c>
      <c r="E40" s="539" t="s">
        <v>1577</v>
      </c>
      <c r="F40" s="539" t="s">
        <v>1578</v>
      </c>
      <c r="G40" s="539" t="s">
        <v>1579</v>
      </c>
      <c r="H40" s="71" t="s">
        <v>632</v>
      </c>
      <c r="I40" s="71">
        <v>40</v>
      </c>
      <c r="J40" s="539" t="s">
        <v>1525</v>
      </c>
      <c r="K40" s="539" t="s">
        <v>37</v>
      </c>
      <c r="L40" s="539" t="s">
        <v>51</v>
      </c>
      <c r="M40" s="544">
        <v>26000</v>
      </c>
      <c r="N40" s="544"/>
      <c r="O40" s="544">
        <v>26000</v>
      </c>
      <c r="P40" s="544"/>
      <c r="Q40" s="539" t="s">
        <v>1580</v>
      </c>
      <c r="R40" s="539" t="s">
        <v>1581</v>
      </c>
      <c r="S40" s="130"/>
      <c r="T40" s="130"/>
      <c r="U40" s="130"/>
    </row>
    <row r="41" spans="1:21" s="96" customFormat="1" ht="42.75" customHeight="1">
      <c r="A41" s="539"/>
      <c r="B41" s="539"/>
      <c r="C41" s="539"/>
      <c r="D41" s="539"/>
      <c r="E41" s="539"/>
      <c r="F41" s="539"/>
      <c r="G41" s="539"/>
      <c r="H41" s="71" t="s">
        <v>1521</v>
      </c>
      <c r="I41" s="71">
        <v>15</v>
      </c>
      <c r="J41" s="539"/>
      <c r="K41" s="539"/>
      <c r="L41" s="539"/>
      <c r="M41" s="544"/>
      <c r="N41" s="544"/>
      <c r="O41" s="544"/>
      <c r="P41" s="544"/>
      <c r="Q41" s="539"/>
      <c r="R41" s="539"/>
      <c r="S41" s="130"/>
      <c r="T41" s="130"/>
      <c r="U41" s="130"/>
    </row>
    <row r="42" spans="1:21" s="96" customFormat="1" ht="57" customHeight="1">
      <c r="A42" s="536">
        <v>19</v>
      </c>
      <c r="B42" s="539" t="s">
        <v>123</v>
      </c>
      <c r="C42" s="539">
        <v>1</v>
      </c>
      <c r="D42" s="539">
        <v>10</v>
      </c>
      <c r="E42" s="539" t="s">
        <v>1582</v>
      </c>
      <c r="F42" s="539" t="s">
        <v>1583</v>
      </c>
      <c r="G42" s="539" t="s">
        <v>1579</v>
      </c>
      <c r="H42" s="71" t="s">
        <v>1584</v>
      </c>
      <c r="I42" s="71">
        <v>1100</v>
      </c>
      <c r="J42" s="539" t="s">
        <v>1525</v>
      </c>
      <c r="K42" s="539" t="s">
        <v>41</v>
      </c>
      <c r="L42" s="539" t="s">
        <v>51</v>
      </c>
      <c r="M42" s="544">
        <v>9100</v>
      </c>
      <c r="N42" s="544"/>
      <c r="O42" s="544">
        <v>9100</v>
      </c>
      <c r="P42" s="544"/>
      <c r="Q42" s="539" t="s">
        <v>1585</v>
      </c>
      <c r="R42" s="539" t="s">
        <v>1586</v>
      </c>
      <c r="S42" s="130"/>
      <c r="T42" s="130"/>
      <c r="U42" s="130"/>
    </row>
    <row r="43" spans="1:21" s="96" customFormat="1" ht="42" customHeight="1">
      <c r="A43" s="538"/>
      <c r="B43" s="539"/>
      <c r="C43" s="539"/>
      <c r="D43" s="539"/>
      <c r="E43" s="539"/>
      <c r="F43" s="539"/>
      <c r="G43" s="539"/>
      <c r="H43" s="71" t="s">
        <v>1521</v>
      </c>
      <c r="I43" s="71">
        <v>3</v>
      </c>
      <c r="J43" s="539"/>
      <c r="K43" s="539"/>
      <c r="L43" s="539"/>
      <c r="M43" s="544"/>
      <c r="N43" s="544"/>
      <c r="O43" s="544"/>
      <c r="P43" s="544"/>
      <c r="Q43" s="539"/>
      <c r="R43" s="539"/>
      <c r="S43" s="130"/>
      <c r="T43" s="130"/>
      <c r="U43" s="130"/>
    </row>
    <row r="44" spans="1:21" s="96" customFormat="1" ht="54" customHeight="1">
      <c r="A44" s="539">
        <v>20</v>
      </c>
      <c r="B44" s="539" t="s">
        <v>1549</v>
      </c>
      <c r="C44" s="539" t="s">
        <v>998</v>
      </c>
      <c r="D44" s="539">
        <v>6</v>
      </c>
      <c r="E44" s="539" t="s">
        <v>1587</v>
      </c>
      <c r="F44" s="539" t="s">
        <v>1588</v>
      </c>
      <c r="G44" s="539" t="s">
        <v>1589</v>
      </c>
      <c r="H44" s="71" t="s">
        <v>157</v>
      </c>
      <c r="I44" s="71">
        <v>30</v>
      </c>
      <c r="J44" s="539" t="s">
        <v>1590</v>
      </c>
      <c r="K44" s="539" t="s">
        <v>34</v>
      </c>
      <c r="L44" s="539" t="s">
        <v>51</v>
      </c>
      <c r="M44" s="544">
        <v>15800</v>
      </c>
      <c r="N44" s="544"/>
      <c r="O44" s="544">
        <v>15800</v>
      </c>
      <c r="P44" s="544"/>
      <c r="Q44" s="539" t="s">
        <v>1575</v>
      </c>
      <c r="R44" s="539" t="s">
        <v>1576</v>
      </c>
      <c r="S44" s="130"/>
      <c r="T44" s="130"/>
      <c r="U44" s="130"/>
    </row>
    <row r="45" spans="1:21" s="96" customFormat="1" ht="105" customHeight="1">
      <c r="A45" s="539"/>
      <c r="B45" s="539"/>
      <c r="C45" s="539"/>
      <c r="D45" s="539"/>
      <c r="E45" s="539"/>
      <c r="F45" s="539"/>
      <c r="G45" s="539"/>
      <c r="H45" s="71" t="s">
        <v>155</v>
      </c>
      <c r="I45" s="71">
        <v>3</v>
      </c>
      <c r="J45" s="539"/>
      <c r="K45" s="539"/>
      <c r="L45" s="539"/>
      <c r="M45" s="544"/>
      <c r="N45" s="544"/>
      <c r="O45" s="544"/>
      <c r="P45" s="544"/>
      <c r="Q45" s="539"/>
      <c r="R45" s="539"/>
      <c r="S45" s="130"/>
      <c r="T45" s="130"/>
      <c r="U45" s="130"/>
    </row>
    <row r="46" spans="1:21" s="96" customFormat="1" ht="40.5" customHeight="1">
      <c r="A46" s="536">
        <v>21</v>
      </c>
      <c r="B46" s="539" t="s">
        <v>96</v>
      </c>
      <c r="C46" s="539">
        <v>5</v>
      </c>
      <c r="D46" s="539">
        <v>11</v>
      </c>
      <c r="E46" s="539" t="s">
        <v>1591</v>
      </c>
      <c r="F46" s="539" t="s">
        <v>1592</v>
      </c>
      <c r="G46" s="539" t="s">
        <v>1593</v>
      </c>
      <c r="H46" s="71" t="s">
        <v>155</v>
      </c>
      <c r="I46" s="71">
        <v>4</v>
      </c>
      <c r="J46" s="539" t="s">
        <v>1594</v>
      </c>
      <c r="K46" s="539" t="s">
        <v>30</v>
      </c>
      <c r="L46" s="539" t="s">
        <v>51</v>
      </c>
      <c r="M46" s="540">
        <v>10521.85</v>
      </c>
      <c r="N46" s="540"/>
      <c r="O46" s="540">
        <v>10521.85</v>
      </c>
      <c r="P46" s="540"/>
      <c r="Q46" s="539" t="s">
        <v>1595</v>
      </c>
      <c r="R46" s="539" t="s">
        <v>1596</v>
      </c>
      <c r="S46" s="130"/>
      <c r="T46" s="130"/>
      <c r="U46" s="130"/>
    </row>
    <row r="47" spans="1:21" s="96" customFormat="1" ht="40.5" customHeight="1">
      <c r="A47" s="538"/>
      <c r="B47" s="539"/>
      <c r="C47" s="539"/>
      <c r="D47" s="539"/>
      <c r="E47" s="539"/>
      <c r="F47" s="539"/>
      <c r="G47" s="539"/>
      <c r="H47" s="71" t="s">
        <v>157</v>
      </c>
      <c r="I47" s="71">
        <v>70</v>
      </c>
      <c r="J47" s="539"/>
      <c r="K47" s="539"/>
      <c r="L47" s="539"/>
      <c r="M47" s="542"/>
      <c r="N47" s="542"/>
      <c r="O47" s="542"/>
      <c r="P47" s="542"/>
      <c r="Q47" s="539"/>
      <c r="R47" s="539"/>
      <c r="S47" s="130"/>
      <c r="T47" s="130"/>
      <c r="U47" s="130"/>
    </row>
    <row r="48" spans="1:21" s="96" customFormat="1" ht="48.75" customHeight="1">
      <c r="A48" s="539">
        <v>22</v>
      </c>
      <c r="B48" s="539" t="s">
        <v>96</v>
      </c>
      <c r="C48" s="539" t="s">
        <v>32</v>
      </c>
      <c r="D48" s="539">
        <v>11</v>
      </c>
      <c r="E48" s="539" t="s">
        <v>1597</v>
      </c>
      <c r="F48" s="539" t="s">
        <v>1598</v>
      </c>
      <c r="G48" s="539" t="s">
        <v>1599</v>
      </c>
      <c r="H48" s="71" t="s">
        <v>157</v>
      </c>
      <c r="I48" s="71">
        <v>30</v>
      </c>
      <c r="J48" s="539" t="s">
        <v>1600</v>
      </c>
      <c r="K48" s="539" t="s">
        <v>31</v>
      </c>
      <c r="L48" s="539" t="s">
        <v>51</v>
      </c>
      <c r="M48" s="549">
        <v>15425</v>
      </c>
      <c r="N48" s="549"/>
      <c r="O48" s="549">
        <v>15425</v>
      </c>
      <c r="P48" s="549"/>
      <c r="Q48" s="539" t="s">
        <v>1601</v>
      </c>
      <c r="R48" s="539" t="s">
        <v>1602</v>
      </c>
      <c r="S48" s="49"/>
      <c r="T48" s="49"/>
      <c r="U48" s="49"/>
    </row>
    <row r="49" spans="1:21" s="96" customFormat="1" ht="111.75" customHeight="1">
      <c r="A49" s="539"/>
      <c r="B49" s="539"/>
      <c r="C49" s="539"/>
      <c r="D49" s="539"/>
      <c r="E49" s="539"/>
      <c r="F49" s="539"/>
      <c r="G49" s="539"/>
      <c r="H49" s="71" t="s">
        <v>155</v>
      </c>
      <c r="I49" s="71">
        <v>3</v>
      </c>
      <c r="J49" s="539"/>
      <c r="K49" s="539"/>
      <c r="L49" s="539"/>
      <c r="M49" s="549"/>
      <c r="N49" s="549"/>
      <c r="O49" s="549"/>
      <c r="P49" s="549"/>
      <c r="Q49" s="539"/>
      <c r="R49" s="539"/>
      <c r="S49" s="49"/>
      <c r="T49" s="49"/>
      <c r="U49" s="49"/>
    </row>
    <row r="50" spans="1:21" s="96" customFormat="1" ht="48.75" customHeight="1">
      <c r="A50" s="539">
        <v>23</v>
      </c>
      <c r="B50" s="536" t="s">
        <v>96</v>
      </c>
      <c r="C50" s="536">
        <v>5</v>
      </c>
      <c r="D50" s="536">
        <v>13</v>
      </c>
      <c r="E50" s="536" t="s">
        <v>1603</v>
      </c>
      <c r="F50" s="536" t="s">
        <v>1604</v>
      </c>
      <c r="G50" s="536" t="s">
        <v>622</v>
      </c>
      <c r="H50" s="71" t="s">
        <v>157</v>
      </c>
      <c r="I50" s="71">
        <v>78</v>
      </c>
      <c r="J50" s="539" t="s">
        <v>1605</v>
      </c>
      <c r="K50" s="539" t="s">
        <v>39</v>
      </c>
      <c r="L50" s="539" t="s">
        <v>51</v>
      </c>
      <c r="M50" s="544">
        <v>27196</v>
      </c>
      <c r="N50" s="544"/>
      <c r="O50" s="544">
        <v>27196</v>
      </c>
      <c r="P50" s="544"/>
      <c r="Q50" s="539" t="s">
        <v>1606</v>
      </c>
      <c r="R50" s="539" t="s">
        <v>1607</v>
      </c>
      <c r="S50" s="130"/>
      <c r="T50" s="130"/>
      <c r="U50" s="130"/>
    </row>
    <row r="51" spans="1:21" s="96" customFormat="1" ht="48.75" customHeight="1">
      <c r="A51" s="539"/>
      <c r="B51" s="537"/>
      <c r="C51" s="537"/>
      <c r="D51" s="537"/>
      <c r="E51" s="537"/>
      <c r="F51" s="537"/>
      <c r="G51" s="537"/>
      <c r="H51" s="71" t="s">
        <v>155</v>
      </c>
      <c r="I51" s="71">
        <v>7</v>
      </c>
      <c r="J51" s="539"/>
      <c r="K51" s="539"/>
      <c r="L51" s="539"/>
      <c r="M51" s="544"/>
      <c r="N51" s="544"/>
      <c r="O51" s="544"/>
      <c r="P51" s="544"/>
      <c r="Q51" s="539"/>
      <c r="R51" s="539"/>
      <c r="S51" s="130"/>
      <c r="T51" s="130"/>
      <c r="U51" s="130"/>
    </row>
    <row r="52" spans="1:21" s="96" customFormat="1" ht="48.75" customHeight="1">
      <c r="A52" s="539"/>
      <c r="B52" s="537"/>
      <c r="C52" s="537"/>
      <c r="D52" s="537"/>
      <c r="E52" s="537"/>
      <c r="F52" s="537"/>
      <c r="G52" s="537"/>
      <c r="H52" s="71" t="s">
        <v>1547</v>
      </c>
      <c r="I52" s="71">
        <v>1</v>
      </c>
      <c r="J52" s="539"/>
      <c r="K52" s="539"/>
      <c r="L52" s="539"/>
      <c r="M52" s="544"/>
      <c r="N52" s="544"/>
      <c r="O52" s="544"/>
      <c r="P52" s="544"/>
      <c r="Q52" s="539"/>
      <c r="R52" s="539"/>
      <c r="S52" s="130"/>
      <c r="T52" s="130"/>
      <c r="U52" s="130"/>
    </row>
    <row r="53" spans="1:21" s="96" customFormat="1" ht="48.75" customHeight="1">
      <c r="A53" s="539"/>
      <c r="B53" s="537"/>
      <c r="C53" s="537"/>
      <c r="D53" s="537"/>
      <c r="E53" s="537"/>
      <c r="F53" s="537"/>
      <c r="G53" s="537"/>
      <c r="H53" s="71" t="s">
        <v>1521</v>
      </c>
      <c r="I53" s="71">
        <v>7</v>
      </c>
      <c r="J53" s="539"/>
      <c r="K53" s="539"/>
      <c r="L53" s="539"/>
      <c r="M53" s="544"/>
      <c r="N53" s="544"/>
      <c r="O53" s="544"/>
      <c r="P53" s="544"/>
      <c r="Q53" s="539"/>
      <c r="R53" s="539"/>
      <c r="S53" s="130"/>
      <c r="T53" s="130"/>
      <c r="U53" s="130"/>
    </row>
    <row r="54" spans="1:21" s="96" customFormat="1" ht="48.75" customHeight="1">
      <c r="A54" s="539"/>
      <c r="B54" s="538"/>
      <c r="C54" s="538"/>
      <c r="D54" s="538"/>
      <c r="E54" s="537"/>
      <c r="F54" s="537"/>
      <c r="G54" s="537"/>
      <c r="H54" s="71" t="s">
        <v>1608</v>
      </c>
      <c r="I54" s="71">
        <v>1</v>
      </c>
      <c r="J54" s="539"/>
      <c r="K54" s="539"/>
      <c r="L54" s="539"/>
      <c r="M54" s="544"/>
      <c r="N54" s="544"/>
      <c r="O54" s="544"/>
      <c r="P54" s="544"/>
      <c r="Q54" s="539"/>
      <c r="R54" s="539"/>
      <c r="S54" s="130"/>
      <c r="T54" s="130"/>
      <c r="U54" s="130"/>
    </row>
    <row r="55" spans="1:21" s="96" customFormat="1" ht="48" customHeight="1">
      <c r="A55" s="536">
        <v>24</v>
      </c>
      <c r="B55" s="539" t="s">
        <v>96</v>
      </c>
      <c r="C55" s="539" t="s">
        <v>32</v>
      </c>
      <c r="D55" s="539">
        <v>11</v>
      </c>
      <c r="E55" s="539" t="s">
        <v>1609</v>
      </c>
      <c r="F55" s="539" t="s">
        <v>1610</v>
      </c>
      <c r="G55" s="539" t="s">
        <v>1514</v>
      </c>
      <c r="H55" s="71" t="s">
        <v>1521</v>
      </c>
      <c r="I55" s="71">
        <v>3</v>
      </c>
      <c r="J55" s="536" t="s">
        <v>1611</v>
      </c>
      <c r="K55" s="536" t="s">
        <v>34</v>
      </c>
      <c r="L55" s="539" t="s">
        <v>51</v>
      </c>
      <c r="M55" s="544">
        <v>4500</v>
      </c>
      <c r="N55" s="544"/>
      <c r="O55" s="544">
        <v>4500</v>
      </c>
      <c r="P55" s="544"/>
      <c r="Q55" s="539" t="s">
        <v>1540</v>
      </c>
      <c r="R55" s="539" t="s">
        <v>1541</v>
      </c>
      <c r="S55" s="130"/>
      <c r="T55" s="130"/>
      <c r="U55" s="130"/>
    </row>
    <row r="56" spans="1:21" s="96" customFormat="1" ht="48" customHeight="1">
      <c r="A56" s="538"/>
      <c r="B56" s="539"/>
      <c r="C56" s="539"/>
      <c r="D56" s="539"/>
      <c r="E56" s="539"/>
      <c r="F56" s="539"/>
      <c r="G56" s="539"/>
      <c r="H56" s="71" t="s">
        <v>187</v>
      </c>
      <c r="I56" s="71">
        <v>1</v>
      </c>
      <c r="J56" s="538"/>
      <c r="K56" s="538"/>
      <c r="L56" s="539"/>
      <c r="M56" s="544"/>
      <c r="N56" s="544"/>
      <c r="O56" s="544"/>
      <c r="P56" s="544"/>
      <c r="Q56" s="539"/>
      <c r="R56" s="539"/>
      <c r="S56" s="130"/>
      <c r="T56" s="130"/>
      <c r="U56" s="130"/>
    </row>
    <row r="57" spans="1:21" s="96" customFormat="1" ht="48.75" customHeight="1">
      <c r="A57" s="536">
        <v>25</v>
      </c>
      <c r="B57" s="539" t="s">
        <v>96</v>
      </c>
      <c r="C57" s="539" t="s">
        <v>32</v>
      </c>
      <c r="D57" s="539">
        <v>11</v>
      </c>
      <c r="E57" s="539" t="s">
        <v>1612</v>
      </c>
      <c r="F57" s="539" t="s">
        <v>1613</v>
      </c>
      <c r="G57" s="539" t="s">
        <v>1614</v>
      </c>
      <c r="H57" s="71" t="s">
        <v>157</v>
      </c>
      <c r="I57" s="71">
        <v>45</v>
      </c>
      <c r="J57" s="539" t="s">
        <v>1615</v>
      </c>
      <c r="K57" s="539" t="s">
        <v>37</v>
      </c>
      <c r="L57" s="539" t="s">
        <v>51</v>
      </c>
      <c r="M57" s="544">
        <v>1586.7</v>
      </c>
      <c r="N57" s="544"/>
      <c r="O57" s="544">
        <v>1586.7</v>
      </c>
      <c r="P57" s="544"/>
      <c r="Q57" s="539" t="s">
        <v>1616</v>
      </c>
      <c r="R57" s="539" t="s">
        <v>1617</v>
      </c>
      <c r="S57" s="130"/>
      <c r="T57" s="130"/>
      <c r="U57" s="130"/>
    </row>
    <row r="58" spans="1:21" s="96" customFormat="1" ht="33" customHeight="1">
      <c r="A58" s="538"/>
      <c r="B58" s="539"/>
      <c r="C58" s="539"/>
      <c r="D58" s="539"/>
      <c r="E58" s="539"/>
      <c r="F58" s="539"/>
      <c r="G58" s="539"/>
      <c r="H58" s="71" t="s">
        <v>155</v>
      </c>
      <c r="I58" s="71">
        <v>3</v>
      </c>
      <c r="J58" s="539"/>
      <c r="K58" s="539"/>
      <c r="L58" s="539"/>
      <c r="M58" s="544"/>
      <c r="N58" s="544"/>
      <c r="O58" s="544"/>
      <c r="P58" s="544"/>
      <c r="Q58" s="539"/>
      <c r="R58" s="539"/>
      <c r="S58" s="130"/>
      <c r="T58" s="130"/>
      <c r="U58" s="130"/>
    </row>
    <row r="59" spans="1:21" s="96" customFormat="1" ht="48.75" customHeight="1">
      <c r="A59" s="536">
        <v>26</v>
      </c>
      <c r="B59" s="539" t="s">
        <v>96</v>
      </c>
      <c r="C59" s="539">
        <v>5</v>
      </c>
      <c r="D59" s="539">
        <v>11</v>
      </c>
      <c r="E59" s="539" t="s">
        <v>1618</v>
      </c>
      <c r="F59" s="539" t="s">
        <v>1619</v>
      </c>
      <c r="G59" s="536" t="s">
        <v>1620</v>
      </c>
      <c r="H59" s="71" t="s">
        <v>155</v>
      </c>
      <c r="I59" s="71">
        <v>5</v>
      </c>
      <c r="J59" s="539" t="s">
        <v>1621</v>
      </c>
      <c r="K59" s="539" t="s">
        <v>31</v>
      </c>
      <c r="L59" s="539" t="s">
        <v>51</v>
      </c>
      <c r="M59" s="544">
        <v>19600</v>
      </c>
      <c r="N59" s="544"/>
      <c r="O59" s="544">
        <v>19600</v>
      </c>
      <c r="P59" s="544"/>
      <c r="Q59" s="539" t="s">
        <v>1622</v>
      </c>
      <c r="R59" s="539" t="s">
        <v>1623</v>
      </c>
      <c r="S59" s="130"/>
      <c r="T59" s="130"/>
      <c r="U59" s="130"/>
    </row>
    <row r="60" spans="1:21" s="96" customFormat="1" ht="48.75" customHeight="1">
      <c r="A60" s="537"/>
      <c r="B60" s="539"/>
      <c r="C60" s="539"/>
      <c r="D60" s="539"/>
      <c r="E60" s="539"/>
      <c r="F60" s="539"/>
      <c r="G60" s="537"/>
      <c r="H60" s="71" t="s">
        <v>157</v>
      </c>
      <c r="I60" s="71">
        <v>12</v>
      </c>
      <c r="J60" s="539"/>
      <c r="K60" s="539"/>
      <c r="L60" s="539"/>
      <c r="M60" s="544"/>
      <c r="N60" s="544"/>
      <c r="O60" s="544"/>
      <c r="P60" s="544"/>
      <c r="Q60" s="539"/>
      <c r="R60" s="539"/>
      <c r="S60" s="130"/>
      <c r="T60" s="130"/>
      <c r="U60" s="130"/>
    </row>
    <row r="61" spans="1:21" s="96" customFormat="1" ht="48.75" customHeight="1">
      <c r="A61" s="538"/>
      <c r="B61" s="539"/>
      <c r="C61" s="539"/>
      <c r="D61" s="539"/>
      <c r="E61" s="539"/>
      <c r="F61" s="539"/>
      <c r="G61" s="538"/>
      <c r="H61" s="71" t="s">
        <v>624</v>
      </c>
      <c r="I61" s="71">
        <v>300</v>
      </c>
      <c r="J61" s="539"/>
      <c r="K61" s="539"/>
      <c r="L61" s="539"/>
      <c r="M61" s="544"/>
      <c r="N61" s="544"/>
      <c r="O61" s="544"/>
      <c r="P61" s="544"/>
      <c r="Q61" s="539"/>
      <c r="R61" s="539"/>
      <c r="S61" s="130"/>
      <c r="T61" s="130"/>
      <c r="U61" s="130"/>
    </row>
    <row r="62" spans="1:21" s="15" customFormat="1" ht="38.25" customHeight="1">
      <c r="A62" s="536">
        <v>27</v>
      </c>
      <c r="B62" s="539" t="s">
        <v>96</v>
      </c>
      <c r="C62" s="539">
        <v>5</v>
      </c>
      <c r="D62" s="539">
        <v>13</v>
      </c>
      <c r="E62" s="543" t="s">
        <v>1624</v>
      </c>
      <c r="F62" s="539" t="s">
        <v>1625</v>
      </c>
      <c r="G62" s="543" t="s">
        <v>1579</v>
      </c>
      <c r="H62" s="71" t="s">
        <v>1521</v>
      </c>
      <c r="I62" s="71">
        <v>6</v>
      </c>
      <c r="J62" s="539" t="s">
        <v>1525</v>
      </c>
      <c r="K62" s="543" t="s">
        <v>30</v>
      </c>
      <c r="L62" s="543" t="s">
        <v>51</v>
      </c>
      <c r="M62" s="549">
        <v>19901.400000000001</v>
      </c>
      <c r="N62" s="549"/>
      <c r="O62" s="549">
        <v>19901.400000000001</v>
      </c>
      <c r="P62" s="549"/>
      <c r="Q62" s="539" t="s">
        <v>1626</v>
      </c>
      <c r="R62" s="536" t="s">
        <v>1627</v>
      </c>
      <c r="S62" s="49"/>
      <c r="T62" s="49"/>
      <c r="U62" s="49"/>
    </row>
    <row r="63" spans="1:21" s="15" customFormat="1" ht="38.25" customHeight="1">
      <c r="A63" s="538"/>
      <c r="B63" s="539"/>
      <c r="C63" s="539"/>
      <c r="D63" s="539"/>
      <c r="E63" s="543"/>
      <c r="F63" s="539"/>
      <c r="G63" s="543"/>
      <c r="H63" s="71" t="s">
        <v>635</v>
      </c>
      <c r="I63" s="71">
        <v>72</v>
      </c>
      <c r="J63" s="539"/>
      <c r="K63" s="543"/>
      <c r="L63" s="543"/>
      <c r="M63" s="543"/>
      <c r="N63" s="543"/>
      <c r="O63" s="543"/>
      <c r="P63" s="543"/>
      <c r="Q63" s="539"/>
      <c r="R63" s="538"/>
      <c r="S63" s="49"/>
      <c r="T63" s="49"/>
      <c r="U63" s="49"/>
    </row>
    <row r="64" spans="1:21" s="15" customFormat="1" ht="40.5" customHeight="1">
      <c r="A64" s="539">
        <v>28</v>
      </c>
      <c r="B64" s="539" t="s">
        <v>96</v>
      </c>
      <c r="C64" s="539">
        <v>5</v>
      </c>
      <c r="D64" s="539">
        <v>12</v>
      </c>
      <c r="E64" s="539" t="s">
        <v>1628</v>
      </c>
      <c r="F64" s="539" t="s">
        <v>1629</v>
      </c>
      <c r="G64" s="543" t="s">
        <v>1630</v>
      </c>
      <c r="H64" s="71" t="s">
        <v>69</v>
      </c>
      <c r="I64" s="71">
        <v>4</v>
      </c>
      <c r="J64" s="539" t="s">
        <v>1631</v>
      </c>
      <c r="K64" s="543" t="s">
        <v>34</v>
      </c>
      <c r="L64" s="543" t="s">
        <v>51</v>
      </c>
      <c r="M64" s="549">
        <v>24018.2</v>
      </c>
      <c r="N64" s="549"/>
      <c r="O64" s="549">
        <v>24018.2</v>
      </c>
      <c r="P64" s="549"/>
      <c r="Q64" s="539" t="s">
        <v>1632</v>
      </c>
      <c r="R64" s="536" t="s">
        <v>1633</v>
      </c>
      <c r="S64" s="49"/>
      <c r="T64" s="49"/>
      <c r="U64" s="49"/>
    </row>
    <row r="65" spans="1:21" s="15" customFormat="1" ht="144.75" customHeight="1">
      <c r="A65" s="539"/>
      <c r="B65" s="539"/>
      <c r="C65" s="539"/>
      <c r="D65" s="539"/>
      <c r="E65" s="539"/>
      <c r="F65" s="539"/>
      <c r="G65" s="543"/>
      <c r="H65" s="71" t="s">
        <v>112</v>
      </c>
      <c r="I65" s="71">
        <v>100</v>
      </c>
      <c r="J65" s="539"/>
      <c r="K65" s="543"/>
      <c r="L65" s="543"/>
      <c r="M65" s="543"/>
      <c r="N65" s="543"/>
      <c r="O65" s="543"/>
      <c r="P65" s="543"/>
      <c r="Q65" s="539"/>
      <c r="R65" s="538"/>
      <c r="S65" s="49"/>
      <c r="T65" s="49"/>
      <c r="U65" s="49"/>
    </row>
    <row r="66" spans="1:21" s="332" customFormat="1" ht="147.75" customHeight="1">
      <c r="A66" s="377">
        <v>29</v>
      </c>
      <c r="B66" s="377" t="s">
        <v>643</v>
      </c>
      <c r="C66" s="377">
        <v>5</v>
      </c>
      <c r="D66" s="377">
        <v>4</v>
      </c>
      <c r="E66" s="377" t="s">
        <v>1634</v>
      </c>
      <c r="F66" s="377" t="s">
        <v>5449</v>
      </c>
      <c r="G66" s="377" t="s">
        <v>637</v>
      </c>
      <c r="H66" s="377" t="s">
        <v>5557</v>
      </c>
      <c r="I66" s="380" t="s">
        <v>5558</v>
      </c>
      <c r="J66" s="377" t="s">
        <v>1635</v>
      </c>
      <c r="K66" s="377" t="s">
        <v>51</v>
      </c>
      <c r="L66" s="377" t="s">
        <v>34</v>
      </c>
      <c r="M66" s="377" t="s">
        <v>51</v>
      </c>
      <c r="N66" s="379">
        <v>70500</v>
      </c>
      <c r="O66" s="377" t="s">
        <v>51</v>
      </c>
      <c r="P66" s="379">
        <v>70500</v>
      </c>
      <c r="Q66" s="377" t="s">
        <v>1498</v>
      </c>
      <c r="R66" s="377" t="s">
        <v>1636</v>
      </c>
    </row>
    <row r="67" spans="1:21" s="332" customFormat="1" ht="158.25" customHeight="1">
      <c r="A67" s="377">
        <v>30</v>
      </c>
      <c r="B67" s="377" t="s">
        <v>96</v>
      </c>
      <c r="C67" s="377">
        <v>5</v>
      </c>
      <c r="D67" s="377">
        <v>4</v>
      </c>
      <c r="E67" s="377" t="s">
        <v>1637</v>
      </c>
      <c r="F67" s="377" t="s">
        <v>5450</v>
      </c>
      <c r="G67" s="377" t="s">
        <v>1638</v>
      </c>
      <c r="H67" s="377" t="s">
        <v>1639</v>
      </c>
      <c r="I67" s="380" t="s">
        <v>5559</v>
      </c>
      <c r="J67" s="377" t="s">
        <v>1640</v>
      </c>
      <c r="K67" s="377" t="s">
        <v>51</v>
      </c>
      <c r="L67" s="377" t="s">
        <v>30</v>
      </c>
      <c r="M67" s="377" t="s">
        <v>51</v>
      </c>
      <c r="N67" s="379">
        <v>56000</v>
      </c>
      <c r="O67" s="377" t="s">
        <v>51</v>
      </c>
      <c r="P67" s="379">
        <v>56000</v>
      </c>
      <c r="Q67" s="377" t="s">
        <v>1498</v>
      </c>
      <c r="R67" s="377" t="s">
        <v>1636</v>
      </c>
    </row>
    <row r="68" spans="1:21" s="332" customFormat="1" ht="190.5" customHeight="1">
      <c r="A68" s="377">
        <v>31</v>
      </c>
      <c r="B68" s="377" t="s">
        <v>643</v>
      </c>
      <c r="C68" s="377">
        <v>1</v>
      </c>
      <c r="D68" s="377">
        <v>6</v>
      </c>
      <c r="E68" s="377" t="s">
        <v>1641</v>
      </c>
      <c r="F68" s="377" t="s">
        <v>5451</v>
      </c>
      <c r="G68" s="377" t="s">
        <v>1645</v>
      </c>
      <c r="H68" s="377" t="s">
        <v>5560</v>
      </c>
      <c r="I68" s="380" t="s">
        <v>1643</v>
      </c>
      <c r="J68" s="377" t="s">
        <v>1644</v>
      </c>
      <c r="K68" s="377" t="s">
        <v>51</v>
      </c>
      <c r="L68" s="377" t="s">
        <v>42</v>
      </c>
      <c r="M68" s="377" t="s">
        <v>51</v>
      </c>
      <c r="N68" s="379">
        <v>30000</v>
      </c>
      <c r="O68" s="377" t="s">
        <v>51</v>
      </c>
      <c r="P68" s="379">
        <v>30000</v>
      </c>
      <c r="Q68" s="377" t="s">
        <v>1498</v>
      </c>
      <c r="R68" s="377" t="s">
        <v>1636</v>
      </c>
    </row>
    <row r="69" spans="1:21" s="332" customFormat="1" ht="138.75" customHeight="1">
      <c r="A69" s="377">
        <v>32</v>
      </c>
      <c r="B69" s="377" t="s">
        <v>135</v>
      </c>
      <c r="C69" s="377">
        <v>1</v>
      </c>
      <c r="D69" s="377">
        <v>6</v>
      </c>
      <c r="E69" s="377" t="s">
        <v>1646</v>
      </c>
      <c r="F69" s="377" t="s">
        <v>5452</v>
      </c>
      <c r="G69" s="377" t="s">
        <v>1647</v>
      </c>
      <c r="H69" s="377" t="s">
        <v>1648</v>
      </c>
      <c r="I69" s="380" t="s">
        <v>5561</v>
      </c>
      <c r="J69" s="377" t="s">
        <v>1649</v>
      </c>
      <c r="K69" s="377" t="s">
        <v>51</v>
      </c>
      <c r="L69" s="377" t="s">
        <v>41</v>
      </c>
      <c r="M69" s="377" t="s">
        <v>51</v>
      </c>
      <c r="N69" s="379">
        <v>24000</v>
      </c>
      <c r="O69" s="377" t="s">
        <v>51</v>
      </c>
      <c r="P69" s="379">
        <f>N69</f>
        <v>24000</v>
      </c>
      <c r="Q69" s="377" t="s">
        <v>1498</v>
      </c>
      <c r="R69" s="377" t="s">
        <v>1636</v>
      </c>
    </row>
    <row r="70" spans="1:21" s="15" customFormat="1" ht="156" customHeight="1">
      <c r="A70" s="71">
        <v>33</v>
      </c>
      <c r="B70" s="71" t="s">
        <v>643</v>
      </c>
      <c r="C70" s="71">
        <v>1</v>
      </c>
      <c r="D70" s="71">
        <v>6</v>
      </c>
      <c r="E70" s="71" t="s">
        <v>1650</v>
      </c>
      <c r="F70" s="71" t="s">
        <v>5453</v>
      </c>
      <c r="G70" s="71" t="s">
        <v>1538</v>
      </c>
      <c r="H70" s="71" t="s">
        <v>1642</v>
      </c>
      <c r="I70" s="88" t="s">
        <v>1643</v>
      </c>
      <c r="J70" s="71" t="s">
        <v>1651</v>
      </c>
      <c r="K70" s="71" t="s">
        <v>51</v>
      </c>
      <c r="L70" s="71" t="s">
        <v>30</v>
      </c>
      <c r="M70" s="71" t="s">
        <v>51</v>
      </c>
      <c r="N70" s="75">
        <v>10000</v>
      </c>
      <c r="O70" s="71" t="s">
        <v>51</v>
      </c>
      <c r="P70" s="75">
        <v>10000</v>
      </c>
      <c r="Q70" s="71" t="s">
        <v>1498</v>
      </c>
      <c r="R70" s="71" t="s">
        <v>1636</v>
      </c>
    </row>
    <row r="71" spans="1:21" s="332" customFormat="1" ht="127.5" customHeight="1">
      <c r="A71" s="377">
        <v>34</v>
      </c>
      <c r="B71" s="377" t="s">
        <v>96</v>
      </c>
      <c r="C71" s="377">
        <v>1</v>
      </c>
      <c r="D71" s="377">
        <v>6</v>
      </c>
      <c r="E71" s="377" t="s">
        <v>1652</v>
      </c>
      <c r="F71" s="377" t="s">
        <v>5454</v>
      </c>
      <c r="G71" s="377" t="s">
        <v>1538</v>
      </c>
      <c r="H71" s="377" t="s">
        <v>1642</v>
      </c>
      <c r="I71" s="380" t="s">
        <v>5562</v>
      </c>
      <c r="J71" s="377" t="s">
        <v>1653</v>
      </c>
      <c r="K71" s="377" t="s">
        <v>51</v>
      </c>
      <c r="L71" s="377" t="s">
        <v>30</v>
      </c>
      <c r="M71" s="377" t="s">
        <v>51</v>
      </c>
      <c r="N71" s="379">
        <v>11600</v>
      </c>
      <c r="O71" s="379" t="s">
        <v>51</v>
      </c>
      <c r="P71" s="379">
        <v>11600</v>
      </c>
      <c r="Q71" s="377" t="s">
        <v>1498</v>
      </c>
      <c r="R71" s="377" t="s">
        <v>1636</v>
      </c>
    </row>
    <row r="72" spans="1:21" s="332" customFormat="1" ht="150.75" customHeight="1">
      <c r="A72" s="377">
        <v>35</v>
      </c>
      <c r="B72" s="377" t="s">
        <v>41</v>
      </c>
      <c r="C72" s="377">
        <v>1</v>
      </c>
      <c r="D72" s="377">
        <v>6</v>
      </c>
      <c r="E72" s="377" t="s">
        <v>1654</v>
      </c>
      <c r="F72" s="377" t="s">
        <v>5455</v>
      </c>
      <c r="G72" s="377" t="s">
        <v>1655</v>
      </c>
      <c r="H72" s="377" t="s">
        <v>1656</v>
      </c>
      <c r="I72" s="380">
        <v>1</v>
      </c>
      <c r="J72" s="377" t="s">
        <v>1657</v>
      </c>
      <c r="K72" s="377" t="s">
        <v>51</v>
      </c>
      <c r="L72" s="377" t="s">
        <v>42</v>
      </c>
      <c r="M72" s="377" t="s">
        <v>51</v>
      </c>
      <c r="N72" s="379">
        <v>30000</v>
      </c>
      <c r="O72" s="377" t="s">
        <v>51</v>
      </c>
      <c r="P72" s="379">
        <v>30000</v>
      </c>
      <c r="Q72" s="377" t="s">
        <v>1498</v>
      </c>
      <c r="R72" s="377" t="s">
        <v>1636</v>
      </c>
    </row>
    <row r="73" spans="1:21" s="332" customFormat="1" ht="114" customHeight="1">
      <c r="A73" s="377">
        <v>36</v>
      </c>
      <c r="B73" s="377" t="s">
        <v>135</v>
      </c>
      <c r="C73" s="377">
        <v>1</v>
      </c>
      <c r="D73" s="377">
        <v>6</v>
      </c>
      <c r="E73" s="377" t="s">
        <v>1658</v>
      </c>
      <c r="F73" s="377" t="s">
        <v>5456</v>
      </c>
      <c r="G73" s="377" t="s">
        <v>1659</v>
      </c>
      <c r="H73" s="377" t="s">
        <v>1660</v>
      </c>
      <c r="I73" s="380" t="s">
        <v>5563</v>
      </c>
      <c r="J73" s="377" t="s">
        <v>1661</v>
      </c>
      <c r="K73" s="377" t="s">
        <v>51</v>
      </c>
      <c r="L73" s="377" t="s">
        <v>41</v>
      </c>
      <c r="M73" s="377" t="s">
        <v>51</v>
      </c>
      <c r="N73" s="379">
        <v>12730</v>
      </c>
      <c r="O73" s="377" t="s">
        <v>51</v>
      </c>
      <c r="P73" s="379">
        <v>12730</v>
      </c>
      <c r="Q73" s="377" t="s">
        <v>1498</v>
      </c>
      <c r="R73" s="377" t="s">
        <v>1636</v>
      </c>
    </row>
    <row r="74" spans="1:21" s="50" customFormat="1" ht="108.75" customHeight="1">
      <c r="A74" s="336">
        <v>37</v>
      </c>
      <c r="B74" s="336" t="s">
        <v>41</v>
      </c>
      <c r="C74" s="336">
        <v>1</v>
      </c>
      <c r="D74" s="336">
        <v>9</v>
      </c>
      <c r="E74" s="336" t="s">
        <v>1662</v>
      </c>
      <c r="F74" s="336" t="s">
        <v>5457</v>
      </c>
      <c r="G74" s="336" t="s">
        <v>637</v>
      </c>
      <c r="H74" s="336" t="s">
        <v>1663</v>
      </c>
      <c r="I74" s="339" t="s">
        <v>1664</v>
      </c>
      <c r="J74" s="336" t="s">
        <v>1665</v>
      </c>
      <c r="K74" s="336" t="s">
        <v>51</v>
      </c>
      <c r="L74" s="336" t="s">
        <v>34</v>
      </c>
      <c r="M74" s="336" t="s">
        <v>51</v>
      </c>
      <c r="N74" s="338">
        <v>55000</v>
      </c>
      <c r="O74" s="336" t="s">
        <v>51</v>
      </c>
      <c r="P74" s="338">
        <v>55000</v>
      </c>
      <c r="Q74" s="336" t="s">
        <v>1498</v>
      </c>
      <c r="R74" s="336" t="s">
        <v>1636</v>
      </c>
    </row>
    <row r="75" spans="1:21" s="332" customFormat="1" ht="143.25" customHeight="1">
      <c r="A75" s="377">
        <v>38</v>
      </c>
      <c r="B75" s="377" t="s">
        <v>135</v>
      </c>
      <c r="C75" s="377">
        <v>3</v>
      </c>
      <c r="D75" s="377">
        <v>10</v>
      </c>
      <c r="E75" s="377" t="s">
        <v>1666</v>
      </c>
      <c r="F75" s="377" t="s">
        <v>5458</v>
      </c>
      <c r="G75" s="377" t="s">
        <v>1667</v>
      </c>
      <c r="H75" s="377" t="s">
        <v>1668</v>
      </c>
      <c r="I75" s="380" t="s">
        <v>90</v>
      </c>
      <c r="J75" s="377" t="s">
        <v>1669</v>
      </c>
      <c r="K75" s="377" t="s">
        <v>51</v>
      </c>
      <c r="L75" s="377" t="s">
        <v>31</v>
      </c>
      <c r="M75" s="377" t="s">
        <v>51</v>
      </c>
      <c r="N75" s="379">
        <f>275000-18000</f>
        <v>257000</v>
      </c>
      <c r="O75" s="377" t="s">
        <v>51</v>
      </c>
      <c r="P75" s="379">
        <f>N75</f>
        <v>257000</v>
      </c>
      <c r="Q75" s="377" t="s">
        <v>1498</v>
      </c>
      <c r="R75" s="377" t="s">
        <v>1636</v>
      </c>
    </row>
    <row r="76" spans="1:21" s="332" customFormat="1" ht="146.25" customHeight="1">
      <c r="A76" s="377">
        <v>39</v>
      </c>
      <c r="B76" s="377" t="s">
        <v>135</v>
      </c>
      <c r="C76" s="377">
        <v>3</v>
      </c>
      <c r="D76" s="377">
        <v>10</v>
      </c>
      <c r="E76" s="377" t="s">
        <v>1670</v>
      </c>
      <c r="F76" s="377" t="s">
        <v>5459</v>
      </c>
      <c r="G76" s="377" t="s">
        <v>1671</v>
      </c>
      <c r="H76" s="377" t="s">
        <v>1673</v>
      </c>
      <c r="I76" s="380" t="s">
        <v>1674</v>
      </c>
      <c r="J76" s="377" t="s">
        <v>1672</v>
      </c>
      <c r="K76" s="377" t="s">
        <v>51</v>
      </c>
      <c r="L76" s="377" t="s">
        <v>34</v>
      </c>
      <c r="M76" s="377" t="s">
        <v>51</v>
      </c>
      <c r="N76" s="379">
        <v>23000</v>
      </c>
      <c r="O76" s="377" t="s">
        <v>51</v>
      </c>
      <c r="P76" s="379">
        <v>23000</v>
      </c>
      <c r="Q76" s="377" t="s">
        <v>1498</v>
      </c>
      <c r="R76" s="377" t="s">
        <v>1636</v>
      </c>
    </row>
    <row r="77" spans="1:21" s="15" customFormat="1" ht="137.25" customHeight="1">
      <c r="A77" s="336">
        <v>40</v>
      </c>
      <c r="B77" s="336" t="s">
        <v>96</v>
      </c>
      <c r="C77" s="336">
        <v>5</v>
      </c>
      <c r="D77" s="336">
        <v>11</v>
      </c>
      <c r="E77" s="336" t="s">
        <v>1675</v>
      </c>
      <c r="F77" s="336" t="s">
        <v>5460</v>
      </c>
      <c r="G77" s="336" t="s">
        <v>1676</v>
      </c>
      <c r="H77" s="336" t="s">
        <v>1677</v>
      </c>
      <c r="I77" s="339" t="s">
        <v>1678</v>
      </c>
      <c r="J77" s="336" t="s">
        <v>1679</v>
      </c>
      <c r="K77" s="336" t="s">
        <v>51</v>
      </c>
      <c r="L77" s="336" t="s">
        <v>34</v>
      </c>
      <c r="M77" s="336" t="s">
        <v>51</v>
      </c>
      <c r="N77" s="338">
        <v>35000</v>
      </c>
      <c r="O77" s="336" t="s">
        <v>51</v>
      </c>
      <c r="P77" s="338">
        <v>35000</v>
      </c>
      <c r="Q77" s="336" t="s">
        <v>1498</v>
      </c>
      <c r="R77" s="336" t="s">
        <v>1636</v>
      </c>
    </row>
    <row r="78" spans="1:21" s="332" customFormat="1" ht="180" customHeight="1">
      <c r="A78" s="377">
        <v>41</v>
      </c>
      <c r="B78" s="377" t="s">
        <v>96</v>
      </c>
      <c r="C78" s="377">
        <v>5</v>
      </c>
      <c r="D78" s="377">
        <v>11</v>
      </c>
      <c r="E78" s="377" t="s">
        <v>1680</v>
      </c>
      <c r="F78" s="377" t="s">
        <v>5461</v>
      </c>
      <c r="G78" s="377" t="s">
        <v>1514</v>
      </c>
      <c r="H78" s="377" t="s">
        <v>5564</v>
      </c>
      <c r="I78" s="380" t="s">
        <v>1681</v>
      </c>
      <c r="J78" s="377" t="s">
        <v>1682</v>
      </c>
      <c r="K78" s="377" t="s">
        <v>51</v>
      </c>
      <c r="L78" s="377" t="s">
        <v>37</v>
      </c>
      <c r="M78" s="377" t="s">
        <v>51</v>
      </c>
      <c r="N78" s="379">
        <v>55000</v>
      </c>
      <c r="O78" s="377" t="s">
        <v>51</v>
      </c>
      <c r="P78" s="379">
        <v>55000</v>
      </c>
      <c r="Q78" s="377" t="s">
        <v>1498</v>
      </c>
      <c r="R78" s="377" t="s">
        <v>1636</v>
      </c>
    </row>
    <row r="79" spans="1:21" s="332" customFormat="1" ht="177" customHeight="1">
      <c r="A79" s="377">
        <v>42</v>
      </c>
      <c r="B79" s="377" t="s">
        <v>96</v>
      </c>
      <c r="C79" s="377">
        <v>5</v>
      </c>
      <c r="D79" s="377">
        <v>11</v>
      </c>
      <c r="E79" s="377" t="s">
        <v>1683</v>
      </c>
      <c r="F79" s="377" t="s">
        <v>5462</v>
      </c>
      <c r="G79" s="377" t="s">
        <v>1514</v>
      </c>
      <c r="H79" s="377" t="s">
        <v>325</v>
      </c>
      <c r="I79" s="380" t="s">
        <v>70</v>
      </c>
      <c r="J79" s="377" t="s">
        <v>1682</v>
      </c>
      <c r="K79" s="377" t="s">
        <v>51</v>
      </c>
      <c r="L79" s="377" t="s">
        <v>30</v>
      </c>
      <c r="M79" s="377" t="s">
        <v>51</v>
      </c>
      <c r="N79" s="379">
        <v>20000</v>
      </c>
      <c r="O79" s="377" t="s">
        <v>51</v>
      </c>
      <c r="P79" s="379">
        <f>N79</f>
        <v>20000</v>
      </c>
      <c r="Q79" s="377" t="s">
        <v>1498</v>
      </c>
      <c r="R79" s="377" t="s">
        <v>1636</v>
      </c>
    </row>
    <row r="80" spans="1:21" s="15" customFormat="1" ht="149.25" customHeight="1">
      <c r="A80" s="71">
        <v>43</v>
      </c>
      <c r="B80" s="71" t="s">
        <v>40</v>
      </c>
      <c r="C80" s="71">
        <v>5</v>
      </c>
      <c r="D80" s="71">
        <v>11</v>
      </c>
      <c r="E80" s="71" t="s">
        <v>1684</v>
      </c>
      <c r="F80" s="167" t="s">
        <v>5463</v>
      </c>
      <c r="G80" s="71" t="s">
        <v>1514</v>
      </c>
      <c r="H80" s="71" t="s">
        <v>1685</v>
      </c>
      <c r="I80" s="88" t="s">
        <v>1686</v>
      </c>
      <c r="J80" s="71" t="s">
        <v>1687</v>
      </c>
      <c r="K80" s="71" t="s">
        <v>51</v>
      </c>
      <c r="L80" s="71" t="s">
        <v>40</v>
      </c>
      <c r="M80" s="71" t="s">
        <v>51</v>
      </c>
      <c r="N80" s="75">
        <v>25000</v>
      </c>
      <c r="O80" s="71" t="s">
        <v>51</v>
      </c>
      <c r="P80" s="75">
        <v>25000</v>
      </c>
      <c r="Q80" s="71" t="s">
        <v>1498</v>
      </c>
      <c r="R80" s="71" t="s">
        <v>1636</v>
      </c>
    </row>
    <row r="81" spans="1:18" s="332" customFormat="1" ht="158.25" customHeight="1">
      <c r="A81" s="377">
        <v>44</v>
      </c>
      <c r="B81" s="377" t="s">
        <v>40</v>
      </c>
      <c r="C81" s="377">
        <v>2</v>
      </c>
      <c r="D81" s="377">
        <v>12</v>
      </c>
      <c r="E81" s="377" t="s">
        <v>1689</v>
      </c>
      <c r="F81" s="377" t="s">
        <v>5464</v>
      </c>
      <c r="G81" s="377" t="s">
        <v>1514</v>
      </c>
      <c r="H81" s="377" t="s">
        <v>1690</v>
      </c>
      <c r="I81" s="380" t="s">
        <v>5565</v>
      </c>
      <c r="J81" s="377" t="s">
        <v>1691</v>
      </c>
      <c r="K81" s="377" t="s">
        <v>51</v>
      </c>
      <c r="L81" s="377" t="s">
        <v>37</v>
      </c>
      <c r="M81" s="377" t="s">
        <v>51</v>
      </c>
      <c r="N81" s="379">
        <v>26500</v>
      </c>
      <c r="O81" s="377" t="s">
        <v>51</v>
      </c>
      <c r="P81" s="379">
        <v>26500</v>
      </c>
      <c r="Q81" s="377" t="s">
        <v>1498</v>
      </c>
      <c r="R81" s="377" t="s">
        <v>1636</v>
      </c>
    </row>
    <row r="82" spans="1:18" s="332" customFormat="1" ht="183.75" customHeight="1">
      <c r="A82" s="377">
        <v>45</v>
      </c>
      <c r="B82" s="377" t="s">
        <v>135</v>
      </c>
      <c r="C82" s="377">
        <v>2</v>
      </c>
      <c r="D82" s="377">
        <v>12</v>
      </c>
      <c r="E82" s="377" t="s">
        <v>1692</v>
      </c>
      <c r="F82" s="377" t="s">
        <v>5465</v>
      </c>
      <c r="G82" s="377" t="s">
        <v>623</v>
      </c>
      <c r="H82" s="377" t="s">
        <v>1693</v>
      </c>
      <c r="I82" s="380" t="s">
        <v>1694</v>
      </c>
      <c r="J82" s="377" t="s">
        <v>5566</v>
      </c>
      <c r="K82" s="377" t="s">
        <v>51</v>
      </c>
      <c r="L82" s="377" t="s">
        <v>31</v>
      </c>
      <c r="M82" s="377" t="s">
        <v>51</v>
      </c>
      <c r="N82" s="379">
        <v>20000</v>
      </c>
      <c r="O82" s="377" t="s">
        <v>51</v>
      </c>
      <c r="P82" s="379">
        <v>20000</v>
      </c>
      <c r="Q82" s="377" t="s">
        <v>1498</v>
      </c>
      <c r="R82" s="377" t="s">
        <v>1636</v>
      </c>
    </row>
    <row r="83" spans="1:18" s="332" customFormat="1" ht="148.5" customHeight="1">
      <c r="A83" s="377">
        <v>46</v>
      </c>
      <c r="B83" s="377" t="s">
        <v>96</v>
      </c>
      <c r="C83" s="377">
        <v>2</v>
      </c>
      <c r="D83" s="377">
        <v>12</v>
      </c>
      <c r="E83" s="377" t="s">
        <v>1695</v>
      </c>
      <c r="F83" s="377" t="s">
        <v>5466</v>
      </c>
      <c r="G83" s="377" t="s">
        <v>623</v>
      </c>
      <c r="H83" s="377" t="s">
        <v>1696</v>
      </c>
      <c r="I83" s="380" t="s">
        <v>1697</v>
      </c>
      <c r="J83" s="377" t="s">
        <v>1698</v>
      </c>
      <c r="K83" s="377" t="s">
        <v>51</v>
      </c>
      <c r="L83" s="377" t="s">
        <v>37</v>
      </c>
      <c r="M83" s="377" t="s">
        <v>51</v>
      </c>
      <c r="N83" s="379">
        <v>16700</v>
      </c>
      <c r="O83" s="377" t="s">
        <v>51</v>
      </c>
      <c r="P83" s="379">
        <f>N83</f>
        <v>16700</v>
      </c>
      <c r="Q83" s="377" t="s">
        <v>1498</v>
      </c>
      <c r="R83" s="377" t="s">
        <v>1636</v>
      </c>
    </row>
    <row r="84" spans="1:18" s="332" customFormat="1" ht="122.25" customHeight="1">
      <c r="A84" s="377">
        <v>47</v>
      </c>
      <c r="B84" s="377" t="s">
        <v>41</v>
      </c>
      <c r="C84" s="377">
        <v>1</v>
      </c>
      <c r="D84" s="377">
        <v>13</v>
      </c>
      <c r="E84" s="377" t="s">
        <v>1699</v>
      </c>
      <c r="F84" s="377" t="s">
        <v>5467</v>
      </c>
      <c r="G84" s="377" t="s">
        <v>1700</v>
      </c>
      <c r="H84" s="377" t="s">
        <v>1701</v>
      </c>
      <c r="I84" s="380" t="s">
        <v>5567</v>
      </c>
      <c r="J84" s="377" t="s">
        <v>1665</v>
      </c>
      <c r="K84" s="377" t="s">
        <v>51</v>
      </c>
      <c r="L84" s="377" t="s">
        <v>30</v>
      </c>
      <c r="M84" s="377" t="s">
        <v>51</v>
      </c>
      <c r="N84" s="379">
        <f>13800+900</f>
        <v>14700</v>
      </c>
      <c r="O84" s="377" t="s">
        <v>51</v>
      </c>
      <c r="P84" s="379">
        <f>N84</f>
        <v>14700</v>
      </c>
      <c r="Q84" s="377" t="s">
        <v>1498</v>
      </c>
      <c r="R84" s="377" t="s">
        <v>1636</v>
      </c>
    </row>
    <row r="85" spans="1:18" s="332" customFormat="1" ht="149.25" customHeight="1">
      <c r="A85" s="377">
        <v>48</v>
      </c>
      <c r="B85" s="377" t="s">
        <v>41</v>
      </c>
      <c r="C85" s="377">
        <v>1</v>
      </c>
      <c r="D85" s="377">
        <v>13</v>
      </c>
      <c r="E85" s="377" t="s">
        <v>1702</v>
      </c>
      <c r="F85" s="377" t="s">
        <v>5468</v>
      </c>
      <c r="G85" s="377" t="s">
        <v>1700</v>
      </c>
      <c r="H85" s="377" t="s">
        <v>1701</v>
      </c>
      <c r="I85" s="380" t="s">
        <v>5568</v>
      </c>
      <c r="J85" s="377" t="s">
        <v>1665</v>
      </c>
      <c r="K85" s="377" t="s">
        <v>51</v>
      </c>
      <c r="L85" s="377" t="s">
        <v>30</v>
      </c>
      <c r="M85" s="377" t="s">
        <v>51</v>
      </c>
      <c r="N85" s="379">
        <v>10000</v>
      </c>
      <c r="O85" s="377" t="s">
        <v>51</v>
      </c>
      <c r="P85" s="379">
        <v>10000</v>
      </c>
      <c r="Q85" s="377" t="s">
        <v>1498</v>
      </c>
      <c r="R85" s="377" t="s">
        <v>1636</v>
      </c>
    </row>
    <row r="86" spans="1:18" s="15" customFormat="1" ht="124.5" customHeight="1">
      <c r="A86" s="71">
        <v>49</v>
      </c>
      <c r="B86" s="71" t="s">
        <v>135</v>
      </c>
      <c r="C86" s="71">
        <v>1</v>
      </c>
      <c r="D86" s="71">
        <v>13</v>
      </c>
      <c r="E86" s="71" t="s">
        <v>1703</v>
      </c>
      <c r="F86" s="71" t="s">
        <v>5469</v>
      </c>
      <c r="G86" s="71" t="s">
        <v>1700</v>
      </c>
      <c r="H86" s="71" t="s">
        <v>1701</v>
      </c>
      <c r="I86" s="88" t="s">
        <v>1664</v>
      </c>
      <c r="J86" s="71" t="s">
        <v>1665</v>
      </c>
      <c r="K86" s="71" t="s">
        <v>51</v>
      </c>
      <c r="L86" s="71" t="s">
        <v>30</v>
      </c>
      <c r="M86" s="71" t="s">
        <v>51</v>
      </c>
      <c r="N86" s="75">
        <v>15800</v>
      </c>
      <c r="O86" s="71" t="s">
        <v>51</v>
      </c>
      <c r="P86" s="75">
        <v>15800</v>
      </c>
      <c r="Q86" s="71" t="s">
        <v>1498</v>
      </c>
      <c r="R86" s="71" t="s">
        <v>1636</v>
      </c>
    </row>
    <row r="87" spans="1:18" s="15" customFormat="1" ht="337.5" customHeight="1">
      <c r="A87" s="71">
        <v>50</v>
      </c>
      <c r="B87" s="72" t="s">
        <v>96</v>
      </c>
      <c r="C87" s="72">
        <v>1</v>
      </c>
      <c r="D87" s="72">
        <v>6</v>
      </c>
      <c r="E87" s="108" t="s">
        <v>1704</v>
      </c>
      <c r="F87" s="167" t="s">
        <v>5470</v>
      </c>
      <c r="G87" s="71" t="s">
        <v>623</v>
      </c>
      <c r="H87" s="68" t="s">
        <v>1705</v>
      </c>
      <c r="I87" s="71" t="s">
        <v>1706</v>
      </c>
      <c r="J87" s="68" t="s">
        <v>1707</v>
      </c>
      <c r="K87" s="162" t="s">
        <v>51</v>
      </c>
      <c r="L87" s="73" t="s">
        <v>34</v>
      </c>
      <c r="M87" s="71" t="s">
        <v>51</v>
      </c>
      <c r="N87" s="76">
        <v>13629</v>
      </c>
      <c r="O87" s="71" t="s">
        <v>51</v>
      </c>
      <c r="P87" s="75">
        <v>13629</v>
      </c>
      <c r="Q87" s="71" t="s">
        <v>1708</v>
      </c>
      <c r="R87" s="71" t="s">
        <v>1709</v>
      </c>
    </row>
    <row r="88" spans="1:18" s="15" customFormat="1" ht="232.5" customHeight="1">
      <c r="A88" s="71">
        <v>51</v>
      </c>
      <c r="B88" s="71" t="s">
        <v>40</v>
      </c>
      <c r="C88" s="71">
        <v>1</v>
      </c>
      <c r="D88" s="71">
        <v>6</v>
      </c>
      <c r="E88" s="71" t="s">
        <v>1710</v>
      </c>
      <c r="F88" s="167" t="s">
        <v>5471</v>
      </c>
      <c r="G88" s="71" t="s">
        <v>1711</v>
      </c>
      <c r="H88" s="71" t="s">
        <v>1712</v>
      </c>
      <c r="I88" s="71" t="s">
        <v>1713</v>
      </c>
      <c r="J88" s="71" t="s">
        <v>1714</v>
      </c>
      <c r="K88" s="71" t="s">
        <v>51</v>
      </c>
      <c r="L88" s="71" t="s">
        <v>34</v>
      </c>
      <c r="M88" s="71" t="s">
        <v>51</v>
      </c>
      <c r="N88" s="75">
        <v>10107</v>
      </c>
      <c r="O88" s="71" t="s">
        <v>51</v>
      </c>
      <c r="P88" s="75">
        <v>10107</v>
      </c>
      <c r="Q88" s="71" t="s">
        <v>1715</v>
      </c>
      <c r="R88" s="71" t="s">
        <v>1716</v>
      </c>
    </row>
    <row r="89" spans="1:18" s="15" customFormat="1" ht="145.5" customHeight="1">
      <c r="A89" s="71">
        <v>52</v>
      </c>
      <c r="B89" s="71" t="s">
        <v>96</v>
      </c>
      <c r="C89" s="71">
        <v>1</v>
      </c>
      <c r="D89" s="14">
        <v>6</v>
      </c>
      <c r="E89" s="71" t="s">
        <v>1717</v>
      </c>
      <c r="F89" s="167" t="s">
        <v>5472</v>
      </c>
      <c r="G89" s="71" t="s">
        <v>1538</v>
      </c>
      <c r="H89" s="71" t="s">
        <v>1718</v>
      </c>
      <c r="I89" s="71" t="s">
        <v>1719</v>
      </c>
      <c r="J89" s="71" t="s">
        <v>1720</v>
      </c>
      <c r="K89" s="71" t="s">
        <v>51</v>
      </c>
      <c r="L89" s="71" t="s">
        <v>34</v>
      </c>
      <c r="M89" s="71" t="s">
        <v>51</v>
      </c>
      <c r="N89" s="59">
        <v>7416.8</v>
      </c>
      <c r="O89" s="71" t="s">
        <v>51</v>
      </c>
      <c r="P89" s="59">
        <v>7047.8</v>
      </c>
      <c r="Q89" s="71" t="s">
        <v>1721</v>
      </c>
      <c r="R89" s="71" t="s">
        <v>1722</v>
      </c>
    </row>
    <row r="90" spans="1:18" s="15" customFormat="1" ht="138.75" customHeight="1">
      <c r="A90" s="71">
        <v>53</v>
      </c>
      <c r="B90" s="71" t="s">
        <v>40</v>
      </c>
      <c r="C90" s="71">
        <v>1</v>
      </c>
      <c r="D90" s="71">
        <v>6</v>
      </c>
      <c r="E90" s="71" t="s">
        <v>1723</v>
      </c>
      <c r="F90" s="167" t="s">
        <v>5473</v>
      </c>
      <c r="G90" s="71" t="s">
        <v>1700</v>
      </c>
      <c r="H90" s="71" t="s">
        <v>1724</v>
      </c>
      <c r="I90" s="71" t="s">
        <v>1678</v>
      </c>
      <c r="J90" s="71" t="s">
        <v>1725</v>
      </c>
      <c r="K90" s="71" t="s">
        <v>51</v>
      </c>
      <c r="L90" s="71" t="s">
        <v>34</v>
      </c>
      <c r="M90" s="71" t="s">
        <v>51</v>
      </c>
      <c r="N90" s="75">
        <v>11613.97</v>
      </c>
      <c r="O90" s="71" t="s">
        <v>51</v>
      </c>
      <c r="P90" s="75">
        <v>10433.76</v>
      </c>
      <c r="Q90" s="71" t="s">
        <v>1540</v>
      </c>
      <c r="R90" s="71" t="s">
        <v>1726</v>
      </c>
    </row>
    <row r="91" spans="1:18" s="15" customFormat="1" ht="171" customHeight="1">
      <c r="A91" s="71">
        <v>54</v>
      </c>
      <c r="B91" s="71" t="s">
        <v>135</v>
      </c>
      <c r="C91" s="71">
        <v>1</v>
      </c>
      <c r="D91" s="71">
        <v>9</v>
      </c>
      <c r="E91" s="71" t="s">
        <v>1727</v>
      </c>
      <c r="F91" s="167" t="s">
        <v>5474</v>
      </c>
      <c r="G91" s="71" t="s">
        <v>1728</v>
      </c>
      <c r="H91" s="71" t="s">
        <v>1729</v>
      </c>
      <c r="I91" s="71" t="s">
        <v>1730</v>
      </c>
      <c r="J91" s="71" t="s">
        <v>1731</v>
      </c>
      <c r="K91" s="71" t="s">
        <v>51</v>
      </c>
      <c r="L91" s="71" t="s">
        <v>34</v>
      </c>
      <c r="M91" s="71" t="s">
        <v>51</v>
      </c>
      <c r="N91" s="75">
        <v>18650</v>
      </c>
      <c r="O91" s="71" t="s">
        <v>51</v>
      </c>
      <c r="P91" s="75">
        <v>18650</v>
      </c>
      <c r="Q91" s="71" t="s">
        <v>1557</v>
      </c>
      <c r="R91" s="71" t="s">
        <v>1732</v>
      </c>
    </row>
    <row r="92" spans="1:18" s="15" customFormat="1" ht="188.25" customHeight="1">
      <c r="A92" s="71">
        <v>55</v>
      </c>
      <c r="B92" s="71" t="s">
        <v>96</v>
      </c>
      <c r="C92" s="71">
        <v>1</v>
      </c>
      <c r="D92" s="71">
        <v>9</v>
      </c>
      <c r="E92" s="71" t="s">
        <v>1733</v>
      </c>
      <c r="F92" s="167" t="s">
        <v>5475</v>
      </c>
      <c r="G92" s="71" t="s">
        <v>1734</v>
      </c>
      <c r="H92" s="71" t="s">
        <v>1735</v>
      </c>
      <c r="I92" s="71" t="s">
        <v>1736</v>
      </c>
      <c r="J92" s="71" t="s">
        <v>1737</v>
      </c>
      <c r="K92" s="71" t="s">
        <v>51</v>
      </c>
      <c r="L92" s="71" t="s">
        <v>34</v>
      </c>
      <c r="M92" s="71" t="s">
        <v>51</v>
      </c>
      <c r="N92" s="75">
        <v>15278.26</v>
      </c>
      <c r="O92" s="71" t="s">
        <v>51</v>
      </c>
      <c r="P92" s="75">
        <v>15278.26</v>
      </c>
      <c r="Q92" s="71" t="s">
        <v>1540</v>
      </c>
      <c r="R92" s="71" t="s">
        <v>1726</v>
      </c>
    </row>
    <row r="93" spans="1:18" s="15" customFormat="1" ht="213.75" customHeight="1">
      <c r="A93" s="71">
        <v>56</v>
      </c>
      <c r="B93" s="71" t="s">
        <v>135</v>
      </c>
      <c r="C93" s="71">
        <v>1</v>
      </c>
      <c r="D93" s="71">
        <v>9</v>
      </c>
      <c r="E93" s="71" t="s">
        <v>1738</v>
      </c>
      <c r="F93" s="167" t="s">
        <v>5476</v>
      </c>
      <c r="G93" s="71" t="s">
        <v>1739</v>
      </c>
      <c r="H93" s="71" t="s">
        <v>1740</v>
      </c>
      <c r="I93" s="71" t="s">
        <v>1741</v>
      </c>
      <c r="J93" s="71" t="s">
        <v>1742</v>
      </c>
      <c r="K93" s="71" t="s">
        <v>51</v>
      </c>
      <c r="L93" s="71" t="s">
        <v>34</v>
      </c>
      <c r="M93" s="71" t="s">
        <v>51</v>
      </c>
      <c r="N93" s="75">
        <v>9852.2999999999993</v>
      </c>
      <c r="O93" s="71" t="s">
        <v>51</v>
      </c>
      <c r="P93" s="75">
        <v>9852.2999999999993</v>
      </c>
      <c r="Q93" s="71" t="s">
        <v>1540</v>
      </c>
      <c r="R93" s="71" t="s">
        <v>1726</v>
      </c>
    </row>
    <row r="94" spans="1:18" s="15" customFormat="1" ht="149.25" customHeight="1">
      <c r="A94" s="71">
        <v>57</v>
      </c>
      <c r="B94" s="71" t="s">
        <v>135</v>
      </c>
      <c r="C94" s="71">
        <v>3</v>
      </c>
      <c r="D94" s="71">
        <v>10</v>
      </c>
      <c r="E94" s="71" t="s">
        <v>1743</v>
      </c>
      <c r="F94" s="167" t="s">
        <v>5477</v>
      </c>
      <c r="G94" s="71" t="s">
        <v>1579</v>
      </c>
      <c r="H94" s="71" t="s">
        <v>1744</v>
      </c>
      <c r="I94" s="88" t="s">
        <v>1664</v>
      </c>
      <c r="J94" s="71" t="s">
        <v>1745</v>
      </c>
      <c r="K94" s="71" t="s">
        <v>51</v>
      </c>
      <c r="L94" s="71" t="s">
        <v>34</v>
      </c>
      <c r="M94" s="71" t="s">
        <v>51</v>
      </c>
      <c r="N94" s="75">
        <v>11308.01</v>
      </c>
      <c r="O94" s="71" t="s">
        <v>51</v>
      </c>
      <c r="P94" s="75">
        <v>11308.01</v>
      </c>
      <c r="Q94" s="71" t="s">
        <v>1585</v>
      </c>
      <c r="R94" s="71" t="s">
        <v>1746</v>
      </c>
    </row>
    <row r="95" spans="1:18" s="15" customFormat="1" ht="309" customHeight="1">
      <c r="A95" s="71">
        <v>58</v>
      </c>
      <c r="B95" s="71" t="s">
        <v>96</v>
      </c>
      <c r="C95" s="71">
        <v>5</v>
      </c>
      <c r="D95" s="71">
        <v>11</v>
      </c>
      <c r="E95" s="71" t="s">
        <v>1747</v>
      </c>
      <c r="F95" s="71" t="s">
        <v>5478</v>
      </c>
      <c r="G95" s="71" t="s">
        <v>623</v>
      </c>
      <c r="H95" s="71" t="s">
        <v>1705</v>
      </c>
      <c r="I95" s="71" t="s">
        <v>1748</v>
      </c>
      <c r="J95" s="71" t="s">
        <v>1749</v>
      </c>
      <c r="K95" s="71" t="s">
        <v>51</v>
      </c>
      <c r="L95" s="71" t="s">
        <v>34</v>
      </c>
      <c r="M95" s="71" t="s">
        <v>51</v>
      </c>
      <c r="N95" s="75">
        <v>14048</v>
      </c>
      <c r="O95" s="71" t="s">
        <v>51</v>
      </c>
      <c r="P95" s="75">
        <v>12818</v>
      </c>
      <c r="Q95" s="71" t="s">
        <v>1601</v>
      </c>
      <c r="R95" s="71" t="s">
        <v>1750</v>
      </c>
    </row>
    <row r="96" spans="1:18" s="15" customFormat="1" ht="107.25" customHeight="1">
      <c r="A96" s="71">
        <v>59</v>
      </c>
      <c r="B96" s="71" t="s">
        <v>96</v>
      </c>
      <c r="C96" s="71">
        <v>5</v>
      </c>
      <c r="D96" s="71">
        <v>11</v>
      </c>
      <c r="E96" s="71" t="s">
        <v>1751</v>
      </c>
      <c r="F96" s="167" t="s">
        <v>5479</v>
      </c>
      <c r="G96" s="71" t="s">
        <v>1752</v>
      </c>
      <c r="H96" s="71" t="s">
        <v>1753</v>
      </c>
      <c r="I96" s="71" t="s">
        <v>1754</v>
      </c>
      <c r="J96" s="71" t="s">
        <v>1755</v>
      </c>
      <c r="K96" s="71" t="s">
        <v>51</v>
      </c>
      <c r="L96" s="71" t="s">
        <v>34</v>
      </c>
      <c r="M96" s="71" t="s">
        <v>51</v>
      </c>
      <c r="N96" s="75">
        <v>5535</v>
      </c>
      <c r="O96" s="71" t="s">
        <v>51</v>
      </c>
      <c r="P96" s="75">
        <v>5535</v>
      </c>
      <c r="Q96" s="71" t="s">
        <v>1756</v>
      </c>
      <c r="R96" s="71" t="s">
        <v>1757</v>
      </c>
    </row>
    <row r="97" spans="1:18" s="15" customFormat="1" ht="135">
      <c r="A97" s="71">
        <v>60</v>
      </c>
      <c r="B97" s="71" t="s">
        <v>96</v>
      </c>
      <c r="C97" s="71">
        <v>5</v>
      </c>
      <c r="D97" s="71">
        <v>11</v>
      </c>
      <c r="E97" s="71" t="s">
        <v>1758</v>
      </c>
      <c r="F97" s="167" t="s">
        <v>5480</v>
      </c>
      <c r="G97" s="71" t="s">
        <v>623</v>
      </c>
      <c r="H97" s="71" t="s">
        <v>1705</v>
      </c>
      <c r="I97" s="71" t="s">
        <v>1748</v>
      </c>
      <c r="J97" s="71" t="s">
        <v>1759</v>
      </c>
      <c r="K97" s="71" t="s">
        <v>51</v>
      </c>
      <c r="L97" s="71" t="s">
        <v>34</v>
      </c>
      <c r="M97" s="71" t="s">
        <v>51</v>
      </c>
      <c r="N97" s="75">
        <v>19732</v>
      </c>
      <c r="O97" s="71" t="s">
        <v>51</v>
      </c>
      <c r="P97" s="75">
        <v>19732</v>
      </c>
      <c r="Q97" s="71" t="s">
        <v>1760</v>
      </c>
      <c r="R97" s="71" t="s">
        <v>1761</v>
      </c>
    </row>
    <row r="98" spans="1:18" s="15" customFormat="1" ht="195.75" customHeight="1">
      <c r="A98" s="71">
        <v>61</v>
      </c>
      <c r="B98" s="71" t="s">
        <v>96</v>
      </c>
      <c r="C98" s="71">
        <v>5</v>
      </c>
      <c r="D98" s="71">
        <v>11</v>
      </c>
      <c r="E98" s="71" t="s">
        <v>1762</v>
      </c>
      <c r="F98" s="71" t="s">
        <v>5484</v>
      </c>
      <c r="G98" s="71" t="s">
        <v>623</v>
      </c>
      <c r="H98" s="71" t="s">
        <v>1705</v>
      </c>
      <c r="I98" s="88" t="s">
        <v>1763</v>
      </c>
      <c r="J98" s="71" t="s">
        <v>1764</v>
      </c>
      <c r="K98" s="71" t="s">
        <v>51</v>
      </c>
      <c r="L98" s="71" t="s">
        <v>34</v>
      </c>
      <c r="M98" s="71" t="s">
        <v>51</v>
      </c>
      <c r="N98" s="75">
        <v>8290.2000000000007</v>
      </c>
      <c r="O98" s="71" t="s">
        <v>51</v>
      </c>
      <c r="P98" s="75">
        <v>8290.2000000000007</v>
      </c>
      <c r="Q98" s="71" t="s">
        <v>1601</v>
      </c>
      <c r="R98" s="71" t="s">
        <v>1750</v>
      </c>
    </row>
    <row r="99" spans="1:18" s="15" customFormat="1" ht="144.75" customHeight="1">
      <c r="A99" s="71">
        <v>62</v>
      </c>
      <c r="B99" s="71" t="s">
        <v>96</v>
      </c>
      <c r="C99" s="71">
        <v>2</v>
      </c>
      <c r="D99" s="71">
        <v>12</v>
      </c>
      <c r="E99" s="16" t="s">
        <v>1765</v>
      </c>
      <c r="F99" s="167" t="s">
        <v>5481</v>
      </c>
      <c r="G99" s="71" t="s">
        <v>621</v>
      </c>
      <c r="H99" s="71" t="s">
        <v>1766</v>
      </c>
      <c r="I99" s="71" t="s">
        <v>1767</v>
      </c>
      <c r="J99" s="71" t="s">
        <v>1190</v>
      </c>
      <c r="K99" s="71" t="s">
        <v>51</v>
      </c>
      <c r="L99" s="71" t="s">
        <v>34</v>
      </c>
      <c r="M99" s="71" t="s">
        <v>51</v>
      </c>
      <c r="N99" s="75">
        <v>32437</v>
      </c>
      <c r="O99" s="71" t="s">
        <v>51</v>
      </c>
      <c r="P99" s="75">
        <v>32437</v>
      </c>
      <c r="Q99" s="71" t="s">
        <v>1768</v>
      </c>
      <c r="R99" s="71" t="s">
        <v>1769</v>
      </c>
    </row>
    <row r="100" spans="1:18" s="15" customFormat="1" ht="260.25" customHeight="1">
      <c r="A100" s="23">
        <v>63</v>
      </c>
      <c r="B100" s="71" t="s">
        <v>135</v>
      </c>
      <c r="C100" s="71">
        <v>1.3</v>
      </c>
      <c r="D100" s="71">
        <v>13</v>
      </c>
      <c r="E100" s="71" t="s">
        <v>1770</v>
      </c>
      <c r="F100" s="71" t="s">
        <v>5482</v>
      </c>
      <c r="G100" s="71" t="s">
        <v>1579</v>
      </c>
      <c r="H100" s="71" t="s">
        <v>1744</v>
      </c>
      <c r="I100" s="71" t="s">
        <v>1674</v>
      </c>
      <c r="J100" s="71" t="s">
        <v>1771</v>
      </c>
      <c r="K100" s="71" t="s">
        <v>51</v>
      </c>
      <c r="L100" s="71" t="s">
        <v>34</v>
      </c>
      <c r="M100" s="71" t="s">
        <v>51</v>
      </c>
      <c r="N100" s="75">
        <v>31370.9</v>
      </c>
      <c r="O100" s="71" t="s">
        <v>51</v>
      </c>
      <c r="P100" s="75">
        <v>31370.9</v>
      </c>
      <c r="Q100" s="71" t="s">
        <v>1772</v>
      </c>
      <c r="R100" s="71" t="s">
        <v>1773</v>
      </c>
    </row>
    <row r="101" spans="1:18" s="15" customFormat="1" ht="159.75" customHeight="1">
      <c r="A101" s="536">
        <v>64</v>
      </c>
      <c r="B101" s="536" t="s">
        <v>96</v>
      </c>
      <c r="C101" s="539">
        <v>1.3</v>
      </c>
      <c r="D101" s="539">
        <v>13</v>
      </c>
      <c r="E101" s="539" t="s">
        <v>1774</v>
      </c>
      <c r="F101" s="650" t="s">
        <v>5483</v>
      </c>
      <c r="G101" s="539" t="s">
        <v>1579</v>
      </c>
      <c r="H101" s="539" t="s">
        <v>1744</v>
      </c>
      <c r="I101" s="554" t="s">
        <v>1775</v>
      </c>
      <c r="J101" s="539" t="s">
        <v>1776</v>
      </c>
      <c r="K101" s="539" t="s">
        <v>51</v>
      </c>
      <c r="L101" s="539" t="s">
        <v>34</v>
      </c>
      <c r="M101" s="539" t="s">
        <v>51</v>
      </c>
      <c r="N101" s="540">
        <v>11760.5</v>
      </c>
      <c r="O101" s="539" t="s">
        <v>51</v>
      </c>
      <c r="P101" s="540">
        <v>11760.5</v>
      </c>
      <c r="Q101" s="536" t="s">
        <v>1562</v>
      </c>
      <c r="R101" s="536" t="s">
        <v>1777</v>
      </c>
    </row>
    <row r="102" spans="1:18" s="15" customFormat="1" ht="168.75" customHeight="1">
      <c r="A102" s="538"/>
      <c r="B102" s="538"/>
      <c r="C102" s="539"/>
      <c r="D102" s="539"/>
      <c r="E102" s="539"/>
      <c r="F102" s="650"/>
      <c r="G102" s="539"/>
      <c r="H102" s="539"/>
      <c r="I102" s="554"/>
      <c r="J102" s="539"/>
      <c r="K102" s="539"/>
      <c r="L102" s="539"/>
      <c r="M102" s="539"/>
      <c r="N102" s="542"/>
      <c r="O102" s="539"/>
      <c r="P102" s="542"/>
      <c r="Q102" s="538"/>
      <c r="R102" s="538"/>
    </row>
    <row r="103" spans="1:18" s="137" customFormat="1">
      <c r="R103" s="186"/>
    </row>
    <row r="104" spans="1:18">
      <c r="M104" s="527" t="s">
        <v>45</v>
      </c>
      <c r="N104" s="528"/>
      <c r="O104" s="528" t="s">
        <v>46</v>
      </c>
      <c r="P104" s="529"/>
    </row>
    <row r="105" spans="1:18">
      <c r="M105" s="138" t="s">
        <v>5524</v>
      </c>
      <c r="N105" s="138" t="s">
        <v>5523</v>
      </c>
      <c r="O105" s="138" t="s">
        <v>5524</v>
      </c>
      <c r="P105" s="138" t="s">
        <v>5523</v>
      </c>
    </row>
    <row r="106" spans="1:18">
      <c r="M106" s="235">
        <v>30</v>
      </c>
      <c r="N106" s="141">
        <v>1018090.2</v>
      </c>
      <c r="O106" s="140">
        <v>34</v>
      </c>
      <c r="P106" s="141">
        <v>578180.29</v>
      </c>
    </row>
  </sheetData>
  <mergeCells count="372">
    <mergeCell ref="M104:N104"/>
    <mergeCell ref="O104:P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A101:A102"/>
    <mergeCell ref="B101:B102"/>
    <mergeCell ref="C101:C102"/>
    <mergeCell ref="D101:D102"/>
    <mergeCell ref="E101:E102"/>
    <mergeCell ref="F101:F102"/>
    <mergeCell ref="O64:O65"/>
    <mergeCell ref="P64:P65"/>
    <mergeCell ref="Q64:Q65"/>
    <mergeCell ref="A59:A61"/>
    <mergeCell ref="B59:B61"/>
    <mergeCell ref="R64:R65"/>
    <mergeCell ref="G64:G65"/>
    <mergeCell ref="J64:J65"/>
    <mergeCell ref="K64:K65"/>
    <mergeCell ref="L64:L65"/>
    <mergeCell ref="M64:M65"/>
    <mergeCell ref="N64:N65"/>
    <mergeCell ref="A64:A65"/>
    <mergeCell ref="B64:B65"/>
    <mergeCell ref="C64:C65"/>
    <mergeCell ref="D64:D65"/>
    <mergeCell ref="E64:E65"/>
    <mergeCell ref="F64:F65"/>
    <mergeCell ref="G62:G63"/>
    <mergeCell ref="J62:J63"/>
    <mergeCell ref="K62:K63"/>
    <mergeCell ref="A57:A58"/>
    <mergeCell ref="B57:B58"/>
    <mergeCell ref="P59:P61"/>
    <mergeCell ref="Q59:Q61"/>
    <mergeCell ref="R59:R61"/>
    <mergeCell ref="A62:A63"/>
    <mergeCell ref="B62:B63"/>
    <mergeCell ref="C62:C63"/>
    <mergeCell ref="D62:D63"/>
    <mergeCell ref="E62:E63"/>
    <mergeCell ref="F62:F63"/>
    <mergeCell ref="G59:G61"/>
    <mergeCell ref="J59:J61"/>
    <mergeCell ref="K59:K61"/>
    <mergeCell ref="L59:L61"/>
    <mergeCell ref="M59:M61"/>
    <mergeCell ref="N59:N61"/>
    <mergeCell ref="O62:O63"/>
    <mergeCell ref="P62:P63"/>
    <mergeCell ref="Q62:Q63"/>
    <mergeCell ref="R62:R63"/>
    <mergeCell ref="L62:L63"/>
    <mergeCell ref="M62:M63"/>
    <mergeCell ref="N62:N63"/>
    <mergeCell ref="F55:F56"/>
    <mergeCell ref="O59:O61"/>
    <mergeCell ref="C59:C61"/>
    <mergeCell ref="D59:D61"/>
    <mergeCell ref="E59:E61"/>
    <mergeCell ref="F59:F61"/>
    <mergeCell ref="G57:G58"/>
    <mergeCell ref="J57:J58"/>
    <mergeCell ref="K57:K58"/>
    <mergeCell ref="P55:P56"/>
    <mergeCell ref="Q55:Q56"/>
    <mergeCell ref="R55:R56"/>
    <mergeCell ref="C57:C58"/>
    <mergeCell ref="D57:D58"/>
    <mergeCell ref="E57:E58"/>
    <mergeCell ref="F57:F58"/>
    <mergeCell ref="G55:G56"/>
    <mergeCell ref="J55:J56"/>
    <mergeCell ref="K55:K56"/>
    <mergeCell ref="L55:L56"/>
    <mergeCell ref="M55:M56"/>
    <mergeCell ref="N55:N56"/>
    <mergeCell ref="O57:O58"/>
    <mergeCell ref="P57:P58"/>
    <mergeCell ref="Q57:Q58"/>
    <mergeCell ref="R57:R58"/>
    <mergeCell ref="L57:L58"/>
    <mergeCell ref="M57:M58"/>
    <mergeCell ref="N57:N58"/>
    <mergeCell ref="O55:O56"/>
    <mergeCell ref="C55:C56"/>
    <mergeCell ref="D55:D56"/>
    <mergeCell ref="E55:E56"/>
    <mergeCell ref="A55:A56"/>
    <mergeCell ref="B55:B56"/>
    <mergeCell ref="O48:O49"/>
    <mergeCell ref="P48:P49"/>
    <mergeCell ref="Q48:Q49"/>
    <mergeCell ref="R48:R49"/>
    <mergeCell ref="A50:A54"/>
    <mergeCell ref="B50:B54"/>
    <mergeCell ref="C50:C54"/>
    <mergeCell ref="D50:D54"/>
    <mergeCell ref="E50:E54"/>
    <mergeCell ref="F50:F54"/>
    <mergeCell ref="G48:G49"/>
    <mergeCell ref="J48:J49"/>
    <mergeCell ref="K48:K49"/>
    <mergeCell ref="L48:L49"/>
    <mergeCell ref="M48:M49"/>
    <mergeCell ref="N48:N49"/>
    <mergeCell ref="O50:O54"/>
    <mergeCell ref="P50:P54"/>
    <mergeCell ref="Q50:Q54"/>
    <mergeCell ref="R50:R54"/>
    <mergeCell ref="L50:L54"/>
    <mergeCell ref="M50:M54"/>
    <mergeCell ref="N50:N54"/>
    <mergeCell ref="A48:A49"/>
    <mergeCell ref="B48:B49"/>
    <mergeCell ref="C48:C49"/>
    <mergeCell ref="D48:D49"/>
    <mergeCell ref="E48:E49"/>
    <mergeCell ref="F48:F49"/>
    <mergeCell ref="G46:G47"/>
    <mergeCell ref="J46:J47"/>
    <mergeCell ref="K46:K47"/>
    <mergeCell ref="G50:G54"/>
    <mergeCell ref="J50:J54"/>
    <mergeCell ref="K50:K54"/>
    <mergeCell ref="P44:P45"/>
    <mergeCell ref="Q44:Q45"/>
    <mergeCell ref="R44:R45"/>
    <mergeCell ref="A46:A47"/>
    <mergeCell ref="B46:B47"/>
    <mergeCell ref="C46:C47"/>
    <mergeCell ref="D46:D47"/>
    <mergeCell ref="E46:E47"/>
    <mergeCell ref="F46:F47"/>
    <mergeCell ref="G44:G45"/>
    <mergeCell ref="J44:J45"/>
    <mergeCell ref="K44:K45"/>
    <mergeCell ref="L44:L45"/>
    <mergeCell ref="M44:M45"/>
    <mergeCell ref="N44:N45"/>
    <mergeCell ref="O46:O47"/>
    <mergeCell ref="P46:P47"/>
    <mergeCell ref="Q46:Q47"/>
    <mergeCell ref="R46:R47"/>
    <mergeCell ref="L46:L47"/>
    <mergeCell ref="M46:M47"/>
    <mergeCell ref="N46:N47"/>
    <mergeCell ref="A44:A45"/>
    <mergeCell ref="B44:B45"/>
    <mergeCell ref="C44:C45"/>
    <mergeCell ref="D44:D45"/>
    <mergeCell ref="E44:E45"/>
    <mergeCell ref="F44:F45"/>
    <mergeCell ref="G42:G43"/>
    <mergeCell ref="J42:J43"/>
    <mergeCell ref="K42:K43"/>
    <mergeCell ref="O40:O41"/>
    <mergeCell ref="C40:C41"/>
    <mergeCell ref="D40:D41"/>
    <mergeCell ref="E40:E41"/>
    <mergeCell ref="F40:F41"/>
    <mergeCell ref="O44:O45"/>
    <mergeCell ref="P40:P41"/>
    <mergeCell ref="Q40:Q41"/>
    <mergeCell ref="R40:R41"/>
    <mergeCell ref="A42:A43"/>
    <mergeCell ref="B42:B43"/>
    <mergeCell ref="C42:C43"/>
    <mergeCell ref="D42:D43"/>
    <mergeCell ref="E42:E43"/>
    <mergeCell ref="F42:F43"/>
    <mergeCell ref="G40:G41"/>
    <mergeCell ref="J40:J41"/>
    <mergeCell ref="K40:K41"/>
    <mergeCell ref="L40:L41"/>
    <mergeCell ref="M40:M41"/>
    <mergeCell ref="N40:N41"/>
    <mergeCell ref="O42:O43"/>
    <mergeCell ref="P42:P43"/>
    <mergeCell ref="Q42:Q43"/>
    <mergeCell ref="R42:R43"/>
    <mergeCell ref="L42:L43"/>
    <mergeCell ref="M42:M43"/>
    <mergeCell ref="N42:N43"/>
    <mergeCell ref="A40:A41"/>
    <mergeCell ref="B40:B41"/>
    <mergeCell ref="O36:O37"/>
    <mergeCell ref="P36:P37"/>
    <mergeCell ref="Q36:Q37"/>
    <mergeCell ref="R36:R37"/>
    <mergeCell ref="A38:A39"/>
    <mergeCell ref="B38:B39"/>
    <mergeCell ref="C38:C39"/>
    <mergeCell ref="D38:D39"/>
    <mergeCell ref="E38:E39"/>
    <mergeCell ref="F38:F39"/>
    <mergeCell ref="G36:G37"/>
    <mergeCell ref="J36:J37"/>
    <mergeCell ref="K36:K37"/>
    <mergeCell ref="L36:L37"/>
    <mergeCell ref="M36:M37"/>
    <mergeCell ref="N36:N37"/>
    <mergeCell ref="O38:O39"/>
    <mergeCell ref="P38:P39"/>
    <mergeCell ref="Q38:Q39"/>
    <mergeCell ref="R38:R39"/>
    <mergeCell ref="L38:L39"/>
    <mergeCell ref="M38:M39"/>
    <mergeCell ref="N38:N39"/>
    <mergeCell ref="A36:A37"/>
    <mergeCell ref="B36:B37"/>
    <mergeCell ref="C36:C37"/>
    <mergeCell ref="D36:D37"/>
    <mergeCell ref="E36:E37"/>
    <mergeCell ref="F36:F37"/>
    <mergeCell ref="G33:G35"/>
    <mergeCell ref="J33:J35"/>
    <mergeCell ref="K33:K35"/>
    <mergeCell ref="G38:G39"/>
    <mergeCell ref="J38:J39"/>
    <mergeCell ref="K38:K39"/>
    <mergeCell ref="P31:P32"/>
    <mergeCell ref="Q31:Q32"/>
    <mergeCell ref="R31:R32"/>
    <mergeCell ref="A33:A35"/>
    <mergeCell ref="B33:B35"/>
    <mergeCell ref="C33:C35"/>
    <mergeCell ref="D33:D35"/>
    <mergeCell ref="E33:E35"/>
    <mergeCell ref="F33:F35"/>
    <mergeCell ref="G31:G32"/>
    <mergeCell ref="J31:J32"/>
    <mergeCell ref="K31:K32"/>
    <mergeCell ref="L31:L32"/>
    <mergeCell ref="M31:M32"/>
    <mergeCell ref="N31:N32"/>
    <mergeCell ref="O33:O35"/>
    <mergeCell ref="P33:P35"/>
    <mergeCell ref="Q33:Q35"/>
    <mergeCell ref="R33:R35"/>
    <mergeCell ref="L33:L35"/>
    <mergeCell ref="M33:M35"/>
    <mergeCell ref="N33:N35"/>
    <mergeCell ref="A31:A32"/>
    <mergeCell ref="B31:B32"/>
    <mergeCell ref="C31:C32"/>
    <mergeCell ref="D31:D32"/>
    <mergeCell ref="E31:E32"/>
    <mergeCell ref="F31:F32"/>
    <mergeCell ref="G23:G29"/>
    <mergeCell ref="J23:J29"/>
    <mergeCell ref="K23:K29"/>
    <mergeCell ref="O21:O22"/>
    <mergeCell ref="C21:C22"/>
    <mergeCell ref="D21:D22"/>
    <mergeCell ref="E21:E22"/>
    <mergeCell ref="F21:F22"/>
    <mergeCell ref="O31:O32"/>
    <mergeCell ref="P21:P22"/>
    <mergeCell ref="Q21:Q22"/>
    <mergeCell ref="R21:R22"/>
    <mergeCell ref="A23:A29"/>
    <mergeCell ref="B23:B29"/>
    <mergeCell ref="C23:C29"/>
    <mergeCell ref="D23:D29"/>
    <mergeCell ref="E23:E29"/>
    <mergeCell ref="F23:F29"/>
    <mergeCell ref="G21:G22"/>
    <mergeCell ref="J21:J22"/>
    <mergeCell ref="K21:K22"/>
    <mergeCell ref="L21:L22"/>
    <mergeCell ref="M21:M22"/>
    <mergeCell ref="N21:N22"/>
    <mergeCell ref="O23:O29"/>
    <mergeCell ref="P23:P29"/>
    <mergeCell ref="Q23:Q29"/>
    <mergeCell ref="R23:R29"/>
    <mergeCell ref="L23:L29"/>
    <mergeCell ref="M23:M29"/>
    <mergeCell ref="N23:N29"/>
    <mergeCell ref="A21:A22"/>
    <mergeCell ref="B21:B22"/>
    <mergeCell ref="O17:O18"/>
    <mergeCell ref="P17:P18"/>
    <mergeCell ref="Q17:Q18"/>
    <mergeCell ref="R17:R18"/>
    <mergeCell ref="A19:A20"/>
    <mergeCell ref="B19:B20"/>
    <mergeCell ref="C19:C20"/>
    <mergeCell ref="D19:D20"/>
    <mergeCell ref="E19:E20"/>
    <mergeCell ref="F19:F20"/>
    <mergeCell ref="G17:G18"/>
    <mergeCell ref="J17:J18"/>
    <mergeCell ref="K17:K18"/>
    <mergeCell ref="L17:L18"/>
    <mergeCell ref="M17:M18"/>
    <mergeCell ref="N17:N18"/>
    <mergeCell ref="O19:O20"/>
    <mergeCell ref="P19:P20"/>
    <mergeCell ref="Q19:Q20"/>
    <mergeCell ref="R19:R20"/>
    <mergeCell ref="L19:L20"/>
    <mergeCell ref="M19:M20"/>
    <mergeCell ref="N19:N20"/>
    <mergeCell ref="A17:A18"/>
    <mergeCell ref="B17:B18"/>
    <mergeCell ref="C17:C18"/>
    <mergeCell ref="D17:D18"/>
    <mergeCell ref="E17:E18"/>
    <mergeCell ref="F17:F18"/>
    <mergeCell ref="G14:G15"/>
    <mergeCell ref="J14:J15"/>
    <mergeCell ref="K14:K15"/>
    <mergeCell ref="G19:G20"/>
    <mergeCell ref="J19:J20"/>
    <mergeCell ref="K19:K20"/>
    <mergeCell ref="Q12:Q13"/>
    <mergeCell ref="R12:R13"/>
    <mergeCell ref="A14:A15"/>
    <mergeCell ref="B14:B15"/>
    <mergeCell ref="C14:C15"/>
    <mergeCell ref="D14:D15"/>
    <mergeCell ref="E14:E15"/>
    <mergeCell ref="F14:F15"/>
    <mergeCell ref="I12:I13"/>
    <mergeCell ref="J12:J13"/>
    <mergeCell ref="K12:K13"/>
    <mergeCell ref="L12:L13"/>
    <mergeCell ref="M12:M13"/>
    <mergeCell ref="N12:N13"/>
    <mergeCell ref="O14:O15"/>
    <mergeCell ref="P14:P15"/>
    <mergeCell ref="Q14:Q15"/>
    <mergeCell ref="R14:R15"/>
    <mergeCell ref="L14:L15"/>
    <mergeCell ref="M14:M15"/>
    <mergeCell ref="N14:N15"/>
    <mergeCell ref="Q4:Q5"/>
    <mergeCell ref="R4:R5"/>
    <mergeCell ref="A12:A13"/>
    <mergeCell ref="B12:B13"/>
    <mergeCell ref="C12:C13"/>
    <mergeCell ref="D12:D13"/>
    <mergeCell ref="E12:E13"/>
    <mergeCell ref="F12:F13"/>
    <mergeCell ref="G12:G13"/>
    <mergeCell ref="H12:H13"/>
    <mergeCell ref="G4:G5"/>
    <mergeCell ref="H4:I4"/>
    <mergeCell ref="J4:J5"/>
    <mergeCell ref="K4:L4"/>
    <mergeCell ref="M4:N4"/>
    <mergeCell ref="O4:P4"/>
    <mergeCell ref="A4:A5"/>
    <mergeCell ref="B4:B5"/>
    <mergeCell ref="C4:C5"/>
    <mergeCell ref="D4:D5"/>
    <mergeCell ref="E4:E5"/>
    <mergeCell ref="F4:F5"/>
    <mergeCell ref="O12:O13"/>
    <mergeCell ref="P12:P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dimension ref="A2:R185"/>
  <sheetViews>
    <sheetView topLeftCell="A124" zoomScale="60" zoomScaleNormal="60" workbookViewId="0">
      <selection activeCell="A134" sqref="A134"/>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6.140625" customWidth="1"/>
    <col min="10" max="10" width="29.7109375" customWidth="1"/>
    <col min="11" max="11" width="10.7109375" customWidth="1"/>
    <col min="12" max="12" width="13.14062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5731</v>
      </c>
    </row>
    <row r="4" spans="1:18" s="13" customFormat="1" ht="48" customHeight="1">
      <c r="A4" s="662" t="s">
        <v>0</v>
      </c>
      <c r="B4" s="664" t="s">
        <v>1</v>
      </c>
      <c r="C4" s="664" t="s">
        <v>2</v>
      </c>
      <c r="D4" s="664" t="s">
        <v>3</v>
      </c>
      <c r="E4" s="662" t="s">
        <v>4</v>
      </c>
      <c r="F4" s="662" t="s">
        <v>5</v>
      </c>
      <c r="G4" s="662" t="s">
        <v>6</v>
      </c>
      <c r="H4" s="666" t="s">
        <v>7</v>
      </c>
      <c r="I4" s="667"/>
      <c r="J4" s="662" t="s">
        <v>303</v>
      </c>
      <c r="K4" s="666" t="s">
        <v>619</v>
      </c>
      <c r="L4" s="668"/>
      <c r="M4" s="669" t="s">
        <v>1163</v>
      </c>
      <c r="N4" s="670"/>
      <c r="O4" s="669" t="s">
        <v>306</v>
      </c>
      <c r="P4" s="670"/>
      <c r="Q4" s="662" t="s">
        <v>8</v>
      </c>
      <c r="R4" s="664" t="s">
        <v>9</v>
      </c>
    </row>
    <row r="5" spans="1:18" s="13" customFormat="1" ht="22.5" customHeight="1">
      <c r="A5" s="663"/>
      <c r="B5" s="665"/>
      <c r="C5" s="665"/>
      <c r="D5" s="665"/>
      <c r="E5" s="663"/>
      <c r="F5" s="663"/>
      <c r="G5" s="663"/>
      <c r="H5" s="425" t="s">
        <v>10</v>
      </c>
      <c r="I5" s="425" t="s">
        <v>11</v>
      </c>
      <c r="J5" s="663"/>
      <c r="K5" s="435">
        <v>2016</v>
      </c>
      <c r="L5" s="435">
        <v>2017</v>
      </c>
      <c r="M5" s="435">
        <v>2016</v>
      </c>
      <c r="N5" s="435">
        <v>2017</v>
      </c>
      <c r="O5" s="435">
        <v>2016</v>
      </c>
      <c r="P5" s="435">
        <v>2017</v>
      </c>
      <c r="Q5" s="663"/>
      <c r="R5" s="665"/>
    </row>
    <row r="6" spans="1:18" s="13" customFormat="1" ht="15" customHeight="1">
      <c r="A6" s="424" t="s">
        <v>12</v>
      </c>
      <c r="B6" s="425" t="s">
        <v>13</v>
      </c>
      <c r="C6" s="425" t="s">
        <v>14</v>
      </c>
      <c r="D6" s="425" t="s">
        <v>15</v>
      </c>
      <c r="E6" s="424" t="s">
        <v>16</v>
      </c>
      <c r="F6" s="424" t="s">
        <v>17</v>
      </c>
      <c r="G6" s="424" t="s">
        <v>18</v>
      </c>
      <c r="H6" s="425" t="s">
        <v>19</v>
      </c>
      <c r="I6" s="425" t="s">
        <v>20</v>
      </c>
      <c r="J6" s="424" t="s">
        <v>21</v>
      </c>
      <c r="K6" s="435" t="s">
        <v>22</v>
      </c>
      <c r="L6" s="435" t="s">
        <v>23</v>
      </c>
      <c r="M6" s="435" t="s">
        <v>24</v>
      </c>
      <c r="N6" s="435" t="s">
        <v>25</v>
      </c>
      <c r="O6" s="435" t="s">
        <v>26</v>
      </c>
      <c r="P6" s="435" t="s">
        <v>27</v>
      </c>
      <c r="Q6" s="424" t="s">
        <v>28</v>
      </c>
      <c r="R6" s="425" t="s">
        <v>29</v>
      </c>
    </row>
    <row r="7" spans="1:18" s="414" customFormat="1" ht="150">
      <c r="A7" s="397">
        <v>1</v>
      </c>
      <c r="B7" s="397" t="s">
        <v>1778</v>
      </c>
      <c r="C7" s="397">
        <v>5</v>
      </c>
      <c r="D7" s="397">
        <v>10</v>
      </c>
      <c r="E7" s="397" t="s">
        <v>1779</v>
      </c>
      <c r="F7" s="397" t="s">
        <v>1780</v>
      </c>
      <c r="G7" s="397" t="s">
        <v>1781</v>
      </c>
      <c r="H7" s="397" t="s">
        <v>1782</v>
      </c>
      <c r="I7" s="397">
        <v>1</v>
      </c>
      <c r="J7" s="397" t="s">
        <v>1783</v>
      </c>
      <c r="K7" s="397" t="s">
        <v>31</v>
      </c>
      <c r="L7" s="397" t="s">
        <v>51</v>
      </c>
      <c r="M7" s="399">
        <v>100380</v>
      </c>
      <c r="N7" s="399"/>
      <c r="O7" s="399">
        <v>100380</v>
      </c>
      <c r="P7" s="399"/>
      <c r="Q7" s="397" t="s">
        <v>1784</v>
      </c>
      <c r="R7" s="397" t="s">
        <v>1785</v>
      </c>
    </row>
    <row r="8" spans="1:18" s="414" customFormat="1" ht="78" customHeight="1">
      <c r="A8" s="536">
        <v>2</v>
      </c>
      <c r="B8" s="536" t="s">
        <v>191</v>
      </c>
      <c r="C8" s="536">
        <v>5</v>
      </c>
      <c r="D8" s="536">
        <v>13</v>
      </c>
      <c r="E8" s="536" t="s">
        <v>1786</v>
      </c>
      <c r="F8" s="536" t="s">
        <v>1787</v>
      </c>
      <c r="G8" s="536" t="s">
        <v>1791</v>
      </c>
      <c r="H8" s="397" t="s">
        <v>1788</v>
      </c>
      <c r="I8" s="397">
        <v>3</v>
      </c>
      <c r="J8" s="536" t="s">
        <v>1789</v>
      </c>
      <c r="K8" s="536" t="s">
        <v>31</v>
      </c>
      <c r="L8" s="536"/>
      <c r="M8" s="540">
        <v>75000</v>
      </c>
      <c r="N8" s="540"/>
      <c r="O8" s="540">
        <v>75000</v>
      </c>
      <c r="P8" s="540"/>
      <c r="Q8" s="536" t="s">
        <v>1784</v>
      </c>
      <c r="R8" s="536" t="s">
        <v>1785</v>
      </c>
    </row>
    <row r="9" spans="1:18" s="414" customFormat="1" ht="87.75" customHeight="1">
      <c r="A9" s="538"/>
      <c r="B9" s="538"/>
      <c r="C9" s="538"/>
      <c r="D9" s="538"/>
      <c r="E9" s="538"/>
      <c r="F9" s="538"/>
      <c r="G9" s="538"/>
      <c r="H9" s="397" t="s">
        <v>1790</v>
      </c>
      <c r="I9" s="397">
        <v>1</v>
      </c>
      <c r="J9" s="538"/>
      <c r="K9" s="538"/>
      <c r="L9" s="538"/>
      <c r="M9" s="542"/>
      <c r="N9" s="542"/>
      <c r="O9" s="542"/>
      <c r="P9" s="542"/>
      <c r="Q9" s="538"/>
      <c r="R9" s="538"/>
    </row>
    <row r="10" spans="1:18" s="461" customFormat="1" ht="153" customHeight="1">
      <c r="A10" s="458">
        <v>3</v>
      </c>
      <c r="B10" s="458" t="s">
        <v>207</v>
      </c>
      <c r="C10" s="458">
        <v>4.5</v>
      </c>
      <c r="D10" s="458">
        <v>6</v>
      </c>
      <c r="E10" s="458" t="s">
        <v>5584</v>
      </c>
      <c r="F10" s="458" t="s">
        <v>5585</v>
      </c>
      <c r="G10" s="458" t="s">
        <v>5586</v>
      </c>
      <c r="H10" s="459" t="s">
        <v>1795</v>
      </c>
      <c r="I10" s="459">
        <v>1</v>
      </c>
      <c r="J10" s="458" t="s">
        <v>5587</v>
      </c>
      <c r="K10" s="458" t="s">
        <v>31</v>
      </c>
      <c r="L10" s="458"/>
      <c r="M10" s="460">
        <v>50000</v>
      </c>
      <c r="N10" s="460"/>
      <c r="O10" s="460">
        <v>50000</v>
      </c>
      <c r="P10" s="460"/>
      <c r="Q10" s="458" t="s">
        <v>1784</v>
      </c>
      <c r="R10" s="458" t="s">
        <v>1785</v>
      </c>
    </row>
    <row r="11" spans="1:18" s="414" customFormat="1" ht="75">
      <c r="A11" s="539">
        <v>4</v>
      </c>
      <c r="B11" s="539" t="s">
        <v>40</v>
      </c>
      <c r="C11" s="539" t="s">
        <v>712</v>
      </c>
      <c r="D11" s="539">
        <v>6</v>
      </c>
      <c r="E11" s="539" t="s">
        <v>1792</v>
      </c>
      <c r="F11" s="539" t="s">
        <v>1793</v>
      </c>
      <c r="G11" s="539" t="s">
        <v>1794</v>
      </c>
      <c r="H11" s="397" t="s">
        <v>1795</v>
      </c>
      <c r="I11" s="397">
        <v>2</v>
      </c>
      <c r="J11" s="539" t="s">
        <v>1796</v>
      </c>
      <c r="K11" s="602" t="s">
        <v>31</v>
      </c>
      <c r="L11" s="539" t="s">
        <v>51</v>
      </c>
      <c r="M11" s="544">
        <v>24710.799999999999</v>
      </c>
      <c r="N11" s="544"/>
      <c r="O11" s="544">
        <v>24710.799999999999</v>
      </c>
      <c r="P11" s="544"/>
      <c r="Q11" s="539" t="s">
        <v>1797</v>
      </c>
      <c r="R11" s="539" t="s">
        <v>1798</v>
      </c>
    </row>
    <row r="12" spans="1:18" s="414" customFormat="1" ht="30">
      <c r="A12" s="539"/>
      <c r="B12" s="539"/>
      <c r="C12" s="539"/>
      <c r="D12" s="539"/>
      <c r="E12" s="539"/>
      <c r="F12" s="539"/>
      <c r="G12" s="539"/>
      <c r="H12" s="397" t="s">
        <v>1799</v>
      </c>
      <c r="I12" s="397">
        <v>4</v>
      </c>
      <c r="J12" s="539"/>
      <c r="K12" s="602"/>
      <c r="L12" s="539"/>
      <c r="M12" s="544"/>
      <c r="N12" s="544"/>
      <c r="O12" s="544"/>
      <c r="P12" s="544"/>
      <c r="Q12" s="539"/>
      <c r="R12" s="539"/>
    </row>
    <row r="13" spans="1:18" s="414" customFormat="1" ht="150">
      <c r="A13" s="539"/>
      <c r="B13" s="539"/>
      <c r="C13" s="539"/>
      <c r="D13" s="539"/>
      <c r="E13" s="539"/>
      <c r="F13" s="539"/>
      <c r="G13" s="539"/>
      <c r="H13" s="397" t="s">
        <v>1800</v>
      </c>
      <c r="I13" s="397">
        <v>1</v>
      </c>
      <c r="J13" s="539"/>
      <c r="K13" s="602"/>
      <c r="L13" s="539"/>
      <c r="M13" s="544"/>
      <c r="N13" s="544"/>
      <c r="O13" s="544"/>
      <c r="P13" s="544"/>
      <c r="Q13" s="539"/>
      <c r="R13" s="539"/>
    </row>
    <row r="14" spans="1:18" s="414" customFormat="1" ht="30">
      <c r="A14" s="539"/>
      <c r="B14" s="539"/>
      <c r="C14" s="539"/>
      <c r="D14" s="539"/>
      <c r="E14" s="539"/>
      <c r="F14" s="539"/>
      <c r="G14" s="539"/>
      <c r="H14" s="397" t="s">
        <v>1801</v>
      </c>
      <c r="I14" s="397">
        <v>80</v>
      </c>
      <c r="J14" s="539"/>
      <c r="K14" s="602"/>
      <c r="L14" s="539"/>
      <c r="M14" s="544"/>
      <c r="N14" s="544"/>
      <c r="O14" s="544"/>
      <c r="P14" s="544"/>
      <c r="Q14" s="539"/>
      <c r="R14" s="539"/>
    </row>
    <row r="15" spans="1:18" s="414" customFormat="1" ht="45">
      <c r="A15" s="539"/>
      <c r="B15" s="539"/>
      <c r="C15" s="539"/>
      <c r="D15" s="539"/>
      <c r="E15" s="539"/>
      <c r="F15" s="539"/>
      <c r="G15" s="539"/>
      <c r="H15" s="397" t="s">
        <v>1802</v>
      </c>
      <c r="I15" s="397">
        <v>10000</v>
      </c>
      <c r="J15" s="539"/>
      <c r="K15" s="602"/>
      <c r="L15" s="539"/>
      <c r="M15" s="544"/>
      <c r="N15" s="544"/>
      <c r="O15" s="544"/>
      <c r="P15" s="544"/>
      <c r="Q15" s="539"/>
      <c r="R15" s="539"/>
    </row>
    <row r="16" spans="1:18" s="414" customFormat="1" ht="51" customHeight="1">
      <c r="A16" s="539">
        <v>5</v>
      </c>
      <c r="B16" s="539" t="s">
        <v>985</v>
      </c>
      <c r="C16" s="539" t="s">
        <v>38</v>
      </c>
      <c r="D16" s="539">
        <v>6</v>
      </c>
      <c r="E16" s="539" t="s">
        <v>1803</v>
      </c>
      <c r="F16" s="539" t="s">
        <v>1804</v>
      </c>
      <c r="G16" s="539" t="s">
        <v>1805</v>
      </c>
      <c r="H16" s="397" t="s">
        <v>1801</v>
      </c>
      <c r="I16" s="397">
        <v>40</v>
      </c>
      <c r="J16" s="539" t="s">
        <v>1806</v>
      </c>
      <c r="K16" s="539" t="s">
        <v>31</v>
      </c>
      <c r="L16" s="539" t="s">
        <v>51</v>
      </c>
      <c r="M16" s="544">
        <v>24000</v>
      </c>
      <c r="N16" s="544"/>
      <c r="O16" s="544">
        <v>24000</v>
      </c>
      <c r="P16" s="544"/>
      <c r="Q16" s="539" t="s">
        <v>1807</v>
      </c>
      <c r="R16" s="539" t="s">
        <v>1808</v>
      </c>
    </row>
    <row r="17" spans="1:18" s="414" customFormat="1" ht="30">
      <c r="A17" s="539"/>
      <c r="B17" s="539"/>
      <c r="C17" s="539"/>
      <c r="D17" s="539"/>
      <c r="E17" s="539"/>
      <c r="F17" s="539"/>
      <c r="G17" s="539"/>
      <c r="H17" s="397" t="s">
        <v>1799</v>
      </c>
      <c r="I17" s="397">
        <v>2</v>
      </c>
      <c r="J17" s="539"/>
      <c r="K17" s="539"/>
      <c r="L17" s="539"/>
      <c r="M17" s="544"/>
      <c r="N17" s="544"/>
      <c r="O17" s="544"/>
      <c r="P17" s="544"/>
      <c r="Q17" s="539"/>
      <c r="R17" s="539"/>
    </row>
    <row r="18" spans="1:18" s="414" customFormat="1" ht="12.75" customHeight="1">
      <c r="A18" s="539">
        <v>6</v>
      </c>
      <c r="B18" s="539" t="s">
        <v>96</v>
      </c>
      <c r="C18" s="539">
        <v>5</v>
      </c>
      <c r="D18" s="539">
        <v>13</v>
      </c>
      <c r="E18" s="539" t="s">
        <v>1809</v>
      </c>
      <c r="F18" s="539" t="s">
        <v>1810</v>
      </c>
      <c r="G18" s="539" t="s">
        <v>324</v>
      </c>
      <c r="H18" s="397" t="s">
        <v>1811</v>
      </c>
      <c r="I18" s="397">
        <v>1</v>
      </c>
      <c r="J18" s="539" t="s">
        <v>1812</v>
      </c>
      <c r="K18" s="539" t="s">
        <v>36</v>
      </c>
      <c r="L18" s="539" t="s">
        <v>51</v>
      </c>
      <c r="M18" s="544">
        <v>9500</v>
      </c>
      <c r="N18" s="544"/>
      <c r="O18" s="544">
        <v>9500</v>
      </c>
      <c r="P18" s="544"/>
      <c r="Q18" s="539" t="s">
        <v>1813</v>
      </c>
      <c r="R18" s="539" t="s">
        <v>1814</v>
      </c>
    </row>
    <row r="19" spans="1:18" s="414" customFormat="1" ht="30">
      <c r="A19" s="539"/>
      <c r="B19" s="539"/>
      <c r="C19" s="539"/>
      <c r="D19" s="539"/>
      <c r="E19" s="539"/>
      <c r="F19" s="539"/>
      <c r="G19" s="539"/>
      <c r="H19" s="397" t="s">
        <v>1815</v>
      </c>
      <c r="I19" s="397">
        <v>200</v>
      </c>
      <c r="J19" s="539"/>
      <c r="K19" s="539"/>
      <c r="L19" s="539"/>
      <c r="M19" s="544"/>
      <c r="N19" s="544"/>
      <c r="O19" s="544"/>
      <c r="P19" s="544"/>
      <c r="Q19" s="539"/>
      <c r="R19" s="539"/>
    </row>
    <row r="20" spans="1:18" s="414" customFormat="1" ht="25.5" customHeight="1">
      <c r="A20" s="539">
        <v>7</v>
      </c>
      <c r="B20" s="539" t="s">
        <v>1816</v>
      </c>
      <c r="C20" s="539" t="s">
        <v>32</v>
      </c>
      <c r="D20" s="539">
        <v>10</v>
      </c>
      <c r="E20" s="539" t="s">
        <v>1817</v>
      </c>
      <c r="F20" s="539" t="s">
        <v>1818</v>
      </c>
      <c r="G20" s="539" t="s">
        <v>1819</v>
      </c>
      <c r="H20" s="397" t="s">
        <v>1820</v>
      </c>
      <c r="I20" s="397">
        <v>7</v>
      </c>
      <c r="J20" s="539" t="s">
        <v>1821</v>
      </c>
      <c r="K20" s="539" t="s">
        <v>31</v>
      </c>
      <c r="L20" s="539" t="s">
        <v>51</v>
      </c>
      <c r="M20" s="544">
        <v>23670.15</v>
      </c>
      <c r="N20" s="544"/>
      <c r="O20" s="544">
        <v>23670.15</v>
      </c>
      <c r="P20" s="544"/>
      <c r="Q20" s="539" t="s">
        <v>1822</v>
      </c>
      <c r="R20" s="539" t="s">
        <v>1823</v>
      </c>
    </row>
    <row r="21" spans="1:18" s="414" customFormat="1" ht="60">
      <c r="A21" s="539"/>
      <c r="B21" s="539"/>
      <c r="C21" s="539"/>
      <c r="D21" s="539"/>
      <c r="E21" s="539"/>
      <c r="F21" s="539"/>
      <c r="G21" s="539"/>
      <c r="H21" s="397" t="s">
        <v>1824</v>
      </c>
      <c r="I21" s="397">
        <v>280</v>
      </c>
      <c r="J21" s="539"/>
      <c r="K21" s="539"/>
      <c r="L21" s="539"/>
      <c r="M21" s="544"/>
      <c r="N21" s="544"/>
      <c r="O21" s="544"/>
      <c r="P21" s="544"/>
      <c r="Q21" s="539"/>
      <c r="R21" s="539"/>
    </row>
    <row r="22" spans="1:18" s="414" customFormat="1" ht="36.75" customHeight="1">
      <c r="A22" s="539">
        <v>8</v>
      </c>
      <c r="B22" s="539" t="s">
        <v>96</v>
      </c>
      <c r="C22" s="539" t="s">
        <v>655</v>
      </c>
      <c r="D22" s="539">
        <v>6</v>
      </c>
      <c r="E22" s="539" t="s">
        <v>1825</v>
      </c>
      <c r="F22" s="539" t="s">
        <v>1826</v>
      </c>
      <c r="G22" s="539" t="s">
        <v>1827</v>
      </c>
      <c r="H22" s="397" t="s">
        <v>1820</v>
      </c>
      <c r="I22" s="397">
        <v>7</v>
      </c>
      <c r="J22" s="539" t="s">
        <v>1828</v>
      </c>
      <c r="K22" s="539" t="s">
        <v>31</v>
      </c>
      <c r="L22" s="539" t="s">
        <v>51</v>
      </c>
      <c r="M22" s="544">
        <v>17016</v>
      </c>
      <c r="N22" s="544"/>
      <c r="O22" s="544">
        <v>17016</v>
      </c>
      <c r="P22" s="544"/>
      <c r="Q22" s="539" t="s">
        <v>1829</v>
      </c>
      <c r="R22" s="539" t="s">
        <v>1830</v>
      </c>
    </row>
    <row r="23" spans="1:18" s="414" customFormat="1" ht="50.25" customHeight="1">
      <c r="A23" s="539"/>
      <c r="B23" s="539"/>
      <c r="C23" s="539"/>
      <c r="D23" s="539"/>
      <c r="E23" s="539"/>
      <c r="F23" s="539"/>
      <c r="G23" s="539"/>
      <c r="H23" s="397" t="s">
        <v>1824</v>
      </c>
      <c r="I23" s="397">
        <v>280</v>
      </c>
      <c r="J23" s="539"/>
      <c r="K23" s="539"/>
      <c r="L23" s="539"/>
      <c r="M23" s="544"/>
      <c r="N23" s="544"/>
      <c r="O23" s="544"/>
      <c r="P23" s="544"/>
      <c r="Q23" s="539"/>
      <c r="R23" s="539"/>
    </row>
    <row r="24" spans="1:18" s="414" customFormat="1" ht="38.25" customHeight="1">
      <c r="A24" s="539">
        <v>9</v>
      </c>
      <c r="B24" s="539" t="s">
        <v>96</v>
      </c>
      <c r="C24" s="539" t="s">
        <v>655</v>
      </c>
      <c r="D24" s="539">
        <v>11</v>
      </c>
      <c r="E24" s="539" t="s">
        <v>1831</v>
      </c>
      <c r="F24" s="539" t="s">
        <v>1832</v>
      </c>
      <c r="G24" s="539" t="s">
        <v>1805</v>
      </c>
      <c r="H24" s="397" t="s">
        <v>1799</v>
      </c>
      <c r="I24" s="397">
        <v>5</v>
      </c>
      <c r="J24" s="539" t="s">
        <v>1833</v>
      </c>
      <c r="K24" s="539" t="s">
        <v>31</v>
      </c>
      <c r="L24" s="539" t="s">
        <v>51</v>
      </c>
      <c r="M24" s="544">
        <v>14289.96</v>
      </c>
      <c r="N24" s="544"/>
      <c r="O24" s="544">
        <v>14289.96</v>
      </c>
      <c r="P24" s="544"/>
      <c r="Q24" s="539" t="s">
        <v>1834</v>
      </c>
      <c r="R24" s="539" t="s">
        <v>1835</v>
      </c>
    </row>
    <row r="25" spans="1:18" s="414" customFormat="1" ht="30">
      <c r="A25" s="539"/>
      <c r="B25" s="539"/>
      <c r="C25" s="539"/>
      <c r="D25" s="539"/>
      <c r="E25" s="539"/>
      <c r="F25" s="539"/>
      <c r="G25" s="539"/>
      <c r="H25" s="397" t="s">
        <v>1836</v>
      </c>
      <c r="I25" s="397">
        <v>25</v>
      </c>
      <c r="J25" s="539"/>
      <c r="K25" s="539"/>
      <c r="L25" s="539"/>
      <c r="M25" s="544"/>
      <c r="N25" s="544"/>
      <c r="O25" s="544"/>
      <c r="P25" s="544"/>
      <c r="Q25" s="539"/>
      <c r="R25" s="539"/>
    </row>
    <row r="26" spans="1:18" s="414" customFormat="1" ht="60">
      <c r="A26" s="539">
        <v>10</v>
      </c>
      <c r="B26" s="539" t="s">
        <v>96</v>
      </c>
      <c r="C26" s="539">
        <v>1</v>
      </c>
      <c r="D26" s="539">
        <v>6</v>
      </c>
      <c r="E26" s="539" t="s">
        <v>1837</v>
      </c>
      <c r="F26" s="539" t="s">
        <v>1838</v>
      </c>
      <c r="G26" s="539" t="s">
        <v>43</v>
      </c>
      <c r="H26" s="397" t="s">
        <v>1839</v>
      </c>
      <c r="I26" s="397">
        <v>1</v>
      </c>
      <c r="J26" s="539" t="s">
        <v>1840</v>
      </c>
      <c r="K26" s="539" t="s">
        <v>37</v>
      </c>
      <c r="L26" s="539" t="s">
        <v>51</v>
      </c>
      <c r="M26" s="544">
        <v>30364.47</v>
      </c>
      <c r="N26" s="544"/>
      <c r="O26" s="544">
        <v>30364.47</v>
      </c>
      <c r="P26" s="544"/>
      <c r="Q26" s="539" t="s">
        <v>1841</v>
      </c>
      <c r="R26" s="539" t="s">
        <v>1842</v>
      </c>
    </row>
    <row r="27" spans="1:18" s="414" customFormat="1" ht="60">
      <c r="A27" s="539"/>
      <c r="B27" s="539"/>
      <c r="C27" s="539"/>
      <c r="D27" s="539"/>
      <c r="E27" s="539"/>
      <c r="F27" s="539"/>
      <c r="G27" s="539"/>
      <c r="H27" s="397" t="s">
        <v>1843</v>
      </c>
      <c r="I27" s="397">
        <v>40</v>
      </c>
      <c r="J27" s="539"/>
      <c r="K27" s="539"/>
      <c r="L27" s="539"/>
      <c r="M27" s="544"/>
      <c r="N27" s="544"/>
      <c r="O27" s="544"/>
      <c r="P27" s="544"/>
      <c r="Q27" s="539"/>
      <c r="R27" s="539"/>
    </row>
    <row r="28" spans="1:18" s="414" customFormat="1" ht="38.25" customHeight="1">
      <c r="A28" s="539">
        <v>11</v>
      </c>
      <c r="B28" s="539" t="s">
        <v>96</v>
      </c>
      <c r="C28" s="539">
        <v>5</v>
      </c>
      <c r="D28" s="539">
        <v>10</v>
      </c>
      <c r="E28" s="539" t="s">
        <v>1844</v>
      </c>
      <c r="F28" s="539" t="s">
        <v>1845</v>
      </c>
      <c r="G28" s="539" t="s">
        <v>335</v>
      </c>
      <c r="H28" s="539" t="s">
        <v>1782</v>
      </c>
      <c r="I28" s="539">
        <v>1</v>
      </c>
      <c r="J28" s="539" t="s">
        <v>1846</v>
      </c>
      <c r="K28" s="539" t="s">
        <v>42</v>
      </c>
      <c r="L28" s="539" t="s">
        <v>51</v>
      </c>
      <c r="M28" s="544">
        <v>5429.78</v>
      </c>
      <c r="N28" s="544"/>
      <c r="O28" s="544">
        <v>5429.78</v>
      </c>
      <c r="P28" s="544"/>
      <c r="Q28" s="539" t="s">
        <v>1847</v>
      </c>
      <c r="R28" s="539" t="s">
        <v>1848</v>
      </c>
    </row>
    <row r="29" spans="1:18" s="414" customFormat="1" ht="25.5" customHeight="1">
      <c r="A29" s="539"/>
      <c r="B29" s="539"/>
      <c r="C29" s="539"/>
      <c r="D29" s="539"/>
      <c r="E29" s="539"/>
      <c r="F29" s="539"/>
      <c r="G29" s="539"/>
      <c r="H29" s="539"/>
      <c r="I29" s="539"/>
      <c r="J29" s="539"/>
      <c r="K29" s="539"/>
      <c r="L29" s="539"/>
      <c r="M29" s="544"/>
      <c r="N29" s="544"/>
      <c r="O29" s="544"/>
      <c r="P29" s="544"/>
      <c r="Q29" s="539"/>
      <c r="R29" s="539"/>
    </row>
    <row r="30" spans="1:18" s="414" customFormat="1" ht="25.5" customHeight="1">
      <c r="A30" s="539">
        <v>12</v>
      </c>
      <c r="B30" s="539" t="s">
        <v>96</v>
      </c>
      <c r="C30" s="539" t="s">
        <v>32</v>
      </c>
      <c r="D30" s="539">
        <v>11</v>
      </c>
      <c r="E30" s="539" t="s">
        <v>1849</v>
      </c>
      <c r="F30" s="539" t="s">
        <v>1850</v>
      </c>
      <c r="G30" s="539" t="s">
        <v>1851</v>
      </c>
      <c r="H30" s="397" t="s">
        <v>1799</v>
      </c>
      <c r="I30" s="397">
        <v>1</v>
      </c>
      <c r="J30" s="539" t="s">
        <v>1852</v>
      </c>
      <c r="K30" s="539" t="s">
        <v>31</v>
      </c>
      <c r="L30" s="539" t="s">
        <v>51</v>
      </c>
      <c r="M30" s="544">
        <v>24980</v>
      </c>
      <c r="N30" s="544"/>
      <c r="O30" s="544">
        <v>24980</v>
      </c>
      <c r="P30" s="544"/>
      <c r="Q30" s="539" t="s">
        <v>1853</v>
      </c>
      <c r="R30" s="539" t="s">
        <v>1854</v>
      </c>
    </row>
    <row r="31" spans="1:18" s="414" customFormat="1" ht="45">
      <c r="A31" s="539"/>
      <c r="B31" s="539"/>
      <c r="C31" s="539"/>
      <c r="D31" s="539"/>
      <c r="E31" s="539"/>
      <c r="F31" s="539"/>
      <c r="G31" s="539"/>
      <c r="H31" s="397" t="s">
        <v>1855</v>
      </c>
      <c r="I31" s="397">
        <v>20</v>
      </c>
      <c r="J31" s="539"/>
      <c r="K31" s="539"/>
      <c r="L31" s="539"/>
      <c r="M31" s="544"/>
      <c r="N31" s="544"/>
      <c r="O31" s="544"/>
      <c r="P31" s="544"/>
      <c r="Q31" s="539"/>
      <c r="R31" s="539"/>
    </row>
    <row r="32" spans="1:18" s="414" customFormat="1" ht="45">
      <c r="A32" s="539"/>
      <c r="B32" s="539"/>
      <c r="C32" s="539"/>
      <c r="D32" s="539"/>
      <c r="E32" s="539"/>
      <c r="F32" s="539"/>
      <c r="G32" s="539"/>
      <c r="H32" s="397" t="s">
        <v>1820</v>
      </c>
      <c r="I32" s="397">
        <v>1</v>
      </c>
      <c r="J32" s="539"/>
      <c r="K32" s="539"/>
      <c r="L32" s="539"/>
      <c r="M32" s="544"/>
      <c r="N32" s="544"/>
      <c r="O32" s="544"/>
      <c r="P32" s="544"/>
      <c r="Q32" s="539"/>
      <c r="R32" s="539"/>
    </row>
    <row r="33" spans="1:18" s="414" customFormat="1" ht="60">
      <c r="A33" s="539"/>
      <c r="B33" s="539"/>
      <c r="C33" s="539"/>
      <c r="D33" s="539"/>
      <c r="E33" s="539"/>
      <c r="F33" s="539"/>
      <c r="G33" s="539"/>
      <c r="H33" s="397" t="s">
        <v>169</v>
      </c>
      <c r="I33" s="397">
        <v>100</v>
      </c>
      <c r="J33" s="539"/>
      <c r="K33" s="539"/>
      <c r="L33" s="539"/>
      <c r="M33" s="544"/>
      <c r="N33" s="544"/>
      <c r="O33" s="544"/>
      <c r="P33" s="544"/>
      <c r="Q33" s="539"/>
      <c r="R33" s="539"/>
    </row>
    <row r="34" spans="1:18" s="414" customFormat="1" ht="45">
      <c r="A34" s="539"/>
      <c r="B34" s="539"/>
      <c r="C34" s="539"/>
      <c r="D34" s="539"/>
      <c r="E34" s="539"/>
      <c r="F34" s="539"/>
      <c r="G34" s="539"/>
      <c r="H34" s="397" t="s">
        <v>1856</v>
      </c>
      <c r="I34" s="397">
        <v>200</v>
      </c>
      <c r="J34" s="539"/>
      <c r="K34" s="539"/>
      <c r="L34" s="539"/>
      <c r="M34" s="544"/>
      <c r="N34" s="544"/>
      <c r="O34" s="544"/>
      <c r="P34" s="544"/>
      <c r="Q34" s="539"/>
      <c r="R34" s="539"/>
    </row>
    <row r="35" spans="1:18" s="414" customFormat="1" ht="102" customHeight="1">
      <c r="A35" s="539">
        <v>13</v>
      </c>
      <c r="B35" s="539" t="s">
        <v>96</v>
      </c>
      <c r="C35" s="539" t="s">
        <v>143</v>
      </c>
      <c r="D35" s="539">
        <v>13</v>
      </c>
      <c r="E35" s="539" t="s">
        <v>1857</v>
      </c>
      <c r="F35" s="539" t="s">
        <v>1858</v>
      </c>
      <c r="G35" s="539" t="s">
        <v>1859</v>
      </c>
      <c r="H35" s="397" t="s">
        <v>1860</v>
      </c>
      <c r="I35" s="397">
        <v>1</v>
      </c>
      <c r="J35" s="539" t="s">
        <v>1861</v>
      </c>
      <c r="K35" s="539" t="s">
        <v>30</v>
      </c>
      <c r="L35" s="539" t="s">
        <v>51</v>
      </c>
      <c r="M35" s="544">
        <v>9400</v>
      </c>
      <c r="N35" s="544"/>
      <c r="O35" s="544">
        <v>9400</v>
      </c>
      <c r="P35" s="544"/>
      <c r="Q35" s="539" t="s">
        <v>1797</v>
      </c>
      <c r="R35" s="539" t="s">
        <v>1862</v>
      </c>
    </row>
    <row r="36" spans="1:18" s="414" customFormat="1" ht="12.75" customHeight="1">
      <c r="A36" s="539"/>
      <c r="B36" s="539"/>
      <c r="C36" s="539"/>
      <c r="D36" s="539"/>
      <c r="E36" s="539"/>
      <c r="F36" s="539"/>
      <c r="G36" s="539"/>
      <c r="H36" s="397" t="s">
        <v>325</v>
      </c>
      <c r="I36" s="397">
        <v>1</v>
      </c>
      <c r="J36" s="539"/>
      <c r="K36" s="539"/>
      <c r="L36" s="539"/>
      <c r="M36" s="544"/>
      <c r="N36" s="544"/>
      <c r="O36" s="544"/>
      <c r="P36" s="544"/>
      <c r="Q36" s="539"/>
      <c r="R36" s="539"/>
    </row>
    <row r="37" spans="1:18" s="414" customFormat="1" ht="60">
      <c r="A37" s="539"/>
      <c r="B37" s="539"/>
      <c r="C37" s="539"/>
      <c r="D37" s="539"/>
      <c r="E37" s="539"/>
      <c r="F37" s="539"/>
      <c r="G37" s="539"/>
      <c r="H37" s="397" t="s">
        <v>169</v>
      </c>
      <c r="I37" s="397">
        <v>100</v>
      </c>
      <c r="J37" s="539"/>
      <c r="K37" s="539"/>
      <c r="L37" s="539"/>
      <c r="M37" s="544"/>
      <c r="N37" s="544"/>
      <c r="O37" s="544"/>
      <c r="P37" s="544"/>
      <c r="Q37" s="539"/>
      <c r="R37" s="539"/>
    </row>
    <row r="38" spans="1:18" s="414" customFormat="1" ht="30">
      <c r="A38" s="539"/>
      <c r="B38" s="539"/>
      <c r="C38" s="539"/>
      <c r="D38" s="539"/>
      <c r="E38" s="539"/>
      <c r="F38" s="539"/>
      <c r="G38" s="539"/>
      <c r="H38" s="397" t="s">
        <v>1815</v>
      </c>
      <c r="I38" s="397">
        <v>50</v>
      </c>
      <c r="J38" s="539"/>
      <c r="K38" s="539"/>
      <c r="L38" s="539"/>
      <c r="M38" s="544"/>
      <c r="N38" s="544"/>
      <c r="O38" s="544"/>
      <c r="P38" s="544"/>
      <c r="Q38" s="539"/>
      <c r="R38" s="539"/>
    </row>
    <row r="39" spans="1:18" s="414" customFormat="1" ht="105">
      <c r="A39" s="397">
        <v>14</v>
      </c>
      <c r="B39" s="397" t="s">
        <v>1536</v>
      </c>
      <c r="C39" s="397" t="s">
        <v>697</v>
      </c>
      <c r="D39" s="397">
        <v>10</v>
      </c>
      <c r="E39" s="397" t="s">
        <v>1863</v>
      </c>
      <c r="F39" s="397" t="s">
        <v>1864</v>
      </c>
      <c r="G39" s="397" t="s">
        <v>503</v>
      </c>
      <c r="H39" s="397" t="s">
        <v>1782</v>
      </c>
      <c r="I39" s="397">
        <v>1</v>
      </c>
      <c r="J39" s="397" t="s">
        <v>1865</v>
      </c>
      <c r="K39" s="397" t="s">
        <v>41</v>
      </c>
      <c r="L39" s="397" t="s">
        <v>51</v>
      </c>
      <c r="M39" s="399">
        <v>37192.660000000003</v>
      </c>
      <c r="N39" s="399"/>
      <c r="O39" s="399">
        <v>37192.660000000003</v>
      </c>
      <c r="P39" s="399"/>
      <c r="Q39" s="397" t="s">
        <v>1797</v>
      </c>
      <c r="R39" s="397" t="s">
        <v>1862</v>
      </c>
    </row>
    <row r="40" spans="1:18" s="414" customFormat="1" ht="46.5" customHeight="1">
      <c r="A40" s="539">
        <v>15</v>
      </c>
      <c r="B40" s="539" t="s">
        <v>173</v>
      </c>
      <c r="C40" s="539" t="s">
        <v>655</v>
      </c>
      <c r="D40" s="539">
        <v>6</v>
      </c>
      <c r="E40" s="539" t="s">
        <v>1866</v>
      </c>
      <c r="F40" s="539" t="s">
        <v>1867</v>
      </c>
      <c r="G40" s="539" t="s">
        <v>1868</v>
      </c>
      <c r="H40" s="397" t="s">
        <v>1820</v>
      </c>
      <c r="I40" s="397">
        <v>1</v>
      </c>
      <c r="J40" s="539" t="s">
        <v>1869</v>
      </c>
      <c r="K40" s="539" t="s">
        <v>31</v>
      </c>
      <c r="L40" s="539" t="s">
        <v>51</v>
      </c>
      <c r="M40" s="544">
        <v>23070</v>
      </c>
      <c r="N40" s="544"/>
      <c r="O40" s="544">
        <v>23070</v>
      </c>
      <c r="P40" s="544"/>
      <c r="Q40" s="539" t="s">
        <v>1870</v>
      </c>
      <c r="R40" s="539" t="s">
        <v>1871</v>
      </c>
    </row>
    <row r="41" spans="1:18" s="414" customFormat="1" ht="60">
      <c r="A41" s="539"/>
      <c r="B41" s="539"/>
      <c r="C41" s="539"/>
      <c r="D41" s="539"/>
      <c r="E41" s="539"/>
      <c r="F41" s="539"/>
      <c r="G41" s="539"/>
      <c r="H41" s="397" t="s">
        <v>169</v>
      </c>
      <c r="I41" s="397">
        <v>140</v>
      </c>
      <c r="J41" s="539"/>
      <c r="K41" s="539"/>
      <c r="L41" s="539"/>
      <c r="M41" s="544"/>
      <c r="N41" s="544"/>
      <c r="O41" s="544"/>
      <c r="P41" s="544"/>
      <c r="Q41" s="539"/>
      <c r="R41" s="539"/>
    </row>
    <row r="42" spans="1:18" s="414" customFormat="1" ht="30">
      <c r="A42" s="539"/>
      <c r="B42" s="539"/>
      <c r="C42" s="539"/>
      <c r="D42" s="539"/>
      <c r="E42" s="539"/>
      <c r="F42" s="539"/>
      <c r="G42" s="539"/>
      <c r="H42" s="397" t="s">
        <v>1799</v>
      </c>
      <c r="I42" s="397">
        <v>1</v>
      </c>
      <c r="J42" s="539"/>
      <c r="K42" s="539"/>
      <c r="L42" s="539"/>
      <c r="M42" s="544"/>
      <c r="N42" s="544"/>
      <c r="O42" s="544"/>
      <c r="P42" s="544"/>
      <c r="Q42" s="539"/>
      <c r="R42" s="539"/>
    </row>
    <row r="43" spans="1:18" s="414" customFormat="1" ht="30">
      <c r="A43" s="539"/>
      <c r="B43" s="539"/>
      <c r="C43" s="539"/>
      <c r="D43" s="539"/>
      <c r="E43" s="539"/>
      <c r="F43" s="539"/>
      <c r="G43" s="539"/>
      <c r="H43" s="397" t="s">
        <v>1836</v>
      </c>
      <c r="I43" s="397">
        <v>60</v>
      </c>
      <c r="J43" s="539"/>
      <c r="K43" s="539"/>
      <c r="L43" s="539"/>
      <c r="M43" s="544"/>
      <c r="N43" s="544"/>
      <c r="O43" s="544"/>
      <c r="P43" s="544"/>
      <c r="Q43" s="539"/>
      <c r="R43" s="539"/>
    </row>
    <row r="44" spans="1:18" s="414" customFormat="1" ht="38.25" customHeight="1">
      <c r="A44" s="539">
        <v>16</v>
      </c>
      <c r="B44" s="539" t="s">
        <v>96</v>
      </c>
      <c r="C44" s="539" t="s">
        <v>679</v>
      </c>
      <c r="D44" s="539">
        <v>10</v>
      </c>
      <c r="E44" s="539" t="s">
        <v>1872</v>
      </c>
      <c r="F44" s="539" t="s">
        <v>1873</v>
      </c>
      <c r="G44" s="539" t="s">
        <v>1874</v>
      </c>
      <c r="H44" s="397" t="s">
        <v>1782</v>
      </c>
      <c r="I44" s="397">
        <v>1</v>
      </c>
      <c r="J44" s="539" t="s">
        <v>1875</v>
      </c>
      <c r="K44" s="539" t="s">
        <v>36</v>
      </c>
      <c r="L44" s="539" t="s">
        <v>51</v>
      </c>
      <c r="M44" s="544">
        <v>21400.85</v>
      </c>
      <c r="N44" s="544"/>
      <c r="O44" s="544">
        <v>21400.85</v>
      </c>
      <c r="P44" s="544"/>
      <c r="Q44" s="539" t="s">
        <v>1876</v>
      </c>
      <c r="R44" s="539" t="s">
        <v>1877</v>
      </c>
    </row>
    <row r="45" spans="1:18" s="414" customFormat="1" ht="150">
      <c r="A45" s="539"/>
      <c r="B45" s="539"/>
      <c r="C45" s="539"/>
      <c r="D45" s="539"/>
      <c r="E45" s="539"/>
      <c r="F45" s="539"/>
      <c r="G45" s="539"/>
      <c r="H45" s="397" t="s">
        <v>1878</v>
      </c>
      <c r="I45" s="397">
        <v>1</v>
      </c>
      <c r="J45" s="539"/>
      <c r="K45" s="539"/>
      <c r="L45" s="539"/>
      <c r="M45" s="544"/>
      <c r="N45" s="544"/>
      <c r="O45" s="544"/>
      <c r="P45" s="544"/>
      <c r="Q45" s="539"/>
      <c r="R45" s="539"/>
    </row>
    <row r="46" spans="1:18" s="414" customFormat="1" ht="76.5" customHeight="1">
      <c r="A46" s="539">
        <v>17</v>
      </c>
      <c r="B46" s="539" t="s">
        <v>135</v>
      </c>
      <c r="C46" s="539" t="s">
        <v>35</v>
      </c>
      <c r="D46" s="539">
        <v>12</v>
      </c>
      <c r="E46" s="539" t="s">
        <v>1879</v>
      </c>
      <c r="F46" s="539" t="s">
        <v>1880</v>
      </c>
      <c r="G46" s="539" t="s">
        <v>1881</v>
      </c>
      <c r="H46" s="397" t="s">
        <v>1820</v>
      </c>
      <c r="I46" s="397">
        <v>1</v>
      </c>
      <c r="J46" s="539" t="s">
        <v>1882</v>
      </c>
      <c r="K46" s="539" t="s">
        <v>39</v>
      </c>
      <c r="L46" s="539" t="s">
        <v>51</v>
      </c>
      <c r="M46" s="544">
        <v>25000</v>
      </c>
      <c r="N46" s="544"/>
      <c r="O46" s="544">
        <v>25000</v>
      </c>
      <c r="P46" s="544"/>
      <c r="Q46" s="539" t="s">
        <v>1883</v>
      </c>
      <c r="R46" s="539" t="s">
        <v>1884</v>
      </c>
    </row>
    <row r="47" spans="1:18" s="414" customFormat="1" ht="60">
      <c r="A47" s="539"/>
      <c r="B47" s="539"/>
      <c r="C47" s="539"/>
      <c r="D47" s="539"/>
      <c r="E47" s="539"/>
      <c r="F47" s="539"/>
      <c r="G47" s="539"/>
      <c r="H47" s="397" t="s">
        <v>169</v>
      </c>
      <c r="I47" s="397">
        <v>120</v>
      </c>
      <c r="J47" s="539"/>
      <c r="K47" s="539"/>
      <c r="L47" s="539"/>
      <c r="M47" s="544"/>
      <c r="N47" s="544"/>
      <c r="O47" s="544"/>
      <c r="P47" s="544"/>
      <c r="Q47" s="539"/>
      <c r="R47" s="539"/>
    </row>
    <row r="48" spans="1:18" s="414" customFormat="1" ht="12.75" customHeight="1">
      <c r="A48" s="539"/>
      <c r="B48" s="539"/>
      <c r="C48" s="539"/>
      <c r="D48" s="539"/>
      <c r="E48" s="539"/>
      <c r="F48" s="539"/>
      <c r="G48" s="539"/>
      <c r="H48" s="397" t="s">
        <v>1811</v>
      </c>
      <c r="I48" s="397">
        <v>1</v>
      </c>
      <c r="J48" s="539"/>
      <c r="K48" s="539"/>
      <c r="L48" s="539"/>
      <c r="M48" s="544"/>
      <c r="N48" s="544"/>
      <c r="O48" s="544"/>
      <c r="P48" s="544"/>
      <c r="Q48" s="539"/>
      <c r="R48" s="539"/>
    </row>
    <row r="49" spans="1:18" s="414" customFormat="1" ht="45">
      <c r="A49" s="539"/>
      <c r="B49" s="539"/>
      <c r="C49" s="539"/>
      <c r="D49" s="539"/>
      <c r="E49" s="539"/>
      <c r="F49" s="539"/>
      <c r="G49" s="539"/>
      <c r="H49" s="397" t="s">
        <v>1782</v>
      </c>
      <c r="I49" s="397">
        <v>1</v>
      </c>
      <c r="J49" s="539"/>
      <c r="K49" s="539"/>
      <c r="L49" s="539"/>
      <c r="M49" s="544"/>
      <c r="N49" s="544"/>
      <c r="O49" s="544"/>
      <c r="P49" s="544"/>
      <c r="Q49" s="539"/>
      <c r="R49" s="539"/>
    </row>
    <row r="50" spans="1:18" s="414" customFormat="1" ht="36.75" customHeight="1">
      <c r="A50" s="539">
        <v>18</v>
      </c>
      <c r="B50" s="539" t="s">
        <v>1885</v>
      </c>
      <c r="C50" s="539" t="s">
        <v>1886</v>
      </c>
      <c r="D50" s="539">
        <v>6</v>
      </c>
      <c r="E50" s="539" t="s">
        <v>1887</v>
      </c>
      <c r="F50" s="539" t="s">
        <v>1888</v>
      </c>
      <c r="G50" s="539" t="s">
        <v>212</v>
      </c>
      <c r="H50" s="397" t="s">
        <v>1855</v>
      </c>
      <c r="I50" s="397">
        <v>90</v>
      </c>
      <c r="J50" s="539" t="s">
        <v>1889</v>
      </c>
      <c r="K50" s="539" t="s">
        <v>31</v>
      </c>
      <c r="L50" s="539" t="s">
        <v>51</v>
      </c>
      <c r="M50" s="544">
        <v>24998.91</v>
      </c>
      <c r="N50" s="544"/>
      <c r="O50" s="544">
        <v>24998.91</v>
      </c>
      <c r="P50" s="544"/>
      <c r="Q50" s="539" t="s">
        <v>1890</v>
      </c>
      <c r="R50" s="539" t="s">
        <v>1891</v>
      </c>
    </row>
    <row r="51" spans="1:18" s="414" customFormat="1" ht="57" customHeight="1">
      <c r="A51" s="539"/>
      <c r="B51" s="539"/>
      <c r="C51" s="539"/>
      <c r="D51" s="539"/>
      <c r="E51" s="539"/>
      <c r="F51" s="539"/>
      <c r="G51" s="539"/>
      <c r="H51" s="397" t="s">
        <v>1892</v>
      </c>
      <c r="I51" s="397">
        <v>3</v>
      </c>
      <c r="J51" s="539"/>
      <c r="K51" s="539"/>
      <c r="L51" s="539"/>
      <c r="M51" s="544"/>
      <c r="N51" s="544"/>
      <c r="O51" s="544"/>
      <c r="P51" s="544"/>
      <c r="Q51" s="539"/>
      <c r="R51" s="539"/>
    </row>
    <row r="52" spans="1:18" s="332" customFormat="1" ht="25.5" customHeight="1">
      <c r="A52" s="539">
        <v>19</v>
      </c>
      <c r="B52" s="539" t="s">
        <v>96</v>
      </c>
      <c r="C52" s="539" t="s">
        <v>647</v>
      </c>
      <c r="D52" s="539">
        <v>13</v>
      </c>
      <c r="E52" s="539" t="s">
        <v>1893</v>
      </c>
      <c r="F52" s="539" t="s">
        <v>1894</v>
      </c>
      <c r="G52" s="539" t="s">
        <v>1895</v>
      </c>
      <c r="H52" s="397" t="s">
        <v>1896</v>
      </c>
      <c r="I52" s="401">
        <v>20</v>
      </c>
      <c r="J52" s="539" t="s">
        <v>1897</v>
      </c>
      <c r="K52" s="539" t="s">
        <v>39</v>
      </c>
      <c r="L52" s="543" t="s">
        <v>51</v>
      </c>
      <c r="M52" s="544">
        <v>18512.099999999999</v>
      </c>
      <c r="N52" s="544"/>
      <c r="O52" s="544">
        <v>18512.099999999999</v>
      </c>
      <c r="P52" s="544"/>
      <c r="Q52" s="539" t="s">
        <v>1898</v>
      </c>
      <c r="R52" s="539" t="s">
        <v>1899</v>
      </c>
    </row>
    <row r="53" spans="1:18" s="332" customFormat="1" ht="30">
      <c r="A53" s="539"/>
      <c r="B53" s="539"/>
      <c r="C53" s="539"/>
      <c r="D53" s="539"/>
      <c r="E53" s="539"/>
      <c r="F53" s="539"/>
      <c r="G53" s="539"/>
      <c r="H53" s="397" t="s">
        <v>1836</v>
      </c>
      <c r="I53" s="401">
        <f>250+20</f>
        <v>270</v>
      </c>
      <c r="J53" s="539"/>
      <c r="K53" s="539"/>
      <c r="L53" s="543"/>
      <c r="M53" s="544"/>
      <c r="N53" s="544"/>
      <c r="O53" s="544"/>
      <c r="P53" s="544"/>
      <c r="Q53" s="539"/>
      <c r="R53" s="539"/>
    </row>
    <row r="54" spans="1:18" s="332" customFormat="1" ht="47.25" customHeight="1">
      <c r="A54" s="539"/>
      <c r="B54" s="539"/>
      <c r="C54" s="539"/>
      <c r="D54" s="539"/>
      <c r="E54" s="539"/>
      <c r="F54" s="539"/>
      <c r="G54" s="539"/>
      <c r="H54" s="397" t="s">
        <v>1782</v>
      </c>
      <c r="I54" s="401">
        <v>1</v>
      </c>
      <c r="J54" s="539"/>
      <c r="K54" s="539"/>
      <c r="L54" s="543"/>
      <c r="M54" s="544"/>
      <c r="N54" s="544"/>
      <c r="O54" s="544"/>
      <c r="P54" s="544"/>
      <c r="Q54" s="539"/>
      <c r="R54" s="539"/>
    </row>
    <row r="55" spans="1:18" s="332" customFormat="1" ht="54.75" customHeight="1">
      <c r="A55" s="539"/>
      <c r="B55" s="539"/>
      <c r="C55" s="539"/>
      <c r="D55" s="539"/>
      <c r="E55" s="539"/>
      <c r="F55" s="539"/>
      <c r="G55" s="539"/>
      <c r="H55" s="397" t="s">
        <v>1900</v>
      </c>
      <c r="I55" s="401">
        <v>200</v>
      </c>
      <c r="J55" s="539"/>
      <c r="K55" s="539"/>
      <c r="L55" s="543"/>
      <c r="M55" s="544"/>
      <c r="N55" s="544"/>
      <c r="O55" s="544"/>
      <c r="P55" s="544"/>
      <c r="Q55" s="539"/>
      <c r="R55" s="539"/>
    </row>
    <row r="56" spans="1:18" s="332" customFormat="1" ht="56.25" customHeight="1">
      <c r="A56" s="539">
        <v>20</v>
      </c>
      <c r="B56" s="539" t="s">
        <v>96</v>
      </c>
      <c r="C56" s="539">
        <v>5</v>
      </c>
      <c r="D56" s="536">
        <v>4</v>
      </c>
      <c r="E56" s="536" t="s">
        <v>1901</v>
      </c>
      <c r="F56" s="604" t="s">
        <v>5732</v>
      </c>
      <c r="G56" s="536" t="s">
        <v>1902</v>
      </c>
      <c r="H56" s="491" t="s">
        <v>872</v>
      </c>
      <c r="I56" s="491" t="s">
        <v>1907</v>
      </c>
      <c r="J56" s="536" t="s">
        <v>1903</v>
      </c>
      <c r="K56" s="655"/>
      <c r="L56" s="536" t="s">
        <v>30</v>
      </c>
      <c r="M56" s="536"/>
      <c r="N56" s="540">
        <v>13000</v>
      </c>
      <c r="O56" s="540"/>
      <c r="P56" s="671">
        <v>13000</v>
      </c>
      <c r="Q56" s="536" t="s">
        <v>1784</v>
      </c>
      <c r="R56" s="536" t="s">
        <v>1785</v>
      </c>
    </row>
    <row r="57" spans="1:18" s="332" customFormat="1" ht="90" customHeight="1">
      <c r="A57" s="539"/>
      <c r="B57" s="539"/>
      <c r="C57" s="539"/>
      <c r="D57" s="537"/>
      <c r="E57" s="537"/>
      <c r="F57" s="604"/>
      <c r="G57" s="537"/>
      <c r="H57" s="491" t="s">
        <v>44</v>
      </c>
      <c r="I57" s="491" t="s">
        <v>5733</v>
      </c>
      <c r="J57" s="537"/>
      <c r="K57" s="656"/>
      <c r="L57" s="537"/>
      <c r="M57" s="537"/>
      <c r="N57" s="541"/>
      <c r="O57" s="541"/>
      <c r="P57" s="672"/>
      <c r="Q57" s="537"/>
      <c r="R57" s="537"/>
    </row>
    <row r="58" spans="1:18" s="332" customFormat="1" ht="94.5" customHeight="1">
      <c r="A58" s="539"/>
      <c r="B58" s="539"/>
      <c r="C58" s="539"/>
      <c r="D58" s="538"/>
      <c r="E58" s="538"/>
      <c r="F58" s="604"/>
      <c r="G58" s="538"/>
      <c r="H58" s="491" t="s">
        <v>1904</v>
      </c>
      <c r="I58" s="491" t="s">
        <v>5734</v>
      </c>
      <c r="J58" s="538"/>
      <c r="K58" s="657"/>
      <c r="L58" s="538"/>
      <c r="M58" s="538"/>
      <c r="N58" s="542"/>
      <c r="O58" s="542"/>
      <c r="P58" s="673"/>
      <c r="Q58" s="538"/>
      <c r="R58" s="538"/>
    </row>
    <row r="59" spans="1:18" s="332" customFormat="1" ht="28.5" customHeight="1">
      <c r="A59" s="539">
        <v>21</v>
      </c>
      <c r="B59" s="539" t="s">
        <v>96</v>
      </c>
      <c r="C59" s="539">
        <v>1</v>
      </c>
      <c r="D59" s="539">
        <v>6</v>
      </c>
      <c r="E59" s="539" t="s">
        <v>1905</v>
      </c>
      <c r="F59" s="655" t="s">
        <v>1906</v>
      </c>
      <c r="G59" s="598" t="s">
        <v>1911</v>
      </c>
      <c r="H59" s="397" t="s">
        <v>903</v>
      </c>
      <c r="I59" s="85" t="s">
        <v>1907</v>
      </c>
      <c r="J59" s="539" t="s">
        <v>5556</v>
      </c>
      <c r="K59" s="604"/>
      <c r="L59" s="539" t="s">
        <v>34</v>
      </c>
      <c r="M59" s="539"/>
      <c r="N59" s="544">
        <v>55000</v>
      </c>
      <c r="O59" s="544"/>
      <c r="P59" s="544">
        <v>55000</v>
      </c>
      <c r="Q59" s="539" t="s">
        <v>1784</v>
      </c>
      <c r="R59" s="539" t="s">
        <v>1785</v>
      </c>
    </row>
    <row r="60" spans="1:18" s="332" customFormat="1" ht="29.25" customHeight="1">
      <c r="A60" s="539"/>
      <c r="B60" s="539"/>
      <c r="C60" s="539"/>
      <c r="D60" s="539"/>
      <c r="E60" s="539"/>
      <c r="F60" s="656"/>
      <c r="G60" s="574"/>
      <c r="H60" s="397" t="s">
        <v>44</v>
      </c>
      <c r="I60" s="85" t="s">
        <v>1912</v>
      </c>
      <c r="J60" s="539"/>
      <c r="K60" s="604"/>
      <c r="L60" s="539"/>
      <c r="M60" s="539"/>
      <c r="N60" s="544"/>
      <c r="O60" s="544"/>
      <c r="P60" s="544"/>
      <c r="Q60" s="539"/>
      <c r="R60" s="539"/>
    </row>
    <row r="61" spans="1:18" s="332" customFormat="1" ht="30">
      <c r="A61" s="539"/>
      <c r="B61" s="539"/>
      <c r="C61" s="539"/>
      <c r="D61" s="539"/>
      <c r="E61" s="539"/>
      <c r="F61" s="656"/>
      <c r="G61" s="574"/>
      <c r="H61" s="397" t="s">
        <v>1908</v>
      </c>
      <c r="I61" s="85" t="s">
        <v>1909</v>
      </c>
      <c r="J61" s="539"/>
      <c r="K61" s="604"/>
      <c r="L61" s="539"/>
      <c r="M61" s="539"/>
      <c r="N61" s="544"/>
      <c r="O61" s="544"/>
      <c r="P61" s="544"/>
      <c r="Q61" s="539"/>
      <c r="R61" s="539"/>
    </row>
    <row r="62" spans="1:18" s="332" customFormat="1" ht="45">
      <c r="A62" s="539"/>
      <c r="B62" s="539"/>
      <c r="C62" s="539"/>
      <c r="D62" s="539"/>
      <c r="E62" s="539"/>
      <c r="F62" s="656"/>
      <c r="G62" s="574"/>
      <c r="H62" s="397" t="s">
        <v>1910</v>
      </c>
      <c r="I62" s="85" t="s">
        <v>1909</v>
      </c>
      <c r="J62" s="539"/>
      <c r="K62" s="604"/>
      <c r="L62" s="539"/>
      <c r="M62" s="539"/>
      <c r="N62" s="544"/>
      <c r="O62" s="544"/>
      <c r="P62" s="544"/>
      <c r="Q62" s="539"/>
      <c r="R62" s="539"/>
    </row>
    <row r="63" spans="1:18" s="332" customFormat="1">
      <c r="A63" s="539"/>
      <c r="B63" s="539"/>
      <c r="C63" s="539"/>
      <c r="D63" s="539"/>
      <c r="E63" s="539"/>
      <c r="F63" s="656"/>
      <c r="G63" s="574"/>
      <c r="H63" s="397" t="s">
        <v>1913</v>
      </c>
      <c r="I63" s="85" t="s">
        <v>1914</v>
      </c>
      <c r="J63" s="539"/>
      <c r="K63" s="604"/>
      <c r="L63" s="539"/>
      <c r="M63" s="539"/>
      <c r="N63" s="544"/>
      <c r="O63" s="544"/>
      <c r="P63" s="544"/>
      <c r="Q63" s="539"/>
      <c r="R63" s="539"/>
    </row>
    <row r="64" spans="1:18" s="332" customFormat="1">
      <c r="A64" s="539"/>
      <c r="B64" s="539"/>
      <c r="C64" s="539"/>
      <c r="D64" s="539"/>
      <c r="E64" s="539"/>
      <c r="F64" s="657"/>
      <c r="G64" s="599"/>
      <c r="H64" s="397" t="s">
        <v>1915</v>
      </c>
      <c r="I64" s="57">
        <v>21000</v>
      </c>
      <c r="J64" s="539"/>
      <c r="K64" s="604"/>
      <c r="L64" s="539"/>
      <c r="M64" s="539"/>
      <c r="N64" s="544"/>
      <c r="O64" s="544"/>
      <c r="P64" s="544"/>
      <c r="Q64" s="539"/>
      <c r="R64" s="539"/>
    </row>
    <row r="65" spans="1:18" s="332" customFormat="1" ht="30">
      <c r="A65" s="539">
        <v>22</v>
      </c>
      <c r="B65" s="539" t="s">
        <v>135</v>
      </c>
      <c r="C65" s="554" t="s">
        <v>1916</v>
      </c>
      <c r="D65" s="536">
        <v>10</v>
      </c>
      <c r="E65" s="539" t="s">
        <v>1917</v>
      </c>
      <c r="F65" s="539" t="s">
        <v>1918</v>
      </c>
      <c r="G65" s="539" t="s">
        <v>1919</v>
      </c>
      <c r="H65" s="418" t="s">
        <v>84</v>
      </c>
      <c r="I65" s="418" t="s">
        <v>1920</v>
      </c>
      <c r="J65" s="397" t="s">
        <v>1921</v>
      </c>
      <c r="K65" s="655"/>
      <c r="L65" s="539" t="s">
        <v>41</v>
      </c>
      <c r="M65" s="536"/>
      <c r="N65" s="544">
        <v>110000</v>
      </c>
      <c r="O65" s="540"/>
      <c r="P65" s="674">
        <v>110000</v>
      </c>
      <c r="Q65" s="536" t="s">
        <v>1784</v>
      </c>
      <c r="R65" s="536" t="s">
        <v>1785</v>
      </c>
    </row>
    <row r="66" spans="1:18" s="332" customFormat="1" ht="30">
      <c r="A66" s="539"/>
      <c r="B66" s="539"/>
      <c r="C66" s="554"/>
      <c r="D66" s="537"/>
      <c r="E66" s="539"/>
      <c r="F66" s="539"/>
      <c r="G66" s="539"/>
      <c r="H66" s="418" t="s">
        <v>1922</v>
      </c>
      <c r="I66" s="418" t="s">
        <v>1923</v>
      </c>
      <c r="J66" s="536" t="s">
        <v>1924</v>
      </c>
      <c r="K66" s="656"/>
      <c r="L66" s="539"/>
      <c r="M66" s="537"/>
      <c r="N66" s="544"/>
      <c r="O66" s="541"/>
      <c r="P66" s="674"/>
      <c r="Q66" s="537"/>
      <c r="R66" s="537"/>
    </row>
    <row r="67" spans="1:18" s="332" customFormat="1">
      <c r="A67" s="539"/>
      <c r="B67" s="539"/>
      <c r="C67" s="554"/>
      <c r="D67" s="537"/>
      <c r="E67" s="539"/>
      <c r="F67" s="539"/>
      <c r="G67" s="539"/>
      <c r="H67" s="418" t="s">
        <v>1925</v>
      </c>
      <c r="I67" s="418" t="s">
        <v>1926</v>
      </c>
      <c r="J67" s="537"/>
      <c r="K67" s="656"/>
      <c r="L67" s="539"/>
      <c r="M67" s="537"/>
      <c r="N67" s="544"/>
      <c r="O67" s="541"/>
      <c r="P67" s="674"/>
      <c r="Q67" s="537"/>
      <c r="R67" s="537"/>
    </row>
    <row r="68" spans="1:18" s="332" customFormat="1" ht="219.75" customHeight="1">
      <c r="A68" s="539"/>
      <c r="B68" s="539"/>
      <c r="C68" s="554"/>
      <c r="D68" s="537"/>
      <c r="E68" s="539"/>
      <c r="F68" s="539"/>
      <c r="G68" s="539"/>
      <c r="H68" s="418" t="s">
        <v>1927</v>
      </c>
      <c r="I68" s="418" t="s">
        <v>1928</v>
      </c>
      <c r="J68" s="537"/>
      <c r="K68" s="656"/>
      <c r="L68" s="539"/>
      <c r="M68" s="537"/>
      <c r="N68" s="544"/>
      <c r="O68" s="541"/>
      <c r="P68" s="674"/>
      <c r="Q68" s="537"/>
      <c r="R68" s="537"/>
    </row>
    <row r="69" spans="1:18" s="332" customFormat="1" ht="30">
      <c r="A69" s="539"/>
      <c r="B69" s="539"/>
      <c r="C69" s="554"/>
      <c r="D69" s="538"/>
      <c r="E69" s="539"/>
      <c r="F69" s="539"/>
      <c r="G69" s="539"/>
      <c r="H69" s="418" t="s">
        <v>1929</v>
      </c>
      <c r="I69" s="418" t="s">
        <v>1914</v>
      </c>
      <c r="J69" s="538"/>
      <c r="K69" s="657"/>
      <c r="L69" s="539"/>
      <c r="M69" s="538"/>
      <c r="N69" s="544"/>
      <c r="O69" s="542"/>
      <c r="P69" s="674"/>
      <c r="Q69" s="538"/>
      <c r="R69" s="538"/>
    </row>
    <row r="70" spans="1:18" s="332" customFormat="1" ht="19.5" customHeight="1">
      <c r="A70" s="536">
        <v>23</v>
      </c>
      <c r="B70" s="536" t="s">
        <v>96</v>
      </c>
      <c r="C70" s="536">
        <v>1</v>
      </c>
      <c r="D70" s="536">
        <v>13</v>
      </c>
      <c r="E70" s="536" t="s">
        <v>1931</v>
      </c>
      <c r="F70" s="536" t="s">
        <v>5735</v>
      </c>
      <c r="G70" s="536" t="s">
        <v>5588</v>
      </c>
      <c r="H70" s="536" t="s">
        <v>903</v>
      </c>
      <c r="I70" s="536">
        <v>1</v>
      </c>
      <c r="J70" s="536" t="s">
        <v>1932</v>
      </c>
      <c r="K70" s="536"/>
      <c r="L70" s="536" t="s">
        <v>30</v>
      </c>
      <c r="M70" s="536"/>
      <c r="N70" s="540">
        <v>33327.589999999997</v>
      </c>
      <c r="O70" s="540"/>
      <c r="P70" s="540">
        <v>33327.589999999997</v>
      </c>
      <c r="Q70" s="536" t="s">
        <v>1784</v>
      </c>
      <c r="R70" s="536" t="s">
        <v>1785</v>
      </c>
    </row>
    <row r="71" spans="1:18" s="332" customFormat="1" ht="33" customHeight="1">
      <c r="A71" s="537"/>
      <c r="B71" s="537"/>
      <c r="C71" s="537"/>
      <c r="D71" s="537"/>
      <c r="E71" s="537"/>
      <c r="F71" s="537"/>
      <c r="G71" s="537"/>
      <c r="H71" s="537"/>
      <c r="I71" s="537"/>
      <c r="J71" s="537"/>
      <c r="K71" s="537"/>
      <c r="L71" s="537"/>
      <c r="M71" s="537"/>
      <c r="N71" s="541"/>
      <c r="O71" s="541"/>
      <c r="P71" s="541"/>
      <c r="Q71" s="537"/>
      <c r="R71" s="537"/>
    </row>
    <row r="72" spans="1:18" s="332" customFormat="1" ht="26.25" customHeight="1">
      <c r="A72" s="537"/>
      <c r="B72" s="537"/>
      <c r="C72" s="537"/>
      <c r="D72" s="537"/>
      <c r="E72" s="537"/>
      <c r="F72" s="537"/>
      <c r="G72" s="537"/>
      <c r="H72" s="538"/>
      <c r="I72" s="538"/>
      <c r="J72" s="537"/>
      <c r="K72" s="537"/>
      <c r="L72" s="537"/>
      <c r="M72" s="537"/>
      <c r="N72" s="541"/>
      <c r="O72" s="541"/>
      <c r="P72" s="541"/>
      <c r="Q72" s="537"/>
      <c r="R72" s="537"/>
    </row>
    <row r="73" spans="1:18" s="332" customFormat="1" ht="65.25" customHeight="1">
      <c r="A73" s="537"/>
      <c r="B73" s="537"/>
      <c r="C73" s="537"/>
      <c r="D73" s="537"/>
      <c r="E73" s="537"/>
      <c r="F73" s="537"/>
      <c r="G73" s="537"/>
      <c r="H73" s="491" t="s">
        <v>907</v>
      </c>
      <c r="I73" s="496">
        <v>100</v>
      </c>
      <c r="J73" s="537"/>
      <c r="K73" s="537"/>
      <c r="L73" s="537"/>
      <c r="M73" s="537"/>
      <c r="N73" s="541"/>
      <c r="O73" s="541"/>
      <c r="P73" s="541"/>
      <c r="Q73" s="537"/>
      <c r="R73" s="537"/>
    </row>
    <row r="74" spans="1:18" s="332" customFormat="1" ht="54.75" customHeight="1">
      <c r="A74" s="538"/>
      <c r="B74" s="538"/>
      <c r="C74" s="538"/>
      <c r="D74" s="538"/>
      <c r="E74" s="538"/>
      <c r="F74" s="538"/>
      <c r="G74" s="538"/>
      <c r="H74" s="491" t="s">
        <v>1933</v>
      </c>
      <c r="I74" s="496">
        <v>1</v>
      </c>
      <c r="J74" s="538"/>
      <c r="K74" s="538"/>
      <c r="L74" s="538"/>
      <c r="M74" s="538"/>
      <c r="N74" s="542"/>
      <c r="O74" s="542"/>
      <c r="P74" s="542"/>
      <c r="Q74" s="538"/>
      <c r="R74" s="538"/>
    </row>
    <row r="75" spans="1:18" s="332" customFormat="1" ht="62.25" customHeight="1">
      <c r="A75" s="539">
        <v>24</v>
      </c>
      <c r="B75" s="536" t="s">
        <v>96</v>
      </c>
      <c r="C75" s="536">
        <v>5</v>
      </c>
      <c r="D75" s="536">
        <v>4</v>
      </c>
      <c r="E75" s="658" t="s">
        <v>1934</v>
      </c>
      <c r="F75" s="655" t="s">
        <v>1935</v>
      </c>
      <c r="G75" s="536" t="s">
        <v>43</v>
      </c>
      <c r="H75" s="221" t="s">
        <v>44</v>
      </c>
      <c r="I75" s="397">
        <v>40</v>
      </c>
      <c r="J75" s="536" t="s">
        <v>1936</v>
      </c>
      <c r="K75" s="536" t="s">
        <v>1937</v>
      </c>
      <c r="L75" s="536" t="s">
        <v>37</v>
      </c>
      <c r="M75" s="536" t="s">
        <v>1937</v>
      </c>
      <c r="N75" s="540">
        <v>38279.199999999997</v>
      </c>
      <c r="O75" s="536"/>
      <c r="P75" s="540">
        <v>38279.199999999997</v>
      </c>
      <c r="Q75" s="536" t="s">
        <v>1938</v>
      </c>
      <c r="R75" s="536" t="s">
        <v>1939</v>
      </c>
    </row>
    <row r="76" spans="1:18" s="332" customFormat="1" ht="57" customHeight="1">
      <c r="A76" s="539"/>
      <c r="B76" s="537"/>
      <c r="C76" s="537"/>
      <c r="D76" s="537"/>
      <c r="E76" s="675"/>
      <c r="F76" s="656"/>
      <c r="G76" s="537"/>
      <c r="H76" s="221" t="s">
        <v>209</v>
      </c>
      <c r="I76" s="397">
        <v>1</v>
      </c>
      <c r="J76" s="537"/>
      <c r="K76" s="537"/>
      <c r="L76" s="537"/>
      <c r="M76" s="537"/>
      <c r="N76" s="541"/>
      <c r="O76" s="537"/>
      <c r="P76" s="541"/>
      <c r="Q76" s="537"/>
      <c r="R76" s="537"/>
    </row>
    <row r="77" spans="1:18" s="332" customFormat="1" ht="47.25" customHeight="1">
      <c r="A77" s="539"/>
      <c r="B77" s="537"/>
      <c r="C77" s="537"/>
      <c r="D77" s="537"/>
      <c r="E77" s="675"/>
      <c r="F77" s="656"/>
      <c r="G77" s="538"/>
      <c r="H77" s="221" t="s">
        <v>1904</v>
      </c>
      <c r="I77" s="397">
        <v>40</v>
      </c>
      <c r="J77" s="537"/>
      <c r="K77" s="537"/>
      <c r="L77" s="537"/>
      <c r="M77" s="537"/>
      <c r="N77" s="541"/>
      <c r="O77" s="537"/>
      <c r="P77" s="541"/>
      <c r="Q77" s="537"/>
      <c r="R77" s="537"/>
    </row>
    <row r="78" spans="1:18" s="332" customFormat="1" ht="43.5" customHeight="1">
      <c r="A78" s="539"/>
      <c r="B78" s="537"/>
      <c r="C78" s="537"/>
      <c r="D78" s="537"/>
      <c r="E78" s="675"/>
      <c r="F78" s="656"/>
      <c r="G78" s="536" t="s">
        <v>1930</v>
      </c>
      <c r="H78" s="221" t="s">
        <v>898</v>
      </c>
      <c r="I78" s="397">
        <v>3</v>
      </c>
      <c r="J78" s="537"/>
      <c r="K78" s="537"/>
      <c r="L78" s="537"/>
      <c r="M78" s="537"/>
      <c r="N78" s="541"/>
      <c r="O78" s="537"/>
      <c r="P78" s="541"/>
      <c r="Q78" s="537"/>
      <c r="R78" s="537"/>
    </row>
    <row r="79" spans="1:18" s="332" customFormat="1" ht="45" customHeight="1">
      <c r="A79" s="539"/>
      <c r="B79" s="537"/>
      <c r="C79" s="537"/>
      <c r="D79" s="537"/>
      <c r="E79" s="675"/>
      <c r="F79" s="656"/>
      <c r="G79" s="537"/>
      <c r="H79" s="221" t="s">
        <v>1904</v>
      </c>
      <c r="I79" s="397">
        <v>60</v>
      </c>
      <c r="J79" s="537"/>
      <c r="K79" s="537"/>
      <c r="L79" s="537"/>
      <c r="M79" s="537"/>
      <c r="N79" s="541"/>
      <c r="O79" s="537"/>
      <c r="P79" s="541"/>
      <c r="Q79" s="537"/>
      <c r="R79" s="537"/>
    </row>
    <row r="80" spans="1:18" s="332" customFormat="1" ht="93" customHeight="1">
      <c r="A80" s="539"/>
      <c r="B80" s="538"/>
      <c r="C80" s="538"/>
      <c r="D80" s="538"/>
      <c r="E80" s="676"/>
      <c r="F80" s="657"/>
      <c r="G80" s="538"/>
      <c r="H80" s="221" t="s">
        <v>44</v>
      </c>
      <c r="I80" s="397">
        <v>60</v>
      </c>
      <c r="J80" s="538"/>
      <c r="K80" s="538"/>
      <c r="L80" s="538"/>
      <c r="M80" s="538"/>
      <c r="N80" s="542"/>
      <c r="O80" s="538"/>
      <c r="P80" s="542"/>
      <c r="Q80" s="538"/>
      <c r="R80" s="538"/>
    </row>
    <row r="81" spans="1:18" s="332" customFormat="1" ht="114" customHeight="1">
      <c r="A81" s="539">
        <v>25</v>
      </c>
      <c r="B81" s="539" t="s">
        <v>40</v>
      </c>
      <c r="C81" s="539">
        <v>1</v>
      </c>
      <c r="D81" s="539">
        <v>6</v>
      </c>
      <c r="E81" s="539" t="s">
        <v>1940</v>
      </c>
      <c r="F81" s="536" t="s">
        <v>1941</v>
      </c>
      <c r="G81" s="539" t="s">
        <v>1942</v>
      </c>
      <c r="H81" s="189" t="s">
        <v>1943</v>
      </c>
      <c r="I81" s="397">
        <v>6</v>
      </c>
      <c r="J81" s="536" t="s">
        <v>1944</v>
      </c>
      <c r="K81" s="539" t="s">
        <v>1937</v>
      </c>
      <c r="L81" s="539" t="s">
        <v>31</v>
      </c>
      <c r="M81" s="539" t="s">
        <v>1937</v>
      </c>
      <c r="N81" s="544">
        <v>16698.68</v>
      </c>
      <c r="O81" s="539"/>
      <c r="P81" s="544">
        <v>14698.68</v>
      </c>
      <c r="Q81" s="539" t="s">
        <v>1829</v>
      </c>
      <c r="R81" s="539" t="s">
        <v>1945</v>
      </c>
    </row>
    <row r="82" spans="1:18" s="332" customFormat="1" ht="118.5" customHeight="1">
      <c r="A82" s="539"/>
      <c r="B82" s="539"/>
      <c r="C82" s="539"/>
      <c r="D82" s="539"/>
      <c r="E82" s="539"/>
      <c r="F82" s="538"/>
      <c r="G82" s="539"/>
      <c r="H82" s="221" t="s">
        <v>44</v>
      </c>
      <c r="I82" s="397">
        <v>240</v>
      </c>
      <c r="J82" s="538"/>
      <c r="K82" s="539"/>
      <c r="L82" s="539"/>
      <c r="M82" s="539"/>
      <c r="N82" s="544"/>
      <c r="O82" s="539"/>
      <c r="P82" s="544"/>
      <c r="Q82" s="539"/>
      <c r="R82" s="539"/>
    </row>
    <row r="83" spans="1:18" s="332" customFormat="1" ht="114" customHeight="1">
      <c r="A83" s="539">
        <v>26</v>
      </c>
      <c r="B83" s="539" t="s">
        <v>40</v>
      </c>
      <c r="C83" s="539">
        <v>1</v>
      </c>
      <c r="D83" s="539">
        <v>6</v>
      </c>
      <c r="E83" s="539" t="s">
        <v>1946</v>
      </c>
      <c r="F83" s="536" t="s">
        <v>1947</v>
      </c>
      <c r="G83" s="536" t="s">
        <v>212</v>
      </c>
      <c r="H83" s="221" t="s">
        <v>872</v>
      </c>
      <c r="I83" s="85">
        <v>6</v>
      </c>
      <c r="J83" s="536" t="s">
        <v>1948</v>
      </c>
      <c r="K83" s="539" t="s">
        <v>1937</v>
      </c>
      <c r="L83" s="539" t="s">
        <v>34</v>
      </c>
      <c r="M83" s="539" t="s">
        <v>1937</v>
      </c>
      <c r="N83" s="544">
        <f>24691.8+2700</f>
        <v>27391.8</v>
      </c>
      <c r="O83" s="539"/>
      <c r="P83" s="544">
        <v>24691.8</v>
      </c>
      <c r="Q83" s="539" t="s">
        <v>1949</v>
      </c>
      <c r="R83" s="539" t="s">
        <v>1950</v>
      </c>
    </row>
    <row r="84" spans="1:18" s="332" customFormat="1" ht="150" customHeight="1">
      <c r="A84" s="539"/>
      <c r="B84" s="539"/>
      <c r="C84" s="539"/>
      <c r="D84" s="539"/>
      <c r="E84" s="539"/>
      <c r="F84" s="538"/>
      <c r="G84" s="538"/>
      <c r="H84" s="221" t="s">
        <v>44</v>
      </c>
      <c r="I84" s="84">
        <v>180</v>
      </c>
      <c r="J84" s="538"/>
      <c r="K84" s="539"/>
      <c r="L84" s="539"/>
      <c r="M84" s="539"/>
      <c r="N84" s="544"/>
      <c r="O84" s="539"/>
      <c r="P84" s="544"/>
      <c r="Q84" s="539"/>
      <c r="R84" s="539"/>
    </row>
    <row r="85" spans="1:18" s="332" customFormat="1" ht="37.5" customHeight="1">
      <c r="A85" s="539">
        <v>27</v>
      </c>
      <c r="B85" s="539" t="s">
        <v>41</v>
      </c>
      <c r="C85" s="539">
        <v>2</v>
      </c>
      <c r="D85" s="539">
        <v>10</v>
      </c>
      <c r="E85" s="658" t="s">
        <v>1951</v>
      </c>
      <c r="F85" s="536" t="s">
        <v>1952</v>
      </c>
      <c r="G85" s="536" t="s">
        <v>503</v>
      </c>
      <c r="H85" s="221" t="s">
        <v>84</v>
      </c>
      <c r="I85" s="397" t="s">
        <v>1953</v>
      </c>
      <c r="J85" s="536" t="s">
        <v>1954</v>
      </c>
      <c r="K85" s="536" t="s">
        <v>1937</v>
      </c>
      <c r="L85" s="536" t="s">
        <v>34</v>
      </c>
      <c r="M85" s="536" t="s">
        <v>1937</v>
      </c>
      <c r="N85" s="540">
        <v>28587.63</v>
      </c>
      <c r="O85" s="536"/>
      <c r="P85" s="540">
        <v>23502.17</v>
      </c>
      <c r="Q85" s="536" t="s">
        <v>1797</v>
      </c>
      <c r="R85" s="658" t="s">
        <v>1955</v>
      </c>
    </row>
    <row r="86" spans="1:18" s="332" customFormat="1" ht="42" customHeight="1">
      <c r="A86" s="539"/>
      <c r="B86" s="600"/>
      <c r="C86" s="600"/>
      <c r="D86" s="600"/>
      <c r="E86" s="659"/>
      <c r="F86" s="537"/>
      <c r="G86" s="659"/>
      <c r="H86" s="221" t="s">
        <v>1925</v>
      </c>
      <c r="I86" s="397">
        <v>2</v>
      </c>
      <c r="J86" s="653"/>
      <c r="K86" s="659"/>
      <c r="L86" s="659"/>
      <c r="M86" s="659"/>
      <c r="N86" s="660"/>
      <c r="O86" s="659"/>
      <c r="P86" s="660"/>
      <c r="Q86" s="653"/>
      <c r="R86" s="659"/>
    </row>
    <row r="87" spans="1:18" s="332" customFormat="1" ht="56.25" customHeight="1">
      <c r="A87" s="539"/>
      <c r="B87" s="600"/>
      <c r="C87" s="600"/>
      <c r="D87" s="600"/>
      <c r="E87" s="659"/>
      <c r="F87" s="537"/>
      <c r="G87" s="659"/>
      <c r="H87" s="221" t="s">
        <v>1956</v>
      </c>
      <c r="I87" s="397" t="s">
        <v>1957</v>
      </c>
      <c r="J87" s="653"/>
      <c r="K87" s="659"/>
      <c r="L87" s="659"/>
      <c r="M87" s="659"/>
      <c r="N87" s="660"/>
      <c r="O87" s="659"/>
      <c r="P87" s="660"/>
      <c r="Q87" s="653"/>
      <c r="R87" s="659"/>
    </row>
    <row r="88" spans="1:18" s="332" customFormat="1" ht="81.75" customHeight="1">
      <c r="A88" s="539"/>
      <c r="B88" s="600"/>
      <c r="C88" s="600"/>
      <c r="D88" s="600"/>
      <c r="E88" s="605"/>
      <c r="F88" s="538"/>
      <c r="G88" s="605"/>
      <c r="H88" s="221" t="s">
        <v>1958</v>
      </c>
      <c r="I88" s="397">
        <v>15000</v>
      </c>
      <c r="J88" s="654"/>
      <c r="K88" s="605"/>
      <c r="L88" s="605"/>
      <c r="M88" s="605"/>
      <c r="N88" s="661"/>
      <c r="O88" s="605"/>
      <c r="P88" s="661"/>
      <c r="Q88" s="654"/>
      <c r="R88" s="605"/>
    </row>
    <row r="89" spans="1:18" s="332" customFormat="1">
      <c r="A89" s="539">
        <v>28</v>
      </c>
      <c r="B89" s="539" t="s">
        <v>96</v>
      </c>
      <c r="C89" s="539">
        <v>2</v>
      </c>
      <c r="D89" s="539">
        <v>10</v>
      </c>
      <c r="E89" s="539" t="s">
        <v>1959</v>
      </c>
      <c r="F89" s="536" t="s">
        <v>1960</v>
      </c>
      <c r="G89" s="536" t="s">
        <v>556</v>
      </c>
      <c r="H89" s="221" t="s">
        <v>84</v>
      </c>
      <c r="I89" s="85">
        <v>120</v>
      </c>
      <c r="J89" s="536" t="s">
        <v>1961</v>
      </c>
      <c r="K89" s="651" t="s">
        <v>1937</v>
      </c>
      <c r="L89" s="539" t="s">
        <v>34</v>
      </c>
      <c r="M89" s="539" t="s">
        <v>1937</v>
      </c>
      <c r="N89" s="544">
        <f>21111.07+2160</f>
        <v>23271.07</v>
      </c>
      <c r="O89" s="539"/>
      <c r="P89" s="544">
        <v>21111.07</v>
      </c>
      <c r="Q89" s="539" t="s">
        <v>1962</v>
      </c>
      <c r="R89" s="555" t="s">
        <v>1963</v>
      </c>
    </row>
    <row r="90" spans="1:18" s="332" customFormat="1" ht="105">
      <c r="A90" s="539"/>
      <c r="B90" s="539"/>
      <c r="C90" s="539"/>
      <c r="D90" s="539"/>
      <c r="E90" s="539"/>
      <c r="F90" s="537"/>
      <c r="G90" s="537"/>
      <c r="H90" s="221" t="s">
        <v>1956</v>
      </c>
      <c r="I90" s="85" t="s">
        <v>1964</v>
      </c>
      <c r="J90" s="537"/>
      <c r="K90" s="651"/>
      <c r="L90" s="539"/>
      <c r="M90" s="539"/>
      <c r="N90" s="544"/>
      <c r="O90" s="539"/>
      <c r="P90" s="544"/>
      <c r="Q90" s="539"/>
      <c r="R90" s="556"/>
    </row>
    <row r="91" spans="1:18" s="332" customFormat="1">
      <c r="A91" s="539"/>
      <c r="B91" s="539"/>
      <c r="C91" s="539"/>
      <c r="D91" s="539"/>
      <c r="E91" s="539"/>
      <c r="F91" s="537"/>
      <c r="G91" s="538"/>
      <c r="H91" s="221" t="s">
        <v>1925</v>
      </c>
      <c r="I91" s="85">
        <v>1</v>
      </c>
      <c r="J91" s="537"/>
      <c r="K91" s="651"/>
      <c r="L91" s="539"/>
      <c r="M91" s="539"/>
      <c r="N91" s="544"/>
      <c r="O91" s="539"/>
      <c r="P91" s="544"/>
      <c r="Q91" s="539"/>
      <c r="R91" s="556"/>
    </row>
    <row r="92" spans="1:18" s="332" customFormat="1">
      <c r="A92" s="539"/>
      <c r="B92" s="539"/>
      <c r="C92" s="539"/>
      <c r="D92" s="539"/>
      <c r="E92" s="539"/>
      <c r="F92" s="537"/>
      <c r="G92" s="536" t="s">
        <v>324</v>
      </c>
      <c r="H92" s="221" t="s">
        <v>100</v>
      </c>
      <c r="I92" s="85">
        <v>1</v>
      </c>
      <c r="J92" s="537" t="s">
        <v>1965</v>
      </c>
      <c r="K92" s="651"/>
      <c r="L92" s="539"/>
      <c r="M92" s="539"/>
      <c r="N92" s="544"/>
      <c r="O92" s="539"/>
      <c r="P92" s="544"/>
      <c r="Q92" s="539"/>
      <c r="R92" s="556"/>
    </row>
    <row r="93" spans="1:18" s="332" customFormat="1">
      <c r="A93" s="539"/>
      <c r="B93" s="539"/>
      <c r="C93" s="539"/>
      <c r="D93" s="539"/>
      <c r="E93" s="539"/>
      <c r="F93" s="537"/>
      <c r="G93" s="537"/>
      <c r="H93" s="221" t="s">
        <v>44</v>
      </c>
      <c r="I93" s="85">
        <v>100</v>
      </c>
      <c r="J93" s="537"/>
      <c r="K93" s="651"/>
      <c r="L93" s="539"/>
      <c r="M93" s="539"/>
      <c r="N93" s="544"/>
      <c r="O93" s="539"/>
      <c r="P93" s="544"/>
      <c r="Q93" s="539"/>
      <c r="R93" s="556"/>
    </row>
    <row r="94" spans="1:18" s="332" customFormat="1" ht="32.25" customHeight="1">
      <c r="A94" s="539"/>
      <c r="B94" s="539"/>
      <c r="C94" s="539"/>
      <c r="D94" s="539"/>
      <c r="E94" s="539"/>
      <c r="F94" s="538"/>
      <c r="G94" s="538"/>
      <c r="H94" s="221" t="s">
        <v>1966</v>
      </c>
      <c r="I94" s="85">
        <v>3</v>
      </c>
      <c r="J94" s="538"/>
      <c r="K94" s="651"/>
      <c r="L94" s="539"/>
      <c r="M94" s="539"/>
      <c r="N94" s="544"/>
      <c r="O94" s="539"/>
      <c r="P94" s="544"/>
      <c r="Q94" s="539"/>
      <c r="R94" s="557"/>
    </row>
    <row r="95" spans="1:18" s="332" customFormat="1" ht="115.5" customHeight="1">
      <c r="A95" s="539">
        <v>29</v>
      </c>
      <c r="B95" s="539" t="s">
        <v>40</v>
      </c>
      <c r="C95" s="539">
        <v>2</v>
      </c>
      <c r="D95" s="539">
        <v>10</v>
      </c>
      <c r="E95" s="536" t="s">
        <v>1967</v>
      </c>
      <c r="F95" s="536" t="s">
        <v>1968</v>
      </c>
      <c r="G95" s="536" t="s">
        <v>556</v>
      </c>
      <c r="H95" s="221" t="s">
        <v>84</v>
      </c>
      <c r="I95" s="85">
        <v>40</v>
      </c>
      <c r="J95" s="393" t="s">
        <v>1969</v>
      </c>
      <c r="K95" s="651" t="s">
        <v>1937</v>
      </c>
      <c r="L95" s="539" t="s">
        <v>42</v>
      </c>
      <c r="M95" s="539" t="s">
        <v>1937</v>
      </c>
      <c r="N95" s="544">
        <f>7333.2+23438.8</f>
        <v>30772</v>
      </c>
      <c r="O95" s="539"/>
      <c r="P95" s="544">
        <v>7333.2</v>
      </c>
      <c r="Q95" s="536" t="s">
        <v>1847</v>
      </c>
      <c r="R95" s="536" t="s">
        <v>1970</v>
      </c>
    </row>
    <row r="96" spans="1:18" s="332" customFormat="1" ht="146.25" customHeight="1">
      <c r="A96" s="539"/>
      <c r="B96" s="539"/>
      <c r="C96" s="539"/>
      <c r="D96" s="539"/>
      <c r="E96" s="538"/>
      <c r="F96" s="538"/>
      <c r="G96" s="538"/>
      <c r="H96" s="221" t="s">
        <v>1925</v>
      </c>
      <c r="I96" s="85">
        <v>1</v>
      </c>
      <c r="J96" s="395" t="s">
        <v>1971</v>
      </c>
      <c r="K96" s="651"/>
      <c r="L96" s="539"/>
      <c r="M96" s="539"/>
      <c r="N96" s="544"/>
      <c r="O96" s="539"/>
      <c r="P96" s="544"/>
      <c r="Q96" s="538"/>
      <c r="R96" s="538"/>
    </row>
    <row r="97" spans="1:18" s="332" customFormat="1" ht="32.25" customHeight="1">
      <c r="A97" s="539">
        <v>30</v>
      </c>
      <c r="B97" s="539" t="s">
        <v>96</v>
      </c>
      <c r="C97" s="539">
        <v>5</v>
      </c>
      <c r="D97" s="539">
        <v>11</v>
      </c>
      <c r="E97" s="539" t="s">
        <v>1972</v>
      </c>
      <c r="F97" s="536" t="s">
        <v>1973</v>
      </c>
      <c r="G97" s="536" t="s">
        <v>556</v>
      </c>
      <c r="H97" s="363" t="s">
        <v>1974</v>
      </c>
      <c r="I97" s="397">
        <v>20</v>
      </c>
      <c r="J97" s="536" t="s">
        <v>1975</v>
      </c>
      <c r="K97" s="539" t="s">
        <v>1937</v>
      </c>
      <c r="L97" s="539" t="s">
        <v>34</v>
      </c>
      <c r="M97" s="539" t="s">
        <v>1976</v>
      </c>
      <c r="N97" s="544">
        <f>22632+64814.1</f>
        <v>87446.1</v>
      </c>
      <c r="O97" s="539"/>
      <c r="P97" s="544">
        <v>22632</v>
      </c>
      <c r="Q97" s="539" t="s">
        <v>1977</v>
      </c>
      <c r="R97" s="539" t="s">
        <v>1978</v>
      </c>
    </row>
    <row r="98" spans="1:18" s="332" customFormat="1" ht="30">
      <c r="A98" s="539"/>
      <c r="B98" s="539"/>
      <c r="C98" s="539"/>
      <c r="D98" s="539"/>
      <c r="E98" s="539"/>
      <c r="F98" s="537"/>
      <c r="G98" s="537"/>
      <c r="H98" s="363" t="s">
        <v>1958</v>
      </c>
      <c r="I98" s="397">
        <v>1200</v>
      </c>
      <c r="J98" s="537"/>
      <c r="K98" s="539"/>
      <c r="L98" s="539"/>
      <c r="M98" s="539"/>
      <c r="N98" s="544"/>
      <c r="O98" s="539"/>
      <c r="P98" s="544"/>
      <c r="Q98" s="539"/>
      <c r="R98" s="539"/>
    </row>
    <row r="99" spans="1:18" s="332" customFormat="1" ht="35.25" customHeight="1">
      <c r="A99" s="539"/>
      <c r="B99" s="539"/>
      <c r="C99" s="539"/>
      <c r="D99" s="539"/>
      <c r="E99" s="539"/>
      <c r="F99" s="537"/>
      <c r="G99" s="537"/>
      <c r="H99" s="363" t="s">
        <v>1979</v>
      </c>
      <c r="I99" s="397">
        <v>1</v>
      </c>
      <c r="J99" s="537"/>
      <c r="K99" s="539"/>
      <c r="L99" s="539"/>
      <c r="M99" s="539"/>
      <c r="N99" s="544"/>
      <c r="O99" s="539"/>
      <c r="P99" s="544"/>
      <c r="Q99" s="539"/>
      <c r="R99" s="539"/>
    </row>
    <row r="100" spans="1:18" s="332" customFormat="1" ht="33" customHeight="1">
      <c r="A100" s="539"/>
      <c r="B100" s="539"/>
      <c r="C100" s="539"/>
      <c r="D100" s="539"/>
      <c r="E100" s="539"/>
      <c r="F100" s="537"/>
      <c r="G100" s="538"/>
      <c r="H100" s="363" t="s">
        <v>100</v>
      </c>
      <c r="I100" s="397">
        <v>2</v>
      </c>
      <c r="J100" s="537"/>
      <c r="K100" s="539"/>
      <c r="L100" s="539"/>
      <c r="M100" s="539"/>
      <c r="N100" s="544"/>
      <c r="O100" s="539"/>
      <c r="P100" s="544"/>
      <c r="Q100" s="539"/>
      <c r="R100" s="539"/>
    </row>
    <row r="101" spans="1:18" s="332" customFormat="1" ht="32.25" customHeight="1">
      <c r="A101" s="539"/>
      <c r="B101" s="539"/>
      <c r="C101" s="539"/>
      <c r="D101" s="539"/>
      <c r="E101" s="539"/>
      <c r="F101" s="537"/>
      <c r="G101" s="536" t="s">
        <v>658</v>
      </c>
      <c r="H101" s="363" t="s">
        <v>44</v>
      </c>
      <c r="I101" s="397">
        <v>51</v>
      </c>
      <c r="J101" s="537"/>
      <c r="K101" s="539"/>
      <c r="L101" s="539"/>
      <c r="M101" s="539"/>
      <c r="N101" s="544"/>
      <c r="O101" s="539"/>
      <c r="P101" s="544"/>
      <c r="Q101" s="539"/>
      <c r="R101" s="539"/>
    </row>
    <row r="102" spans="1:18" s="332" customFormat="1" ht="30" customHeight="1">
      <c r="A102" s="539"/>
      <c r="B102" s="539"/>
      <c r="C102" s="539"/>
      <c r="D102" s="539"/>
      <c r="E102" s="539"/>
      <c r="F102" s="538"/>
      <c r="G102" s="538"/>
      <c r="H102" s="363" t="s">
        <v>1966</v>
      </c>
      <c r="I102" s="397">
        <v>51</v>
      </c>
      <c r="J102" s="538"/>
      <c r="K102" s="539"/>
      <c r="L102" s="539"/>
      <c r="M102" s="539"/>
      <c r="N102" s="544"/>
      <c r="O102" s="539"/>
      <c r="P102" s="544"/>
      <c r="Q102" s="539"/>
      <c r="R102" s="539"/>
    </row>
    <row r="103" spans="1:18" s="332" customFormat="1" ht="94.5" customHeight="1">
      <c r="A103" s="539">
        <v>31</v>
      </c>
      <c r="B103" s="539" t="s">
        <v>96</v>
      </c>
      <c r="C103" s="539">
        <v>5</v>
      </c>
      <c r="D103" s="539">
        <v>11</v>
      </c>
      <c r="E103" s="536" t="s">
        <v>1980</v>
      </c>
      <c r="F103" s="536" t="s">
        <v>1981</v>
      </c>
      <c r="G103" s="536" t="s">
        <v>1982</v>
      </c>
      <c r="H103" s="221" t="s">
        <v>1341</v>
      </c>
      <c r="I103" s="397">
        <v>14</v>
      </c>
      <c r="J103" s="536" t="s">
        <v>1983</v>
      </c>
      <c r="K103" s="536" t="s">
        <v>1937</v>
      </c>
      <c r="L103" s="536" t="s">
        <v>37</v>
      </c>
      <c r="M103" s="536" t="s">
        <v>1937</v>
      </c>
      <c r="N103" s="540">
        <f>18480+3240</f>
        <v>21720</v>
      </c>
      <c r="O103" s="536"/>
      <c r="P103" s="540">
        <v>18480</v>
      </c>
      <c r="Q103" s="536" t="s">
        <v>1984</v>
      </c>
      <c r="R103" s="536" t="s">
        <v>1985</v>
      </c>
    </row>
    <row r="104" spans="1:18" s="332" customFormat="1" ht="156.75" customHeight="1">
      <c r="A104" s="539"/>
      <c r="B104" s="600"/>
      <c r="C104" s="600"/>
      <c r="D104" s="600"/>
      <c r="E104" s="605"/>
      <c r="F104" s="538"/>
      <c r="G104" s="538"/>
      <c r="H104" s="221" t="s">
        <v>44</v>
      </c>
      <c r="I104" s="397">
        <v>24</v>
      </c>
      <c r="J104" s="538"/>
      <c r="K104" s="538"/>
      <c r="L104" s="538"/>
      <c r="M104" s="538"/>
      <c r="N104" s="542"/>
      <c r="O104" s="538"/>
      <c r="P104" s="542"/>
      <c r="Q104" s="538"/>
      <c r="R104" s="538"/>
    </row>
    <row r="105" spans="1:18" s="332" customFormat="1" ht="51.75" customHeight="1">
      <c r="A105" s="539">
        <v>32</v>
      </c>
      <c r="B105" s="539" t="s">
        <v>96</v>
      </c>
      <c r="C105" s="539">
        <v>5</v>
      </c>
      <c r="D105" s="539">
        <v>11</v>
      </c>
      <c r="E105" s="539" t="s">
        <v>1986</v>
      </c>
      <c r="F105" s="536" t="s">
        <v>1987</v>
      </c>
      <c r="G105" s="598" t="s">
        <v>1982</v>
      </c>
      <c r="H105" s="363" t="s">
        <v>1341</v>
      </c>
      <c r="I105" s="397">
        <v>45</v>
      </c>
      <c r="J105" s="536" t="s">
        <v>1988</v>
      </c>
      <c r="K105" s="539" t="s">
        <v>1937</v>
      </c>
      <c r="L105" s="539" t="s">
        <v>30</v>
      </c>
      <c r="M105" s="539" t="s">
        <v>1937</v>
      </c>
      <c r="N105" s="544">
        <f>4849.8+3806.92</f>
        <v>8656.7200000000012</v>
      </c>
      <c r="O105" s="539"/>
      <c r="P105" s="544">
        <v>4849.8</v>
      </c>
      <c r="Q105" s="539" t="s">
        <v>1989</v>
      </c>
      <c r="R105" s="539" t="s">
        <v>1990</v>
      </c>
    </row>
    <row r="106" spans="1:18" s="332" customFormat="1" ht="48" customHeight="1">
      <c r="A106" s="539"/>
      <c r="B106" s="539"/>
      <c r="C106" s="539"/>
      <c r="D106" s="539"/>
      <c r="E106" s="539"/>
      <c r="F106" s="537"/>
      <c r="G106" s="599"/>
      <c r="H106" s="363" t="s">
        <v>44</v>
      </c>
      <c r="I106" s="397">
        <v>120</v>
      </c>
      <c r="J106" s="537"/>
      <c r="K106" s="539"/>
      <c r="L106" s="539"/>
      <c r="M106" s="539"/>
      <c r="N106" s="544"/>
      <c r="O106" s="539"/>
      <c r="P106" s="544"/>
      <c r="Q106" s="539"/>
      <c r="R106" s="539"/>
    </row>
    <row r="107" spans="1:18" s="332" customFormat="1" ht="114" customHeight="1">
      <c r="A107" s="539"/>
      <c r="B107" s="539"/>
      <c r="C107" s="539"/>
      <c r="D107" s="539"/>
      <c r="E107" s="539"/>
      <c r="F107" s="538"/>
      <c r="G107" s="397" t="s">
        <v>1991</v>
      </c>
      <c r="H107" s="363" t="s">
        <v>1992</v>
      </c>
      <c r="I107" s="397" t="s">
        <v>1993</v>
      </c>
      <c r="J107" s="538"/>
      <c r="K107" s="539"/>
      <c r="L107" s="539"/>
      <c r="M107" s="539"/>
      <c r="N107" s="544"/>
      <c r="O107" s="539"/>
      <c r="P107" s="544"/>
      <c r="Q107" s="539"/>
      <c r="R107" s="539"/>
    </row>
    <row r="108" spans="1:18" s="332" customFormat="1" ht="55.5" customHeight="1">
      <c r="A108" s="539">
        <v>33</v>
      </c>
      <c r="B108" s="539" t="s">
        <v>96</v>
      </c>
      <c r="C108" s="539">
        <v>5</v>
      </c>
      <c r="D108" s="539">
        <v>11</v>
      </c>
      <c r="E108" s="539" t="s">
        <v>1994</v>
      </c>
      <c r="F108" s="655" t="s">
        <v>1995</v>
      </c>
      <c r="G108" s="539" t="s">
        <v>658</v>
      </c>
      <c r="H108" s="397" t="s">
        <v>100</v>
      </c>
      <c r="I108" s="397">
        <v>1</v>
      </c>
      <c r="J108" s="393" t="s">
        <v>1996</v>
      </c>
      <c r="K108" s="539" t="s">
        <v>1937</v>
      </c>
      <c r="L108" s="539" t="s">
        <v>135</v>
      </c>
      <c r="M108" s="539" t="s">
        <v>1937</v>
      </c>
      <c r="N108" s="544">
        <v>15134.15</v>
      </c>
      <c r="O108" s="539"/>
      <c r="P108" s="544">
        <v>13500</v>
      </c>
      <c r="Q108" s="539" t="s">
        <v>1997</v>
      </c>
      <c r="R108" s="539" t="s">
        <v>1998</v>
      </c>
    </row>
    <row r="109" spans="1:18" s="332" customFormat="1" ht="30" customHeight="1">
      <c r="A109" s="539"/>
      <c r="B109" s="539"/>
      <c r="C109" s="539"/>
      <c r="D109" s="539"/>
      <c r="E109" s="539"/>
      <c r="F109" s="656"/>
      <c r="G109" s="539"/>
      <c r="H109" s="397" t="s">
        <v>1999</v>
      </c>
      <c r="I109" s="397">
        <v>18</v>
      </c>
      <c r="J109" s="537" t="s">
        <v>2000</v>
      </c>
      <c r="K109" s="539"/>
      <c r="L109" s="539"/>
      <c r="M109" s="539"/>
      <c r="N109" s="544"/>
      <c r="O109" s="539"/>
      <c r="P109" s="544"/>
      <c r="Q109" s="539"/>
      <c r="R109" s="539"/>
    </row>
    <row r="110" spans="1:18" s="332" customFormat="1" ht="167.25" customHeight="1">
      <c r="A110" s="539"/>
      <c r="B110" s="539"/>
      <c r="C110" s="539"/>
      <c r="D110" s="539"/>
      <c r="E110" s="539"/>
      <c r="F110" s="657"/>
      <c r="G110" s="539"/>
      <c r="H110" s="397" t="s">
        <v>1966</v>
      </c>
      <c r="I110" s="397">
        <v>9</v>
      </c>
      <c r="J110" s="538"/>
      <c r="K110" s="539"/>
      <c r="L110" s="539"/>
      <c r="M110" s="539"/>
      <c r="N110" s="544"/>
      <c r="O110" s="539"/>
      <c r="P110" s="544"/>
      <c r="Q110" s="539"/>
      <c r="R110" s="539"/>
    </row>
    <row r="111" spans="1:18" s="332" customFormat="1" ht="25.5" customHeight="1">
      <c r="A111" s="539">
        <v>34</v>
      </c>
      <c r="B111" s="539" t="s">
        <v>40</v>
      </c>
      <c r="C111" s="539">
        <v>2</v>
      </c>
      <c r="D111" s="539">
        <v>12</v>
      </c>
      <c r="E111" s="539" t="s">
        <v>2001</v>
      </c>
      <c r="F111" s="536" t="s">
        <v>2002</v>
      </c>
      <c r="G111" s="539" t="s">
        <v>1930</v>
      </c>
      <c r="H111" s="419" t="s">
        <v>898</v>
      </c>
      <c r="I111" s="110">
        <v>3</v>
      </c>
      <c r="J111" s="652" t="s">
        <v>2003</v>
      </c>
      <c r="K111" s="539" t="s">
        <v>1937</v>
      </c>
      <c r="L111" s="539" t="s">
        <v>31</v>
      </c>
      <c r="M111" s="539" t="s">
        <v>1937</v>
      </c>
      <c r="N111" s="544">
        <f>35919.9+7710</f>
        <v>43629.9</v>
      </c>
      <c r="O111" s="539"/>
      <c r="P111" s="544">
        <v>35919.9</v>
      </c>
      <c r="Q111" s="539" t="s">
        <v>1883</v>
      </c>
      <c r="R111" s="539" t="s">
        <v>1985</v>
      </c>
    </row>
    <row r="112" spans="1:18" s="332" customFormat="1" ht="42.75" customHeight="1">
      <c r="A112" s="539"/>
      <c r="B112" s="539"/>
      <c r="C112" s="539"/>
      <c r="D112" s="539"/>
      <c r="E112" s="539"/>
      <c r="F112" s="537"/>
      <c r="G112" s="539"/>
      <c r="H112" s="419" t="s">
        <v>44</v>
      </c>
      <c r="I112" s="110">
        <v>30</v>
      </c>
      <c r="J112" s="653"/>
      <c r="K112" s="539"/>
      <c r="L112" s="539"/>
      <c r="M112" s="539"/>
      <c r="N112" s="544"/>
      <c r="O112" s="539"/>
      <c r="P112" s="544"/>
      <c r="Q112" s="539"/>
      <c r="R112" s="539"/>
    </row>
    <row r="113" spans="1:18" s="332" customFormat="1" ht="42" customHeight="1">
      <c r="A113" s="539"/>
      <c r="B113" s="539"/>
      <c r="C113" s="539"/>
      <c r="D113" s="539"/>
      <c r="E113" s="539"/>
      <c r="F113" s="537"/>
      <c r="G113" s="539" t="s">
        <v>324</v>
      </c>
      <c r="H113" s="221" t="s">
        <v>100</v>
      </c>
      <c r="I113" s="397">
        <v>1</v>
      </c>
      <c r="J113" s="653"/>
      <c r="K113" s="539"/>
      <c r="L113" s="539"/>
      <c r="M113" s="539"/>
      <c r="N113" s="544"/>
      <c r="O113" s="539"/>
      <c r="P113" s="544"/>
      <c r="Q113" s="539"/>
      <c r="R113" s="539"/>
    </row>
    <row r="114" spans="1:18" s="332" customFormat="1" ht="50.25" customHeight="1">
      <c r="A114" s="539"/>
      <c r="B114" s="539"/>
      <c r="C114" s="539"/>
      <c r="D114" s="539"/>
      <c r="E114" s="539"/>
      <c r="F114" s="537"/>
      <c r="G114" s="539"/>
      <c r="H114" s="221" t="s">
        <v>44</v>
      </c>
      <c r="I114" s="397">
        <v>30</v>
      </c>
      <c r="J114" s="653"/>
      <c r="K114" s="539"/>
      <c r="L114" s="539"/>
      <c r="M114" s="539"/>
      <c r="N114" s="544"/>
      <c r="O114" s="539"/>
      <c r="P114" s="544"/>
      <c r="Q114" s="539"/>
      <c r="R114" s="539"/>
    </row>
    <row r="115" spans="1:18" s="332" customFormat="1" ht="45.75" customHeight="1">
      <c r="A115" s="539"/>
      <c r="B115" s="539"/>
      <c r="C115" s="539"/>
      <c r="D115" s="539"/>
      <c r="E115" s="539"/>
      <c r="F115" s="537"/>
      <c r="G115" s="539"/>
      <c r="H115" s="221" t="s">
        <v>1966</v>
      </c>
      <c r="I115" s="397">
        <v>5</v>
      </c>
      <c r="J115" s="653"/>
      <c r="K115" s="539"/>
      <c r="L115" s="539"/>
      <c r="M115" s="539"/>
      <c r="N115" s="544"/>
      <c r="O115" s="539"/>
      <c r="P115" s="544"/>
      <c r="Q115" s="539"/>
      <c r="R115" s="539"/>
    </row>
    <row r="116" spans="1:18" s="332" customFormat="1" ht="96.75" customHeight="1">
      <c r="A116" s="539"/>
      <c r="B116" s="539"/>
      <c r="C116" s="539"/>
      <c r="D116" s="539"/>
      <c r="E116" s="539"/>
      <c r="F116" s="538"/>
      <c r="G116" s="397" t="s">
        <v>865</v>
      </c>
      <c r="H116" s="363" t="s">
        <v>1992</v>
      </c>
      <c r="I116" s="397">
        <v>500</v>
      </c>
      <c r="J116" s="654"/>
      <c r="K116" s="539"/>
      <c r="L116" s="539"/>
      <c r="M116" s="539"/>
      <c r="N116" s="544"/>
      <c r="O116" s="539"/>
      <c r="P116" s="544"/>
      <c r="Q116" s="539"/>
      <c r="R116" s="539"/>
    </row>
    <row r="117" spans="1:18" s="332" customFormat="1" ht="42.75" customHeight="1">
      <c r="A117" s="539">
        <v>35</v>
      </c>
      <c r="B117" s="539" t="s">
        <v>135</v>
      </c>
      <c r="C117" s="539" t="s">
        <v>1467</v>
      </c>
      <c r="D117" s="536">
        <v>13</v>
      </c>
      <c r="E117" s="536" t="s">
        <v>2004</v>
      </c>
      <c r="F117" s="536" t="s">
        <v>2005</v>
      </c>
      <c r="G117" s="539" t="s">
        <v>556</v>
      </c>
      <c r="H117" s="221" t="s">
        <v>84</v>
      </c>
      <c r="I117" s="85">
        <v>30</v>
      </c>
      <c r="J117" s="536" t="s">
        <v>2006</v>
      </c>
      <c r="K117" s="651" t="s">
        <v>1937</v>
      </c>
      <c r="L117" s="539" t="s">
        <v>30</v>
      </c>
      <c r="M117" s="539" t="s">
        <v>1937</v>
      </c>
      <c r="N117" s="544">
        <f>47360+10794</f>
        <v>58154</v>
      </c>
      <c r="O117" s="539"/>
      <c r="P117" s="544">
        <v>47360</v>
      </c>
      <c r="Q117" s="539" t="s">
        <v>1883</v>
      </c>
      <c r="R117" s="539" t="s">
        <v>2007</v>
      </c>
    </row>
    <row r="118" spans="1:18" s="332" customFormat="1" ht="66.75" customHeight="1">
      <c r="A118" s="539"/>
      <c r="B118" s="539"/>
      <c r="C118" s="539"/>
      <c r="D118" s="537"/>
      <c r="E118" s="537"/>
      <c r="F118" s="537"/>
      <c r="G118" s="539"/>
      <c r="H118" s="221" t="s">
        <v>2008</v>
      </c>
      <c r="I118" s="85" t="s">
        <v>2009</v>
      </c>
      <c r="J118" s="537"/>
      <c r="K118" s="651"/>
      <c r="L118" s="539"/>
      <c r="M118" s="539"/>
      <c r="N118" s="544"/>
      <c r="O118" s="539"/>
      <c r="P118" s="544"/>
      <c r="Q118" s="539"/>
      <c r="R118" s="539"/>
    </row>
    <row r="119" spans="1:18" s="332" customFormat="1" ht="66.75" customHeight="1">
      <c r="A119" s="539"/>
      <c r="B119" s="539"/>
      <c r="C119" s="539"/>
      <c r="D119" s="537"/>
      <c r="E119" s="537"/>
      <c r="F119" s="537"/>
      <c r="G119" s="539"/>
      <c r="H119" s="221" t="s">
        <v>2010</v>
      </c>
      <c r="I119" s="85">
        <v>1500</v>
      </c>
      <c r="J119" s="537"/>
      <c r="K119" s="651"/>
      <c r="L119" s="539"/>
      <c r="M119" s="539"/>
      <c r="N119" s="544"/>
      <c r="O119" s="539"/>
      <c r="P119" s="544"/>
      <c r="Q119" s="539"/>
      <c r="R119" s="539"/>
    </row>
    <row r="120" spans="1:18" s="332" customFormat="1" ht="63.75" customHeight="1">
      <c r="A120" s="539"/>
      <c r="B120" s="539"/>
      <c r="C120" s="539"/>
      <c r="D120" s="537"/>
      <c r="E120" s="537"/>
      <c r="F120" s="537"/>
      <c r="G120" s="539"/>
      <c r="H120" s="221" t="s">
        <v>1925</v>
      </c>
      <c r="I120" s="85">
        <v>1</v>
      </c>
      <c r="J120" s="537"/>
      <c r="K120" s="651"/>
      <c r="L120" s="539"/>
      <c r="M120" s="539"/>
      <c r="N120" s="544"/>
      <c r="O120" s="539"/>
      <c r="P120" s="544"/>
      <c r="Q120" s="539"/>
      <c r="R120" s="539"/>
    </row>
    <row r="121" spans="1:18" s="332" customFormat="1" ht="57.75" customHeight="1">
      <c r="A121" s="539"/>
      <c r="B121" s="539"/>
      <c r="C121" s="539"/>
      <c r="D121" s="537"/>
      <c r="E121" s="537"/>
      <c r="F121" s="537"/>
      <c r="G121" s="397" t="s">
        <v>865</v>
      </c>
      <c r="H121" s="221" t="s">
        <v>1992</v>
      </c>
      <c r="I121" s="85">
        <v>1000</v>
      </c>
      <c r="J121" s="537"/>
      <c r="K121" s="651"/>
      <c r="L121" s="539"/>
      <c r="M121" s="539"/>
      <c r="N121" s="544"/>
      <c r="O121" s="539"/>
      <c r="P121" s="544"/>
      <c r="Q121" s="539"/>
      <c r="R121" s="539"/>
    </row>
    <row r="122" spans="1:18" s="332" customFormat="1" ht="72.75" customHeight="1">
      <c r="A122" s="539"/>
      <c r="B122" s="539"/>
      <c r="C122" s="539"/>
      <c r="D122" s="537"/>
      <c r="E122" s="537"/>
      <c r="F122" s="537"/>
      <c r="G122" s="536" t="s">
        <v>324</v>
      </c>
      <c r="H122" s="221" t="s">
        <v>100</v>
      </c>
      <c r="I122" s="85">
        <v>1</v>
      </c>
      <c r="J122" s="537" t="s">
        <v>2011</v>
      </c>
      <c r="K122" s="651"/>
      <c r="L122" s="539"/>
      <c r="M122" s="539"/>
      <c r="N122" s="544"/>
      <c r="O122" s="539"/>
      <c r="P122" s="544"/>
      <c r="Q122" s="539"/>
      <c r="R122" s="539"/>
    </row>
    <row r="123" spans="1:18" s="332" customFormat="1" ht="64.5" customHeight="1">
      <c r="A123" s="539"/>
      <c r="B123" s="539"/>
      <c r="C123" s="539"/>
      <c r="D123" s="537"/>
      <c r="E123" s="537"/>
      <c r="F123" s="537"/>
      <c r="G123" s="537"/>
      <c r="H123" s="221" t="s">
        <v>44</v>
      </c>
      <c r="I123" s="85">
        <v>20</v>
      </c>
      <c r="J123" s="537"/>
      <c r="K123" s="651"/>
      <c r="L123" s="539"/>
      <c r="M123" s="539"/>
      <c r="N123" s="544"/>
      <c r="O123" s="539"/>
      <c r="P123" s="544"/>
      <c r="Q123" s="539"/>
      <c r="R123" s="539"/>
    </row>
    <row r="124" spans="1:18" s="332" customFormat="1" ht="188.25" customHeight="1">
      <c r="A124" s="539"/>
      <c r="B124" s="539"/>
      <c r="C124" s="539"/>
      <c r="D124" s="538"/>
      <c r="E124" s="538"/>
      <c r="F124" s="538"/>
      <c r="G124" s="538"/>
      <c r="H124" s="397" t="s">
        <v>2012</v>
      </c>
      <c r="I124" s="85">
        <v>10</v>
      </c>
      <c r="J124" s="538"/>
      <c r="K124" s="651"/>
      <c r="L124" s="539"/>
      <c r="M124" s="539"/>
      <c r="N124" s="544"/>
      <c r="O124" s="539"/>
      <c r="P124" s="544"/>
      <c r="Q124" s="539"/>
      <c r="R124" s="539"/>
    </row>
    <row r="125" spans="1:18" s="332" customFormat="1" ht="27.75" customHeight="1">
      <c r="A125" s="539">
        <v>36</v>
      </c>
      <c r="B125" s="536">
        <v>6</v>
      </c>
      <c r="C125" s="536">
        <v>1</v>
      </c>
      <c r="D125" s="536">
        <v>13</v>
      </c>
      <c r="E125" s="536" t="s">
        <v>2013</v>
      </c>
      <c r="F125" s="536" t="s">
        <v>2014</v>
      </c>
      <c r="G125" s="536" t="s">
        <v>324</v>
      </c>
      <c r="H125" s="397" t="s">
        <v>100</v>
      </c>
      <c r="I125" s="85">
        <v>1</v>
      </c>
      <c r="J125" s="536" t="s">
        <v>2015</v>
      </c>
      <c r="K125" s="555" t="s">
        <v>1937</v>
      </c>
      <c r="L125" s="536" t="s">
        <v>31</v>
      </c>
      <c r="M125" s="536" t="s">
        <v>1937</v>
      </c>
      <c r="N125" s="540">
        <v>43081</v>
      </c>
      <c r="O125" s="536"/>
      <c r="P125" s="540">
        <v>26281</v>
      </c>
      <c r="Q125" s="536" t="s">
        <v>2016</v>
      </c>
      <c r="R125" s="536" t="s">
        <v>2017</v>
      </c>
    </row>
    <row r="126" spans="1:18" s="332" customFormat="1" ht="44.25" customHeight="1">
      <c r="A126" s="539"/>
      <c r="B126" s="537"/>
      <c r="C126" s="537"/>
      <c r="D126" s="537"/>
      <c r="E126" s="537"/>
      <c r="F126" s="537"/>
      <c r="G126" s="537"/>
      <c r="H126" s="397" t="s">
        <v>1999</v>
      </c>
      <c r="I126" s="190" t="s">
        <v>2018</v>
      </c>
      <c r="J126" s="537"/>
      <c r="K126" s="556"/>
      <c r="L126" s="537"/>
      <c r="M126" s="537"/>
      <c r="N126" s="541"/>
      <c r="O126" s="537"/>
      <c r="P126" s="541"/>
      <c r="Q126" s="537"/>
      <c r="R126" s="537"/>
    </row>
    <row r="127" spans="1:18" s="332" customFormat="1" ht="30" customHeight="1">
      <c r="A127" s="539"/>
      <c r="B127" s="537"/>
      <c r="C127" s="537"/>
      <c r="D127" s="537"/>
      <c r="E127" s="537"/>
      <c r="F127" s="537"/>
      <c r="G127" s="538"/>
      <c r="H127" s="85" t="s">
        <v>1966</v>
      </c>
      <c r="I127" s="85" t="s">
        <v>2019</v>
      </c>
      <c r="J127" s="537" t="s">
        <v>2020</v>
      </c>
      <c r="K127" s="556"/>
      <c r="L127" s="537"/>
      <c r="M127" s="537"/>
      <c r="N127" s="541"/>
      <c r="O127" s="537"/>
      <c r="P127" s="541"/>
      <c r="Q127" s="537"/>
      <c r="R127" s="537"/>
    </row>
    <row r="128" spans="1:18" s="332" customFormat="1" ht="29.25" customHeight="1">
      <c r="A128" s="539"/>
      <c r="B128" s="537"/>
      <c r="C128" s="537"/>
      <c r="D128" s="537"/>
      <c r="E128" s="537"/>
      <c r="F128" s="537"/>
      <c r="G128" s="536" t="s">
        <v>2021</v>
      </c>
      <c r="H128" s="85" t="s">
        <v>2022</v>
      </c>
      <c r="I128" s="85">
        <v>20</v>
      </c>
      <c r="J128" s="537"/>
      <c r="K128" s="556"/>
      <c r="L128" s="537"/>
      <c r="M128" s="537"/>
      <c r="N128" s="541"/>
      <c r="O128" s="537"/>
      <c r="P128" s="541"/>
      <c r="Q128" s="537"/>
      <c r="R128" s="537"/>
    </row>
    <row r="129" spans="1:18" s="332" customFormat="1" ht="37.5" customHeight="1">
      <c r="A129" s="539"/>
      <c r="B129" s="537"/>
      <c r="C129" s="537"/>
      <c r="D129" s="537"/>
      <c r="E129" s="537"/>
      <c r="F129" s="537"/>
      <c r="G129" s="537"/>
      <c r="H129" s="397" t="s">
        <v>2010</v>
      </c>
      <c r="I129" s="85">
        <v>500</v>
      </c>
      <c r="J129" s="537"/>
      <c r="K129" s="556"/>
      <c r="L129" s="537"/>
      <c r="M129" s="537"/>
      <c r="N129" s="541"/>
      <c r="O129" s="537"/>
      <c r="P129" s="541"/>
      <c r="Q129" s="537"/>
      <c r="R129" s="537"/>
    </row>
    <row r="130" spans="1:18" s="332" customFormat="1" ht="59.25" customHeight="1">
      <c r="A130" s="539"/>
      <c r="B130" s="538"/>
      <c r="C130" s="538"/>
      <c r="D130" s="538"/>
      <c r="E130" s="538"/>
      <c r="F130" s="538"/>
      <c r="G130" s="538"/>
      <c r="H130" s="397" t="s">
        <v>2023</v>
      </c>
      <c r="I130" s="85">
        <v>1</v>
      </c>
      <c r="J130" s="538"/>
      <c r="K130" s="557"/>
      <c r="L130" s="538"/>
      <c r="M130" s="538"/>
      <c r="N130" s="542"/>
      <c r="O130" s="538"/>
      <c r="P130" s="542"/>
      <c r="Q130" s="538"/>
      <c r="R130" s="538"/>
    </row>
    <row r="131" spans="1:18" s="137" customFormat="1">
      <c r="F131" s="188"/>
    </row>
    <row r="132" spans="1:18" s="137" customFormat="1">
      <c r="F132" s="188"/>
      <c r="M132" s="527" t="s">
        <v>45</v>
      </c>
      <c r="N132" s="528"/>
      <c r="O132" s="528" t="s">
        <v>46</v>
      </c>
      <c r="P132" s="529"/>
    </row>
    <row r="133" spans="1:18" s="137" customFormat="1">
      <c r="F133" s="188"/>
      <c r="M133" s="138" t="s">
        <v>5524</v>
      </c>
      <c r="N133" s="138" t="s">
        <v>5523</v>
      </c>
      <c r="O133" s="138" t="s">
        <v>5524</v>
      </c>
      <c r="P133" s="138" t="s">
        <v>5523</v>
      </c>
    </row>
    <row r="134" spans="1:18" s="137" customFormat="1">
      <c r="F134" s="188"/>
      <c r="L134" s="139" t="s">
        <v>52</v>
      </c>
      <c r="M134" s="235">
        <v>7</v>
      </c>
      <c r="N134" s="141">
        <v>436707.59</v>
      </c>
      <c r="O134" s="140">
        <v>29</v>
      </c>
      <c r="P134" s="141">
        <f>O11+O16+O18+O20+O22+O24+O26+O28+O30+O35+O39+O40+O44+O46+O50+O52+P75+P81+P83+P85+P89+P95+P97+P103+P105+P108+P111+P117+P125</f>
        <v>632174.49999999988</v>
      </c>
    </row>
    <row r="135" spans="1:18" s="137" customFormat="1">
      <c r="F135" s="188"/>
    </row>
    <row r="136" spans="1:18">
      <c r="F136" s="52"/>
      <c r="N136" s="35"/>
    </row>
    <row r="137" spans="1:18">
      <c r="F137" s="52"/>
    </row>
    <row r="138" spans="1:18">
      <c r="F138" s="52"/>
      <c r="N138" s="35"/>
    </row>
    <row r="139" spans="1:18">
      <c r="F139" s="52"/>
      <c r="N139" s="35"/>
    </row>
    <row r="140" spans="1:18">
      <c r="F140" s="52"/>
    </row>
    <row r="141" spans="1:18">
      <c r="F141" s="52"/>
    </row>
    <row r="142" spans="1:18">
      <c r="F142" s="52"/>
    </row>
    <row r="143" spans="1:18">
      <c r="F143" s="52"/>
    </row>
    <row r="144" spans="1:18">
      <c r="F144" s="52"/>
    </row>
    <row r="145" spans="6:6">
      <c r="F145" s="52"/>
    </row>
    <row r="146" spans="6:6">
      <c r="F146" s="52"/>
    </row>
    <row r="147" spans="6:6">
      <c r="F147" s="52"/>
    </row>
    <row r="148" spans="6:6">
      <c r="F148" s="52"/>
    </row>
    <row r="149" spans="6:6">
      <c r="F149" s="52"/>
    </row>
    <row r="150" spans="6:6">
      <c r="F150" s="52"/>
    </row>
    <row r="151" spans="6:6">
      <c r="F151" s="52"/>
    </row>
    <row r="152" spans="6:6">
      <c r="F152" s="52"/>
    </row>
    <row r="153" spans="6:6">
      <c r="F153" s="52"/>
    </row>
    <row r="154" spans="6:6">
      <c r="F154" s="52"/>
    </row>
    <row r="155" spans="6:6">
      <c r="F155" s="52"/>
    </row>
    <row r="156" spans="6:6">
      <c r="F156" s="52"/>
    </row>
    <row r="157" spans="6:6">
      <c r="F157" s="52"/>
    </row>
    <row r="158" spans="6:6">
      <c r="F158" s="52"/>
    </row>
    <row r="159" spans="6:6">
      <c r="F159" s="52"/>
    </row>
    <row r="160" spans="6:6">
      <c r="F160" s="52"/>
    </row>
    <row r="161" spans="6:6">
      <c r="F161" s="52"/>
    </row>
    <row r="162" spans="6:6">
      <c r="F162" s="52"/>
    </row>
    <row r="163" spans="6:6">
      <c r="F163" s="52"/>
    </row>
    <row r="164" spans="6:6">
      <c r="F164" s="52"/>
    </row>
    <row r="165" spans="6:6">
      <c r="F165" s="52"/>
    </row>
    <row r="166" spans="6:6">
      <c r="F166" s="52"/>
    </row>
    <row r="167" spans="6:6">
      <c r="F167" s="52"/>
    </row>
    <row r="168" spans="6:6">
      <c r="F168" s="52"/>
    </row>
    <row r="169" spans="6:6">
      <c r="F169" s="52"/>
    </row>
    <row r="170" spans="6:6">
      <c r="F170" s="52"/>
    </row>
    <row r="171" spans="6:6">
      <c r="F171" s="52"/>
    </row>
    <row r="172" spans="6:6">
      <c r="F172" s="52"/>
    </row>
    <row r="173" spans="6:6">
      <c r="F173" s="52"/>
    </row>
    <row r="174" spans="6:6">
      <c r="F174" s="52"/>
    </row>
    <row r="175" spans="6:6">
      <c r="F175" s="52"/>
    </row>
    <row r="176" spans="6:6">
      <c r="F176" s="52"/>
    </row>
    <row r="177" spans="6:6">
      <c r="F177" s="52"/>
    </row>
    <row r="178" spans="6:6">
      <c r="F178" s="52"/>
    </row>
    <row r="179" spans="6:6">
      <c r="F179" s="52"/>
    </row>
    <row r="180" spans="6:6">
      <c r="F180" s="52"/>
    </row>
    <row r="181" spans="6:6">
      <c r="F181" s="52"/>
    </row>
    <row r="182" spans="6:6">
      <c r="F182" s="52"/>
    </row>
    <row r="183" spans="6:6">
      <c r="F183" s="52"/>
    </row>
    <row r="184" spans="6:6">
      <c r="F184" s="52"/>
    </row>
    <row r="185" spans="6:6">
      <c r="F185" s="52"/>
    </row>
  </sheetData>
  <mergeCells count="556">
    <mergeCell ref="L117:L124"/>
    <mergeCell ref="M117:M124"/>
    <mergeCell ref="N117:N124"/>
    <mergeCell ref="O117:O124"/>
    <mergeCell ref="P117:P124"/>
    <mergeCell ref="M108:M110"/>
    <mergeCell ref="N108:N110"/>
    <mergeCell ref="O108:O110"/>
    <mergeCell ref="P108:P110"/>
    <mergeCell ref="Q108:Q110"/>
    <mergeCell ref="R108:R110"/>
    <mergeCell ref="L111:L116"/>
    <mergeCell ref="M111:M116"/>
    <mergeCell ref="G113:G115"/>
    <mergeCell ref="N111:N116"/>
    <mergeCell ref="O111:O116"/>
    <mergeCell ref="P111:P116"/>
    <mergeCell ref="Q111:Q116"/>
    <mergeCell ref="R111:R116"/>
    <mergeCell ref="O103:O104"/>
    <mergeCell ref="P103:P104"/>
    <mergeCell ref="Q103:Q104"/>
    <mergeCell ref="R103:R104"/>
    <mergeCell ref="A105:A107"/>
    <mergeCell ref="B105:B107"/>
    <mergeCell ref="C105:C107"/>
    <mergeCell ref="D105:D107"/>
    <mergeCell ref="E105:E107"/>
    <mergeCell ref="F105:F107"/>
    <mergeCell ref="G105:G106"/>
    <mergeCell ref="J105:J107"/>
    <mergeCell ref="K105:K107"/>
    <mergeCell ref="L105:L107"/>
    <mergeCell ref="M105:M107"/>
    <mergeCell ref="N105:N107"/>
    <mergeCell ref="O105:O107"/>
    <mergeCell ref="P105:P107"/>
    <mergeCell ref="Q105:Q107"/>
    <mergeCell ref="R105:R107"/>
    <mergeCell ref="D103:D104"/>
    <mergeCell ref="E103:E104"/>
    <mergeCell ref="F103:F104"/>
    <mergeCell ref="G103:G104"/>
    <mergeCell ref="Q97:Q102"/>
    <mergeCell ref="R97:R102"/>
    <mergeCell ref="G101:G102"/>
    <mergeCell ref="A97:A102"/>
    <mergeCell ref="B97:B102"/>
    <mergeCell ref="C97:C102"/>
    <mergeCell ref="D97:D102"/>
    <mergeCell ref="E97:E102"/>
    <mergeCell ref="F97:F102"/>
    <mergeCell ref="A83:A84"/>
    <mergeCell ref="A89:A94"/>
    <mergeCell ref="L89:L94"/>
    <mergeCell ref="M89:M94"/>
    <mergeCell ref="N89:N94"/>
    <mergeCell ref="O89:O94"/>
    <mergeCell ref="P89:P94"/>
    <mergeCell ref="G97:G100"/>
    <mergeCell ref="J97:J102"/>
    <mergeCell ref="K97:K102"/>
    <mergeCell ref="L97:L102"/>
    <mergeCell ref="M97:M102"/>
    <mergeCell ref="N97:N102"/>
    <mergeCell ref="O97:O102"/>
    <mergeCell ref="P97:P102"/>
    <mergeCell ref="P83:P84"/>
    <mergeCell ref="Q83:Q84"/>
    <mergeCell ref="R83:R84"/>
    <mergeCell ref="G85:G88"/>
    <mergeCell ref="G83:G84"/>
    <mergeCell ref="K83:K84"/>
    <mergeCell ref="L83:L84"/>
    <mergeCell ref="M83:M84"/>
    <mergeCell ref="N83:N84"/>
    <mergeCell ref="O83:O84"/>
    <mergeCell ref="J81:J82"/>
    <mergeCell ref="K81:K82"/>
    <mergeCell ref="L81:L82"/>
    <mergeCell ref="M81:M82"/>
    <mergeCell ref="B89:B94"/>
    <mergeCell ref="C89:C94"/>
    <mergeCell ref="D89:D94"/>
    <mergeCell ref="E89:E94"/>
    <mergeCell ref="F89:F94"/>
    <mergeCell ref="G89:G91"/>
    <mergeCell ref="J89:J91"/>
    <mergeCell ref="K89:K94"/>
    <mergeCell ref="D81:D82"/>
    <mergeCell ref="E81:E82"/>
    <mergeCell ref="F81:F82"/>
    <mergeCell ref="B83:B84"/>
    <mergeCell ref="C83:C84"/>
    <mergeCell ref="D83:D84"/>
    <mergeCell ref="E83:E84"/>
    <mergeCell ref="F83:F84"/>
    <mergeCell ref="G81:G82"/>
    <mergeCell ref="A75:A80"/>
    <mergeCell ref="B75:B80"/>
    <mergeCell ref="C75:C80"/>
    <mergeCell ref="D75:D80"/>
    <mergeCell ref="E75:E80"/>
    <mergeCell ref="F75:F80"/>
    <mergeCell ref="G75:G77"/>
    <mergeCell ref="J75:J80"/>
    <mergeCell ref="K75:K80"/>
    <mergeCell ref="L75:L80"/>
    <mergeCell ref="M75:M80"/>
    <mergeCell ref="N75:N80"/>
    <mergeCell ref="O75:O80"/>
    <mergeCell ref="P75:P80"/>
    <mergeCell ref="Q75:Q80"/>
    <mergeCell ref="R75:R80"/>
    <mergeCell ref="G78:G80"/>
    <mergeCell ref="M65:M69"/>
    <mergeCell ref="N65:N69"/>
    <mergeCell ref="O65:O69"/>
    <mergeCell ref="P65:P69"/>
    <mergeCell ref="Q65:Q69"/>
    <mergeCell ref="R65:R69"/>
    <mergeCell ref="J66:J69"/>
    <mergeCell ref="R70:R74"/>
    <mergeCell ref="A65:A69"/>
    <mergeCell ref="B65:B69"/>
    <mergeCell ref="C65:C69"/>
    <mergeCell ref="D65:D69"/>
    <mergeCell ref="E65:E69"/>
    <mergeCell ref="F65:F69"/>
    <mergeCell ref="G65:G69"/>
    <mergeCell ref="K65:K69"/>
    <mergeCell ref="L65:L69"/>
    <mergeCell ref="L56:L58"/>
    <mergeCell ref="M56:M58"/>
    <mergeCell ref="N56:N58"/>
    <mergeCell ref="O56:O58"/>
    <mergeCell ref="P56:P58"/>
    <mergeCell ref="Q56:Q58"/>
    <mergeCell ref="R56:R58"/>
    <mergeCell ref="A44:A45"/>
    <mergeCell ref="B44:B45"/>
    <mergeCell ref="C44:C45"/>
    <mergeCell ref="D44:D45"/>
    <mergeCell ref="E44:E45"/>
    <mergeCell ref="F44:F45"/>
    <mergeCell ref="R44:R45"/>
    <mergeCell ref="L46:L49"/>
    <mergeCell ref="M46:M49"/>
    <mergeCell ref="N46:N49"/>
    <mergeCell ref="O46:O49"/>
    <mergeCell ref="P46:P49"/>
    <mergeCell ref="Q46:Q49"/>
    <mergeCell ref="R46:R49"/>
    <mergeCell ref="A46:A49"/>
    <mergeCell ref="B46:B49"/>
    <mergeCell ref="C46:C49"/>
    <mergeCell ref="D46:D49"/>
    <mergeCell ref="E46:E49"/>
    <mergeCell ref="F46:F49"/>
    <mergeCell ref="G46:G49"/>
    <mergeCell ref="J46:J49"/>
    <mergeCell ref="K46:K49"/>
    <mergeCell ref="G44:G45"/>
    <mergeCell ref="P30:P34"/>
    <mergeCell ref="Q30:Q34"/>
    <mergeCell ref="L40:L43"/>
    <mergeCell ref="M40:M43"/>
    <mergeCell ref="N40:N43"/>
    <mergeCell ref="O40:O43"/>
    <mergeCell ref="P40:P43"/>
    <mergeCell ref="Q40:Q43"/>
    <mergeCell ref="R30:R34"/>
    <mergeCell ref="M35:M38"/>
    <mergeCell ref="N35:N38"/>
    <mergeCell ref="O35:O38"/>
    <mergeCell ref="P35:P38"/>
    <mergeCell ref="J35:J38"/>
    <mergeCell ref="K35:K38"/>
    <mergeCell ref="L35:L38"/>
    <mergeCell ref="Q35:Q38"/>
    <mergeCell ref="R35:R38"/>
    <mergeCell ref="E26:E27"/>
    <mergeCell ref="F26:F27"/>
    <mergeCell ref="G26:G27"/>
    <mergeCell ref="J26:J27"/>
    <mergeCell ref="K26:K27"/>
    <mergeCell ref="A35:A38"/>
    <mergeCell ref="M30:M34"/>
    <mergeCell ref="N30:N34"/>
    <mergeCell ref="O30:O34"/>
    <mergeCell ref="F30:F34"/>
    <mergeCell ref="G30:G34"/>
    <mergeCell ref="J30:J34"/>
    <mergeCell ref="K30:K34"/>
    <mergeCell ref="L30:L34"/>
    <mergeCell ref="A30:A34"/>
    <mergeCell ref="B30:B34"/>
    <mergeCell ref="C30:C34"/>
    <mergeCell ref="D30:D34"/>
    <mergeCell ref="E30:E34"/>
    <mergeCell ref="N11:N15"/>
    <mergeCell ref="O11:O15"/>
    <mergeCell ref="A18:A19"/>
    <mergeCell ref="B18:B19"/>
    <mergeCell ref="C18:C19"/>
    <mergeCell ref="D18:D19"/>
    <mergeCell ref="E18:E19"/>
    <mergeCell ref="F18:F19"/>
    <mergeCell ref="G18:G19"/>
    <mergeCell ref="J18:J19"/>
    <mergeCell ref="K18:K19"/>
    <mergeCell ref="L18:L19"/>
    <mergeCell ref="M18:M19"/>
    <mergeCell ref="N18:N19"/>
    <mergeCell ref="O18:O19"/>
    <mergeCell ref="G8:G9"/>
    <mergeCell ref="J8:J9"/>
    <mergeCell ref="Q8:Q9"/>
    <mergeCell ref="Q4:Q5"/>
    <mergeCell ref="R4:R5"/>
    <mergeCell ref="G4:G5"/>
    <mergeCell ref="H4:I4"/>
    <mergeCell ref="J4:J5"/>
    <mergeCell ref="K4:L4"/>
    <mergeCell ref="M4:N4"/>
    <mergeCell ref="O4:P4"/>
    <mergeCell ref="R8:R9"/>
    <mergeCell ref="K8:K9"/>
    <mergeCell ref="L8:L9"/>
    <mergeCell ref="M8:M9"/>
    <mergeCell ref="N8:N9"/>
    <mergeCell ref="O8:O9"/>
    <mergeCell ref="P8:P9"/>
    <mergeCell ref="A4:A5"/>
    <mergeCell ref="B4:B5"/>
    <mergeCell ref="C4:C5"/>
    <mergeCell ref="D4:D5"/>
    <mergeCell ref="E4:E5"/>
    <mergeCell ref="F4:F5"/>
    <mergeCell ref="A11:A15"/>
    <mergeCell ref="B11:B15"/>
    <mergeCell ref="C11:C15"/>
    <mergeCell ref="D11:D15"/>
    <mergeCell ref="E11:E15"/>
    <mergeCell ref="F11:F15"/>
    <mergeCell ref="D8:D9"/>
    <mergeCell ref="E8:E9"/>
    <mergeCell ref="F8:F9"/>
    <mergeCell ref="A8:A9"/>
    <mergeCell ref="B8:B9"/>
    <mergeCell ref="C8:C9"/>
    <mergeCell ref="P11:P15"/>
    <mergeCell ref="Q11:Q15"/>
    <mergeCell ref="R11:R15"/>
    <mergeCell ref="A16:A17"/>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G11:G15"/>
    <mergeCell ref="J11:J15"/>
    <mergeCell ref="K11:K15"/>
    <mergeCell ref="L11:L15"/>
    <mergeCell ref="M11:M15"/>
    <mergeCell ref="R18:R19"/>
    <mergeCell ref="A20:A21"/>
    <mergeCell ref="B20:B21"/>
    <mergeCell ref="C20:C21"/>
    <mergeCell ref="D20:D21"/>
    <mergeCell ref="E20:E21"/>
    <mergeCell ref="F20:F21"/>
    <mergeCell ref="G20:G21"/>
    <mergeCell ref="J20:J21"/>
    <mergeCell ref="K20:K21"/>
    <mergeCell ref="L20:L21"/>
    <mergeCell ref="M20:M21"/>
    <mergeCell ref="N20:N21"/>
    <mergeCell ref="O20:O21"/>
    <mergeCell ref="P20:P21"/>
    <mergeCell ref="Q20:Q21"/>
    <mergeCell ref="R20:R21"/>
    <mergeCell ref="P18:P19"/>
    <mergeCell ref="Q18:Q19"/>
    <mergeCell ref="Q22:Q23"/>
    <mergeCell ref="R22:R23"/>
    <mergeCell ref="A24:A25"/>
    <mergeCell ref="B24:B25"/>
    <mergeCell ref="C24:C25"/>
    <mergeCell ref="D24:D25"/>
    <mergeCell ref="E24:E25"/>
    <mergeCell ref="F24:F25"/>
    <mergeCell ref="G24:G25"/>
    <mergeCell ref="J24:J25"/>
    <mergeCell ref="K24:K25"/>
    <mergeCell ref="L24:L25"/>
    <mergeCell ref="M24:M25"/>
    <mergeCell ref="N24:N25"/>
    <mergeCell ref="O24:O25"/>
    <mergeCell ref="P24:P25"/>
    <mergeCell ref="Q24:Q25"/>
    <mergeCell ref="R24:R25"/>
    <mergeCell ref="A22:A23"/>
    <mergeCell ref="B22:B23"/>
    <mergeCell ref="C22:C23"/>
    <mergeCell ref="D22:D23"/>
    <mergeCell ref="E22:E23"/>
    <mergeCell ref="F22:F23"/>
    <mergeCell ref="O22:O23"/>
    <mergeCell ref="P22:P23"/>
    <mergeCell ref="G22:G23"/>
    <mergeCell ref="J22:J23"/>
    <mergeCell ref="K22:K23"/>
    <mergeCell ref="L22:L23"/>
    <mergeCell ref="M22:M23"/>
    <mergeCell ref="N22:N23"/>
    <mergeCell ref="L26:L27"/>
    <mergeCell ref="M26:M27"/>
    <mergeCell ref="N26:N27"/>
    <mergeCell ref="O26:O27"/>
    <mergeCell ref="P26:P27"/>
    <mergeCell ref="R26:R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A26:A27"/>
    <mergeCell ref="B26:B27"/>
    <mergeCell ref="Q26:Q27"/>
    <mergeCell ref="C26:C27"/>
    <mergeCell ref="D26:D27"/>
    <mergeCell ref="A40:A43"/>
    <mergeCell ref="B40:B43"/>
    <mergeCell ref="C40:C43"/>
    <mergeCell ref="D40:D43"/>
    <mergeCell ref="E40:E43"/>
    <mergeCell ref="F40:F43"/>
    <mergeCell ref="G40:G43"/>
    <mergeCell ref="J40:J43"/>
    <mergeCell ref="K40:K43"/>
    <mergeCell ref="B35:B38"/>
    <mergeCell ref="C35:C38"/>
    <mergeCell ref="D35:D38"/>
    <mergeCell ref="E35:E38"/>
    <mergeCell ref="F35:F38"/>
    <mergeCell ref="G35:G38"/>
    <mergeCell ref="J44:J45"/>
    <mergeCell ref="K44:K45"/>
    <mergeCell ref="L44:L45"/>
    <mergeCell ref="M50:M51"/>
    <mergeCell ref="N50:N51"/>
    <mergeCell ref="O50:O51"/>
    <mergeCell ref="P50:P51"/>
    <mergeCell ref="Q50:Q51"/>
    <mergeCell ref="J50:J51"/>
    <mergeCell ref="K50:K51"/>
    <mergeCell ref="R50:R51"/>
    <mergeCell ref="R40:R43"/>
    <mergeCell ref="M44:M45"/>
    <mergeCell ref="N44:N45"/>
    <mergeCell ref="O44:O45"/>
    <mergeCell ref="P44:P45"/>
    <mergeCell ref="Q44:Q45"/>
    <mergeCell ref="L52:L55"/>
    <mergeCell ref="M52:M55"/>
    <mergeCell ref="N52:N55"/>
    <mergeCell ref="O52:O55"/>
    <mergeCell ref="P52:P55"/>
    <mergeCell ref="Q52:Q55"/>
    <mergeCell ref="R52:R55"/>
    <mergeCell ref="A50:A51"/>
    <mergeCell ref="B50:B51"/>
    <mergeCell ref="C50:C51"/>
    <mergeCell ref="D50:D51"/>
    <mergeCell ref="E50:E51"/>
    <mergeCell ref="F50:F51"/>
    <mergeCell ref="G50:G51"/>
    <mergeCell ref="A52:A55"/>
    <mergeCell ref="B52:B55"/>
    <mergeCell ref="C52:C55"/>
    <mergeCell ref="D52:D55"/>
    <mergeCell ref="E52:E55"/>
    <mergeCell ref="F52:F55"/>
    <mergeCell ref="G52:G55"/>
    <mergeCell ref="J52:J55"/>
    <mergeCell ref="K52:K55"/>
    <mergeCell ref="L50:L51"/>
    <mergeCell ref="E56:E58"/>
    <mergeCell ref="F56:F58"/>
    <mergeCell ref="G56:G58"/>
    <mergeCell ref="J56:J58"/>
    <mergeCell ref="K56:K58"/>
    <mergeCell ref="A56:A58"/>
    <mergeCell ref="B56:B58"/>
    <mergeCell ref="C56:C58"/>
    <mergeCell ref="D56:D58"/>
    <mergeCell ref="A59:A64"/>
    <mergeCell ref="B59:B64"/>
    <mergeCell ref="C59:C64"/>
    <mergeCell ref="D59:D64"/>
    <mergeCell ref="E59:E64"/>
    <mergeCell ref="F59:F64"/>
    <mergeCell ref="G59:G64"/>
    <mergeCell ref="J59:J64"/>
    <mergeCell ref="K59:K64"/>
    <mergeCell ref="L59:L64"/>
    <mergeCell ref="M59:M64"/>
    <mergeCell ref="N59:N64"/>
    <mergeCell ref="O59:O64"/>
    <mergeCell ref="P59:P64"/>
    <mergeCell ref="Q59:Q64"/>
    <mergeCell ref="R59:R64"/>
    <mergeCell ref="A70:A74"/>
    <mergeCell ref="B70:B74"/>
    <mergeCell ref="C70:C74"/>
    <mergeCell ref="D70:D74"/>
    <mergeCell ref="E70:E74"/>
    <mergeCell ref="F70:F74"/>
    <mergeCell ref="G70:G74"/>
    <mergeCell ref="H70:H72"/>
    <mergeCell ref="I70:I72"/>
    <mergeCell ref="J70:J74"/>
    <mergeCell ref="K70:K74"/>
    <mergeCell ref="L70:L74"/>
    <mergeCell ref="M70:M74"/>
    <mergeCell ref="N70:N74"/>
    <mergeCell ref="O70:O74"/>
    <mergeCell ref="P70:P74"/>
    <mergeCell ref="Q70:Q74"/>
    <mergeCell ref="N81:N82"/>
    <mergeCell ref="O81:O82"/>
    <mergeCell ref="P81:P82"/>
    <mergeCell ref="Q81:Q82"/>
    <mergeCell ref="R81:R82"/>
    <mergeCell ref="J83:J84"/>
    <mergeCell ref="A85:A88"/>
    <mergeCell ref="B85:B88"/>
    <mergeCell ref="C85:C88"/>
    <mergeCell ref="D85:D88"/>
    <mergeCell ref="E85:E88"/>
    <mergeCell ref="F85:F88"/>
    <mergeCell ref="J85:J88"/>
    <mergeCell ref="K85:K88"/>
    <mergeCell ref="L85:L88"/>
    <mergeCell ref="M85:M88"/>
    <mergeCell ref="N85:N88"/>
    <mergeCell ref="O85:O88"/>
    <mergeCell ref="P85:P88"/>
    <mergeCell ref="Q85:Q88"/>
    <mergeCell ref="R85:R88"/>
    <mergeCell ref="A81:A82"/>
    <mergeCell ref="B81:B82"/>
    <mergeCell ref="C81:C82"/>
    <mergeCell ref="Q89:Q94"/>
    <mergeCell ref="R89:R94"/>
    <mergeCell ref="G92:G94"/>
    <mergeCell ref="J92:J94"/>
    <mergeCell ref="A95:A96"/>
    <mergeCell ref="B95:B96"/>
    <mergeCell ref="C95:C96"/>
    <mergeCell ref="D95:D96"/>
    <mergeCell ref="E95:E96"/>
    <mergeCell ref="F95:F96"/>
    <mergeCell ref="G95:G96"/>
    <mergeCell ref="K95:K96"/>
    <mergeCell ref="L95:L96"/>
    <mergeCell ref="M95:M96"/>
    <mergeCell ref="N95:N96"/>
    <mergeCell ref="O95:O96"/>
    <mergeCell ref="P95:P96"/>
    <mergeCell ref="Q95:Q96"/>
    <mergeCell ref="R95:R96"/>
    <mergeCell ref="J103:J104"/>
    <mergeCell ref="K103:K104"/>
    <mergeCell ref="L103:L104"/>
    <mergeCell ref="M103:M104"/>
    <mergeCell ref="N103:N104"/>
    <mergeCell ref="A108:A110"/>
    <mergeCell ref="B108:B110"/>
    <mergeCell ref="C108:C110"/>
    <mergeCell ref="D108:D110"/>
    <mergeCell ref="E108:E110"/>
    <mergeCell ref="F108:F110"/>
    <mergeCell ref="G108:G110"/>
    <mergeCell ref="K108:K110"/>
    <mergeCell ref="L108:L110"/>
    <mergeCell ref="J109:J110"/>
    <mergeCell ref="A103:A104"/>
    <mergeCell ref="B103:B104"/>
    <mergeCell ref="C103:C104"/>
    <mergeCell ref="A111:A116"/>
    <mergeCell ref="B111:B116"/>
    <mergeCell ref="C111:C116"/>
    <mergeCell ref="D111:D116"/>
    <mergeCell ref="E111:E116"/>
    <mergeCell ref="F111:F116"/>
    <mergeCell ref="G111:G112"/>
    <mergeCell ref="J111:J116"/>
    <mergeCell ref="K111:K116"/>
    <mergeCell ref="A117:A124"/>
    <mergeCell ref="B117:B124"/>
    <mergeCell ref="C117:C124"/>
    <mergeCell ref="D117:D124"/>
    <mergeCell ref="E117:E124"/>
    <mergeCell ref="F117:F124"/>
    <mergeCell ref="G117:G120"/>
    <mergeCell ref="J117:J121"/>
    <mergeCell ref="K117:K124"/>
    <mergeCell ref="M132:N132"/>
    <mergeCell ref="O132:P132"/>
    <mergeCell ref="Q117:Q124"/>
    <mergeCell ref="R117:R124"/>
    <mergeCell ref="G122:G124"/>
    <mergeCell ref="J122:J124"/>
    <mergeCell ref="A125:A130"/>
    <mergeCell ref="B125:B130"/>
    <mergeCell ref="C125:C130"/>
    <mergeCell ref="D125:D130"/>
    <mergeCell ref="E125:E130"/>
    <mergeCell ref="F125:F130"/>
    <mergeCell ref="G125:G127"/>
    <mergeCell ref="J125:J126"/>
    <mergeCell ref="K125:K130"/>
    <mergeCell ref="L125:L130"/>
    <mergeCell ref="M125:M130"/>
    <mergeCell ref="N125:N130"/>
    <mergeCell ref="O125:O130"/>
    <mergeCell ref="P125:P130"/>
    <mergeCell ref="Q125:Q130"/>
    <mergeCell ref="R125:R130"/>
    <mergeCell ref="J127:J130"/>
    <mergeCell ref="G128:G130"/>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dimension ref="A2:R59"/>
  <sheetViews>
    <sheetView topLeftCell="A55"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5736</v>
      </c>
    </row>
    <row r="4" spans="1:18" s="13" customFormat="1" ht="47.25" customHeight="1">
      <c r="A4" s="560" t="s">
        <v>0</v>
      </c>
      <c r="B4" s="562" t="s">
        <v>1</v>
      </c>
      <c r="C4" s="562" t="s">
        <v>2</v>
      </c>
      <c r="D4" s="562" t="s">
        <v>3</v>
      </c>
      <c r="E4" s="560" t="s">
        <v>4</v>
      </c>
      <c r="F4" s="560" t="s">
        <v>5</v>
      </c>
      <c r="G4" s="560" t="s">
        <v>6</v>
      </c>
      <c r="H4" s="568" t="s">
        <v>7</v>
      </c>
      <c r="I4" s="576"/>
      <c r="J4" s="560" t="s">
        <v>303</v>
      </c>
      <c r="K4" s="568" t="s">
        <v>619</v>
      </c>
      <c r="L4" s="569"/>
      <c r="M4" s="580" t="s">
        <v>1163</v>
      </c>
      <c r="N4" s="581"/>
      <c r="O4" s="580" t="s">
        <v>306</v>
      </c>
      <c r="P4" s="581"/>
      <c r="Q4" s="560" t="s">
        <v>8</v>
      </c>
      <c r="R4" s="562" t="s">
        <v>9</v>
      </c>
    </row>
    <row r="5" spans="1:18" s="13" customFormat="1" ht="21" customHeight="1">
      <c r="A5" s="561"/>
      <c r="B5" s="563"/>
      <c r="C5" s="563"/>
      <c r="D5" s="563"/>
      <c r="E5" s="561"/>
      <c r="F5" s="561"/>
      <c r="G5" s="561"/>
      <c r="H5" s="10" t="s">
        <v>10</v>
      </c>
      <c r="I5" s="10" t="s">
        <v>11</v>
      </c>
      <c r="J5" s="561"/>
      <c r="K5" s="11">
        <v>2016</v>
      </c>
      <c r="L5" s="11">
        <v>2017</v>
      </c>
      <c r="M5" s="11">
        <v>2016</v>
      </c>
      <c r="N5" s="11">
        <v>2017</v>
      </c>
      <c r="O5" s="11">
        <v>2016</v>
      </c>
      <c r="P5" s="11">
        <v>2017</v>
      </c>
      <c r="Q5" s="561"/>
      <c r="R5" s="563"/>
    </row>
    <row r="6" spans="1:18" s="13" customFormat="1" ht="15.75" customHeight="1">
      <c r="A6" s="53"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row>
    <row r="7" spans="1:18" s="15" customFormat="1" ht="60">
      <c r="A7" s="191">
        <v>1</v>
      </c>
      <c r="B7" s="71" t="s">
        <v>191</v>
      </c>
      <c r="C7" s="71" t="s">
        <v>143</v>
      </c>
      <c r="D7" s="71">
        <v>12</v>
      </c>
      <c r="E7" s="71" t="s">
        <v>2024</v>
      </c>
      <c r="F7" s="71" t="s">
        <v>2025</v>
      </c>
      <c r="G7" s="71" t="s">
        <v>43</v>
      </c>
      <c r="H7" s="71" t="s">
        <v>631</v>
      </c>
      <c r="I7" s="145">
        <v>1</v>
      </c>
      <c r="J7" s="71" t="s">
        <v>2026</v>
      </c>
      <c r="K7" s="71" t="s">
        <v>34</v>
      </c>
      <c r="L7" s="71" t="s">
        <v>51</v>
      </c>
      <c r="M7" s="75">
        <v>110000</v>
      </c>
      <c r="N7" s="75"/>
      <c r="O7" s="75">
        <v>110000</v>
      </c>
      <c r="P7" s="75"/>
      <c r="Q7" s="71" t="s">
        <v>2027</v>
      </c>
      <c r="R7" s="71" t="s">
        <v>2028</v>
      </c>
    </row>
    <row r="8" spans="1:18" s="15" customFormat="1" ht="60">
      <c r="A8" s="191">
        <v>2</v>
      </c>
      <c r="B8" s="71" t="s">
        <v>96</v>
      </c>
      <c r="C8" s="71" t="s">
        <v>143</v>
      </c>
      <c r="D8" s="71">
        <v>13</v>
      </c>
      <c r="E8" s="71" t="s">
        <v>2029</v>
      </c>
      <c r="F8" s="71" t="s">
        <v>2030</v>
      </c>
      <c r="G8" s="71" t="s">
        <v>324</v>
      </c>
      <c r="H8" s="71" t="s">
        <v>100</v>
      </c>
      <c r="I8" s="145">
        <v>1</v>
      </c>
      <c r="J8" s="71" t="s">
        <v>2031</v>
      </c>
      <c r="K8" s="71" t="s">
        <v>30</v>
      </c>
      <c r="L8" s="71" t="s">
        <v>51</v>
      </c>
      <c r="M8" s="75">
        <v>10000</v>
      </c>
      <c r="N8" s="75"/>
      <c r="O8" s="75">
        <v>10000</v>
      </c>
      <c r="P8" s="75"/>
      <c r="Q8" s="71" t="s">
        <v>2027</v>
      </c>
      <c r="R8" s="71" t="s">
        <v>2028</v>
      </c>
    </row>
    <row r="9" spans="1:18" s="15" customFormat="1" ht="90">
      <c r="A9" s="191">
        <v>3</v>
      </c>
      <c r="B9" s="71" t="s">
        <v>191</v>
      </c>
      <c r="C9" s="71">
        <v>5</v>
      </c>
      <c r="D9" s="71">
        <v>13</v>
      </c>
      <c r="E9" s="71" t="s">
        <v>2032</v>
      </c>
      <c r="F9" s="71" t="s">
        <v>2033</v>
      </c>
      <c r="G9" s="71" t="s">
        <v>2034</v>
      </c>
      <c r="H9" s="71" t="s">
        <v>69</v>
      </c>
      <c r="I9" s="145">
        <v>1</v>
      </c>
      <c r="J9" s="71" t="s">
        <v>2035</v>
      </c>
      <c r="K9" s="71" t="s">
        <v>42</v>
      </c>
      <c r="L9" s="71" t="s">
        <v>51</v>
      </c>
      <c r="M9" s="75">
        <v>85000</v>
      </c>
      <c r="N9" s="75"/>
      <c r="O9" s="75">
        <v>85000</v>
      </c>
      <c r="P9" s="75"/>
      <c r="Q9" s="71" t="s">
        <v>2027</v>
      </c>
      <c r="R9" s="71" t="s">
        <v>2028</v>
      </c>
    </row>
    <row r="10" spans="1:18" s="15" customFormat="1" ht="60">
      <c r="A10" s="191">
        <v>4</v>
      </c>
      <c r="B10" s="71" t="s">
        <v>191</v>
      </c>
      <c r="C10" s="71">
        <v>5</v>
      </c>
      <c r="D10" s="71">
        <v>13</v>
      </c>
      <c r="E10" s="71" t="s">
        <v>2036</v>
      </c>
      <c r="F10" s="71" t="s">
        <v>2037</v>
      </c>
      <c r="G10" s="71" t="s">
        <v>2038</v>
      </c>
      <c r="H10" s="71" t="s">
        <v>2039</v>
      </c>
      <c r="I10" s="145">
        <v>1</v>
      </c>
      <c r="J10" s="71" t="s">
        <v>2040</v>
      </c>
      <c r="K10" s="71" t="s">
        <v>41</v>
      </c>
      <c r="L10" s="71" t="s">
        <v>51</v>
      </c>
      <c r="M10" s="75">
        <v>70000</v>
      </c>
      <c r="N10" s="75"/>
      <c r="O10" s="75">
        <v>70000</v>
      </c>
      <c r="P10" s="75"/>
      <c r="Q10" s="71" t="s">
        <v>2027</v>
      </c>
      <c r="R10" s="71" t="s">
        <v>2028</v>
      </c>
    </row>
    <row r="11" spans="1:18" s="15" customFormat="1" ht="60">
      <c r="A11" s="191">
        <v>5</v>
      </c>
      <c r="B11" s="71" t="s">
        <v>191</v>
      </c>
      <c r="C11" s="71">
        <v>5</v>
      </c>
      <c r="D11" s="71">
        <v>13</v>
      </c>
      <c r="E11" s="71" t="s">
        <v>2041</v>
      </c>
      <c r="F11" s="71" t="s">
        <v>2037</v>
      </c>
      <c r="G11" s="71" t="s">
        <v>2038</v>
      </c>
      <c r="H11" s="71" t="s">
        <v>2039</v>
      </c>
      <c r="I11" s="145">
        <v>1</v>
      </c>
      <c r="J11" s="71" t="s">
        <v>2040</v>
      </c>
      <c r="K11" s="71" t="s">
        <v>41</v>
      </c>
      <c r="L11" s="71" t="s">
        <v>51</v>
      </c>
      <c r="M11" s="75">
        <v>68500</v>
      </c>
      <c r="N11" s="75"/>
      <c r="O11" s="75">
        <v>68500</v>
      </c>
      <c r="P11" s="75"/>
      <c r="Q11" s="71" t="s">
        <v>2027</v>
      </c>
      <c r="R11" s="71" t="s">
        <v>2028</v>
      </c>
    </row>
    <row r="12" spans="1:18" s="15" customFormat="1" ht="63.75" customHeight="1">
      <c r="A12" s="677">
        <v>6</v>
      </c>
      <c r="B12" s="536" t="s">
        <v>2042</v>
      </c>
      <c r="C12" s="536" t="s">
        <v>143</v>
      </c>
      <c r="D12" s="536">
        <v>13</v>
      </c>
      <c r="E12" s="536" t="s">
        <v>2043</v>
      </c>
      <c r="F12" s="536" t="s">
        <v>2044</v>
      </c>
      <c r="G12" s="536" t="s">
        <v>1859</v>
      </c>
      <c r="H12" s="71" t="s">
        <v>69</v>
      </c>
      <c r="I12" s="145">
        <v>1</v>
      </c>
      <c r="J12" s="536" t="s">
        <v>2045</v>
      </c>
      <c r="K12" s="536" t="s">
        <v>42</v>
      </c>
      <c r="L12" s="536" t="s">
        <v>51</v>
      </c>
      <c r="M12" s="540">
        <v>16500</v>
      </c>
      <c r="N12" s="540"/>
      <c r="O12" s="540">
        <v>16500</v>
      </c>
      <c r="P12" s="540"/>
      <c r="Q12" s="536" t="s">
        <v>2027</v>
      </c>
      <c r="R12" s="536" t="s">
        <v>2028</v>
      </c>
    </row>
    <row r="13" spans="1:18" s="15" customFormat="1" ht="94.5" customHeight="1">
      <c r="A13" s="678"/>
      <c r="B13" s="538"/>
      <c r="C13" s="538"/>
      <c r="D13" s="538"/>
      <c r="E13" s="538"/>
      <c r="F13" s="538"/>
      <c r="G13" s="538"/>
      <c r="H13" s="71" t="s">
        <v>100</v>
      </c>
      <c r="I13" s="145">
        <v>1</v>
      </c>
      <c r="J13" s="538"/>
      <c r="K13" s="538"/>
      <c r="L13" s="538"/>
      <c r="M13" s="542"/>
      <c r="N13" s="542"/>
      <c r="O13" s="542"/>
      <c r="P13" s="542"/>
      <c r="Q13" s="538"/>
      <c r="R13" s="538"/>
    </row>
    <row r="14" spans="1:18" s="15" customFormat="1" ht="49.5" customHeight="1">
      <c r="A14" s="677">
        <v>7</v>
      </c>
      <c r="B14" s="530" t="s">
        <v>96</v>
      </c>
      <c r="C14" s="530" t="s">
        <v>2046</v>
      </c>
      <c r="D14" s="530">
        <v>13</v>
      </c>
      <c r="E14" s="536" t="s">
        <v>2047</v>
      </c>
      <c r="F14" s="536" t="s">
        <v>2048</v>
      </c>
      <c r="G14" s="536" t="s">
        <v>2049</v>
      </c>
      <c r="H14" s="71" t="s">
        <v>82</v>
      </c>
      <c r="I14" s="145">
        <v>1</v>
      </c>
      <c r="J14" s="536" t="s">
        <v>2050</v>
      </c>
      <c r="K14" s="536" t="s">
        <v>41</v>
      </c>
      <c r="L14" s="536" t="s">
        <v>51</v>
      </c>
      <c r="M14" s="540">
        <v>30530</v>
      </c>
      <c r="N14" s="540"/>
      <c r="O14" s="540">
        <v>30530</v>
      </c>
      <c r="P14" s="540"/>
      <c r="Q14" s="536" t="s">
        <v>2051</v>
      </c>
      <c r="R14" s="536" t="s">
        <v>2052</v>
      </c>
    </row>
    <row r="15" spans="1:18" s="15" customFormat="1" ht="66.75" customHeight="1">
      <c r="A15" s="678"/>
      <c r="B15" s="532"/>
      <c r="C15" s="532"/>
      <c r="D15" s="532"/>
      <c r="E15" s="538"/>
      <c r="F15" s="538"/>
      <c r="G15" s="538"/>
      <c r="H15" s="71" t="s">
        <v>100</v>
      </c>
      <c r="I15" s="145">
        <v>1</v>
      </c>
      <c r="J15" s="538"/>
      <c r="K15" s="538"/>
      <c r="L15" s="538"/>
      <c r="M15" s="542"/>
      <c r="N15" s="542"/>
      <c r="O15" s="542"/>
      <c r="P15" s="542"/>
      <c r="Q15" s="538"/>
      <c r="R15" s="538"/>
    </row>
    <row r="16" spans="1:18" s="15" customFormat="1" ht="71.25" customHeight="1">
      <c r="A16" s="677">
        <v>8</v>
      </c>
      <c r="B16" s="530" t="s">
        <v>96</v>
      </c>
      <c r="C16" s="530" t="s">
        <v>65</v>
      </c>
      <c r="D16" s="530">
        <v>13</v>
      </c>
      <c r="E16" s="536" t="s">
        <v>2053</v>
      </c>
      <c r="F16" s="536" t="s">
        <v>2054</v>
      </c>
      <c r="G16" s="536" t="s">
        <v>2055</v>
      </c>
      <c r="H16" s="71" t="s">
        <v>624</v>
      </c>
      <c r="I16" s="145">
        <v>1500</v>
      </c>
      <c r="J16" s="536" t="s">
        <v>2056</v>
      </c>
      <c r="K16" s="536" t="s">
        <v>31</v>
      </c>
      <c r="L16" s="536" t="s">
        <v>51</v>
      </c>
      <c r="M16" s="540">
        <v>35474.959999999999</v>
      </c>
      <c r="N16" s="540"/>
      <c r="O16" s="540">
        <v>35474.959999999999</v>
      </c>
      <c r="P16" s="540"/>
      <c r="Q16" s="536" t="s">
        <v>2057</v>
      </c>
      <c r="R16" s="536" t="s">
        <v>2058</v>
      </c>
    </row>
    <row r="17" spans="1:18" s="15" customFormat="1" ht="71.25" customHeight="1">
      <c r="A17" s="679"/>
      <c r="B17" s="531"/>
      <c r="C17" s="531"/>
      <c r="D17" s="531"/>
      <c r="E17" s="537"/>
      <c r="F17" s="537"/>
      <c r="G17" s="537"/>
      <c r="H17" s="69" t="s">
        <v>1033</v>
      </c>
      <c r="I17" s="154">
        <v>400</v>
      </c>
      <c r="J17" s="537"/>
      <c r="K17" s="537"/>
      <c r="L17" s="537"/>
      <c r="M17" s="541"/>
      <c r="N17" s="541"/>
      <c r="O17" s="541"/>
      <c r="P17" s="541"/>
      <c r="Q17" s="537"/>
      <c r="R17" s="537"/>
    </row>
    <row r="18" spans="1:18" s="15" customFormat="1" ht="87" customHeight="1">
      <c r="A18" s="678"/>
      <c r="B18" s="532"/>
      <c r="C18" s="532"/>
      <c r="D18" s="532"/>
      <c r="E18" s="538"/>
      <c r="F18" s="538"/>
      <c r="G18" s="538"/>
      <c r="H18" s="69" t="s">
        <v>82</v>
      </c>
      <c r="I18" s="154">
        <v>1</v>
      </c>
      <c r="J18" s="538"/>
      <c r="K18" s="538"/>
      <c r="L18" s="538"/>
      <c r="M18" s="542"/>
      <c r="N18" s="542"/>
      <c r="O18" s="542"/>
      <c r="P18" s="542"/>
      <c r="Q18" s="538"/>
      <c r="R18" s="538"/>
    </row>
    <row r="19" spans="1:18" s="15" customFormat="1" ht="133.5" customHeight="1">
      <c r="A19" s="191">
        <v>9</v>
      </c>
      <c r="B19" s="73" t="s">
        <v>96</v>
      </c>
      <c r="C19" s="73" t="s">
        <v>1292</v>
      </c>
      <c r="D19" s="73">
        <v>4</v>
      </c>
      <c r="E19" s="71" t="s">
        <v>2059</v>
      </c>
      <c r="F19" s="71" t="s">
        <v>2060</v>
      </c>
      <c r="G19" s="71" t="s">
        <v>637</v>
      </c>
      <c r="H19" s="69" t="s">
        <v>631</v>
      </c>
      <c r="I19" s="192">
        <v>1</v>
      </c>
      <c r="J19" s="71" t="s">
        <v>2061</v>
      </c>
      <c r="K19" s="71" t="s">
        <v>41</v>
      </c>
      <c r="L19" s="71" t="s">
        <v>51</v>
      </c>
      <c r="M19" s="75">
        <v>44000</v>
      </c>
      <c r="N19" s="75"/>
      <c r="O19" s="75">
        <v>44000</v>
      </c>
      <c r="P19" s="75"/>
      <c r="Q19" s="71" t="s">
        <v>2062</v>
      </c>
      <c r="R19" s="71" t="s">
        <v>2063</v>
      </c>
    </row>
    <row r="20" spans="1:18" s="15" customFormat="1" ht="237" customHeight="1">
      <c r="A20" s="191">
        <v>10</v>
      </c>
      <c r="B20" s="73" t="s">
        <v>96</v>
      </c>
      <c r="C20" s="73" t="s">
        <v>2046</v>
      </c>
      <c r="D20" s="73">
        <v>13</v>
      </c>
      <c r="E20" s="71" t="s">
        <v>2064</v>
      </c>
      <c r="F20" s="71" t="s">
        <v>2065</v>
      </c>
      <c r="G20" s="71" t="s">
        <v>2066</v>
      </c>
      <c r="H20" s="71" t="s">
        <v>889</v>
      </c>
      <c r="I20" s="165">
        <v>1</v>
      </c>
      <c r="J20" s="71" t="s">
        <v>2067</v>
      </c>
      <c r="K20" s="71" t="s">
        <v>31</v>
      </c>
      <c r="L20" s="71" t="s">
        <v>51</v>
      </c>
      <c r="M20" s="75">
        <v>19994.240000000002</v>
      </c>
      <c r="N20" s="75"/>
      <c r="O20" s="75">
        <v>19994.240000000002</v>
      </c>
      <c r="P20" s="75"/>
      <c r="Q20" s="71" t="s">
        <v>2068</v>
      </c>
      <c r="R20" s="71" t="s">
        <v>2069</v>
      </c>
    </row>
    <row r="21" spans="1:18" s="15" customFormat="1" ht="120">
      <c r="A21" s="191">
        <v>11</v>
      </c>
      <c r="B21" s="73" t="s">
        <v>96</v>
      </c>
      <c r="C21" s="73">
        <v>5</v>
      </c>
      <c r="D21" s="73">
        <v>13</v>
      </c>
      <c r="E21" s="71" t="s">
        <v>2070</v>
      </c>
      <c r="F21" s="71" t="s">
        <v>2071</v>
      </c>
      <c r="G21" s="71" t="s">
        <v>2072</v>
      </c>
      <c r="H21" s="71" t="s">
        <v>82</v>
      </c>
      <c r="I21" s="165">
        <v>1</v>
      </c>
      <c r="J21" s="71" t="s">
        <v>2073</v>
      </c>
      <c r="K21" s="71" t="s">
        <v>37</v>
      </c>
      <c r="L21" s="71" t="s">
        <v>51</v>
      </c>
      <c r="M21" s="75">
        <v>65838.06</v>
      </c>
      <c r="N21" s="75"/>
      <c r="O21" s="75">
        <v>65838.06</v>
      </c>
      <c r="P21" s="75"/>
      <c r="Q21" s="71" t="s">
        <v>2074</v>
      </c>
      <c r="R21" s="71" t="s">
        <v>2075</v>
      </c>
    </row>
    <row r="22" spans="1:18" s="15" customFormat="1" ht="30">
      <c r="A22" s="677">
        <v>12</v>
      </c>
      <c r="B22" s="530" t="s">
        <v>96</v>
      </c>
      <c r="C22" s="530">
        <v>5</v>
      </c>
      <c r="D22" s="530">
        <v>13</v>
      </c>
      <c r="E22" s="536" t="s">
        <v>2076</v>
      </c>
      <c r="F22" s="536" t="s">
        <v>2077</v>
      </c>
      <c r="G22" s="536" t="s">
        <v>2078</v>
      </c>
      <c r="H22" s="71" t="s">
        <v>155</v>
      </c>
      <c r="I22" s="145">
        <v>2</v>
      </c>
      <c r="J22" s="536" t="s">
        <v>2079</v>
      </c>
      <c r="K22" s="536" t="s">
        <v>135</v>
      </c>
      <c r="L22" s="536" t="s">
        <v>51</v>
      </c>
      <c r="M22" s="540">
        <v>60983.39</v>
      </c>
      <c r="N22" s="540"/>
      <c r="O22" s="540">
        <v>60983.39</v>
      </c>
      <c r="P22" s="540"/>
      <c r="Q22" s="536" t="s">
        <v>2080</v>
      </c>
      <c r="R22" s="536" t="s">
        <v>2081</v>
      </c>
    </row>
    <row r="23" spans="1:18" s="15" customFormat="1" ht="45">
      <c r="A23" s="679"/>
      <c r="B23" s="531"/>
      <c r="C23" s="531"/>
      <c r="D23" s="531"/>
      <c r="E23" s="537"/>
      <c r="F23" s="537"/>
      <c r="G23" s="537"/>
      <c r="H23" s="71" t="s">
        <v>624</v>
      </c>
      <c r="I23" s="145">
        <v>1000</v>
      </c>
      <c r="J23" s="537"/>
      <c r="K23" s="537"/>
      <c r="L23" s="537"/>
      <c r="M23" s="541"/>
      <c r="N23" s="541"/>
      <c r="O23" s="541"/>
      <c r="P23" s="541"/>
      <c r="Q23" s="537"/>
      <c r="R23" s="537"/>
    </row>
    <row r="24" spans="1:18" s="15" customFormat="1" ht="45">
      <c r="A24" s="679"/>
      <c r="B24" s="531"/>
      <c r="C24" s="531"/>
      <c r="D24" s="531"/>
      <c r="E24" s="537"/>
      <c r="F24" s="537"/>
      <c r="G24" s="537"/>
      <c r="H24" s="71" t="s">
        <v>82</v>
      </c>
      <c r="I24" s="145">
        <v>1</v>
      </c>
      <c r="J24" s="537"/>
      <c r="K24" s="537"/>
      <c r="L24" s="537"/>
      <c r="M24" s="541"/>
      <c r="N24" s="541"/>
      <c r="O24" s="541"/>
      <c r="P24" s="541"/>
      <c r="Q24" s="537"/>
      <c r="R24" s="537"/>
    </row>
    <row r="25" spans="1:18" s="15" customFormat="1" ht="30">
      <c r="A25" s="678"/>
      <c r="B25" s="532"/>
      <c r="C25" s="532"/>
      <c r="D25" s="532"/>
      <c r="E25" s="538"/>
      <c r="F25" s="538"/>
      <c r="G25" s="538"/>
      <c r="H25" s="71" t="s">
        <v>889</v>
      </c>
      <c r="I25" s="145">
        <v>1</v>
      </c>
      <c r="J25" s="538"/>
      <c r="K25" s="538"/>
      <c r="L25" s="538"/>
      <c r="M25" s="542"/>
      <c r="N25" s="542"/>
      <c r="O25" s="542"/>
      <c r="P25" s="542"/>
      <c r="Q25" s="538"/>
      <c r="R25" s="538"/>
    </row>
    <row r="26" spans="1:18" s="15" customFormat="1" ht="135">
      <c r="A26" s="191">
        <v>13</v>
      </c>
      <c r="B26" s="73" t="s">
        <v>96</v>
      </c>
      <c r="C26" s="73" t="s">
        <v>2046</v>
      </c>
      <c r="D26" s="73">
        <v>13</v>
      </c>
      <c r="E26" s="71" t="s">
        <v>2082</v>
      </c>
      <c r="F26" s="71" t="s">
        <v>2083</v>
      </c>
      <c r="G26" s="71" t="s">
        <v>642</v>
      </c>
      <c r="H26" s="71" t="s">
        <v>2084</v>
      </c>
      <c r="I26" s="165">
        <v>1</v>
      </c>
      <c r="J26" s="71" t="s">
        <v>2085</v>
      </c>
      <c r="K26" s="71" t="s">
        <v>30</v>
      </c>
      <c r="L26" s="71" t="s">
        <v>51</v>
      </c>
      <c r="M26" s="75">
        <v>56419.8</v>
      </c>
      <c r="N26" s="75"/>
      <c r="O26" s="75">
        <v>56419.8</v>
      </c>
      <c r="P26" s="75"/>
      <c r="Q26" s="71" t="s">
        <v>2086</v>
      </c>
      <c r="R26" s="71" t="s">
        <v>2087</v>
      </c>
    </row>
    <row r="27" spans="1:18" s="15" customFormat="1" ht="150">
      <c r="A27" s="191">
        <v>14</v>
      </c>
      <c r="B27" s="73" t="s">
        <v>96</v>
      </c>
      <c r="C27" s="73">
        <v>5</v>
      </c>
      <c r="D27" s="73">
        <v>13</v>
      </c>
      <c r="E27" s="71" t="s">
        <v>2088</v>
      </c>
      <c r="F27" s="71" t="s">
        <v>2089</v>
      </c>
      <c r="G27" s="71" t="s">
        <v>633</v>
      </c>
      <c r="H27" s="71" t="s">
        <v>2084</v>
      </c>
      <c r="I27" s="165">
        <v>1</v>
      </c>
      <c r="J27" s="71" t="s">
        <v>2090</v>
      </c>
      <c r="K27" s="71" t="s">
        <v>37</v>
      </c>
      <c r="L27" s="71" t="s">
        <v>51</v>
      </c>
      <c r="M27" s="75">
        <v>18177</v>
      </c>
      <c r="N27" s="75"/>
      <c r="O27" s="75">
        <v>18177</v>
      </c>
      <c r="P27" s="75"/>
      <c r="Q27" s="71" t="s">
        <v>2091</v>
      </c>
      <c r="R27" s="71" t="s">
        <v>2092</v>
      </c>
    </row>
    <row r="28" spans="1:18" s="15" customFormat="1" ht="120">
      <c r="A28" s="191">
        <v>15</v>
      </c>
      <c r="B28" s="73" t="s">
        <v>96</v>
      </c>
      <c r="C28" s="73" t="s">
        <v>32</v>
      </c>
      <c r="D28" s="73">
        <v>13</v>
      </c>
      <c r="E28" s="71" t="s">
        <v>2093</v>
      </c>
      <c r="F28" s="71" t="s">
        <v>2094</v>
      </c>
      <c r="G28" s="71" t="s">
        <v>629</v>
      </c>
      <c r="H28" s="71" t="s">
        <v>82</v>
      </c>
      <c r="I28" s="165">
        <v>1</v>
      </c>
      <c r="J28" s="71" t="s">
        <v>2095</v>
      </c>
      <c r="K28" s="71" t="s">
        <v>135</v>
      </c>
      <c r="L28" s="71" t="s">
        <v>51</v>
      </c>
      <c r="M28" s="75">
        <v>20000</v>
      </c>
      <c r="N28" s="75"/>
      <c r="O28" s="75">
        <v>20000</v>
      </c>
      <c r="P28" s="75"/>
      <c r="Q28" s="71" t="s">
        <v>2096</v>
      </c>
      <c r="R28" s="71" t="s">
        <v>2097</v>
      </c>
    </row>
    <row r="29" spans="1:18" s="15" customFormat="1" ht="75">
      <c r="A29" s="191">
        <v>16</v>
      </c>
      <c r="B29" s="71" t="s">
        <v>191</v>
      </c>
      <c r="C29" s="73" t="s">
        <v>2098</v>
      </c>
      <c r="D29" s="73">
        <v>6</v>
      </c>
      <c r="E29" s="71" t="s">
        <v>2099</v>
      </c>
      <c r="F29" s="71" t="s">
        <v>2100</v>
      </c>
      <c r="G29" s="71" t="s">
        <v>2101</v>
      </c>
      <c r="H29" s="71" t="s">
        <v>624</v>
      </c>
      <c r="I29" s="165">
        <v>9000</v>
      </c>
      <c r="J29" s="71" t="s">
        <v>2102</v>
      </c>
      <c r="K29" s="71" t="s">
        <v>36</v>
      </c>
      <c r="L29" s="71" t="s">
        <v>51</v>
      </c>
      <c r="M29" s="75">
        <v>36900</v>
      </c>
      <c r="N29" s="75"/>
      <c r="O29" s="75">
        <v>36900</v>
      </c>
      <c r="P29" s="75"/>
      <c r="Q29" s="71" t="s">
        <v>2103</v>
      </c>
      <c r="R29" s="71" t="s">
        <v>2104</v>
      </c>
    </row>
    <row r="30" spans="1:18" s="15" customFormat="1" ht="90">
      <c r="A30" s="191">
        <v>17</v>
      </c>
      <c r="B30" s="73" t="s">
        <v>96</v>
      </c>
      <c r="C30" s="73" t="s">
        <v>647</v>
      </c>
      <c r="D30" s="73">
        <v>13</v>
      </c>
      <c r="E30" s="71" t="s">
        <v>2105</v>
      </c>
      <c r="F30" s="71" t="s">
        <v>2106</v>
      </c>
      <c r="G30" s="71" t="s">
        <v>2107</v>
      </c>
      <c r="H30" s="71" t="s">
        <v>2108</v>
      </c>
      <c r="I30" s="165">
        <v>1</v>
      </c>
      <c r="J30" s="71" t="s">
        <v>2109</v>
      </c>
      <c r="K30" s="71" t="s">
        <v>34</v>
      </c>
      <c r="L30" s="71" t="s">
        <v>51</v>
      </c>
      <c r="M30" s="75">
        <v>8000</v>
      </c>
      <c r="N30" s="75"/>
      <c r="O30" s="75">
        <v>8000</v>
      </c>
      <c r="P30" s="75"/>
      <c r="Q30" s="71" t="s">
        <v>2110</v>
      </c>
      <c r="R30" s="71" t="s">
        <v>2111</v>
      </c>
    </row>
    <row r="31" spans="1:18" s="15" customFormat="1" ht="168.75" customHeight="1">
      <c r="A31" s="191">
        <v>18</v>
      </c>
      <c r="B31" s="71" t="s">
        <v>191</v>
      </c>
      <c r="C31" s="71">
        <v>3</v>
      </c>
      <c r="D31" s="71">
        <v>12</v>
      </c>
      <c r="E31" s="71" t="s">
        <v>2112</v>
      </c>
      <c r="F31" s="71" t="s">
        <v>5487</v>
      </c>
      <c r="G31" s="71" t="s">
        <v>1671</v>
      </c>
      <c r="H31" s="71" t="s">
        <v>69</v>
      </c>
      <c r="I31" s="165">
        <v>1</v>
      </c>
      <c r="J31" s="71" t="s">
        <v>2113</v>
      </c>
      <c r="K31" s="71" t="s">
        <v>41</v>
      </c>
      <c r="L31" s="71" t="s">
        <v>51</v>
      </c>
      <c r="M31" s="75">
        <v>24000</v>
      </c>
      <c r="N31" s="75"/>
      <c r="O31" s="75">
        <v>24000</v>
      </c>
      <c r="P31" s="75"/>
      <c r="Q31" s="71" t="s">
        <v>2114</v>
      </c>
      <c r="R31" s="71" t="s">
        <v>2115</v>
      </c>
    </row>
    <row r="32" spans="1:18" s="15" customFormat="1" ht="102" customHeight="1">
      <c r="A32" s="193">
        <v>19</v>
      </c>
      <c r="B32" s="71" t="s">
        <v>191</v>
      </c>
      <c r="C32" s="68" t="s">
        <v>54</v>
      </c>
      <c r="D32" s="68">
        <v>12</v>
      </c>
      <c r="E32" s="68" t="s">
        <v>2116</v>
      </c>
      <c r="F32" s="68" t="s">
        <v>2117</v>
      </c>
      <c r="G32" s="68" t="s">
        <v>2118</v>
      </c>
      <c r="H32" s="71" t="s">
        <v>69</v>
      </c>
      <c r="I32" s="165">
        <v>1</v>
      </c>
      <c r="J32" s="68" t="s">
        <v>2119</v>
      </c>
      <c r="K32" s="68" t="s">
        <v>37</v>
      </c>
      <c r="L32" s="68" t="s">
        <v>51</v>
      </c>
      <c r="M32" s="76">
        <v>22249.9</v>
      </c>
      <c r="N32" s="76"/>
      <c r="O32" s="76">
        <v>22249.9</v>
      </c>
      <c r="P32" s="76"/>
      <c r="Q32" s="68" t="s">
        <v>2120</v>
      </c>
      <c r="R32" s="68" t="s">
        <v>2121</v>
      </c>
    </row>
    <row r="33" spans="1:18" s="15" customFormat="1" ht="120">
      <c r="A33" s="191">
        <v>20</v>
      </c>
      <c r="B33" s="71" t="s">
        <v>96</v>
      </c>
      <c r="C33" s="71" t="s">
        <v>655</v>
      </c>
      <c r="D33" s="71">
        <v>11</v>
      </c>
      <c r="E33" s="71" t="s">
        <v>2122</v>
      </c>
      <c r="F33" s="71" t="s">
        <v>2123</v>
      </c>
      <c r="G33" s="71" t="s">
        <v>1671</v>
      </c>
      <c r="H33" s="71" t="s">
        <v>69</v>
      </c>
      <c r="I33" s="165">
        <v>1</v>
      </c>
      <c r="J33" s="71" t="s">
        <v>2124</v>
      </c>
      <c r="K33" s="71" t="s">
        <v>42</v>
      </c>
      <c r="L33" s="71" t="s">
        <v>51</v>
      </c>
      <c r="M33" s="75">
        <v>18231</v>
      </c>
      <c r="N33" s="75"/>
      <c r="O33" s="75">
        <v>18231</v>
      </c>
      <c r="P33" s="75"/>
      <c r="Q33" s="71" t="s">
        <v>2125</v>
      </c>
      <c r="R33" s="71" t="s">
        <v>2126</v>
      </c>
    </row>
    <row r="34" spans="1:18" s="15" customFormat="1" ht="52.5" customHeight="1">
      <c r="A34" s="677">
        <v>21</v>
      </c>
      <c r="B34" s="536" t="s">
        <v>96</v>
      </c>
      <c r="C34" s="536" t="s">
        <v>32</v>
      </c>
      <c r="D34" s="536">
        <v>13</v>
      </c>
      <c r="E34" s="530" t="s">
        <v>2127</v>
      </c>
      <c r="F34" s="536" t="s">
        <v>2128</v>
      </c>
      <c r="G34" s="536" t="s">
        <v>2129</v>
      </c>
      <c r="H34" s="71" t="s">
        <v>2084</v>
      </c>
      <c r="I34" s="145">
        <v>1</v>
      </c>
      <c r="J34" s="536" t="s">
        <v>2130</v>
      </c>
      <c r="K34" s="536" t="s">
        <v>37</v>
      </c>
      <c r="L34" s="536" t="s">
        <v>51</v>
      </c>
      <c r="M34" s="540">
        <v>27646.799999999999</v>
      </c>
      <c r="N34" s="540"/>
      <c r="O34" s="540">
        <v>27646.799999999999</v>
      </c>
      <c r="P34" s="540"/>
      <c r="Q34" s="536" t="s">
        <v>2131</v>
      </c>
      <c r="R34" s="536" t="s">
        <v>2132</v>
      </c>
    </row>
    <row r="35" spans="1:18" s="15" customFormat="1" ht="149.25" customHeight="1">
      <c r="A35" s="678"/>
      <c r="B35" s="538"/>
      <c r="C35" s="538"/>
      <c r="D35" s="538"/>
      <c r="E35" s="532"/>
      <c r="F35" s="538"/>
      <c r="G35" s="538"/>
      <c r="H35" s="71" t="s">
        <v>100</v>
      </c>
      <c r="I35" s="145">
        <v>1</v>
      </c>
      <c r="J35" s="538"/>
      <c r="K35" s="538"/>
      <c r="L35" s="538"/>
      <c r="M35" s="542"/>
      <c r="N35" s="542"/>
      <c r="O35" s="542"/>
      <c r="P35" s="542"/>
      <c r="Q35" s="538"/>
      <c r="R35" s="538"/>
    </row>
    <row r="36" spans="1:18" s="15" customFormat="1" ht="120">
      <c r="A36" s="191">
        <v>22</v>
      </c>
      <c r="B36" s="71" t="s">
        <v>191</v>
      </c>
      <c r="C36" s="73" t="s">
        <v>32</v>
      </c>
      <c r="D36" s="73">
        <v>13</v>
      </c>
      <c r="E36" s="71" t="s">
        <v>2133</v>
      </c>
      <c r="F36" s="71" t="s">
        <v>2134</v>
      </c>
      <c r="G36" s="73" t="s">
        <v>637</v>
      </c>
      <c r="H36" s="71" t="s">
        <v>209</v>
      </c>
      <c r="I36" s="165">
        <v>1</v>
      </c>
      <c r="J36" s="71" t="s">
        <v>2135</v>
      </c>
      <c r="K36" s="71" t="s">
        <v>37</v>
      </c>
      <c r="L36" s="71" t="s">
        <v>51</v>
      </c>
      <c r="M36" s="75">
        <v>23260.92</v>
      </c>
      <c r="N36" s="75"/>
      <c r="O36" s="75">
        <v>23260.92</v>
      </c>
      <c r="P36" s="75"/>
      <c r="Q36" s="71" t="s">
        <v>2136</v>
      </c>
      <c r="R36" s="71" t="s">
        <v>2137</v>
      </c>
    </row>
    <row r="37" spans="1:18" s="15" customFormat="1" ht="60.75" customHeight="1">
      <c r="A37" s="71">
        <v>23</v>
      </c>
      <c r="B37" s="71" t="s">
        <v>191</v>
      </c>
      <c r="C37" s="71" t="s">
        <v>1292</v>
      </c>
      <c r="D37" s="71">
        <v>3</v>
      </c>
      <c r="E37" s="71" t="s">
        <v>2138</v>
      </c>
      <c r="F37" s="71" t="s">
        <v>2139</v>
      </c>
      <c r="G37" s="71" t="s">
        <v>43</v>
      </c>
      <c r="H37" s="71" t="s">
        <v>2140</v>
      </c>
      <c r="I37" s="71">
        <v>1</v>
      </c>
      <c r="J37" s="71" t="s">
        <v>2026</v>
      </c>
      <c r="K37" s="71" t="s">
        <v>51</v>
      </c>
      <c r="L37" s="75" t="s">
        <v>34</v>
      </c>
      <c r="M37" s="71"/>
      <c r="N37" s="75">
        <v>40000</v>
      </c>
      <c r="O37" s="71"/>
      <c r="P37" s="75">
        <v>40000</v>
      </c>
      <c r="Q37" s="71" t="s">
        <v>2141</v>
      </c>
      <c r="R37" s="71" t="s">
        <v>2142</v>
      </c>
    </row>
    <row r="38" spans="1:18" s="15" customFormat="1" ht="90">
      <c r="A38" s="71">
        <v>24</v>
      </c>
      <c r="B38" s="71" t="s">
        <v>191</v>
      </c>
      <c r="C38" s="71">
        <v>1</v>
      </c>
      <c r="D38" s="71">
        <v>9</v>
      </c>
      <c r="E38" s="71" t="s">
        <v>2143</v>
      </c>
      <c r="F38" s="71" t="s">
        <v>2144</v>
      </c>
      <c r="G38" s="71" t="s">
        <v>43</v>
      </c>
      <c r="H38" s="71" t="s">
        <v>2140</v>
      </c>
      <c r="I38" s="71">
        <v>1</v>
      </c>
      <c r="J38" s="71" t="s">
        <v>2145</v>
      </c>
      <c r="K38" s="71" t="s">
        <v>51</v>
      </c>
      <c r="L38" s="71" t="s">
        <v>34</v>
      </c>
      <c r="M38" s="71"/>
      <c r="N38" s="75">
        <v>90000</v>
      </c>
      <c r="O38" s="71"/>
      <c r="P38" s="75">
        <v>90000</v>
      </c>
      <c r="Q38" s="71" t="s">
        <v>2141</v>
      </c>
      <c r="R38" s="71" t="s">
        <v>2142</v>
      </c>
    </row>
    <row r="39" spans="1:18" s="15" customFormat="1" ht="105">
      <c r="A39" s="71">
        <v>25</v>
      </c>
      <c r="B39" s="71" t="s">
        <v>191</v>
      </c>
      <c r="C39" s="71" t="s">
        <v>685</v>
      </c>
      <c r="D39" s="71">
        <v>13</v>
      </c>
      <c r="E39" s="71" t="s">
        <v>2032</v>
      </c>
      <c r="F39" s="71" t="s">
        <v>2146</v>
      </c>
      <c r="G39" s="71" t="s">
        <v>2034</v>
      </c>
      <c r="H39" s="71" t="s">
        <v>69</v>
      </c>
      <c r="I39" s="145">
        <v>1</v>
      </c>
      <c r="J39" s="71" t="s">
        <v>2147</v>
      </c>
      <c r="K39" s="71" t="s">
        <v>51</v>
      </c>
      <c r="L39" s="71" t="s">
        <v>42</v>
      </c>
      <c r="M39" s="75"/>
      <c r="N39" s="75">
        <v>85000</v>
      </c>
      <c r="O39" s="75"/>
      <c r="P39" s="75">
        <v>85000</v>
      </c>
      <c r="Q39" s="71" t="s">
        <v>2141</v>
      </c>
      <c r="R39" s="71" t="s">
        <v>2142</v>
      </c>
    </row>
    <row r="40" spans="1:18" s="15" customFormat="1" ht="61.5" customHeight="1">
      <c r="A40" s="71">
        <v>26</v>
      </c>
      <c r="B40" s="71" t="s">
        <v>191</v>
      </c>
      <c r="C40" s="71" t="s">
        <v>685</v>
      </c>
      <c r="D40" s="71">
        <v>13</v>
      </c>
      <c r="E40" s="71" t="s">
        <v>2041</v>
      </c>
      <c r="F40" s="71" t="s">
        <v>2148</v>
      </c>
      <c r="G40" s="71" t="s">
        <v>2038</v>
      </c>
      <c r="H40" s="71" t="s">
        <v>2039</v>
      </c>
      <c r="I40" s="145">
        <v>1</v>
      </c>
      <c r="J40" s="71" t="s">
        <v>2149</v>
      </c>
      <c r="K40" s="71" t="s">
        <v>51</v>
      </c>
      <c r="L40" s="71" t="s">
        <v>41</v>
      </c>
      <c r="M40" s="71"/>
      <c r="N40" s="75">
        <v>55000</v>
      </c>
      <c r="O40" s="71"/>
      <c r="P40" s="75">
        <v>55000</v>
      </c>
      <c r="Q40" s="71" t="s">
        <v>2141</v>
      </c>
      <c r="R40" s="71" t="s">
        <v>2142</v>
      </c>
    </row>
    <row r="41" spans="1:18" s="332" customFormat="1" ht="90">
      <c r="A41" s="368">
        <v>27</v>
      </c>
      <c r="B41" s="368" t="s">
        <v>40</v>
      </c>
      <c r="C41" s="368">
        <v>1</v>
      </c>
      <c r="D41" s="368">
        <v>6</v>
      </c>
      <c r="E41" s="368" t="s">
        <v>2157</v>
      </c>
      <c r="F41" s="368" t="s">
        <v>2150</v>
      </c>
      <c r="G41" s="368" t="s">
        <v>621</v>
      </c>
      <c r="H41" s="368" t="s">
        <v>2151</v>
      </c>
      <c r="I41" s="368" t="s">
        <v>2152</v>
      </c>
      <c r="J41" s="368" t="s">
        <v>2153</v>
      </c>
      <c r="K41" s="368"/>
      <c r="L41" s="368" t="s">
        <v>2154</v>
      </c>
      <c r="M41" s="368"/>
      <c r="N41" s="369">
        <v>19261.8</v>
      </c>
      <c r="O41" s="368"/>
      <c r="P41" s="369">
        <v>19261.8</v>
      </c>
      <c r="Q41" s="368" t="s">
        <v>2155</v>
      </c>
      <c r="R41" s="368" t="s">
        <v>2156</v>
      </c>
    </row>
    <row r="42" spans="1:18" s="15" customFormat="1" ht="195">
      <c r="A42" s="71">
        <v>28</v>
      </c>
      <c r="B42" s="71" t="s">
        <v>96</v>
      </c>
      <c r="C42" s="71" t="s">
        <v>685</v>
      </c>
      <c r="D42" s="71">
        <v>13</v>
      </c>
      <c r="E42" s="71" t="s">
        <v>2158</v>
      </c>
      <c r="F42" s="71" t="s">
        <v>2159</v>
      </c>
      <c r="G42" s="71" t="s">
        <v>642</v>
      </c>
      <c r="H42" s="71" t="s">
        <v>2160</v>
      </c>
      <c r="I42" s="71" t="s">
        <v>2161</v>
      </c>
      <c r="J42" s="71" t="s">
        <v>2162</v>
      </c>
      <c r="K42" s="71"/>
      <c r="L42" s="71" t="s">
        <v>191</v>
      </c>
      <c r="M42" s="71"/>
      <c r="N42" s="163">
        <v>30519</v>
      </c>
      <c r="O42" s="71"/>
      <c r="P42" s="163">
        <v>30519</v>
      </c>
      <c r="Q42" s="71" t="s">
        <v>2163</v>
      </c>
      <c r="R42" s="71" t="s">
        <v>2164</v>
      </c>
    </row>
    <row r="43" spans="1:18" s="15" customFormat="1" ht="225">
      <c r="A43" s="71">
        <v>29</v>
      </c>
      <c r="B43" s="71" t="s">
        <v>40</v>
      </c>
      <c r="C43" s="71">
        <v>2</v>
      </c>
      <c r="D43" s="71">
        <v>12</v>
      </c>
      <c r="E43" s="71" t="s">
        <v>2165</v>
      </c>
      <c r="F43" s="71" t="s">
        <v>2166</v>
      </c>
      <c r="G43" s="71" t="s">
        <v>1700</v>
      </c>
      <c r="H43" s="71" t="s">
        <v>2167</v>
      </c>
      <c r="I43" s="71" t="s">
        <v>2168</v>
      </c>
      <c r="J43" s="71" t="s">
        <v>2169</v>
      </c>
      <c r="K43" s="71"/>
      <c r="L43" s="71" t="s">
        <v>191</v>
      </c>
      <c r="M43" s="71"/>
      <c r="N43" s="163">
        <v>20115.439999999999</v>
      </c>
      <c r="O43" s="71"/>
      <c r="P43" s="163">
        <v>20115.439999999999</v>
      </c>
      <c r="Q43" s="71" t="s">
        <v>2170</v>
      </c>
      <c r="R43" s="71" t="s">
        <v>2171</v>
      </c>
    </row>
    <row r="44" spans="1:18" s="15" customFormat="1" ht="150.75" customHeight="1">
      <c r="A44" s="71">
        <v>30</v>
      </c>
      <c r="B44" s="71" t="s">
        <v>135</v>
      </c>
      <c r="C44" s="71">
        <v>1</v>
      </c>
      <c r="D44" s="71">
        <v>13</v>
      </c>
      <c r="E44" s="71" t="s">
        <v>2172</v>
      </c>
      <c r="F44" s="71" t="s">
        <v>2173</v>
      </c>
      <c r="G44" s="71" t="s">
        <v>1538</v>
      </c>
      <c r="H44" s="71" t="s">
        <v>2174</v>
      </c>
      <c r="I44" s="71" t="s">
        <v>2175</v>
      </c>
      <c r="J44" s="16" t="s">
        <v>2176</v>
      </c>
      <c r="K44" s="71"/>
      <c r="L44" s="71" t="s">
        <v>2177</v>
      </c>
      <c r="M44" s="71"/>
      <c r="N44" s="60">
        <v>62165.599999999999</v>
      </c>
      <c r="O44" s="71"/>
      <c r="P44" s="60">
        <v>62165.599999999999</v>
      </c>
      <c r="Q44" s="71" t="s">
        <v>2178</v>
      </c>
      <c r="R44" s="71" t="s">
        <v>2179</v>
      </c>
    </row>
    <row r="45" spans="1:18" s="15" customFormat="1" ht="120">
      <c r="A45" s="71">
        <v>31</v>
      </c>
      <c r="B45" s="71" t="s">
        <v>96</v>
      </c>
      <c r="C45" s="71">
        <v>5</v>
      </c>
      <c r="D45" s="71">
        <v>4</v>
      </c>
      <c r="E45" s="71" t="s">
        <v>2180</v>
      </c>
      <c r="F45" s="71" t="s">
        <v>2181</v>
      </c>
      <c r="G45" s="71" t="s">
        <v>637</v>
      </c>
      <c r="H45" s="71" t="s">
        <v>2182</v>
      </c>
      <c r="I45" s="71" t="s">
        <v>2183</v>
      </c>
      <c r="J45" s="71" t="s">
        <v>2184</v>
      </c>
      <c r="K45" s="71"/>
      <c r="L45" s="71" t="s">
        <v>2185</v>
      </c>
      <c r="M45" s="71"/>
      <c r="N45" s="163">
        <v>62500</v>
      </c>
      <c r="O45" s="71"/>
      <c r="P45" s="163">
        <v>62500</v>
      </c>
      <c r="Q45" s="71" t="s">
        <v>2186</v>
      </c>
      <c r="R45" s="71" t="s">
        <v>2187</v>
      </c>
    </row>
    <row r="46" spans="1:18" s="332" customFormat="1" ht="165">
      <c r="A46" s="368">
        <v>32</v>
      </c>
      <c r="B46" s="368" t="s">
        <v>96</v>
      </c>
      <c r="C46" s="368">
        <v>5</v>
      </c>
      <c r="D46" s="368">
        <v>11</v>
      </c>
      <c r="E46" s="368" t="s">
        <v>2188</v>
      </c>
      <c r="F46" s="368" t="s">
        <v>2189</v>
      </c>
      <c r="G46" s="368" t="s">
        <v>2190</v>
      </c>
      <c r="H46" s="368" t="s">
        <v>2191</v>
      </c>
      <c r="I46" s="368" t="s">
        <v>2192</v>
      </c>
      <c r="J46" s="368" t="s">
        <v>2193</v>
      </c>
      <c r="K46" s="368"/>
      <c r="L46" s="368" t="s">
        <v>2196</v>
      </c>
      <c r="M46" s="368"/>
      <c r="N46" s="369">
        <v>20730</v>
      </c>
      <c r="O46" s="368"/>
      <c r="P46" s="369">
        <v>20730</v>
      </c>
      <c r="Q46" s="368" t="s">
        <v>2194</v>
      </c>
      <c r="R46" s="368" t="s">
        <v>2195</v>
      </c>
    </row>
    <row r="47" spans="1:18" s="15" customFormat="1" ht="326.25" customHeight="1">
      <c r="A47" s="71">
        <v>33</v>
      </c>
      <c r="B47" s="71" t="s">
        <v>96</v>
      </c>
      <c r="C47" s="71" t="s">
        <v>685</v>
      </c>
      <c r="D47" s="71">
        <v>13</v>
      </c>
      <c r="E47" s="71" t="s">
        <v>2198</v>
      </c>
      <c r="F47" s="71" t="s">
        <v>2199</v>
      </c>
      <c r="G47" s="71" t="s">
        <v>2200</v>
      </c>
      <c r="H47" s="71" t="s">
        <v>2201</v>
      </c>
      <c r="I47" s="71" t="s">
        <v>2202</v>
      </c>
      <c r="J47" s="71" t="s">
        <v>2203</v>
      </c>
      <c r="K47" s="71"/>
      <c r="L47" s="71" t="s">
        <v>2196</v>
      </c>
      <c r="M47" s="71"/>
      <c r="N47" s="163">
        <v>24309.72</v>
      </c>
      <c r="O47" s="71"/>
      <c r="P47" s="163">
        <v>24309.72</v>
      </c>
      <c r="Q47" s="71" t="s">
        <v>2204</v>
      </c>
      <c r="R47" s="71" t="s">
        <v>2205</v>
      </c>
    </row>
    <row r="48" spans="1:18" s="15" customFormat="1" ht="255">
      <c r="A48" s="71">
        <v>34</v>
      </c>
      <c r="B48" s="71" t="s">
        <v>96</v>
      </c>
      <c r="C48" s="71" t="s">
        <v>685</v>
      </c>
      <c r="D48" s="71">
        <v>13</v>
      </c>
      <c r="E48" s="71" t="s">
        <v>2206</v>
      </c>
      <c r="F48" s="71" t="s">
        <v>2207</v>
      </c>
      <c r="G48" s="71" t="s">
        <v>2208</v>
      </c>
      <c r="H48" s="71" t="s">
        <v>2209</v>
      </c>
      <c r="I48" s="71" t="s">
        <v>2210</v>
      </c>
      <c r="J48" s="71" t="s">
        <v>2211</v>
      </c>
      <c r="K48" s="71"/>
      <c r="L48" s="71" t="s">
        <v>135</v>
      </c>
      <c r="M48" s="71"/>
      <c r="N48" s="60">
        <v>9830.2199999999993</v>
      </c>
      <c r="O48" s="71"/>
      <c r="P48" s="60">
        <v>9830.2199999999993</v>
      </c>
      <c r="Q48" s="71" t="s">
        <v>2212</v>
      </c>
      <c r="R48" s="71" t="s">
        <v>2213</v>
      </c>
    </row>
    <row r="49" spans="1:18" s="15" customFormat="1" ht="225">
      <c r="A49" s="71">
        <v>35</v>
      </c>
      <c r="B49" s="71" t="s">
        <v>96</v>
      </c>
      <c r="C49" s="71">
        <v>5</v>
      </c>
      <c r="D49" s="71">
        <v>11</v>
      </c>
      <c r="E49" s="71" t="s">
        <v>2214</v>
      </c>
      <c r="F49" s="71" t="s">
        <v>2215</v>
      </c>
      <c r="G49" s="71" t="s">
        <v>2216</v>
      </c>
      <c r="H49" s="71" t="s">
        <v>2217</v>
      </c>
      <c r="I49" s="71" t="s">
        <v>2218</v>
      </c>
      <c r="J49" s="71" t="s">
        <v>2219</v>
      </c>
      <c r="K49" s="71"/>
      <c r="L49" s="71" t="s">
        <v>2220</v>
      </c>
      <c r="M49" s="71"/>
      <c r="N49" s="163">
        <v>15773.1</v>
      </c>
      <c r="O49" s="71"/>
      <c r="P49" s="163">
        <v>14773.1</v>
      </c>
      <c r="Q49" s="71" t="s">
        <v>2221</v>
      </c>
      <c r="R49" s="71" t="s">
        <v>2222</v>
      </c>
    </row>
    <row r="50" spans="1:18" s="15" customFormat="1" ht="135" customHeight="1">
      <c r="A50" s="71">
        <v>36</v>
      </c>
      <c r="B50" s="71" t="s">
        <v>96</v>
      </c>
      <c r="C50" s="71">
        <v>1</v>
      </c>
      <c r="D50" s="71">
        <v>13</v>
      </c>
      <c r="E50" s="71" t="s">
        <v>2223</v>
      </c>
      <c r="F50" s="71" t="s">
        <v>2224</v>
      </c>
      <c r="G50" s="71" t="s">
        <v>621</v>
      </c>
      <c r="H50" s="71" t="s">
        <v>1915</v>
      </c>
      <c r="I50" s="71" t="s">
        <v>2225</v>
      </c>
      <c r="J50" s="16" t="s">
        <v>2226</v>
      </c>
      <c r="K50" s="71"/>
      <c r="L50" s="71" t="s">
        <v>2227</v>
      </c>
      <c r="M50" s="71"/>
      <c r="N50" s="163">
        <v>9185.4</v>
      </c>
      <c r="O50" s="71"/>
      <c r="P50" s="163">
        <v>9185.4</v>
      </c>
      <c r="Q50" s="71" t="s">
        <v>2228</v>
      </c>
      <c r="R50" s="71" t="s">
        <v>2229</v>
      </c>
    </row>
    <row r="51" spans="1:18" s="15" customFormat="1" ht="195">
      <c r="A51" s="71">
        <v>37</v>
      </c>
      <c r="B51" s="71" t="s">
        <v>96</v>
      </c>
      <c r="C51" s="71">
        <v>1</v>
      </c>
      <c r="D51" s="71">
        <v>6</v>
      </c>
      <c r="E51" s="71" t="s">
        <v>2230</v>
      </c>
      <c r="F51" s="71" t="s">
        <v>2231</v>
      </c>
      <c r="G51" s="71" t="s">
        <v>637</v>
      </c>
      <c r="H51" s="71" t="s">
        <v>2232</v>
      </c>
      <c r="I51" s="71" t="s">
        <v>2233</v>
      </c>
      <c r="J51" s="71" t="s">
        <v>2234</v>
      </c>
      <c r="K51" s="71"/>
      <c r="L51" s="71" t="s">
        <v>191</v>
      </c>
      <c r="M51" s="71"/>
      <c r="N51" s="163">
        <v>63070</v>
      </c>
      <c r="O51" s="71"/>
      <c r="P51" s="163">
        <v>63070</v>
      </c>
      <c r="Q51" s="71" t="s">
        <v>2235</v>
      </c>
      <c r="R51" s="71" t="s">
        <v>2236</v>
      </c>
    </row>
    <row r="52" spans="1:18" s="15" customFormat="1" ht="254.25" customHeight="1">
      <c r="A52" s="71">
        <v>38</v>
      </c>
      <c r="B52" s="71" t="s">
        <v>96</v>
      </c>
      <c r="C52" s="71">
        <v>1</v>
      </c>
      <c r="D52" s="71">
        <v>13</v>
      </c>
      <c r="E52" s="71" t="s">
        <v>2237</v>
      </c>
      <c r="F52" s="71" t="s">
        <v>2238</v>
      </c>
      <c r="G52" s="71" t="s">
        <v>642</v>
      </c>
      <c r="H52" s="71" t="s">
        <v>2239</v>
      </c>
      <c r="I52" s="70" t="s">
        <v>2240</v>
      </c>
      <c r="J52" s="71" t="s">
        <v>2241</v>
      </c>
      <c r="K52" s="71"/>
      <c r="L52" s="71" t="s">
        <v>2220</v>
      </c>
      <c r="M52" s="71"/>
      <c r="N52" s="163">
        <v>86737.13</v>
      </c>
      <c r="O52" s="71"/>
      <c r="P52" s="163">
        <v>86737.13</v>
      </c>
      <c r="Q52" s="71" t="s">
        <v>2242</v>
      </c>
      <c r="R52" s="71" t="s">
        <v>2243</v>
      </c>
    </row>
    <row r="53" spans="1:18" s="15" customFormat="1" ht="210">
      <c r="A53" s="71">
        <v>39</v>
      </c>
      <c r="B53" s="71" t="s">
        <v>135</v>
      </c>
      <c r="C53" s="71">
        <v>2</v>
      </c>
      <c r="D53" s="71">
        <v>10</v>
      </c>
      <c r="E53" s="71" t="s">
        <v>2244</v>
      </c>
      <c r="F53" s="71" t="s">
        <v>2245</v>
      </c>
      <c r="G53" s="71" t="s">
        <v>2246</v>
      </c>
      <c r="H53" s="71" t="s">
        <v>2239</v>
      </c>
      <c r="I53" s="71" t="s">
        <v>2247</v>
      </c>
      <c r="J53" s="71" t="s">
        <v>2248</v>
      </c>
      <c r="K53" s="71"/>
      <c r="L53" s="71" t="s">
        <v>2227</v>
      </c>
      <c r="M53" s="71"/>
      <c r="N53" s="163">
        <v>28268</v>
      </c>
      <c r="O53" s="71"/>
      <c r="P53" s="163">
        <v>25268</v>
      </c>
      <c r="Q53" s="71" t="s">
        <v>2249</v>
      </c>
      <c r="R53" s="71" t="s">
        <v>2250</v>
      </c>
    </row>
    <row r="54" spans="1:18" s="15" customFormat="1" ht="225">
      <c r="A54" s="71">
        <v>40</v>
      </c>
      <c r="B54" s="71" t="s">
        <v>40</v>
      </c>
      <c r="C54" s="71">
        <v>3</v>
      </c>
      <c r="D54" s="71">
        <v>13</v>
      </c>
      <c r="E54" s="71" t="s">
        <v>2251</v>
      </c>
      <c r="F54" s="71" t="s">
        <v>2252</v>
      </c>
      <c r="G54" s="71" t="s">
        <v>637</v>
      </c>
      <c r="H54" s="71" t="s">
        <v>2197</v>
      </c>
      <c r="I54" s="71" t="s">
        <v>2253</v>
      </c>
      <c r="J54" s="16" t="s">
        <v>2254</v>
      </c>
      <c r="K54" s="71"/>
      <c r="L54" s="71" t="s">
        <v>2196</v>
      </c>
      <c r="M54" s="71"/>
      <c r="N54" s="163">
        <v>20311.5</v>
      </c>
      <c r="O54" s="71"/>
      <c r="P54" s="163">
        <v>20311.5</v>
      </c>
      <c r="Q54" s="71" t="s">
        <v>2235</v>
      </c>
      <c r="R54" s="71" t="s">
        <v>2236</v>
      </c>
    </row>
    <row r="55" spans="1:18" s="15" customFormat="1" ht="210">
      <c r="A55" s="71">
        <v>41</v>
      </c>
      <c r="B55" s="71" t="s">
        <v>40</v>
      </c>
      <c r="C55" s="71">
        <v>2</v>
      </c>
      <c r="D55" s="71">
        <v>12</v>
      </c>
      <c r="E55" s="71" t="s">
        <v>2255</v>
      </c>
      <c r="F55" s="71" t="s">
        <v>2256</v>
      </c>
      <c r="G55" s="71" t="s">
        <v>637</v>
      </c>
      <c r="H55" s="71" t="s">
        <v>2257</v>
      </c>
      <c r="I55" s="71" t="s">
        <v>2258</v>
      </c>
      <c r="J55" s="71" t="s">
        <v>2259</v>
      </c>
      <c r="K55" s="71"/>
      <c r="L55" s="71" t="s">
        <v>191</v>
      </c>
      <c r="M55" s="71"/>
      <c r="N55" s="163">
        <v>13950</v>
      </c>
      <c r="O55" s="71"/>
      <c r="P55" s="163">
        <v>13950</v>
      </c>
      <c r="Q55" s="71" t="s">
        <v>2260</v>
      </c>
      <c r="R55" s="71" t="s">
        <v>2261</v>
      </c>
    </row>
    <row r="56" spans="1:18" s="137" customFormat="1"/>
    <row r="57" spans="1:18" s="137" customFormat="1">
      <c r="M57" s="527" t="s">
        <v>45</v>
      </c>
      <c r="N57" s="528"/>
      <c r="O57" s="528" t="s">
        <v>46</v>
      </c>
      <c r="P57" s="529"/>
    </row>
    <row r="58" spans="1:18" s="137" customFormat="1">
      <c r="M58" s="138" t="s">
        <v>5524</v>
      </c>
      <c r="N58" s="138" t="s">
        <v>5523</v>
      </c>
      <c r="O58" s="138" t="s">
        <v>5524</v>
      </c>
      <c r="P58" s="138" t="s">
        <v>5523</v>
      </c>
    </row>
    <row r="59" spans="1:18" s="137" customFormat="1">
      <c r="M59" s="235">
        <v>10</v>
      </c>
      <c r="N59" s="141">
        <v>630000</v>
      </c>
      <c r="O59" s="140">
        <v>31</v>
      </c>
      <c r="P59" s="141">
        <v>994432.98</v>
      </c>
    </row>
  </sheetData>
  <mergeCells count="96">
    <mergeCell ref="M57:N57"/>
    <mergeCell ref="O57:P57"/>
    <mergeCell ref="Q34:Q35"/>
    <mergeCell ref="R34:R35"/>
    <mergeCell ref="K34:K35"/>
    <mergeCell ref="L34:L35"/>
    <mergeCell ref="M34:M35"/>
    <mergeCell ref="N34:N35"/>
    <mergeCell ref="O34:O35"/>
    <mergeCell ref="P34:P35"/>
    <mergeCell ref="P16:P18"/>
    <mergeCell ref="Q22:Q25"/>
    <mergeCell ref="R22:R25"/>
    <mergeCell ref="A34:A35"/>
    <mergeCell ref="B34:B35"/>
    <mergeCell ref="C34:C35"/>
    <mergeCell ref="D34:D35"/>
    <mergeCell ref="E34:E35"/>
    <mergeCell ref="F34:F35"/>
    <mergeCell ref="G34:G35"/>
    <mergeCell ref="J34:J35"/>
    <mergeCell ref="K22:K25"/>
    <mergeCell ref="L22:L25"/>
    <mergeCell ref="M22:M25"/>
    <mergeCell ref="N22:N25"/>
    <mergeCell ref="O22:O25"/>
    <mergeCell ref="P22:P25"/>
    <mergeCell ref="A22:A25"/>
    <mergeCell ref="B22:B25"/>
    <mergeCell ref="C22:C25"/>
    <mergeCell ref="D22:D25"/>
    <mergeCell ref="E22:E25"/>
    <mergeCell ref="F22:F25"/>
    <mergeCell ref="G22:G25"/>
    <mergeCell ref="J22:J25"/>
    <mergeCell ref="E14:E15"/>
    <mergeCell ref="F14:F15"/>
    <mergeCell ref="G14:G15"/>
    <mergeCell ref="J14:J15"/>
    <mergeCell ref="K12:K13"/>
    <mergeCell ref="G12:G13"/>
    <mergeCell ref="J12:J13"/>
    <mergeCell ref="R16:R18"/>
    <mergeCell ref="L16:L18"/>
    <mergeCell ref="A14:A15"/>
    <mergeCell ref="B14:B15"/>
    <mergeCell ref="C14:C15"/>
    <mergeCell ref="D14:D15"/>
    <mergeCell ref="Q14:Q15"/>
    <mergeCell ref="R14:R15"/>
    <mergeCell ref="A16:A18"/>
    <mergeCell ref="B16:B18"/>
    <mergeCell ref="C16:C18"/>
    <mergeCell ref="D16:D18"/>
    <mergeCell ref="E16:E18"/>
    <mergeCell ref="F16:F18"/>
    <mergeCell ref="G16:G18"/>
    <mergeCell ref="J16:J18"/>
    <mergeCell ref="P14:P15"/>
    <mergeCell ref="Q16:Q18"/>
    <mergeCell ref="P12:P13"/>
    <mergeCell ref="K14:K15"/>
    <mergeCell ref="L14:L15"/>
    <mergeCell ref="M14:M15"/>
    <mergeCell ref="N14:N15"/>
    <mergeCell ref="O14:O15"/>
    <mergeCell ref="K16:K18"/>
    <mergeCell ref="L12:L13"/>
    <mergeCell ref="M12:M13"/>
    <mergeCell ref="N12:N13"/>
    <mergeCell ref="O12:O13"/>
    <mergeCell ref="M16:M18"/>
    <mergeCell ref="N16:N18"/>
    <mergeCell ref="O16:O18"/>
    <mergeCell ref="J4:J5"/>
    <mergeCell ref="F4:F5"/>
    <mergeCell ref="Q12:Q13"/>
    <mergeCell ref="K4:L4"/>
    <mergeCell ref="M4:N4"/>
    <mergeCell ref="O4:P4"/>
    <mergeCell ref="R12:R13"/>
    <mergeCell ref="A4:A5"/>
    <mergeCell ref="B4:B5"/>
    <mergeCell ref="C4:C5"/>
    <mergeCell ref="D4:D5"/>
    <mergeCell ref="E4:E5"/>
    <mergeCell ref="Q4:Q5"/>
    <mergeCell ref="R4:R5"/>
    <mergeCell ref="A12:A13"/>
    <mergeCell ref="B12:B13"/>
    <mergeCell ref="C12:C13"/>
    <mergeCell ref="D12:D13"/>
    <mergeCell ref="E12:E13"/>
    <mergeCell ref="F12:F13"/>
    <mergeCell ref="G4:G5"/>
    <mergeCell ref="H4:I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dimension ref="A2:R50"/>
  <sheetViews>
    <sheetView zoomScale="60" zoomScaleNormal="60" workbookViewId="0">
      <selection activeCell="L10" sqref="L10"/>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4.85546875" customWidth="1"/>
    <col min="13" max="16" width="14.7109375" customWidth="1"/>
    <col min="17" max="17" width="18.570312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5737</v>
      </c>
    </row>
    <row r="4" spans="1:18" s="13" customFormat="1" ht="48" customHeight="1">
      <c r="A4" s="560" t="s">
        <v>0</v>
      </c>
      <c r="B4" s="562" t="s">
        <v>1</v>
      </c>
      <c r="C4" s="562" t="s">
        <v>2</v>
      </c>
      <c r="D4" s="562" t="s">
        <v>3</v>
      </c>
      <c r="E4" s="560" t="s">
        <v>4</v>
      </c>
      <c r="F4" s="560" t="s">
        <v>5</v>
      </c>
      <c r="G4" s="562" t="s">
        <v>6</v>
      </c>
      <c r="H4" s="568" t="s">
        <v>7</v>
      </c>
      <c r="I4" s="576"/>
      <c r="J4" s="560" t="s">
        <v>303</v>
      </c>
      <c r="K4" s="568" t="s">
        <v>619</v>
      </c>
      <c r="L4" s="569"/>
      <c r="M4" s="580" t="s">
        <v>2262</v>
      </c>
      <c r="N4" s="581"/>
      <c r="O4" s="580" t="s">
        <v>306</v>
      </c>
      <c r="P4" s="581"/>
      <c r="Q4" s="560" t="s">
        <v>8</v>
      </c>
      <c r="R4" s="562" t="s">
        <v>9</v>
      </c>
    </row>
    <row r="5" spans="1:18" s="13" customFormat="1" ht="25.5" customHeight="1">
      <c r="A5" s="561"/>
      <c r="B5" s="563"/>
      <c r="C5" s="563"/>
      <c r="D5" s="563"/>
      <c r="E5" s="561"/>
      <c r="F5" s="561"/>
      <c r="G5" s="563"/>
      <c r="H5" s="410" t="s">
        <v>10</v>
      </c>
      <c r="I5" s="54" t="s">
        <v>11</v>
      </c>
      <c r="J5" s="561"/>
      <c r="K5" s="411">
        <v>2016</v>
      </c>
      <c r="L5" s="411">
        <v>2017</v>
      </c>
      <c r="M5" s="411">
        <v>2016</v>
      </c>
      <c r="N5" s="411">
        <v>2017</v>
      </c>
      <c r="O5" s="411">
        <v>2016</v>
      </c>
      <c r="P5" s="411">
        <v>2017</v>
      </c>
      <c r="Q5" s="561"/>
      <c r="R5" s="563"/>
    </row>
    <row r="6" spans="1:18" s="13" customFormat="1" ht="18" customHeight="1">
      <c r="A6" s="409" t="s">
        <v>12</v>
      </c>
      <c r="B6" s="410" t="s">
        <v>13</v>
      </c>
      <c r="C6" s="410" t="s">
        <v>14</v>
      </c>
      <c r="D6" s="410" t="s">
        <v>15</v>
      </c>
      <c r="E6" s="409" t="s">
        <v>16</v>
      </c>
      <c r="F6" s="409" t="s">
        <v>17</v>
      </c>
      <c r="G6" s="409" t="s">
        <v>18</v>
      </c>
      <c r="H6" s="410" t="s">
        <v>19</v>
      </c>
      <c r="I6" s="54" t="s">
        <v>20</v>
      </c>
      <c r="J6" s="409" t="s">
        <v>21</v>
      </c>
      <c r="K6" s="411" t="s">
        <v>22</v>
      </c>
      <c r="L6" s="411" t="s">
        <v>23</v>
      </c>
      <c r="M6" s="411" t="s">
        <v>24</v>
      </c>
      <c r="N6" s="411" t="s">
        <v>25</v>
      </c>
      <c r="O6" s="411" t="s">
        <v>26</v>
      </c>
      <c r="P6" s="411" t="s">
        <v>27</v>
      </c>
      <c r="Q6" s="409" t="s">
        <v>28</v>
      </c>
      <c r="R6" s="410" t="s">
        <v>29</v>
      </c>
    </row>
    <row r="7" spans="1:18" s="14" customFormat="1" ht="105.75" customHeight="1">
      <c r="A7" s="401">
        <v>1</v>
      </c>
      <c r="B7" s="401" t="s">
        <v>2263</v>
      </c>
      <c r="C7" s="401">
        <v>4.5</v>
      </c>
      <c r="D7" s="401">
        <v>11</v>
      </c>
      <c r="E7" s="397" t="s">
        <v>2264</v>
      </c>
      <c r="F7" s="397" t="s">
        <v>2265</v>
      </c>
      <c r="G7" s="401" t="s">
        <v>2246</v>
      </c>
      <c r="H7" s="404" t="s">
        <v>2266</v>
      </c>
      <c r="I7" s="417">
        <v>6000</v>
      </c>
      <c r="J7" s="397" t="s">
        <v>2267</v>
      </c>
      <c r="K7" s="397" t="s">
        <v>40</v>
      </c>
      <c r="L7" s="401" t="s">
        <v>51</v>
      </c>
      <c r="M7" s="400">
        <v>4981.5</v>
      </c>
      <c r="N7" s="400"/>
      <c r="O7" s="400">
        <v>4981.5</v>
      </c>
      <c r="P7" s="400"/>
      <c r="Q7" s="397" t="s">
        <v>2268</v>
      </c>
      <c r="R7" s="397" t="s">
        <v>2269</v>
      </c>
    </row>
    <row r="8" spans="1:18" s="14" customFormat="1" ht="119.25" customHeight="1">
      <c r="A8" s="401">
        <v>2</v>
      </c>
      <c r="B8" s="401" t="s">
        <v>2263</v>
      </c>
      <c r="C8" s="401">
        <v>1.4</v>
      </c>
      <c r="D8" s="401">
        <v>9</v>
      </c>
      <c r="E8" s="397" t="s">
        <v>2270</v>
      </c>
      <c r="F8" s="397" t="s">
        <v>2271</v>
      </c>
      <c r="G8" s="401" t="s">
        <v>1671</v>
      </c>
      <c r="H8" s="404" t="s">
        <v>112</v>
      </c>
      <c r="I8" s="417">
        <v>450</v>
      </c>
      <c r="J8" s="397" t="s">
        <v>2272</v>
      </c>
      <c r="K8" s="397" t="s">
        <v>40</v>
      </c>
      <c r="L8" s="401" t="s">
        <v>51</v>
      </c>
      <c r="M8" s="400">
        <v>22000</v>
      </c>
      <c r="N8" s="400"/>
      <c r="O8" s="400">
        <v>22000</v>
      </c>
      <c r="P8" s="400"/>
      <c r="Q8" s="397" t="s">
        <v>2268</v>
      </c>
      <c r="R8" s="397" t="s">
        <v>2269</v>
      </c>
    </row>
    <row r="9" spans="1:18" s="14" customFormat="1" ht="154.5" customHeight="1">
      <c r="A9" s="401">
        <v>3</v>
      </c>
      <c r="B9" s="401" t="s">
        <v>96</v>
      </c>
      <c r="C9" s="401" t="s">
        <v>32</v>
      </c>
      <c r="D9" s="401">
        <v>13</v>
      </c>
      <c r="E9" s="397" t="s">
        <v>2273</v>
      </c>
      <c r="F9" s="397" t="s">
        <v>2274</v>
      </c>
      <c r="G9" s="397" t="s">
        <v>2275</v>
      </c>
      <c r="H9" s="404" t="s">
        <v>2276</v>
      </c>
      <c r="I9" s="417">
        <v>400</v>
      </c>
      <c r="J9" s="397" t="s">
        <v>2277</v>
      </c>
      <c r="K9" s="397" t="s">
        <v>40</v>
      </c>
      <c r="L9" s="401" t="s">
        <v>51</v>
      </c>
      <c r="M9" s="400">
        <v>20800</v>
      </c>
      <c r="N9" s="400"/>
      <c r="O9" s="400">
        <v>20800</v>
      </c>
      <c r="P9" s="400"/>
      <c r="Q9" s="397" t="s">
        <v>2268</v>
      </c>
      <c r="R9" s="397" t="s">
        <v>2269</v>
      </c>
    </row>
    <row r="10" spans="1:18" s="14" customFormat="1" ht="146.25" customHeight="1">
      <c r="A10" s="401">
        <v>4</v>
      </c>
      <c r="B10" s="401" t="s">
        <v>96</v>
      </c>
      <c r="C10" s="401" t="s">
        <v>32</v>
      </c>
      <c r="D10" s="401">
        <v>13</v>
      </c>
      <c r="E10" s="397" t="s">
        <v>2278</v>
      </c>
      <c r="F10" s="397" t="s">
        <v>2274</v>
      </c>
      <c r="G10" s="397" t="s">
        <v>2275</v>
      </c>
      <c r="H10" s="404" t="s">
        <v>2279</v>
      </c>
      <c r="I10" s="417">
        <v>300</v>
      </c>
      <c r="J10" s="397" t="s">
        <v>2280</v>
      </c>
      <c r="K10" s="397" t="s">
        <v>36</v>
      </c>
      <c r="L10" s="401" t="s">
        <v>51</v>
      </c>
      <c r="M10" s="400">
        <v>15000</v>
      </c>
      <c r="N10" s="400"/>
      <c r="O10" s="400">
        <v>15000</v>
      </c>
      <c r="P10" s="400"/>
      <c r="Q10" s="397" t="s">
        <v>2268</v>
      </c>
      <c r="R10" s="397" t="s">
        <v>2269</v>
      </c>
    </row>
    <row r="11" spans="1:18" s="14" customFormat="1" ht="159" customHeight="1">
      <c r="A11" s="401">
        <v>5</v>
      </c>
      <c r="B11" s="401" t="s">
        <v>96</v>
      </c>
      <c r="C11" s="401">
        <v>1.5</v>
      </c>
      <c r="D11" s="401">
        <v>13</v>
      </c>
      <c r="E11" s="397" t="s">
        <v>2281</v>
      </c>
      <c r="F11" s="397" t="s">
        <v>2282</v>
      </c>
      <c r="G11" s="401" t="s">
        <v>1514</v>
      </c>
      <c r="H11" s="404" t="s">
        <v>635</v>
      </c>
      <c r="I11" s="417">
        <v>1000</v>
      </c>
      <c r="J11" s="397" t="s">
        <v>2283</v>
      </c>
      <c r="K11" s="397" t="s">
        <v>41</v>
      </c>
      <c r="L11" s="401" t="s">
        <v>51</v>
      </c>
      <c r="M11" s="400">
        <v>49693.7</v>
      </c>
      <c r="N11" s="400"/>
      <c r="O11" s="400">
        <v>49693.7</v>
      </c>
      <c r="P11" s="400"/>
      <c r="Q11" s="397" t="s">
        <v>2268</v>
      </c>
      <c r="R11" s="397" t="s">
        <v>2269</v>
      </c>
    </row>
    <row r="12" spans="1:18" s="14" customFormat="1" ht="137.25" customHeight="1">
      <c r="A12" s="401">
        <v>6</v>
      </c>
      <c r="B12" s="401" t="s">
        <v>96</v>
      </c>
      <c r="C12" s="401" t="s">
        <v>32</v>
      </c>
      <c r="D12" s="401">
        <v>10</v>
      </c>
      <c r="E12" s="397" t="s">
        <v>2284</v>
      </c>
      <c r="F12" s="397" t="s">
        <v>2285</v>
      </c>
      <c r="G12" s="397" t="s">
        <v>642</v>
      </c>
      <c r="H12" s="404" t="s">
        <v>2286</v>
      </c>
      <c r="I12" s="417">
        <v>3000</v>
      </c>
      <c r="J12" s="397" t="s">
        <v>2287</v>
      </c>
      <c r="K12" s="397" t="s">
        <v>34</v>
      </c>
      <c r="L12" s="401" t="s">
        <v>51</v>
      </c>
      <c r="M12" s="400">
        <v>26399.99</v>
      </c>
      <c r="N12" s="400"/>
      <c r="O12" s="400">
        <v>26399.99</v>
      </c>
      <c r="P12" s="400"/>
      <c r="Q12" s="397" t="s">
        <v>2268</v>
      </c>
      <c r="R12" s="397" t="s">
        <v>2269</v>
      </c>
    </row>
    <row r="13" spans="1:18" s="14" customFormat="1" ht="223.5" customHeight="1">
      <c r="A13" s="401">
        <v>7</v>
      </c>
      <c r="B13" s="401" t="s">
        <v>2263</v>
      </c>
      <c r="C13" s="401">
        <v>4.5</v>
      </c>
      <c r="D13" s="401">
        <v>10</v>
      </c>
      <c r="E13" s="397" t="s">
        <v>2288</v>
      </c>
      <c r="F13" s="397" t="s">
        <v>2265</v>
      </c>
      <c r="G13" s="401" t="s">
        <v>2246</v>
      </c>
      <c r="H13" s="404" t="s">
        <v>2266</v>
      </c>
      <c r="I13" s="417">
        <v>3000</v>
      </c>
      <c r="J13" s="397" t="s">
        <v>2289</v>
      </c>
      <c r="K13" s="397" t="s">
        <v>30</v>
      </c>
      <c r="L13" s="401" t="s">
        <v>51</v>
      </c>
      <c r="M13" s="400">
        <v>55000</v>
      </c>
      <c r="N13" s="400"/>
      <c r="O13" s="400">
        <v>55000</v>
      </c>
      <c r="P13" s="400"/>
      <c r="Q13" s="397" t="s">
        <v>2268</v>
      </c>
      <c r="R13" s="397" t="s">
        <v>2269</v>
      </c>
    </row>
    <row r="14" spans="1:18" s="14" customFormat="1" ht="214.5" customHeight="1">
      <c r="A14" s="397">
        <v>8</v>
      </c>
      <c r="B14" s="397" t="s">
        <v>2290</v>
      </c>
      <c r="C14" s="397" t="s">
        <v>2291</v>
      </c>
      <c r="D14" s="397">
        <v>10</v>
      </c>
      <c r="E14" s="397" t="s">
        <v>2292</v>
      </c>
      <c r="F14" s="397" t="s">
        <v>2293</v>
      </c>
      <c r="G14" s="397" t="s">
        <v>2294</v>
      </c>
      <c r="H14" s="397" t="s">
        <v>112</v>
      </c>
      <c r="I14" s="417">
        <v>1000</v>
      </c>
      <c r="J14" s="397" t="s">
        <v>2295</v>
      </c>
      <c r="K14" s="397" t="s">
        <v>40</v>
      </c>
      <c r="L14" s="401" t="s">
        <v>51</v>
      </c>
      <c r="M14" s="399">
        <v>15400</v>
      </c>
      <c r="N14" s="399"/>
      <c r="O14" s="399">
        <v>15400</v>
      </c>
      <c r="P14" s="399"/>
      <c r="Q14" s="397" t="s">
        <v>2296</v>
      </c>
      <c r="R14" s="397" t="s">
        <v>2297</v>
      </c>
    </row>
    <row r="15" spans="1:18" s="14" customFormat="1" ht="303" customHeight="1">
      <c r="A15" s="401">
        <v>9</v>
      </c>
      <c r="B15" s="397" t="s">
        <v>2298</v>
      </c>
      <c r="C15" s="397">
        <v>1.5</v>
      </c>
      <c r="D15" s="397">
        <v>6</v>
      </c>
      <c r="E15" s="397" t="s">
        <v>2299</v>
      </c>
      <c r="F15" s="397" t="s">
        <v>5488</v>
      </c>
      <c r="G15" s="397" t="s">
        <v>2300</v>
      </c>
      <c r="H15" s="397" t="s">
        <v>635</v>
      </c>
      <c r="I15" s="417">
        <v>90</v>
      </c>
      <c r="J15" s="397" t="s">
        <v>2301</v>
      </c>
      <c r="K15" s="397" t="s">
        <v>40</v>
      </c>
      <c r="L15" s="401" t="s">
        <v>51</v>
      </c>
      <c r="M15" s="399">
        <v>20000</v>
      </c>
      <c r="N15" s="399"/>
      <c r="O15" s="399">
        <v>20000</v>
      </c>
      <c r="P15" s="399"/>
      <c r="Q15" s="397" t="s">
        <v>2260</v>
      </c>
      <c r="R15" s="397" t="s">
        <v>2302</v>
      </c>
    </row>
    <row r="16" spans="1:18" s="14" customFormat="1" ht="135.75" customHeight="1">
      <c r="A16" s="397">
        <v>10</v>
      </c>
      <c r="B16" s="397" t="s">
        <v>2263</v>
      </c>
      <c r="C16" s="397" t="s">
        <v>626</v>
      </c>
      <c r="D16" s="397">
        <v>12</v>
      </c>
      <c r="E16" s="397" t="s">
        <v>2303</v>
      </c>
      <c r="F16" s="397" t="s">
        <v>2304</v>
      </c>
      <c r="G16" s="397" t="s">
        <v>637</v>
      </c>
      <c r="H16" s="397" t="s">
        <v>628</v>
      </c>
      <c r="I16" s="417">
        <v>35</v>
      </c>
      <c r="J16" s="397" t="s">
        <v>2305</v>
      </c>
      <c r="K16" s="397" t="s">
        <v>34</v>
      </c>
      <c r="L16" s="401" t="s">
        <v>51</v>
      </c>
      <c r="M16" s="399">
        <v>9250</v>
      </c>
      <c r="N16" s="399"/>
      <c r="O16" s="399">
        <v>9250</v>
      </c>
      <c r="P16" s="399"/>
      <c r="Q16" s="397" t="s">
        <v>2296</v>
      </c>
      <c r="R16" s="397" t="s">
        <v>2306</v>
      </c>
    </row>
    <row r="17" spans="1:18" s="14" customFormat="1" ht="172.5" customHeight="1">
      <c r="A17" s="401">
        <v>11</v>
      </c>
      <c r="B17" s="397" t="s">
        <v>96</v>
      </c>
      <c r="C17" s="397" t="s">
        <v>647</v>
      </c>
      <c r="D17" s="397">
        <v>6</v>
      </c>
      <c r="E17" s="397" t="s">
        <v>2307</v>
      </c>
      <c r="F17" s="397" t="s">
        <v>2308</v>
      </c>
      <c r="G17" s="397" t="s">
        <v>1700</v>
      </c>
      <c r="H17" s="397" t="s">
        <v>157</v>
      </c>
      <c r="I17" s="417">
        <v>150</v>
      </c>
      <c r="J17" s="397" t="s">
        <v>2309</v>
      </c>
      <c r="K17" s="397" t="s">
        <v>34</v>
      </c>
      <c r="L17" s="401" t="s">
        <v>51</v>
      </c>
      <c r="M17" s="399">
        <v>12850</v>
      </c>
      <c r="N17" s="399"/>
      <c r="O17" s="399">
        <v>12850</v>
      </c>
      <c r="P17" s="399"/>
      <c r="Q17" s="397" t="s">
        <v>2296</v>
      </c>
      <c r="R17" s="397" t="s">
        <v>2297</v>
      </c>
    </row>
    <row r="18" spans="1:18" s="14" customFormat="1" ht="156.75" customHeight="1">
      <c r="A18" s="397">
        <v>12</v>
      </c>
      <c r="B18" s="397" t="s">
        <v>2263</v>
      </c>
      <c r="C18" s="397">
        <v>1.5</v>
      </c>
      <c r="D18" s="397">
        <v>6</v>
      </c>
      <c r="E18" s="397" t="s">
        <v>2310</v>
      </c>
      <c r="F18" s="397" t="s">
        <v>2311</v>
      </c>
      <c r="G18" s="397" t="s">
        <v>1538</v>
      </c>
      <c r="H18" s="397" t="s">
        <v>112</v>
      </c>
      <c r="I18" s="417">
        <v>300</v>
      </c>
      <c r="J18" s="397" t="s">
        <v>2312</v>
      </c>
      <c r="K18" s="397" t="s">
        <v>36</v>
      </c>
      <c r="L18" s="401" t="s">
        <v>51</v>
      </c>
      <c r="M18" s="399">
        <v>11500</v>
      </c>
      <c r="N18" s="399"/>
      <c r="O18" s="399">
        <v>11500</v>
      </c>
      <c r="P18" s="399"/>
      <c r="Q18" s="397" t="s">
        <v>2313</v>
      </c>
      <c r="R18" s="397" t="s">
        <v>2314</v>
      </c>
    </row>
    <row r="19" spans="1:18" s="14" customFormat="1" ht="393" customHeight="1">
      <c r="A19" s="401">
        <v>13</v>
      </c>
      <c r="B19" s="397" t="s">
        <v>96</v>
      </c>
      <c r="C19" s="397" t="s">
        <v>2320</v>
      </c>
      <c r="D19" s="397">
        <v>13</v>
      </c>
      <c r="E19" s="397" t="s">
        <v>2315</v>
      </c>
      <c r="F19" s="397" t="s">
        <v>2316</v>
      </c>
      <c r="G19" s="397" t="s">
        <v>2216</v>
      </c>
      <c r="H19" s="397" t="s">
        <v>632</v>
      </c>
      <c r="I19" s="417">
        <v>180</v>
      </c>
      <c r="J19" s="397" t="s">
        <v>2317</v>
      </c>
      <c r="K19" s="397" t="s">
        <v>37</v>
      </c>
      <c r="L19" s="401"/>
      <c r="M19" s="399">
        <v>17500</v>
      </c>
      <c r="N19" s="399"/>
      <c r="O19" s="399">
        <v>17500</v>
      </c>
      <c r="P19" s="399"/>
      <c r="Q19" s="397" t="s">
        <v>2318</v>
      </c>
      <c r="R19" s="397" t="s">
        <v>2319</v>
      </c>
    </row>
    <row r="20" spans="1:18" s="14" customFormat="1" ht="183" customHeight="1">
      <c r="A20" s="397">
        <v>14</v>
      </c>
      <c r="B20" s="397" t="s">
        <v>96</v>
      </c>
      <c r="C20" s="397" t="s">
        <v>2321</v>
      </c>
      <c r="D20" s="397">
        <v>11</v>
      </c>
      <c r="E20" s="397" t="s">
        <v>2322</v>
      </c>
      <c r="F20" s="397" t="s">
        <v>2323</v>
      </c>
      <c r="G20" s="397" t="s">
        <v>2324</v>
      </c>
      <c r="H20" s="397" t="s">
        <v>632</v>
      </c>
      <c r="I20" s="417">
        <v>340</v>
      </c>
      <c r="J20" s="397" t="s">
        <v>2325</v>
      </c>
      <c r="K20" s="397" t="s">
        <v>37</v>
      </c>
      <c r="L20" s="401" t="s">
        <v>51</v>
      </c>
      <c r="M20" s="399">
        <v>54000</v>
      </c>
      <c r="N20" s="399"/>
      <c r="O20" s="399">
        <v>54000</v>
      </c>
      <c r="P20" s="399"/>
      <c r="Q20" s="397" t="s">
        <v>2326</v>
      </c>
      <c r="R20" s="397" t="s">
        <v>2327</v>
      </c>
    </row>
    <row r="21" spans="1:18" s="14" customFormat="1" ht="177" customHeight="1">
      <c r="A21" s="401">
        <v>15</v>
      </c>
      <c r="B21" s="397" t="s">
        <v>96</v>
      </c>
      <c r="C21" s="397">
        <v>5</v>
      </c>
      <c r="D21" s="397">
        <v>4</v>
      </c>
      <c r="E21" s="397" t="s">
        <v>2328</v>
      </c>
      <c r="F21" s="397" t="s">
        <v>2329</v>
      </c>
      <c r="G21" s="397" t="s">
        <v>1700</v>
      </c>
      <c r="H21" s="397" t="s">
        <v>157</v>
      </c>
      <c r="I21" s="417">
        <v>36</v>
      </c>
      <c r="J21" s="397" t="s">
        <v>2330</v>
      </c>
      <c r="K21" s="397" t="s">
        <v>41</v>
      </c>
      <c r="L21" s="401" t="s">
        <v>51</v>
      </c>
      <c r="M21" s="399">
        <v>11468.48</v>
      </c>
      <c r="N21" s="399"/>
      <c r="O21" s="399">
        <v>11468.48</v>
      </c>
      <c r="P21" s="399"/>
      <c r="Q21" s="397" t="s">
        <v>2331</v>
      </c>
      <c r="R21" s="397" t="s">
        <v>2332</v>
      </c>
    </row>
    <row r="22" spans="1:18" s="14" customFormat="1" ht="277.5" customHeight="1">
      <c r="A22" s="397">
        <v>16</v>
      </c>
      <c r="B22" s="397" t="s">
        <v>96</v>
      </c>
      <c r="C22" s="397" t="s">
        <v>32</v>
      </c>
      <c r="D22" s="397">
        <v>13</v>
      </c>
      <c r="E22" s="397" t="s">
        <v>2333</v>
      </c>
      <c r="F22" s="397" t="s">
        <v>2334</v>
      </c>
      <c r="G22" s="397" t="s">
        <v>1514</v>
      </c>
      <c r="H22" s="397" t="s">
        <v>632</v>
      </c>
      <c r="I22" s="417">
        <v>2000</v>
      </c>
      <c r="J22" s="397" t="s">
        <v>2335</v>
      </c>
      <c r="K22" s="397" t="s">
        <v>37</v>
      </c>
      <c r="L22" s="401"/>
      <c r="M22" s="399">
        <v>7814.92</v>
      </c>
      <c r="N22" s="399"/>
      <c r="O22" s="399">
        <v>7814.92</v>
      </c>
      <c r="P22" s="399"/>
      <c r="Q22" s="397" t="s">
        <v>2336</v>
      </c>
      <c r="R22" s="397" t="s">
        <v>2337</v>
      </c>
    </row>
    <row r="23" spans="1:18" s="14" customFormat="1" ht="351" customHeight="1">
      <c r="A23" s="401">
        <v>17</v>
      </c>
      <c r="B23" s="397" t="s">
        <v>96</v>
      </c>
      <c r="C23" s="397">
        <v>5</v>
      </c>
      <c r="D23" s="397">
        <v>13</v>
      </c>
      <c r="E23" s="397" t="s">
        <v>2338</v>
      </c>
      <c r="F23" s="397" t="s">
        <v>2339</v>
      </c>
      <c r="G23" s="397" t="s">
        <v>642</v>
      </c>
      <c r="H23" s="397" t="s">
        <v>632</v>
      </c>
      <c r="I23" s="417">
        <v>2000</v>
      </c>
      <c r="J23" s="397" t="s">
        <v>2340</v>
      </c>
      <c r="K23" s="397" t="s">
        <v>37</v>
      </c>
      <c r="L23" s="401" t="s">
        <v>51</v>
      </c>
      <c r="M23" s="399">
        <v>15000</v>
      </c>
      <c r="N23" s="399"/>
      <c r="O23" s="399">
        <v>15000</v>
      </c>
      <c r="P23" s="399"/>
      <c r="Q23" s="397" t="s">
        <v>2341</v>
      </c>
      <c r="R23" s="397" t="s">
        <v>2342</v>
      </c>
    </row>
    <row r="24" spans="1:18" s="14" customFormat="1" ht="171" customHeight="1">
      <c r="A24" s="397">
        <v>18</v>
      </c>
      <c r="B24" s="397" t="s">
        <v>96</v>
      </c>
      <c r="C24" s="397">
        <v>5</v>
      </c>
      <c r="D24" s="397">
        <v>11</v>
      </c>
      <c r="E24" s="397" t="s">
        <v>2343</v>
      </c>
      <c r="F24" s="397" t="s">
        <v>2344</v>
      </c>
      <c r="G24" s="397" t="s">
        <v>1514</v>
      </c>
      <c r="H24" s="397" t="s">
        <v>635</v>
      </c>
      <c r="I24" s="417">
        <v>520</v>
      </c>
      <c r="J24" s="397" t="s">
        <v>2345</v>
      </c>
      <c r="K24" s="397" t="s">
        <v>37</v>
      </c>
      <c r="L24" s="401" t="s">
        <v>51</v>
      </c>
      <c r="M24" s="399">
        <v>10000</v>
      </c>
      <c r="N24" s="399"/>
      <c r="O24" s="399">
        <v>10000</v>
      </c>
      <c r="P24" s="399"/>
      <c r="Q24" s="397" t="s">
        <v>2326</v>
      </c>
      <c r="R24" s="397" t="s">
        <v>2346</v>
      </c>
    </row>
    <row r="25" spans="1:18" s="14" customFormat="1" ht="153.75" customHeight="1">
      <c r="A25" s="401">
        <v>19</v>
      </c>
      <c r="B25" s="397" t="s">
        <v>96</v>
      </c>
      <c r="C25" s="397">
        <v>5</v>
      </c>
      <c r="D25" s="397">
        <v>10</v>
      </c>
      <c r="E25" s="397" t="s">
        <v>2347</v>
      </c>
      <c r="F25" s="397" t="s">
        <v>2348</v>
      </c>
      <c r="G25" s="397" t="s">
        <v>642</v>
      </c>
      <c r="H25" s="397" t="s">
        <v>632</v>
      </c>
      <c r="I25" s="417">
        <v>3000</v>
      </c>
      <c r="J25" s="397" t="s">
        <v>2349</v>
      </c>
      <c r="K25" s="397" t="s">
        <v>37</v>
      </c>
      <c r="L25" s="401" t="s">
        <v>51</v>
      </c>
      <c r="M25" s="399">
        <v>50000</v>
      </c>
      <c r="N25" s="399"/>
      <c r="O25" s="399">
        <v>50000</v>
      </c>
      <c r="P25" s="399"/>
      <c r="Q25" s="397" t="s">
        <v>2326</v>
      </c>
      <c r="R25" s="397" t="s">
        <v>2327</v>
      </c>
    </row>
    <row r="26" spans="1:18" s="14" customFormat="1" ht="273.75" customHeight="1">
      <c r="A26" s="397">
        <v>20</v>
      </c>
      <c r="B26" s="397" t="s">
        <v>96</v>
      </c>
      <c r="C26" s="397">
        <v>5</v>
      </c>
      <c r="D26" s="397">
        <v>13</v>
      </c>
      <c r="E26" s="397" t="s">
        <v>2350</v>
      </c>
      <c r="F26" s="397" t="s">
        <v>2351</v>
      </c>
      <c r="G26" s="397" t="s">
        <v>642</v>
      </c>
      <c r="H26" s="397" t="s">
        <v>632</v>
      </c>
      <c r="I26" s="420">
        <v>1500</v>
      </c>
      <c r="J26" s="397" t="s">
        <v>2352</v>
      </c>
      <c r="K26" s="397" t="s">
        <v>37</v>
      </c>
      <c r="L26" s="401" t="s">
        <v>51</v>
      </c>
      <c r="M26" s="399">
        <v>55000</v>
      </c>
      <c r="N26" s="399"/>
      <c r="O26" s="399">
        <v>55000</v>
      </c>
      <c r="P26" s="399"/>
      <c r="Q26" s="397" t="s">
        <v>2326</v>
      </c>
      <c r="R26" s="397" t="s">
        <v>2327</v>
      </c>
    </row>
    <row r="27" spans="1:18" s="14" customFormat="1" ht="180" customHeight="1">
      <c r="A27" s="401">
        <v>21</v>
      </c>
      <c r="B27" s="397" t="s">
        <v>191</v>
      </c>
      <c r="C27" s="397" t="s">
        <v>626</v>
      </c>
      <c r="D27" s="397">
        <v>4</v>
      </c>
      <c r="E27" s="397" t="s">
        <v>2353</v>
      </c>
      <c r="F27" s="397" t="s">
        <v>2354</v>
      </c>
      <c r="G27" s="397" t="s">
        <v>2246</v>
      </c>
      <c r="H27" s="397" t="s">
        <v>2266</v>
      </c>
      <c r="I27" s="57">
        <v>20000</v>
      </c>
      <c r="J27" s="397" t="s">
        <v>2355</v>
      </c>
      <c r="K27" s="397" t="s">
        <v>36</v>
      </c>
      <c r="L27" s="401"/>
      <c r="M27" s="399">
        <v>52447.199999999997</v>
      </c>
      <c r="N27" s="399"/>
      <c r="O27" s="399">
        <v>52447.199999999997</v>
      </c>
      <c r="P27" s="399"/>
      <c r="Q27" s="397" t="s">
        <v>2331</v>
      </c>
      <c r="R27" s="397" t="s">
        <v>2332</v>
      </c>
    </row>
    <row r="28" spans="1:18" s="14" customFormat="1" ht="106.5" customHeight="1">
      <c r="A28" s="397">
        <v>22</v>
      </c>
      <c r="B28" s="397" t="s">
        <v>191</v>
      </c>
      <c r="C28" s="397" t="s">
        <v>2356</v>
      </c>
      <c r="D28" s="397">
        <v>6</v>
      </c>
      <c r="E28" s="397" t="s">
        <v>2357</v>
      </c>
      <c r="F28" s="397" t="s">
        <v>2358</v>
      </c>
      <c r="G28" s="397" t="s">
        <v>1700</v>
      </c>
      <c r="H28" s="397" t="s">
        <v>157</v>
      </c>
      <c r="I28" s="417">
        <v>60</v>
      </c>
      <c r="J28" s="397" t="s">
        <v>2359</v>
      </c>
      <c r="K28" s="397" t="s">
        <v>34</v>
      </c>
      <c r="L28" s="401"/>
      <c r="M28" s="399">
        <v>16250</v>
      </c>
      <c r="N28" s="399"/>
      <c r="O28" s="399">
        <v>16250</v>
      </c>
      <c r="P28" s="399"/>
      <c r="Q28" s="397" t="s">
        <v>2360</v>
      </c>
      <c r="R28" s="397" t="s">
        <v>2361</v>
      </c>
    </row>
    <row r="29" spans="1:18" s="14" customFormat="1" ht="392.25" customHeight="1">
      <c r="A29" s="401">
        <v>23</v>
      </c>
      <c r="B29" s="397" t="s">
        <v>135</v>
      </c>
      <c r="C29" s="397" t="s">
        <v>32</v>
      </c>
      <c r="D29" s="397">
        <v>11</v>
      </c>
      <c r="E29" s="397" t="s">
        <v>2362</v>
      </c>
      <c r="F29" s="397" t="s">
        <v>2363</v>
      </c>
      <c r="G29" s="397" t="s">
        <v>2364</v>
      </c>
      <c r="H29" s="397" t="s">
        <v>157</v>
      </c>
      <c r="I29" s="417">
        <v>100</v>
      </c>
      <c r="J29" s="397" t="s">
        <v>2365</v>
      </c>
      <c r="K29" s="397" t="s">
        <v>40</v>
      </c>
      <c r="L29" s="401" t="s">
        <v>51</v>
      </c>
      <c r="M29" s="399">
        <v>7584</v>
      </c>
      <c r="N29" s="399"/>
      <c r="O29" s="399">
        <v>7584</v>
      </c>
      <c r="P29" s="399"/>
      <c r="Q29" s="397" t="s">
        <v>2360</v>
      </c>
      <c r="R29" s="397" t="s">
        <v>2361</v>
      </c>
    </row>
    <row r="30" spans="1:18" s="14" customFormat="1" ht="150" customHeight="1">
      <c r="A30" s="397">
        <v>24</v>
      </c>
      <c r="B30" s="397" t="s">
        <v>41</v>
      </c>
      <c r="C30" s="397" t="s">
        <v>685</v>
      </c>
      <c r="D30" s="397">
        <v>9</v>
      </c>
      <c r="E30" s="397" t="s">
        <v>2366</v>
      </c>
      <c r="F30" s="397" t="s">
        <v>5528</v>
      </c>
      <c r="G30" s="397" t="s">
        <v>1700</v>
      </c>
      <c r="H30" s="397" t="s">
        <v>157</v>
      </c>
      <c r="I30" s="417">
        <v>180</v>
      </c>
      <c r="J30" s="397" t="s">
        <v>2367</v>
      </c>
      <c r="K30" s="397" t="s">
        <v>42</v>
      </c>
      <c r="L30" s="401" t="s">
        <v>51</v>
      </c>
      <c r="M30" s="399">
        <v>34337</v>
      </c>
      <c r="N30" s="399"/>
      <c r="O30" s="399">
        <v>34337</v>
      </c>
      <c r="P30" s="399"/>
      <c r="Q30" s="397" t="s">
        <v>2360</v>
      </c>
      <c r="R30" s="397" t="s">
        <v>2368</v>
      </c>
    </row>
    <row r="31" spans="1:18" s="332" customFormat="1" ht="120.75" customHeight="1">
      <c r="A31" s="500">
        <v>25</v>
      </c>
      <c r="B31" s="490" t="s">
        <v>40</v>
      </c>
      <c r="C31" s="490">
        <v>1</v>
      </c>
      <c r="D31" s="490">
        <v>6</v>
      </c>
      <c r="E31" s="491" t="s">
        <v>2369</v>
      </c>
      <c r="F31" s="363" t="s">
        <v>2370</v>
      </c>
      <c r="G31" s="490" t="s">
        <v>865</v>
      </c>
      <c r="H31" s="490" t="s">
        <v>2371</v>
      </c>
      <c r="I31" s="194">
        <v>1000</v>
      </c>
      <c r="J31" s="491" t="s">
        <v>2372</v>
      </c>
      <c r="K31" s="390"/>
      <c r="L31" s="490" t="s">
        <v>34</v>
      </c>
      <c r="M31" s="55"/>
      <c r="N31" s="195">
        <v>1955.7</v>
      </c>
      <c r="O31" s="55"/>
      <c r="P31" s="195">
        <v>1955.7</v>
      </c>
      <c r="Q31" s="491" t="s">
        <v>2268</v>
      </c>
      <c r="R31" s="491" t="s">
        <v>2373</v>
      </c>
    </row>
    <row r="32" spans="1:18" s="332" customFormat="1" ht="126" customHeight="1">
      <c r="A32" s="397">
        <v>26</v>
      </c>
      <c r="B32" s="397" t="s">
        <v>96</v>
      </c>
      <c r="C32" s="397">
        <v>1</v>
      </c>
      <c r="D32" s="397">
        <v>9</v>
      </c>
      <c r="E32" s="363" t="s">
        <v>2374</v>
      </c>
      <c r="F32" s="363" t="s">
        <v>2375</v>
      </c>
      <c r="G32" s="363" t="s">
        <v>43</v>
      </c>
      <c r="H32" s="363" t="s">
        <v>2376</v>
      </c>
      <c r="I32" s="397">
        <v>35</v>
      </c>
      <c r="J32" s="363" t="s">
        <v>2377</v>
      </c>
      <c r="K32" s="363"/>
      <c r="L32" s="397" t="s">
        <v>34</v>
      </c>
      <c r="M32" s="363"/>
      <c r="N32" s="196">
        <v>18890</v>
      </c>
      <c r="O32" s="363"/>
      <c r="P32" s="196">
        <v>18890</v>
      </c>
      <c r="Q32" s="397" t="s">
        <v>2268</v>
      </c>
      <c r="R32" s="397" t="s">
        <v>2373</v>
      </c>
    </row>
    <row r="33" spans="1:18" s="332" customFormat="1" ht="108.75" customHeight="1">
      <c r="A33" s="397">
        <v>27</v>
      </c>
      <c r="B33" s="397" t="s">
        <v>135</v>
      </c>
      <c r="C33" s="397">
        <v>1</v>
      </c>
      <c r="D33" s="397">
        <v>9</v>
      </c>
      <c r="E33" s="221" t="s">
        <v>2378</v>
      </c>
      <c r="F33" s="221" t="s">
        <v>2379</v>
      </c>
      <c r="G33" s="221" t="s">
        <v>1930</v>
      </c>
      <c r="H33" s="221" t="s">
        <v>900</v>
      </c>
      <c r="I33" s="397">
        <v>50</v>
      </c>
      <c r="J33" s="221" t="s">
        <v>2377</v>
      </c>
      <c r="K33" s="221"/>
      <c r="L33" s="397" t="s">
        <v>34</v>
      </c>
      <c r="M33" s="221"/>
      <c r="N33" s="371">
        <v>43700</v>
      </c>
      <c r="O33" s="221"/>
      <c r="P33" s="391">
        <v>43700</v>
      </c>
      <c r="Q33" s="397" t="s">
        <v>2268</v>
      </c>
      <c r="R33" s="426" t="s">
        <v>2373</v>
      </c>
    </row>
    <row r="34" spans="1:18" s="332" customFormat="1" ht="135">
      <c r="A34" s="397">
        <v>28</v>
      </c>
      <c r="B34" s="397" t="s">
        <v>96</v>
      </c>
      <c r="C34" s="397">
        <v>2</v>
      </c>
      <c r="D34" s="397">
        <v>10</v>
      </c>
      <c r="E34" s="221" t="s">
        <v>2380</v>
      </c>
      <c r="F34" s="221" t="s">
        <v>2381</v>
      </c>
      <c r="G34" s="221" t="s">
        <v>556</v>
      </c>
      <c r="H34" s="221" t="s">
        <v>2382</v>
      </c>
      <c r="I34" s="57">
        <v>3000</v>
      </c>
      <c r="J34" s="221" t="s">
        <v>2287</v>
      </c>
      <c r="K34" s="221"/>
      <c r="L34" s="397" t="s">
        <v>34</v>
      </c>
      <c r="M34" s="221"/>
      <c r="N34" s="196">
        <v>33210</v>
      </c>
      <c r="O34" s="221"/>
      <c r="P34" s="196">
        <v>33210</v>
      </c>
      <c r="Q34" s="397" t="s">
        <v>2268</v>
      </c>
      <c r="R34" s="426" t="s">
        <v>2373</v>
      </c>
    </row>
    <row r="35" spans="1:18" s="332" customFormat="1" ht="119.25" customHeight="1">
      <c r="A35" s="397">
        <v>29</v>
      </c>
      <c r="B35" s="397" t="s">
        <v>96</v>
      </c>
      <c r="C35" s="397">
        <v>5</v>
      </c>
      <c r="D35" s="397">
        <v>11</v>
      </c>
      <c r="E35" s="221" t="s">
        <v>2386</v>
      </c>
      <c r="F35" s="221" t="s">
        <v>2383</v>
      </c>
      <c r="G35" s="221" t="s">
        <v>324</v>
      </c>
      <c r="H35" s="221" t="s">
        <v>2384</v>
      </c>
      <c r="I35" s="397">
        <v>200</v>
      </c>
      <c r="J35" s="221" t="s">
        <v>2385</v>
      </c>
      <c r="K35" s="221"/>
      <c r="L35" s="397" t="s">
        <v>42</v>
      </c>
      <c r="M35" s="221"/>
      <c r="N35" s="196">
        <v>19900</v>
      </c>
      <c r="O35" s="221"/>
      <c r="P35" s="196">
        <v>19900</v>
      </c>
      <c r="Q35" s="196" t="s">
        <v>2268</v>
      </c>
      <c r="R35" s="196" t="s">
        <v>2373</v>
      </c>
    </row>
    <row r="36" spans="1:18" s="332" customFormat="1" ht="276.75" customHeight="1">
      <c r="A36" s="397">
        <v>30</v>
      </c>
      <c r="B36" s="397" t="s">
        <v>40</v>
      </c>
      <c r="C36" s="397">
        <v>2</v>
      </c>
      <c r="D36" s="397">
        <v>12</v>
      </c>
      <c r="E36" s="221" t="s">
        <v>2387</v>
      </c>
      <c r="F36" s="221" t="s">
        <v>2388</v>
      </c>
      <c r="G36" s="221" t="s">
        <v>43</v>
      </c>
      <c r="H36" s="221" t="s">
        <v>2376</v>
      </c>
      <c r="I36" s="397" t="s">
        <v>2389</v>
      </c>
      <c r="J36" s="221" t="s">
        <v>2390</v>
      </c>
      <c r="K36" s="221"/>
      <c r="L36" s="397" t="s">
        <v>34</v>
      </c>
      <c r="M36" s="221"/>
      <c r="N36" s="196">
        <v>64089</v>
      </c>
      <c r="O36" s="221"/>
      <c r="P36" s="196">
        <v>64089</v>
      </c>
      <c r="Q36" s="397" t="s">
        <v>2268</v>
      </c>
      <c r="R36" s="426" t="s">
        <v>2373</v>
      </c>
    </row>
    <row r="37" spans="1:18" s="332" customFormat="1" ht="318.75" customHeight="1">
      <c r="A37" s="491">
        <v>31</v>
      </c>
      <c r="B37" s="490" t="s">
        <v>96</v>
      </c>
      <c r="C37" s="490">
        <v>5</v>
      </c>
      <c r="D37" s="490">
        <v>4</v>
      </c>
      <c r="E37" s="363" t="s">
        <v>2391</v>
      </c>
      <c r="F37" s="363" t="s">
        <v>2392</v>
      </c>
      <c r="G37" s="363" t="s">
        <v>2393</v>
      </c>
      <c r="H37" s="363" t="s">
        <v>2394</v>
      </c>
      <c r="I37" s="491">
        <v>110</v>
      </c>
      <c r="J37" s="363" t="s">
        <v>2395</v>
      </c>
      <c r="K37" s="363"/>
      <c r="L37" s="490" t="s">
        <v>34</v>
      </c>
      <c r="M37" s="490"/>
      <c r="N37" s="195">
        <v>47392.1</v>
      </c>
      <c r="O37" s="55"/>
      <c r="P37" s="195">
        <v>47392.1</v>
      </c>
      <c r="Q37" s="514" t="s">
        <v>2331</v>
      </c>
      <c r="R37" s="491" t="s">
        <v>2396</v>
      </c>
    </row>
    <row r="38" spans="1:18" s="332" customFormat="1" ht="403.5" customHeight="1">
      <c r="A38" s="401">
        <v>32</v>
      </c>
      <c r="B38" s="401" t="s">
        <v>96</v>
      </c>
      <c r="C38" s="401">
        <v>1.3</v>
      </c>
      <c r="D38" s="401">
        <v>13</v>
      </c>
      <c r="E38" s="363" t="s">
        <v>2397</v>
      </c>
      <c r="F38" s="221" t="s">
        <v>2398</v>
      </c>
      <c r="G38" s="333" t="s">
        <v>324</v>
      </c>
      <c r="H38" s="221" t="s">
        <v>2399</v>
      </c>
      <c r="I38" s="57">
        <v>2020</v>
      </c>
      <c r="J38" s="221" t="s">
        <v>2400</v>
      </c>
      <c r="K38" s="363"/>
      <c r="L38" s="401" t="s">
        <v>39</v>
      </c>
      <c r="M38" s="55"/>
      <c r="N38" s="400">
        <v>17424.560000000001</v>
      </c>
      <c r="O38" s="55"/>
      <c r="P38" s="400">
        <v>7999.98</v>
      </c>
      <c r="Q38" s="221" t="s">
        <v>2401</v>
      </c>
      <c r="R38" s="408" t="s">
        <v>2402</v>
      </c>
    </row>
    <row r="39" spans="1:18" s="332" customFormat="1" ht="257.25" customHeight="1">
      <c r="A39" s="499">
        <v>33</v>
      </c>
      <c r="B39" s="490" t="s">
        <v>135</v>
      </c>
      <c r="C39" s="490">
        <v>1</v>
      </c>
      <c r="D39" s="490">
        <v>6</v>
      </c>
      <c r="E39" s="514" t="s">
        <v>2403</v>
      </c>
      <c r="F39" s="363" t="s">
        <v>2404</v>
      </c>
      <c r="G39" s="514" t="s">
        <v>2408</v>
      </c>
      <c r="H39" s="363" t="s">
        <v>2409</v>
      </c>
      <c r="I39" s="491">
        <v>135</v>
      </c>
      <c r="J39" s="363" t="s">
        <v>2405</v>
      </c>
      <c r="K39" s="55"/>
      <c r="L39" s="490" t="s">
        <v>37</v>
      </c>
      <c r="M39" s="55"/>
      <c r="N39" s="195">
        <v>23387.23</v>
      </c>
      <c r="O39" s="55"/>
      <c r="P39" s="195">
        <v>18137.23</v>
      </c>
      <c r="Q39" s="514" t="s">
        <v>2406</v>
      </c>
      <c r="R39" s="514" t="s">
        <v>2407</v>
      </c>
    </row>
    <row r="40" spans="1:18" s="332" customFormat="1" ht="243" customHeight="1">
      <c r="A40" s="499">
        <v>34</v>
      </c>
      <c r="B40" s="490" t="s">
        <v>96</v>
      </c>
      <c r="C40" s="490">
        <v>1</v>
      </c>
      <c r="D40" s="490">
        <v>13</v>
      </c>
      <c r="E40" s="514" t="s">
        <v>2410</v>
      </c>
      <c r="F40" s="363" t="s">
        <v>2411</v>
      </c>
      <c r="G40" s="333" t="s">
        <v>556</v>
      </c>
      <c r="H40" s="514" t="s">
        <v>2382</v>
      </c>
      <c r="I40" s="194">
        <v>7000</v>
      </c>
      <c r="J40" s="363" t="s">
        <v>2412</v>
      </c>
      <c r="K40" s="55"/>
      <c r="L40" s="490" t="s">
        <v>37</v>
      </c>
      <c r="M40" s="55"/>
      <c r="N40" s="195">
        <v>18780.990000000002</v>
      </c>
      <c r="O40" s="55"/>
      <c r="P40" s="195">
        <v>16280.99</v>
      </c>
      <c r="Q40" s="514" t="s">
        <v>2413</v>
      </c>
      <c r="R40" s="514" t="s">
        <v>2414</v>
      </c>
    </row>
    <row r="41" spans="1:18" s="332" customFormat="1" ht="306" customHeight="1">
      <c r="A41" s="401">
        <v>35</v>
      </c>
      <c r="B41" s="401" t="s">
        <v>96</v>
      </c>
      <c r="C41" s="401">
        <v>1</v>
      </c>
      <c r="D41" s="401">
        <v>13</v>
      </c>
      <c r="E41" s="363" t="s">
        <v>2415</v>
      </c>
      <c r="F41" s="363" t="s">
        <v>2416</v>
      </c>
      <c r="G41" s="333" t="s">
        <v>324</v>
      </c>
      <c r="H41" s="363" t="s">
        <v>2417</v>
      </c>
      <c r="I41" s="401">
        <v>150</v>
      </c>
      <c r="J41" s="363" t="s">
        <v>2418</v>
      </c>
      <c r="K41" s="55"/>
      <c r="L41" s="401" t="s">
        <v>37</v>
      </c>
      <c r="M41" s="55"/>
      <c r="N41" s="195">
        <v>17999.759999999998</v>
      </c>
      <c r="O41" s="55"/>
      <c r="P41" s="195">
        <v>17999.759999999998</v>
      </c>
      <c r="Q41" s="221" t="s">
        <v>2419</v>
      </c>
      <c r="R41" s="197" t="s">
        <v>2420</v>
      </c>
    </row>
    <row r="42" spans="1:18" s="332" customFormat="1" ht="180.75" customHeight="1">
      <c r="A42" s="490">
        <v>36</v>
      </c>
      <c r="B42" s="490" t="s">
        <v>96</v>
      </c>
      <c r="C42" s="490">
        <v>5</v>
      </c>
      <c r="D42" s="490">
        <v>11</v>
      </c>
      <c r="E42" s="363" t="s">
        <v>2421</v>
      </c>
      <c r="F42" s="363" t="s">
        <v>2422</v>
      </c>
      <c r="G42" s="333" t="s">
        <v>43</v>
      </c>
      <c r="H42" s="363" t="s">
        <v>210</v>
      </c>
      <c r="I42" s="490">
        <v>33</v>
      </c>
      <c r="J42" s="363" t="s">
        <v>2423</v>
      </c>
      <c r="K42" s="55"/>
      <c r="L42" s="490" t="s">
        <v>34</v>
      </c>
      <c r="M42" s="55"/>
      <c r="N42" s="493" t="s">
        <v>5589</v>
      </c>
      <c r="O42" s="55"/>
      <c r="P42" s="493">
        <v>23106.560000000001</v>
      </c>
      <c r="Q42" s="514" t="s">
        <v>2360</v>
      </c>
      <c r="R42" s="197" t="s">
        <v>2424</v>
      </c>
    </row>
    <row r="43" spans="1:18" s="332" customFormat="1" ht="276.75" customHeight="1">
      <c r="A43" s="49">
        <v>37</v>
      </c>
      <c r="B43" s="490" t="s">
        <v>96</v>
      </c>
      <c r="C43" s="490">
        <v>1</v>
      </c>
      <c r="D43" s="490">
        <v>13</v>
      </c>
      <c r="E43" s="363" t="s">
        <v>2425</v>
      </c>
      <c r="F43" s="363" t="s">
        <v>2426</v>
      </c>
      <c r="G43" s="333" t="s">
        <v>556</v>
      </c>
      <c r="H43" s="363" t="s">
        <v>2382</v>
      </c>
      <c r="I43" s="194">
        <v>1000</v>
      </c>
      <c r="J43" s="363" t="s">
        <v>2427</v>
      </c>
      <c r="K43" s="55"/>
      <c r="L43" s="490" t="s">
        <v>30</v>
      </c>
      <c r="M43" s="55"/>
      <c r="N43" s="493">
        <v>29500</v>
      </c>
      <c r="O43" s="55"/>
      <c r="P43" s="195">
        <v>29500</v>
      </c>
      <c r="Q43" s="514" t="s">
        <v>2428</v>
      </c>
      <c r="R43" s="197" t="s">
        <v>2429</v>
      </c>
    </row>
    <row r="44" spans="1:18" s="332" customFormat="1" ht="381" customHeight="1">
      <c r="A44" s="490">
        <v>38</v>
      </c>
      <c r="B44" s="401" t="s">
        <v>40</v>
      </c>
      <c r="C44" s="401">
        <v>1</v>
      </c>
      <c r="D44" s="401">
        <v>6</v>
      </c>
      <c r="E44" s="221" t="s">
        <v>2430</v>
      </c>
      <c r="F44" s="363" t="s">
        <v>2431</v>
      </c>
      <c r="G44" s="333" t="s">
        <v>503</v>
      </c>
      <c r="H44" s="221" t="s">
        <v>2432</v>
      </c>
      <c r="I44" s="194">
        <v>2000</v>
      </c>
      <c r="J44" s="363" t="s">
        <v>2433</v>
      </c>
      <c r="K44" s="55"/>
      <c r="L44" s="401" t="s">
        <v>37</v>
      </c>
      <c r="M44" s="55"/>
      <c r="N44" s="400">
        <v>24491.3</v>
      </c>
      <c r="O44" s="55"/>
      <c r="P44" s="400">
        <v>21330.9</v>
      </c>
      <c r="Q44" s="363" t="s">
        <v>2360</v>
      </c>
      <c r="R44" s="363" t="s">
        <v>2434</v>
      </c>
    </row>
    <row r="45" spans="1:18" s="137" customFormat="1">
      <c r="I45" s="152"/>
    </row>
    <row r="47" spans="1:18">
      <c r="L47" s="137"/>
      <c r="M47" s="527" t="s">
        <v>45</v>
      </c>
      <c r="N47" s="528"/>
      <c r="O47" s="528" t="s">
        <v>46</v>
      </c>
      <c r="P47" s="529"/>
    </row>
    <row r="48" spans="1:18">
      <c r="L48" s="137"/>
      <c r="M48" s="138" t="s">
        <v>5524</v>
      </c>
      <c r="N48" s="138" t="s">
        <v>5523</v>
      </c>
      <c r="O48" s="138" t="s">
        <v>5524</v>
      </c>
      <c r="P48" s="138" t="s">
        <v>5523</v>
      </c>
    </row>
    <row r="49" spans="12:16">
      <c r="M49" s="235">
        <v>13</v>
      </c>
      <c r="N49" s="141">
        <v>375619.89</v>
      </c>
      <c r="O49" s="140">
        <v>25</v>
      </c>
      <c r="P49" s="141">
        <v>582149.12</v>
      </c>
    </row>
    <row r="50" spans="12:16">
      <c r="L50" s="137"/>
      <c r="M50" s="137"/>
      <c r="N50" s="137"/>
      <c r="O50" s="137"/>
      <c r="P50" s="137"/>
    </row>
  </sheetData>
  <mergeCells count="16">
    <mergeCell ref="O47:P47"/>
    <mergeCell ref="Q4:Q5"/>
    <mergeCell ref="R4:R5"/>
    <mergeCell ref="O4:P4"/>
    <mergeCell ref="M4:N4"/>
    <mergeCell ref="A4:A5"/>
    <mergeCell ref="B4:B5"/>
    <mergeCell ref="C4:C5"/>
    <mergeCell ref="K4:L4"/>
    <mergeCell ref="M47:N47"/>
    <mergeCell ref="J4:J5"/>
    <mergeCell ref="D4:D5"/>
    <mergeCell ref="E4:E5"/>
    <mergeCell ref="F4:F5"/>
    <mergeCell ref="G4:G5"/>
    <mergeCell ref="H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dimension ref="A2:R58"/>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5738</v>
      </c>
    </row>
    <row r="4" spans="1:18" s="13" customFormat="1" ht="45.75" customHeight="1">
      <c r="A4" s="560" t="s">
        <v>0</v>
      </c>
      <c r="B4" s="562" t="s">
        <v>1</v>
      </c>
      <c r="C4" s="562" t="s">
        <v>2</v>
      </c>
      <c r="D4" s="562" t="s">
        <v>3</v>
      </c>
      <c r="E4" s="560" t="s">
        <v>4</v>
      </c>
      <c r="F4" s="560" t="s">
        <v>5</v>
      </c>
      <c r="G4" s="560" t="s">
        <v>6</v>
      </c>
      <c r="H4" s="567" t="s">
        <v>7</v>
      </c>
      <c r="I4" s="567"/>
      <c r="J4" s="560" t="s">
        <v>303</v>
      </c>
      <c r="K4" s="568" t="s">
        <v>619</v>
      </c>
      <c r="L4" s="569"/>
      <c r="M4" s="580" t="s">
        <v>1163</v>
      </c>
      <c r="N4" s="581"/>
      <c r="O4" s="580" t="s">
        <v>306</v>
      </c>
      <c r="P4" s="581"/>
      <c r="Q4" s="560" t="s">
        <v>8</v>
      </c>
      <c r="R4" s="562" t="s">
        <v>9</v>
      </c>
    </row>
    <row r="5" spans="1:18" s="13" customFormat="1" ht="25.5" customHeight="1">
      <c r="A5" s="561"/>
      <c r="B5" s="563"/>
      <c r="C5" s="563"/>
      <c r="D5" s="563"/>
      <c r="E5" s="561"/>
      <c r="F5" s="561"/>
      <c r="G5" s="561"/>
      <c r="H5" s="10" t="s">
        <v>10</v>
      </c>
      <c r="I5" s="10" t="s">
        <v>11</v>
      </c>
      <c r="J5" s="561"/>
      <c r="K5" s="11">
        <v>2016</v>
      </c>
      <c r="L5" s="11">
        <v>2017</v>
      </c>
      <c r="M5" s="11">
        <v>2016</v>
      </c>
      <c r="N5" s="11">
        <v>2017</v>
      </c>
      <c r="O5" s="11">
        <v>2016</v>
      </c>
      <c r="P5" s="11">
        <v>2017</v>
      </c>
      <c r="Q5" s="561"/>
      <c r="R5" s="563"/>
    </row>
    <row r="6" spans="1:18" s="13" customFormat="1" ht="15" customHeight="1">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58" t="s">
        <v>28</v>
      </c>
      <c r="R6" s="10" t="s">
        <v>29</v>
      </c>
    </row>
    <row r="7" spans="1:18" s="210" customFormat="1" ht="228.75" customHeight="1">
      <c r="A7" s="199">
        <v>1</v>
      </c>
      <c r="B7" s="199" t="s">
        <v>96</v>
      </c>
      <c r="C7" s="199">
        <v>5</v>
      </c>
      <c r="D7" s="199">
        <v>13</v>
      </c>
      <c r="E7" s="221" t="s">
        <v>2435</v>
      </c>
      <c r="F7" s="199" t="s">
        <v>2436</v>
      </c>
      <c r="G7" s="199" t="s">
        <v>2437</v>
      </c>
      <c r="H7" s="200" t="s">
        <v>82</v>
      </c>
      <c r="I7" s="217">
        <v>1</v>
      </c>
      <c r="J7" s="199" t="s">
        <v>2438</v>
      </c>
      <c r="K7" s="199" t="s">
        <v>31</v>
      </c>
      <c r="L7" s="199" t="s">
        <v>51</v>
      </c>
      <c r="M7" s="211">
        <v>130000</v>
      </c>
      <c r="N7" s="211"/>
      <c r="O7" s="211">
        <v>130000</v>
      </c>
      <c r="P7" s="211"/>
      <c r="Q7" s="214" t="s">
        <v>2439</v>
      </c>
      <c r="R7" s="199" t="s">
        <v>2440</v>
      </c>
    </row>
    <row r="8" spans="1:18" s="210" customFormat="1" ht="99.75" customHeight="1">
      <c r="A8" s="199">
        <v>2</v>
      </c>
      <c r="B8" s="199" t="s">
        <v>135</v>
      </c>
      <c r="C8" s="199">
        <v>1</v>
      </c>
      <c r="D8" s="205">
        <v>10</v>
      </c>
      <c r="E8" s="199" t="s">
        <v>2441</v>
      </c>
      <c r="F8" s="199" t="s">
        <v>2442</v>
      </c>
      <c r="G8" s="199" t="s">
        <v>2443</v>
      </c>
      <c r="H8" s="200" t="s">
        <v>82</v>
      </c>
      <c r="I8" s="217">
        <v>1</v>
      </c>
      <c r="J8" s="199" t="s">
        <v>2444</v>
      </c>
      <c r="K8" s="199" t="s">
        <v>30</v>
      </c>
      <c r="L8" s="199" t="s">
        <v>51</v>
      </c>
      <c r="M8" s="211">
        <v>49077</v>
      </c>
      <c r="N8" s="211"/>
      <c r="O8" s="211">
        <v>49077</v>
      </c>
      <c r="P8" s="211"/>
      <c r="Q8" s="214" t="s">
        <v>2439</v>
      </c>
      <c r="R8" s="199" t="s">
        <v>2440</v>
      </c>
    </row>
    <row r="9" spans="1:18" s="210" customFormat="1" ht="98.25" customHeight="1">
      <c r="A9" s="199">
        <v>3</v>
      </c>
      <c r="B9" s="199" t="s">
        <v>135</v>
      </c>
      <c r="C9" s="199">
        <v>1</v>
      </c>
      <c r="D9" s="205">
        <v>6</v>
      </c>
      <c r="E9" s="199" t="s">
        <v>2445</v>
      </c>
      <c r="F9" s="199" t="s">
        <v>2446</v>
      </c>
      <c r="G9" s="199" t="s">
        <v>68</v>
      </c>
      <c r="H9" s="200" t="s">
        <v>69</v>
      </c>
      <c r="I9" s="217">
        <v>1</v>
      </c>
      <c r="J9" s="199" t="s">
        <v>2447</v>
      </c>
      <c r="K9" s="199" t="s">
        <v>30</v>
      </c>
      <c r="L9" s="199" t="s">
        <v>51</v>
      </c>
      <c r="M9" s="211">
        <v>14975.25</v>
      </c>
      <c r="N9" s="211"/>
      <c r="O9" s="211">
        <v>14975.25</v>
      </c>
      <c r="P9" s="211"/>
      <c r="Q9" s="214" t="s">
        <v>2439</v>
      </c>
      <c r="R9" s="199" t="s">
        <v>2440</v>
      </c>
    </row>
    <row r="10" spans="1:18" s="210" customFormat="1" ht="71.25" customHeight="1">
      <c r="A10" s="205">
        <v>4</v>
      </c>
      <c r="B10" s="199" t="s">
        <v>135</v>
      </c>
      <c r="C10" s="199">
        <v>1</v>
      </c>
      <c r="D10" s="205">
        <v>13</v>
      </c>
      <c r="E10" s="199" t="s">
        <v>2448</v>
      </c>
      <c r="F10" s="199" t="s">
        <v>2442</v>
      </c>
      <c r="G10" s="199" t="s">
        <v>2449</v>
      </c>
      <c r="H10" s="200" t="s">
        <v>2084</v>
      </c>
      <c r="I10" s="217">
        <v>1</v>
      </c>
      <c r="J10" s="199" t="s">
        <v>2450</v>
      </c>
      <c r="K10" s="199" t="s">
        <v>31</v>
      </c>
      <c r="L10" s="199" t="s">
        <v>51</v>
      </c>
      <c r="M10" s="211">
        <v>60000</v>
      </c>
      <c r="N10" s="211"/>
      <c r="O10" s="211">
        <v>60000</v>
      </c>
      <c r="P10" s="211"/>
      <c r="Q10" s="214" t="s">
        <v>2439</v>
      </c>
      <c r="R10" s="199" t="s">
        <v>2440</v>
      </c>
    </row>
    <row r="11" spans="1:18" s="210" customFormat="1" ht="76.5" customHeight="1">
      <c r="A11" s="199">
        <v>5</v>
      </c>
      <c r="B11" s="199" t="s">
        <v>96</v>
      </c>
      <c r="C11" s="199">
        <v>5</v>
      </c>
      <c r="D11" s="205">
        <v>13</v>
      </c>
      <c r="E11" s="199" t="s">
        <v>2451</v>
      </c>
      <c r="F11" s="199" t="s">
        <v>2452</v>
      </c>
      <c r="G11" s="199" t="s">
        <v>2453</v>
      </c>
      <c r="H11" s="200" t="s">
        <v>69</v>
      </c>
      <c r="I11" s="217">
        <v>1</v>
      </c>
      <c r="J11" s="199" t="s">
        <v>2454</v>
      </c>
      <c r="K11" s="199" t="s">
        <v>34</v>
      </c>
      <c r="L11" s="199" t="s">
        <v>51</v>
      </c>
      <c r="M11" s="211">
        <v>29987.4</v>
      </c>
      <c r="N11" s="211"/>
      <c r="O11" s="211">
        <v>29987.4</v>
      </c>
      <c r="P11" s="211"/>
      <c r="Q11" s="214" t="s">
        <v>2439</v>
      </c>
      <c r="R11" s="199" t="s">
        <v>2440</v>
      </c>
    </row>
    <row r="12" spans="1:18" s="210" customFormat="1" ht="90.75" customHeight="1">
      <c r="A12" s="199">
        <v>6</v>
      </c>
      <c r="B12" s="199" t="s">
        <v>96</v>
      </c>
      <c r="C12" s="199">
        <v>5</v>
      </c>
      <c r="D12" s="205">
        <v>13</v>
      </c>
      <c r="E12" s="199" t="s">
        <v>2455</v>
      </c>
      <c r="F12" s="199" t="s">
        <v>2456</v>
      </c>
      <c r="G12" s="199" t="s">
        <v>2457</v>
      </c>
      <c r="H12" s="200" t="s">
        <v>155</v>
      </c>
      <c r="I12" s="217">
        <v>4</v>
      </c>
      <c r="J12" s="199" t="s">
        <v>2458</v>
      </c>
      <c r="K12" s="199" t="s">
        <v>31</v>
      </c>
      <c r="L12" s="199" t="s">
        <v>51</v>
      </c>
      <c r="M12" s="211">
        <v>40000</v>
      </c>
      <c r="N12" s="211"/>
      <c r="O12" s="211">
        <v>40000</v>
      </c>
      <c r="P12" s="211"/>
      <c r="Q12" s="214" t="s">
        <v>2439</v>
      </c>
      <c r="R12" s="199" t="s">
        <v>2440</v>
      </c>
    </row>
    <row r="13" spans="1:18" s="210" customFormat="1" ht="59.25" customHeight="1">
      <c r="A13" s="205">
        <v>7</v>
      </c>
      <c r="B13" s="203" t="s">
        <v>96</v>
      </c>
      <c r="C13" s="203">
        <v>5</v>
      </c>
      <c r="D13" s="205">
        <v>13</v>
      </c>
      <c r="E13" s="203" t="s">
        <v>2459</v>
      </c>
      <c r="F13" s="203" t="s">
        <v>2460</v>
      </c>
      <c r="G13" s="203" t="s">
        <v>2461</v>
      </c>
      <c r="H13" s="200" t="s">
        <v>100</v>
      </c>
      <c r="I13" s="217">
        <v>1</v>
      </c>
      <c r="J13" s="203" t="s">
        <v>2462</v>
      </c>
      <c r="K13" s="199" t="s">
        <v>37</v>
      </c>
      <c r="L13" s="199" t="s">
        <v>51</v>
      </c>
      <c r="M13" s="211">
        <v>20000</v>
      </c>
      <c r="N13" s="211"/>
      <c r="O13" s="211">
        <v>20000</v>
      </c>
      <c r="P13" s="211"/>
      <c r="Q13" s="214" t="s">
        <v>2439</v>
      </c>
      <c r="R13" s="199" t="s">
        <v>2440</v>
      </c>
    </row>
    <row r="14" spans="1:18" s="210" customFormat="1" ht="123.75" customHeight="1">
      <c r="A14" s="199">
        <v>8</v>
      </c>
      <c r="B14" s="199" t="s">
        <v>96</v>
      </c>
      <c r="C14" s="199">
        <v>5</v>
      </c>
      <c r="D14" s="199">
        <v>13</v>
      </c>
      <c r="E14" s="199" t="s">
        <v>2463</v>
      </c>
      <c r="F14" s="199" t="s">
        <v>2464</v>
      </c>
      <c r="G14" s="199" t="s">
        <v>2465</v>
      </c>
      <c r="H14" s="200" t="s">
        <v>69</v>
      </c>
      <c r="I14" s="217">
        <v>1</v>
      </c>
      <c r="J14" s="199" t="s">
        <v>2466</v>
      </c>
      <c r="K14" s="199" t="s">
        <v>31</v>
      </c>
      <c r="L14" s="199" t="s">
        <v>51</v>
      </c>
      <c r="M14" s="211">
        <v>50000</v>
      </c>
      <c r="N14" s="211"/>
      <c r="O14" s="211">
        <v>50000</v>
      </c>
      <c r="P14" s="211"/>
      <c r="Q14" s="214" t="s">
        <v>2439</v>
      </c>
      <c r="R14" s="199" t="s">
        <v>2440</v>
      </c>
    </row>
    <row r="15" spans="1:18" s="14" customFormat="1" ht="38.25" customHeight="1">
      <c r="A15" s="536">
        <v>9</v>
      </c>
      <c r="B15" s="530" t="s">
        <v>96</v>
      </c>
      <c r="C15" s="530">
        <v>5</v>
      </c>
      <c r="D15" s="530">
        <v>13</v>
      </c>
      <c r="E15" s="536" t="s">
        <v>2467</v>
      </c>
      <c r="F15" s="536" t="s">
        <v>2468</v>
      </c>
      <c r="G15" s="536" t="s">
        <v>2469</v>
      </c>
      <c r="H15" s="199" t="s">
        <v>155</v>
      </c>
      <c r="I15" s="237">
        <v>6</v>
      </c>
      <c r="J15" s="536" t="s">
        <v>2470</v>
      </c>
      <c r="K15" s="536" t="s">
        <v>34</v>
      </c>
      <c r="L15" s="536" t="s">
        <v>51</v>
      </c>
      <c r="M15" s="533">
        <v>51406.32</v>
      </c>
      <c r="N15" s="533"/>
      <c r="O15" s="533">
        <v>51406.32</v>
      </c>
      <c r="P15" s="533"/>
      <c r="Q15" s="536" t="s">
        <v>2471</v>
      </c>
      <c r="R15" s="539" t="s">
        <v>2472</v>
      </c>
    </row>
    <row r="16" spans="1:18" s="14" customFormat="1" ht="60">
      <c r="A16" s="538"/>
      <c r="B16" s="532"/>
      <c r="C16" s="532"/>
      <c r="D16" s="532"/>
      <c r="E16" s="538"/>
      <c r="F16" s="538"/>
      <c r="G16" s="538"/>
      <c r="H16" s="199" t="s">
        <v>631</v>
      </c>
      <c r="I16" s="237">
        <v>1</v>
      </c>
      <c r="J16" s="538"/>
      <c r="K16" s="538"/>
      <c r="L16" s="538"/>
      <c r="M16" s="535"/>
      <c r="N16" s="535"/>
      <c r="O16" s="535"/>
      <c r="P16" s="535"/>
      <c r="Q16" s="538"/>
      <c r="R16" s="539"/>
    </row>
    <row r="17" spans="1:18" s="14" customFormat="1" ht="75">
      <c r="A17" s="199">
        <v>10</v>
      </c>
      <c r="B17" s="198" t="s">
        <v>96</v>
      </c>
      <c r="C17" s="198">
        <v>2</v>
      </c>
      <c r="D17" s="207">
        <v>4</v>
      </c>
      <c r="E17" s="199" t="s">
        <v>2473</v>
      </c>
      <c r="F17" s="199" t="s">
        <v>2474</v>
      </c>
      <c r="G17" s="199" t="s">
        <v>56</v>
      </c>
      <c r="H17" s="199" t="s">
        <v>155</v>
      </c>
      <c r="I17" s="238">
        <v>1</v>
      </c>
      <c r="J17" s="199" t="s">
        <v>2475</v>
      </c>
      <c r="K17" s="199" t="s">
        <v>41</v>
      </c>
      <c r="L17" s="199" t="s">
        <v>51</v>
      </c>
      <c r="M17" s="239">
        <v>21592.5</v>
      </c>
      <c r="N17" s="239"/>
      <c r="O17" s="239">
        <v>21592.5</v>
      </c>
      <c r="P17" s="239"/>
      <c r="Q17" s="85" t="s">
        <v>2476</v>
      </c>
      <c r="R17" s="199" t="s">
        <v>2477</v>
      </c>
    </row>
    <row r="18" spans="1:18" s="14" customFormat="1" ht="25.5" customHeight="1">
      <c r="A18" s="536">
        <v>11</v>
      </c>
      <c r="B18" s="530" t="s">
        <v>96</v>
      </c>
      <c r="C18" s="530">
        <v>5</v>
      </c>
      <c r="D18" s="530">
        <v>11</v>
      </c>
      <c r="E18" s="536" t="s">
        <v>2478</v>
      </c>
      <c r="F18" s="536" t="s">
        <v>2479</v>
      </c>
      <c r="G18" s="536" t="s">
        <v>2480</v>
      </c>
      <c r="H18" s="199" t="s">
        <v>155</v>
      </c>
      <c r="I18" s="238">
        <v>4</v>
      </c>
      <c r="J18" s="536" t="s">
        <v>2481</v>
      </c>
      <c r="K18" s="536" t="s">
        <v>30</v>
      </c>
      <c r="L18" s="536" t="s">
        <v>51</v>
      </c>
      <c r="M18" s="533">
        <v>85435.76</v>
      </c>
      <c r="N18" s="533"/>
      <c r="O18" s="533">
        <v>85435.76</v>
      </c>
      <c r="P18" s="533"/>
      <c r="Q18" s="536" t="s">
        <v>2482</v>
      </c>
      <c r="R18" s="539" t="s">
        <v>2483</v>
      </c>
    </row>
    <row r="19" spans="1:18" s="14" customFormat="1" ht="45">
      <c r="A19" s="537"/>
      <c r="B19" s="531"/>
      <c r="C19" s="531"/>
      <c r="D19" s="531"/>
      <c r="E19" s="537"/>
      <c r="F19" s="537"/>
      <c r="G19" s="537"/>
      <c r="H19" s="199" t="s">
        <v>69</v>
      </c>
      <c r="I19" s="238">
        <v>2</v>
      </c>
      <c r="J19" s="537"/>
      <c r="K19" s="537"/>
      <c r="L19" s="537"/>
      <c r="M19" s="534"/>
      <c r="N19" s="534"/>
      <c r="O19" s="534"/>
      <c r="P19" s="534"/>
      <c r="Q19" s="537"/>
      <c r="R19" s="539"/>
    </row>
    <row r="20" spans="1:18" s="14" customFormat="1" ht="60">
      <c r="A20" s="537"/>
      <c r="B20" s="531"/>
      <c r="C20" s="531"/>
      <c r="D20" s="531"/>
      <c r="E20" s="537"/>
      <c r="F20" s="537"/>
      <c r="G20" s="537"/>
      <c r="H20" s="199" t="s">
        <v>631</v>
      </c>
      <c r="I20" s="238">
        <v>1</v>
      </c>
      <c r="J20" s="537"/>
      <c r="K20" s="537"/>
      <c r="L20" s="537"/>
      <c r="M20" s="534"/>
      <c r="N20" s="534"/>
      <c r="O20" s="534"/>
      <c r="P20" s="534"/>
      <c r="Q20" s="537"/>
      <c r="R20" s="539"/>
    </row>
    <row r="21" spans="1:18" s="14" customFormat="1" ht="45">
      <c r="A21" s="538"/>
      <c r="B21" s="532"/>
      <c r="C21" s="532"/>
      <c r="D21" s="532"/>
      <c r="E21" s="538"/>
      <c r="F21" s="538"/>
      <c r="G21" s="538"/>
      <c r="H21" s="199" t="s">
        <v>624</v>
      </c>
      <c r="I21" s="238">
        <v>300</v>
      </c>
      <c r="J21" s="538"/>
      <c r="K21" s="538"/>
      <c r="L21" s="538"/>
      <c r="M21" s="535"/>
      <c r="N21" s="535"/>
      <c r="O21" s="535"/>
      <c r="P21" s="535"/>
      <c r="Q21" s="538"/>
      <c r="R21" s="539"/>
    </row>
    <row r="22" spans="1:18" s="14" customFormat="1" ht="51" customHeight="1">
      <c r="A22" s="536">
        <v>12</v>
      </c>
      <c r="B22" s="530" t="s">
        <v>96</v>
      </c>
      <c r="C22" s="530">
        <v>5</v>
      </c>
      <c r="D22" s="530">
        <v>10</v>
      </c>
      <c r="E22" s="536" t="s">
        <v>2484</v>
      </c>
      <c r="F22" s="536" t="s">
        <v>2485</v>
      </c>
      <c r="G22" s="536" t="s">
        <v>2486</v>
      </c>
      <c r="H22" s="199" t="s">
        <v>2487</v>
      </c>
      <c r="I22" s="238">
        <v>4</v>
      </c>
      <c r="J22" s="536" t="s">
        <v>2488</v>
      </c>
      <c r="K22" s="536" t="s">
        <v>36</v>
      </c>
      <c r="L22" s="536" t="s">
        <v>51</v>
      </c>
      <c r="M22" s="533">
        <v>95449.2</v>
      </c>
      <c r="N22" s="533"/>
      <c r="O22" s="533">
        <v>95449.2</v>
      </c>
      <c r="P22" s="533"/>
      <c r="Q22" s="536" t="s">
        <v>2489</v>
      </c>
      <c r="R22" s="539" t="s">
        <v>2490</v>
      </c>
    </row>
    <row r="23" spans="1:18" s="14" customFormat="1" ht="45">
      <c r="A23" s="537"/>
      <c r="B23" s="531"/>
      <c r="C23" s="531"/>
      <c r="D23" s="531"/>
      <c r="E23" s="537"/>
      <c r="F23" s="537"/>
      <c r="G23" s="537"/>
      <c r="H23" s="199" t="s">
        <v>82</v>
      </c>
      <c r="I23" s="238">
        <v>1</v>
      </c>
      <c r="J23" s="537"/>
      <c r="K23" s="537"/>
      <c r="L23" s="537"/>
      <c r="M23" s="534"/>
      <c r="N23" s="534"/>
      <c r="O23" s="534"/>
      <c r="P23" s="534"/>
      <c r="Q23" s="537"/>
      <c r="R23" s="539"/>
    </row>
    <row r="24" spans="1:18" s="14" customFormat="1" ht="45">
      <c r="A24" s="538"/>
      <c r="B24" s="532"/>
      <c r="C24" s="532"/>
      <c r="D24" s="532"/>
      <c r="E24" s="538"/>
      <c r="F24" s="538"/>
      <c r="G24" s="538"/>
      <c r="H24" s="199" t="s">
        <v>624</v>
      </c>
      <c r="I24" s="238">
        <v>3700</v>
      </c>
      <c r="J24" s="538"/>
      <c r="K24" s="538"/>
      <c r="L24" s="538"/>
      <c r="M24" s="535"/>
      <c r="N24" s="535"/>
      <c r="O24" s="535"/>
      <c r="P24" s="535"/>
      <c r="Q24" s="538"/>
      <c r="R24" s="539"/>
    </row>
    <row r="25" spans="1:18" s="14" customFormat="1" ht="35.25" customHeight="1">
      <c r="A25" s="536">
        <v>13</v>
      </c>
      <c r="B25" s="530" t="s">
        <v>96</v>
      </c>
      <c r="C25" s="530">
        <v>5</v>
      </c>
      <c r="D25" s="530">
        <v>11</v>
      </c>
      <c r="E25" s="536" t="s">
        <v>2491</v>
      </c>
      <c r="F25" s="536" t="s">
        <v>2492</v>
      </c>
      <c r="G25" s="536" t="s">
        <v>2493</v>
      </c>
      <c r="H25" s="199" t="s">
        <v>155</v>
      </c>
      <c r="I25" s="217">
        <v>4</v>
      </c>
      <c r="J25" s="536" t="s">
        <v>2494</v>
      </c>
      <c r="K25" s="536" t="s">
        <v>37</v>
      </c>
      <c r="L25" s="536" t="s">
        <v>51</v>
      </c>
      <c r="M25" s="533">
        <v>38050</v>
      </c>
      <c r="N25" s="533"/>
      <c r="O25" s="533">
        <v>38050</v>
      </c>
      <c r="P25" s="533"/>
      <c r="Q25" s="536" t="s">
        <v>2495</v>
      </c>
      <c r="R25" s="539" t="s">
        <v>2496</v>
      </c>
    </row>
    <row r="26" spans="1:18" s="14" customFormat="1" ht="39.75" customHeight="1">
      <c r="A26" s="538"/>
      <c r="B26" s="532"/>
      <c r="C26" s="532"/>
      <c r="D26" s="532"/>
      <c r="E26" s="538"/>
      <c r="F26" s="538"/>
      <c r="G26" s="538"/>
      <c r="H26" s="217" t="s">
        <v>2497</v>
      </c>
      <c r="I26" s="198">
        <v>4</v>
      </c>
      <c r="J26" s="538"/>
      <c r="K26" s="538"/>
      <c r="L26" s="538"/>
      <c r="M26" s="535"/>
      <c r="N26" s="535"/>
      <c r="O26" s="535"/>
      <c r="P26" s="535"/>
      <c r="Q26" s="538"/>
      <c r="R26" s="539"/>
    </row>
    <row r="27" spans="1:18" s="14" customFormat="1" ht="24.75" customHeight="1">
      <c r="A27" s="536">
        <v>14</v>
      </c>
      <c r="B27" s="530" t="s">
        <v>96</v>
      </c>
      <c r="C27" s="530">
        <v>5</v>
      </c>
      <c r="D27" s="530">
        <v>11</v>
      </c>
      <c r="E27" s="536" t="s">
        <v>2498</v>
      </c>
      <c r="F27" s="536" t="s">
        <v>2499</v>
      </c>
      <c r="G27" s="536" t="s">
        <v>2500</v>
      </c>
      <c r="H27" s="199" t="s">
        <v>155</v>
      </c>
      <c r="I27" s="238">
        <v>12</v>
      </c>
      <c r="J27" s="536" t="s">
        <v>2501</v>
      </c>
      <c r="K27" s="536" t="s">
        <v>31</v>
      </c>
      <c r="L27" s="536" t="s">
        <v>51</v>
      </c>
      <c r="M27" s="533">
        <v>88598.1</v>
      </c>
      <c r="N27" s="533"/>
      <c r="O27" s="533">
        <v>88598.1</v>
      </c>
      <c r="P27" s="533"/>
      <c r="Q27" s="536" t="s">
        <v>2502</v>
      </c>
      <c r="R27" s="539" t="s">
        <v>2503</v>
      </c>
    </row>
    <row r="28" spans="1:18" s="14" customFormat="1" ht="45">
      <c r="A28" s="537"/>
      <c r="B28" s="531"/>
      <c r="C28" s="531"/>
      <c r="D28" s="531"/>
      <c r="E28" s="537"/>
      <c r="F28" s="537"/>
      <c r="G28" s="537"/>
      <c r="H28" s="199" t="s">
        <v>69</v>
      </c>
      <c r="I28" s="238">
        <v>6</v>
      </c>
      <c r="J28" s="537"/>
      <c r="K28" s="537"/>
      <c r="L28" s="537"/>
      <c r="M28" s="534"/>
      <c r="N28" s="534"/>
      <c r="O28" s="534"/>
      <c r="P28" s="534"/>
      <c r="Q28" s="537"/>
      <c r="R28" s="539"/>
    </row>
    <row r="29" spans="1:18" s="14" customFormat="1" ht="30">
      <c r="A29" s="537"/>
      <c r="B29" s="531"/>
      <c r="C29" s="531"/>
      <c r="D29" s="531"/>
      <c r="E29" s="537"/>
      <c r="F29" s="537"/>
      <c r="G29" s="537"/>
      <c r="H29" s="199" t="s">
        <v>2504</v>
      </c>
      <c r="I29" s="238">
        <v>6</v>
      </c>
      <c r="J29" s="537"/>
      <c r="K29" s="537"/>
      <c r="L29" s="537"/>
      <c r="M29" s="534"/>
      <c r="N29" s="534"/>
      <c r="O29" s="534"/>
      <c r="P29" s="534"/>
      <c r="Q29" s="537"/>
      <c r="R29" s="539"/>
    </row>
    <row r="30" spans="1:18" s="14" customFormat="1" ht="39" customHeight="1">
      <c r="A30" s="538"/>
      <c r="B30" s="532"/>
      <c r="C30" s="532"/>
      <c r="D30" s="532"/>
      <c r="E30" s="538"/>
      <c r="F30" s="538"/>
      <c r="G30" s="538"/>
      <c r="H30" s="199" t="s">
        <v>100</v>
      </c>
      <c r="I30" s="238">
        <v>1</v>
      </c>
      <c r="J30" s="538"/>
      <c r="K30" s="538"/>
      <c r="L30" s="538"/>
      <c r="M30" s="535"/>
      <c r="N30" s="535"/>
      <c r="O30" s="535"/>
      <c r="P30" s="535"/>
      <c r="Q30" s="538"/>
      <c r="R30" s="539"/>
    </row>
    <row r="31" spans="1:18" s="14" customFormat="1" ht="76.5" customHeight="1">
      <c r="A31" s="205">
        <v>15</v>
      </c>
      <c r="B31" s="198" t="s">
        <v>96</v>
      </c>
      <c r="C31" s="198">
        <v>5</v>
      </c>
      <c r="D31" s="207">
        <v>10</v>
      </c>
      <c r="E31" s="199" t="s">
        <v>2505</v>
      </c>
      <c r="F31" s="199" t="s">
        <v>2506</v>
      </c>
      <c r="G31" s="199" t="s">
        <v>2507</v>
      </c>
      <c r="H31" s="199" t="s">
        <v>2508</v>
      </c>
      <c r="I31" s="238">
        <v>1</v>
      </c>
      <c r="J31" s="199" t="s">
        <v>2509</v>
      </c>
      <c r="K31" s="199" t="s">
        <v>135</v>
      </c>
      <c r="L31" s="199" t="s">
        <v>51</v>
      </c>
      <c r="M31" s="239">
        <v>33499.61</v>
      </c>
      <c r="N31" s="239"/>
      <c r="O31" s="239">
        <v>33499.61</v>
      </c>
      <c r="P31" s="239"/>
      <c r="Q31" s="85" t="s">
        <v>2510</v>
      </c>
      <c r="R31" s="199" t="s">
        <v>2511</v>
      </c>
    </row>
    <row r="32" spans="1:18" s="14" customFormat="1" ht="99" customHeight="1">
      <c r="A32" s="199">
        <v>16</v>
      </c>
      <c r="B32" s="206" t="s">
        <v>40</v>
      </c>
      <c r="C32" s="206">
        <v>5</v>
      </c>
      <c r="D32" s="207">
        <v>11</v>
      </c>
      <c r="E32" s="203" t="s">
        <v>2512</v>
      </c>
      <c r="F32" s="203" t="s">
        <v>2513</v>
      </c>
      <c r="G32" s="203" t="s">
        <v>2514</v>
      </c>
      <c r="H32" s="199" t="s">
        <v>2515</v>
      </c>
      <c r="I32" s="240">
        <v>1</v>
      </c>
      <c r="J32" s="203" t="s">
        <v>2516</v>
      </c>
      <c r="K32" s="203" t="s">
        <v>36</v>
      </c>
      <c r="L32" s="199" t="s">
        <v>51</v>
      </c>
      <c r="M32" s="241">
        <v>8978.34</v>
      </c>
      <c r="N32" s="241"/>
      <c r="O32" s="241">
        <v>8978.34</v>
      </c>
      <c r="P32" s="241"/>
      <c r="Q32" s="85" t="s">
        <v>2517</v>
      </c>
      <c r="R32" s="199" t="s">
        <v>2518</v>
      </c>
    </row>
    <row r="33" spans="1:18" s="14" customFormat="1" ht="56.25" customHeight="1">
      <c r="A33" s="199">
        <v>17</v>
      </c>
      <c r="B33" s="206" t="s">
        <v>96</v>
      </c>
      <c r="C33" s="206">
        <v>5</v>
      </c>
      <c r="D33" s="207">
        <v>13</v>
      </c>
      <c r="E33" s="203" t="s">
        <v>2519</v>
      </c>
      <c r="F33" s="203" t="s">
        <v>2520</v>
      </c>
      <c r="G33" s="203" t="s">
        <v>2521</v>
      </c>
      <c r="H33" s="199" t="s">
        <v>2522</v>
      </c>
      <c r="I33" s="213">
        <v>1</v>
      </c>
      <c r="J33" s="203" t="s">
        <v>2523</v>
      </c>
      <c r="K33" s="203" t="s">
        <v>37</v>
      </c>
      <c r="L33" s="199" t="s">
        <v>51</v>
      </c>
      <c r="M33" s="241">
        <v>17065.66</v>
      </c>
      <c r="N33" s="241"/>
      <c r="O33" s="241">
        <v>17065.66</v>
      </c>
      <c r="P33" s="241"/>
      <c r="Q33" s="85" t="s">
        <v>2524</v>
      </c>
      <c r="R33" s="199" t="s">
        <v>2525</v>
      </c>
    </row>
    <row r="34" spans="1:18" s="14" customFormat="1" ht="40.5" customHeight="1">
      <c r="A34" s="536">
        <v>18</v>
      </c>
      <c r="B34" s="530" t="s">
        <v>96</v>
      </c>
      <c r="C34" s="530">
        <v>5</v>
      </c>
      <c r="D34" s="530">
        <v>13</v>
      </c>
      <c r="E34" s="536" t="s">
        <v>2526</v>
      </c>
      <c r="F34" s="536" t="s">
        <v>2527</v>
      </c>
      <c r="G34" s="536" t="s">
        <v>1859</v>
      </c>
      <c r="H34" s="199" t="s">
        <v>69</v>
      </c>
      <c r="I34" s="213">
        <v>1</v>
      </c>
      <c r="J34" s="536" t="s">
        <v>2528</v>
      </c>
      <c r="K34" s="536" t="s">
        <v>30</v>
      </c>
      <c r="L34" s="536" t="s">
        <v>51</v>
      </c>
      <c r="M34" s="533">
        <v>35800.589999999997</v>
      </c>
      <c r="N34" s="533"/>
      <c r="O34" s="533">
        <v>35800.589999999997</v>
      </c>
      <c r="P34" s="533"/>
      <c r="Q34" s="536" t="s">
        <v>2529</v>
      </c>
      <c r="R34" s="539" t="s">
        <v>2530</v>
      </c>
    </row>
    <row r="35" spans="1:18" s="14" customFormat="1" ht="28.5" customHeight="1">
      <c r="A35" s="538"/>
      <c r="B35" s="532"/>
      <c r="C35" s="532"/>
      <c r="D35" s="532"/>
      <c r="E35" s="538"/>
      <c r="F35" s="538"/>
      <c r="G35" s="538"/>
      <c r="H35" s="199" t="s">
        <v>100</v>
      </c>
      <c r="I35" s="213">
        <v>1</v>
      </c>
      <c r="J35" s="538"/>
      <c r="K35" s="538"/>
      <c r="L35" s="538"/>
      <c r="M35" s="535"/>
      <c r="N35" s="535"/>
      <c r="O35" s="535"/>
      <c r="P35" s="535"/>
      <c r="Q35" s="538"/>
      <c r="R35" s="539"/>
    </row>
    <row r="36" spans="1:18" s="14" customFormat="1" ht="66.75" customHeight="1">
      <c r="A36" s="199">
        <v>19</v>
      </c>
      <c r="B36" s="198" t="s">
        <v>41</v>
      </c>
      <c r="C36" s="198">
        <v>4</v>
      </c>
      <c r="D36" s="198">
        <v>10</v>
      </c>
      <c r="E36" s="199" t="s">
        <v>2531</v>
      </c>
      <c r="F36" s="199" t="s">
        <v>2532</v>
      </c>
      <c r="G36" s="199" t="s">
        <v>503</v>
      </c>
      <c r="H36" s="199" t="s">
        <v>82</v>
      </c>
      <c r="I36" s="199">
        <v>1</v>
      </c>
      <c r="J36" s="199" t="s">
        <v>2533</v>
      </c>
      <c r="K36" s="199" t="s">
        <v>40</v>
      </c>
      <c r="L36" s="199" t="s">
        <v>51</v>
      </c>
      <c r="M36" s="212">
        <v>67330.2</v>
      </c>
      <c r="N36" s="212"/>
      <c r="O36" s="212">
        <v>67330.2</v>
      </c>
      <c r="P36" s="212"/>
      <c r="Q36" s="199" t="s">
        <v>2529</v>
      </c>
      <c r="R36" s="199" t="s">
        <v>2530</v>
      </c>
    </row>
    <row r="37" spans="1:18" s="14" customFormat="1" ht="81.75" customHeight="1">
      <c r="A37" s="199">
        <v>20</v>
      </c>
      <c r="B37" s="198" t="s">
        <v>135</v>
      </c>
      <c r="C37" s="198">
        <v>5</v>
      </c>
      <c r="D37" s="198">
        <v>13</v>
      </c>
      <c r="E37" s="199" t="s">
        <v>2534</v>
      </c>
      <c r="F37" s="199" t="s">
        <v>2535</v>
      </c>
      <c r="G37" s="199" t="s">
        <v>1930</v>
      </c>
      <c r="H37" s="199" t="s">
        <v>155</v>
      </c>
      <c r="I37" s="199">
        <v>1</v>
      </c>
      <c r="J37" s="199" t="s">
        <v>2536</v>
      </c>
      <c r="K37" s="199" t="s">
        <v>36</v>
      </c>
      <c r="L37" s="199" t="s">
        <v>51</v>
      </c>
      <c r="M37" s="212">
        <v>27200</v>
      </c>
      <c r="N37" s="212"/>
      <c r="O37" s="212">
        <v>27200</v>
      </c>
      <c r="P37" s="212"/>
      <c r="Q37" s="199" t="s">
        <v>2529</v>
      </c>
      <c r="R37" s="199" t="s">
        <v>2530</v>
      </c>
    </row>
    <row r="38" spans="1:18" s="14" customFormat="1" ht="48.75" customHeight="1">
      <c r="A38" s="536">
        <v>21</v>
      </c>
      <c r="B38" s="530" t="s">
        <v>135</v>
      </c>
      <c r="C38" s="530">
        <v>5</v>
      </c>
      <c r="D38" s="530">
        <v>13</v>
      </c>
      <c r="E38" s="536" t="s">
        <v>2537</v>
      </c>
      <c r="F38" s="536" t="s">
        <v>2538</v>
      </c>
      <c r="G38" s="536" t="s">
        <v>2539</v>
      </c>
      <c r="H38" s="199" t="s">
        <v>2540</v>
      </c>
      <c r="I38" s="214">
        <v>1</v>
      </c>
      <c r="J38" s="536" t="s">
        <v>2541</v>
      </c>
      <c r="K38" s="536" t="s">
        <v>36</v>
      </c>
      <c r="L38" s="530" t="s">
        <v>51</v>
      </c>
      <c r="M38" s="533">
        <v>33341.519999999997</v>
      </c>
      <c r="N38" s="533"/>
      <c r="O38" s="533">
        <v>33341.519999999997</v>
      </c>
      <c r="P38" s="533"/>
      <c r="Q38" s="536" t="s">
        <v>2517</v>
      </c>
      <c r="R38" s="539" t="s">
        <v>2542</v>
      </c>
    </row>
    <row r="39" spans="1:18" s="14" customFormat="1" ht="28.5" customHeight="1">
      <c r="A39" s="537"/>
      <c r="B39" s="531"/>
      <c r="C39" s="531"/>
      <c r="D39" s="531"/>
      <c r="E39" s="537"/>
      <c r="F39" s="537"/>
      <c r="G39" s="537"/>
      <c r="H39" s="199" t="s">
        <v>100</v>
      </c>
      <c r="I39" s="214">
        <v>1</v>
      </c>
      <c r="J39" s="537"/>
      <c r="K39" s="537"/>
      <c r="L39" s="531"/>
      <c r="M39" s="534"/>
      <c r="N39" s="534"/>
      <c r="O39" s="534"/>
      <c r="P39" s="534"/>
      <c r="Q39" s="537"/>
      <c r="R39" s="539"/>
    </row>
    <row r="40" spans="1:18" s="14" customFormat="1" ht="68.25" customHeight="1">
      <c r="A40" s="538"/>
      <c r="B40" s="532"/>
      <c r="C40" s="532"/>
      <c r="D40" s="532"/>
      <c r="E40" s="538"/>
      <c r="F40" s="538"/>
      <c r="G40" s="538"/>
      <c r="H40" s="199" t="s">
        <v>624</v>
      </c>
      <c r="I40" s="214">
        <v>700</v>
      </c>
      <c r="J40" s="538"/>
      <c r="K40" s="538"/>
      <c r="L40" s="532"/>
      <c r="M40" s="535"/>
      <c r="N40" s="535"/>
      <c r="O40" s="535"/>
      <c r="P40" s="535"/>
      <c r="Q40" s="538"/>
      <c r="R40" s="539"/>
    </row>
    <row r="41" spans="1:18" s="14" customFormat="1" ht="45">
      <c r="A41" s="199">
        <v>22</v>
      </c>
      <c r="B41" s="198" t="s">
        <v>96</v>
      </c>
      <c r="C41" s="198">
        <v>5</v>
      </c>
      <c r="D41" s="207">
        <v>13</v>
      </c>
      <c r="E41" s="199" t="s">
        <v>2543</v>
      </c>
      <c r="F41" s="199" t="s">
        <v>2544</v>
      </c>
      <c r="G41" s="199" t="s">
        <v>428</v>
      </c>
      <c r="H41" s="199" t="s">
        <v>82</v>
      </c>
      <c r="I41" s="85">
        <v>1</v>
      </c>
      <c r="J41" s="199" t="s">
        <v>2545</v>
      </c>
      <c r="K41" s="199" t="s">
        <v>37</v>
      </c>
      <c r="L41" s="198" t="s">
        <v>51</v>
      </c>
      <c r="M41" s="239">
        <v>40528.5</v>
      </c>
      <c r="N41" s="239"/>
      <c r="O41" s="239">
        <v>40528.5</v>
      </c>
      <c r="P41" s="239"/>
      <c r="Q41" s="85" t="s">
        <v>2546</v>
      </c>
      <c r="R41" s="199" t="s">
        <v>2547</v>
      </c>
    </row>
    <row r="42" spans="1:18" s="14" customFormat="1" ht="60">
      <c r="A42" s="536">
        <v>23</v>
      </c>
      <c r="B42" s="530" t="s">
        <v>96</v>
      </c>
      <c r="C42" s="530">
        <v>5</v>
      </c>
      <c r="D42" s="530">
        <v>13</v>
      </c>
      <c r="E42" s="536" t="s">
        <v>2548</v>
      </c>
      <c r="F42" s="536" t="s">
        <v>2549</v>
      </c>
      <c r="G42" s="536" t="s">
        <v>2550</v>
      </c>
      <c r="H42" s="199" t="s">
        <v>631</v>
      </c>
      <c r="I42" s="199">
        <v>1</v>
      </c>
      <c r="J42" s="536" t="s">
        <v>2551</v>
      </c>
      <c r="K42" s="536" t="s">
        <v>31</v>
      </c>
      <c r="L42" s="530" t="s">
        <v>51</v>
      </c>
      <c r="M42" s="533">
        <v>29654.66</v>
      </c>
      <c r="N42" s="533"/>
      <c r="O42" s="533">
        <v>29654.66</v>
      </c>
      <c r="P42" s="533"/>
      <c r="Q42" s="536" t="s">
        <v>2517</v>
      </c>
      <c r="R42" s="539" t="s">
        <v>2542</v>
      </c>
    </row>
    <row r="43" spans="1:18" s="14" customFormat="1" ht="45">
      <c r="A43" s="537"/>
      <c r="B43" s="531"/>
      <c r="C43" s="531"/>
      <c r="D43" s="531"/>
      <c r="E43" s="537"/>
      <c r="F43" s="537"/>
      <c r="G43" s="537"/>
      <c r="H43" s="199" t="s">
        <v>69</v>
      </c>
      <c r="I43" s="199">
        <v>1</v>
      </c>
      <c r="J43" s="537"/>
      <c r="K43" s="537"/>
      <c r="L43" s="531"/>
      <c r="M43" s="534"/>
      <c r="N43" s="534"/>
      <c r="O43" s="534"/>
      <c r="P43" s="534"/>
      <c r="Q43" s="537"/>
      <c r="R43" s="539"/>
    </row>
    <row r="44" spans="1:18" s="14" customFormat="1" ht="24" customHeight="1">
      <c r="A44" s="538"/>
      <c r="B44" s="532"/>
      <c r="C44" s="532"/>
      <c r="D44" s="532"/>
      <c r="E44" s="538"/>
      <c r="F44" s="538"/>
      <c r="G44" s="538"/>
      <c r="H44" s="199" t="s">
        <v>100</v>
      </c>
      <c r="I44" s="199">
        <v>2</v>
      </c>
      <c r="J44" s="538"/>
      <c r="K44" s="538"/>
      <c r="L44" s="532"/>
      <c r="M44" s="535"/>
      <c r="N44" s="535"/>
      <c r="O44" s="535"/>
      <c r="P44" s="535"/>
      <c r="Q44" s="538"/>
      <c r="R44" s="539"/>
    </row>
    <row r="45" spans="1:18" s="15" customFormat="1" ht="105">
      <c r="A45" s="199">
        <v>24</v>
      </c>
      <c r="B45" s="199" t="s">
        <v>135</v>
      </c>
      <c r="C45" s="199">
        <v>1</v>
      </c>
      <c r="D45" s="199">
        <v>13</v>
      </c>
      <c r="E45" s="199" t="s">
        <v>2556</v>
      </c>
      <c r="F45" s="199" t="s">
        <v>2557</v>
      </c>
      <c r="G45" s="199" t="s">
        <v>2558</v>
      </c>
      <c r="H45" s="199" t="s">
        <v>2558</v>
      </c>
      <c r="I45" s="199">
        <v>8</v>
      </c>
      <c r="J45" s="199" t="s">
        <v>1688</v>
      </c>
      <c r="K45" s="199" t="s">
        <v>1937</v>
      </c>
      <c r="L45" s="199" t="s">
        <v>2559</v>
      </c>
      <c r="M45" s="199" t="s">
        <v>1937</v>
      </c>
      <c r="N45" s="211">
        <v>45000</v>
      </c>
      <c r="O45" s="199"/>
      <c r="P45" s="211">
        <v>45000</v>
      </c>
      <c r="Q45" s="199" t="s">
        <v>2554</v>
      </c>
      <c r="R45" s="199" t="s">
        <v>2555</v>
      </c>
    </row>
    <row r="46" spans="1:18" s="15" customFormat="1" ht="180">
      <c r="A46" s="199">
        <v>25</v>
      </c>
      <c r="B46" s="199" t="s">
        <v>96</v>
      </c>
      <c r="C46" s="199">
        <v>1</v>
      </c>
      <c r="D46" s="199">
        <v>13</v>
      </c>
      <c r="E46" s="199" t="s">
        <v>2561</v>
      </c>
      <c r="F46" s="199" t="s">
        <v>2562</v>
      </c>
      <c r="G46" s="199" t="s">
        <v>386</v>
      </c>
      <c r="H46" s="199" t="s">
        <v>386</v>
      </c>
      <c r="I46" s="199">
        <v>1</v>
      </c>
      <c r="J46" s="199" t="s">
        <v>2563</v>
      </c>
      <c r="K46" s="199" t="s">
        <v>1937</v>
      </c>
      <c r="L46" s="199" t="s">
        <v>2560</v>
      </c>
      <c r="M46" s="199" t="s">
        <v>1937</v>
      </c>
      <c r="N46" s="211">
        <v>70000</v>
      </c>
      <c r="O46" s="199"/>
      <c r="P46" s="211">
        <v>70000</v>
      </c>
      <c r="Q46" s="199" t="s">
        <v>2554</v>
      </c>
      <c r="R46" s="199" t="s">
        <v>2555</v>
      </c>
    </row>
    <row r="47" spans="1:18" s="15" customFormat="1" ht="165">
      <c r="A47" s="199">
        <v>26</v>
      </c>
      <c r="B47" s="199" t="s">
        <v>135</v>
      </c>
      <c r="C47" s="199">
        <v>3</v>
      </c>
      <c r="D47" s="199">
        <v>10</v>
      </c>
      <c r="E47" s="199" t="s">
        <v>2564</v>
      </c>
      <c r="F47" s="199" t="s">
        <v>2565</v>
      </c>
      <c r="G47" s="199" t="s">
        <v>335</v>
      </c>
      <c r="H47" s="199" t="s">
        <v>335</v>
      </c>
      <c r="I47" s="199">
        <v>1</v>
      </c>
      <c r="J47" s="199" t="s">
        <v>2566</v>
      </c>
      <c r="K47" s="199" t="s">
        <v>1937</v>
      </c>
      <c r="L47" s="199" t="s">
        <v>2567</v>
      </c>
      <c r="M47" s="199" t="s">
        <v>1937</v>
      </c>
      <c r="N47" s="211">
        <v>35000</v>
      </c>
      <c r="O47" s="199"/>
      <c r="P47" s="211">
        <v>35000</v>
      </c>
      <c r="Q47" s="199" t="s">
        <v>2554</v>
      </c>
      <c r="R47" s="199" t="s">
        <v>2555</v>
      </c>
    </row>
    <row r="48" spans="1:18" s="15" customFormat="1" ht="135">
      <c r="A48" s="199">
        <v>27</v>
      </c>
      <c r="B48" s="199" t="s">
        <v>40</v>
      </c>
      <c r="C48" s="199">
        <v>1</v>
      </c>
      <c r="D48" s="199">
        <v>6</v>
      </c>
      <c r="E48" s="199" t="s">
        <v>2568</v>
      </c>
      <c r="F48" s="199" t="s">
        <v>2569</v>
      </c>
      <c r="G48" s="199" t="s">
        <v>2570</v>
      </c>
      <c r="H48" s="199" t="s">
        <v>2570</v>
      </c>
      <c r="I48" s="199">
        <v>1</v>
      </c>
      <c r="J48" s="199" t="s">
        <v>2571</v>
      </c>
      <c r="K48" s="199"/>
      <c r="L48" s="199" t="s">
        <v>36</v>
      </c>
      <c r="M48" s="199"/>
      <c r="N48" s="211">
        <v>7805.15</v>
      </c>
      <c r="O48" s="199"/>
      <c r="P48" s="211">
        <v>7805.15</v>
      </c>
      <c r="Q48" s="199" t="s">
        <v>2572</v>
      </c>
      <c r="R48" s="199" t="s">
        <v>2542</v>
      </c>
    </row>
    <row r="49" spans="1:18" s="15" customFormat="1" ht="117.75" customHeight="1">
      <c r="A49" s="536">
        <v>28</v>
      </c>
      <c r="B49" s="536" t="s">
        <v>96</v>
      </c>
      <c r="C49" s="536">
        <v>1</v>
      </c>
      <c r="D49" s="536">
        <v>6</v>
      </c>
      <c r="E49" s="536" t="s">
        <v>2573</v>
      </c>
      <c r="F49" s="536" t="s">
        <v>2574</v>
      </c>
      <c r="G49" s="536" t="s">
        <v>2575</v>
      </c>
      <c r="H49" s="199" t="s">
        <v>1538</v>
      </c>
      <c r="I49" s="199">
        <v>1</v>
      </c>
      <c r="J49" s="536" t="s">
        <v>2576</v>
      </c>
      <c r="K49" s="536"/>
      <c r="L49" s="536" t="s">
        <v>31</v>
      </c>
      <c r="M49" s="536"/>
      <c r="N49" s="540">
        <v>44434</v>
      </c>
      <c r="O49" s="536"/>
      <c r="P49" s="540">
        <v>40834</v>
      </c>
      <c r="Q49" s="536" t="s">
        <v>2577</v>
      </c>
      <c r="R49" s="536" t="s">
        <v>2578</v>
      </c>
    </row>
    <row r="50" spans="1:18" s="15" customFormat="1">
      <c r="A50" s="537"/>
      <c r="B50" s="537"/>
      <c r="C50" s="537"/>
      <c r="D50" s="537"/>
      <c r="E50" s="537"/>
      <c r="F50" s="537"/>
      <c r="G50" s="537"/>
      <c r="H50" s="199" t="s">
        <v>621</v>
      </c>
      <c r="I50" s="199">
        <v>150</v>
      </c>
      <c r="J50" s="537"/>
      <c r="K50" s="537"/>
      <c r="L50" s="537"/>
      <c r="M50" s="537"/>
      <c r="N50" s="541"/>
      <c r="O50" s="537"/>
      <c r="P50" s="541"/>
      <c r="Q50" s="537"/>
      <c r="R50" s="537"/>
    </row>
    <row r="51" spans="1:18" s="15" customFormat="1">
      <c r="A51" s="538"/>
      <c r="B51" s="538"/>
      <c r="C51" s="538"/>
      <c r="D51" s="538"/>
      <c r="E51" s="538"/>
      <c r="F51" s="538"/>
      <c r="G51" s="538"/>
      <c r="H51" s="199" t="s">
        <v>2579</v>
      </c>
      <c r="I51" s="199">
        <v>1</v>
      </c>
      <c r="J51" s="538"/>
      <c r="K51" s="538"/>
      <c r="L51" s="538"/>
      <c r="M51" s="538"/>
      <c r="N51" s="542"/>
      <c r="O51" s="538"/>
      <c r="P51" s="542"/>
      <c r="Q51" s="538"/>
      <c r="R51" s="538"/>
    </row>
    <row r="52" spans="1:18" s="15" customFormat="1" ht="165" customHeight="1">
      <c r="A52" s="536">
        <v>29</v>
      </c>
      <c r="B52" s="536" t="s">
        <v>40</v>
      </c>
      <c r="C52" s="536">
        <v>1</v>
      </c>
      <c r="D52" s="536">
        <v>6</v>
      </c>
      <c r="E52" s="536" t="s">
        <v>2580</v>
      </c>
      <c r="F52" s="536" t="s">
        <v>2581</v>
      </c>
      <c r="G52" s="536" t="s">
        <v>2582</v>
      </c>
      <c r="H52" s="199" t="s">
        <v>621</v>
      </c>
      <c r="I52" s="199">
        <v>200</v>
      </c>
      <c r="J52" s="536" t="s">
        <v>2583</v>
      </c>
      <c r="K52" s="536"/>
      <c r="L52" s="536" t="s">
        <v>31</v>
      </c>
      <c r="M52" s="536"/>
      <c r="N52" s="540">
        <v>39768</v>
      </c>
      <c r="O52" s="536"/>
      <c r="P52" s="540">
        <v>39768</v>
      </c>
      <c r="Q52" s="536" t="s">
        <v>2584</v>
      </c>
      <c r="R52" s="536" t="s">
        <v>2585</v>
      </c>
    </row>
    <row r="53" spans="1:18" s="15" customFormat="1">
      <c r="A53" s="538"/>
      <c r="B53" s="538"/>
      <c r="C53" s="538"/>
      <c r="D53" s="538"/>
      <c r="E53" s="538"/>
      <c r="F53" s="538"/>
      <c r="G53" s="538"/>
      <c r="H53" s="199" t="s">
        <v>2579</v>
      </c>
      <c r="I53" s="199">
        <v>1</v>
      </c>
      <c r="J53" s="538"/>
      <c r="K53" s="538"/>
      <c r="L53" s="538"/>
      <c r="M53" s="538"/>
      <c r="N53" s="542"/>
      <c r="O53" s="538"/>
      <c r="P53" s="542"/>
      <c r="Q53" s="538"/>
      <c r="R53" s="538"/>
    </row>
    <row r="54" spans="1:18" s="15" customFormat="1" ht="90">
      <c r="A54" s="199">
        <v>30</v>
      </c>
      <c r="B54" s="199" t="s">
        <v>96</v>
      </c>
      <c r="C54" s="199">
        <v>5</v>
      </c>
      <c r="D54" s="199">
        <v>4</v>
      </c>
      <c r="E54" s="199" t="s">
        <v>2586</v>
      </c>
      <c r="F54" s="199" t="s">
        <v>2587</v>
      </c>
      <c r="G54" s="199" t="s">
        <v>2588</v>
      </c>
      <c r="H54" s="199" t="s">
        <v>2588</v>
      </c>
      <c r="I54" s="199">
        <v>1</v>
      </c>
      <c r="J54" s="199" t="s">
        <v>2589</v>
      </c>
      <c r="K54" s="199"/>
      <c r="L54" s="199" t="s">
        <v>37</v>
      </c>
      <c r="M54" s="199"/>
      <c r="N54" s="211" t="s">
        <v>2590</v>
      </c>
      <c r="O54" s="199"/>
      <c r="P54" s="211">
        <v>36654</v>
      </c>
      <c r="Q54" s="199" t="s">
        <v>2476</v>
      </c>
      <c r="R54" s="199" t="s">
        <v>2591</v>
      </c>
    </row>
    <row r="55" spans="1:18" s="137" customFormat="1"/>
    <row r="56" spans="1:18" s="137" customFormat="1">
      <c r="K56"/>
      <c r="L56"/>
      <c r="M56" s="527" t="s">
        <v>45</v>
      </c>
      <c r="N56" s="528"/>
      <c r="O56" s="528" t="s">
        <v>46</v>
      </c>
      <c r="P56" s="529"/>
    </row>
    <row r="57" spans="1:18">
      <c r="M57" s="138" t="s">
        <v>5524</v>
      </c>
      <c r="N57" s="138" t="s">
        <v>5523</v>
      </c>
      <c r="O57" s="138" t="s">
        <v>5524</v>
      </c>
      <c r="P57" s="138" t="s">
        <v>5523</v>
      </c>
    </row>
    <row r="58" spans="1:18">
      <c r="M58" s="235">
        <v>11</v>
      </c>
      <c r="N58" s="141">
        <v>544039.65</v>
      </c>
      <c r="O58" s="140">
        <v>19</v>
      </c>
      <c r="P58" s="141">
        <v>798992.11</v>
      </c>
    </row>
  </sheetData>
  <mergeCells count="176">
    <mergeCell ref="M56:N56"/>
    <mergeCell ref="O56:P56"/>
    <mergeCell ref="N52:N53"/>
    <mergeCell ref="O49:O51"/>
    <mergeCell ref="P49:P51"/>
    <mergeCell ref="Q49:Q51"/>
    <mergeCell ref="O52:O53"/>
    <mergeCell ref="P52:P53"/>
    <mergeCell ref="Q52:Q53"/>
    <mergeCell ref="A52:A53"/>
    <mergeCell ref="B52:B53"/>
    <mergeCell ref="C52:C53"/>
    <mergeCell ref="D52:D53"/>
    <mergeCell ref="E52:E53"/>
    <mergeCell ref="F52:F53"/>
    <mergeCell ref="G49:G51"/>
    <mergeCell ref="J49:J51"/>
    <mergeCell ref="K49:K51"/>
    <mergeCell ref="A49:A51"/>
    <mergeCell ref="B49:B51"/>
    <mergeCell ref="C49:C51"/>
    <mergeCell ref="D49:D51"/>
    <mergeCell ref="E49:E51"/>
    <mergeCell ref="F49:F51"/>
    <mergeCell ref="G52:G53"/>
    <mergeCell ref="J52:J53"/>
    <mergeCell ref="K52:K53"/>
    <mergeCell ref="K42:K44"/>
    <mergeCell ref="L42:L44"/>
    <mergeCell ref="M42:M44"/>
    <mergeCell ref="N42:N44"/>
    <mergeCell ref="O42:O44"/>
    <mergeCell ref="P42:P44"/>
    <mergeCell ref="A42:A44"/>
    <mergeCell ref="B42:B44"/>
    <mergeCell ref="C42:C44"/>
    <mergeCell ref="D42:D44"/>
    <mergeCell ref="E42:E44"/>
    <mergeCell ref="F42:F44"/>
    <mergeCell ref="G42:G44"/>
    <mergeCell ref="J42:J44"/>
    <mergeCell ref="R52:R53"/>
    <mergeCell ref="R49:R51"/>
    <mergeCell ref="L49:L51"/>
    <mergeCell ref="M49:M51"/>
    <mergeCell ref="N49:N51"/>
    <mergeCell ref="L52:L53"/>
    <mergeCell ref="M52:M53"/>
    <mergeCell ref="N27:N30"/>
    <mergeCell ref="O27:O30"/>
    <mergeCell ref="P27:P30"/>
    <mergeCell ref="Q34:Q35"/>
    <mergeCell ref="R34:R35"/>
    <mergeCell ref="O38:O40"/>
    <mergeCell ref="P38:P40"/>
    <mergeCell ref="Q42:Q44"/>
    <mergeCell ref="R42:R44"/>
    <mergeCell ref="L34:L35"/>
    <mergeCell ref="M34:M35"/>
    <mergeCell ref="N34:N35"/>
    <mergeCell ref="O34:O35"/>
    <mergeCell ref="P34:P35"/>
    <mergeCell ref="Q38:Q40"/>
    <mergeCell ref="R38:R40"/>
    <mergeCell ref="L38:L40"/>
    <mergeCell ref="M38:M40"/>
    <mergeCell ref="N38:N40"/>
    <mergeCell ref="A34:A35"/>
    <mergeCell ref="B34:B35"/>
    <mergeCell ref="C34:C35"/>
    <mergeCell ref="D34:D35"/>
    <mergeCell ref="E34:E35"/>
    <mergeCell ref="F34:F35"/>
    <mergeCell ref="G34:G35"/>
    <mergeCell ref="J34:J35"/>
    <mergeCell ref="K38:K40"/>
    <mergeCell ref="A38:A40"/>
    <mergeCell ref="B38:B40"/>
    <mergeCell ref="C38:C40"/>
    <mergeCell ref="D38:D40"/>
    <mergeCell ref="E38:E40"/>
    <mergeCell ref="F38:F40"/>
    <mergeCell ref="G38:G40"/>
    <mergeCell ref="J38:J40"/>
    <mergeCell ref="K34:K35"/>
    <mergeCell ref="Q25:Q26"/>
    <mergeCell ref="R25:R26"/>
    <mergeCell ref="A27:A30"/>
    <mergeCell ref="B27:B30"/>
    <mergeCell ref="C27:C30"/>
    <mergeCell ref="D27:D30"/>
    <mergeCell ref="E27:E30"/>
    <mergeCell ref="F27:F30"/>
    <mergeCell ref="G27:G30"/>
    <mergeCell ref="J27:J30"/>
    <mergeCell ref="K25:K26"/>
    <mergeCell ref="L25:L26"/>
    <mergeCell ref="M25:M26"/>
    <mergeCell ref="N25:N26"/>
    <mergeCell ref="O25:O26"/>
    <mergeCell ref="P25:P26"/>
    <mergeCell ref="Q27:Q30"/>
    <mergeCell ref="R27:R30"/>
    <mergeCell ref="L27:L30"/>
    <mergeCell ref="M27:M30"/>
    <mergeCell ref="A25:A26"/>
    <mergeCell ref="B25:B26"/>
    <mergeCell ref="C25:C26"/>
    <mergeCell ref="D25:D26"/>
    <mergeCell ref="E25:E26"/>
    <mergeCell ref="F25:F26"/>
    <mergeCell ref="G25:G26"/>
    <mergeCell ref="J25:J26"/>
    <mergeCell ref="K27:K30"/>
    <mergeCell ref="R18:R21"/>
    <mergeCell ref="A22:A24"/>
    <mergeCell ref="B22:B24"/>
    <mergeCell ref="C22:C24"/>
    <mergeCell ref="D22:D24"/>
    <mergeCell ref="E22:E24"/>
    <mergeCell ref="F22:F24"/>
    <mergeCell ref="G22:G24"/>
    <mergeCell ref="J22:J24"/>
    <mergeCell ref="K18:K21"/>
    <mergeCell ref="L18:L21"/>
    <mergeCell ref="M18:M21"/>
    <mergeCell ref="N18:N21"/>
    <mergeCell ref="O18:O21"/>
    <mergeCell ref="P18:P21"/>
    <mergeCell ref="Q22:Q24"/>
    <mergeCell ref="R22:R24"/>
    <mergeCell ref="M22:M24"/>
    <mergeCell ref="N22:N24"/>
    <mergeCell ref="O22:O24"/>
    <mergeCell ref="P22:P24"/>
    <mergeCell ref="Q15:Q16"/>
    <mergeCell ref="L22:L24"/>
    <mergeCell ref="A18:A21"/>
    <mergeCell ref="B18:B21"/>
    <mergeCell ref="C18:C21"/>
    <mergeCell ref="D18:D21"/>
    <mergeCell ref="E18:E21"/>
    <mergeCell ref="F18:F21"/>
    <mergeCell ref="G18:G21"/>
    <mergeCell ref="J18:J21"/>
    <mergeCell ref="K22:K24"/>
    <mergeCell ref="L15:L16"/>
    <mergeCell ref="M15:M16"/>
    <mergeCell ref="N15:N16"/>
    <mergeCell ref="O15:O16"/>
    <mergeCell ref="P15:P16"/>
    <mergeCell ref="Q18:Q21"/>
    <mergeCell ref="R15:R16"/>
    <mergeCell ref="K15:K16"/>
    <mergeCell ref="Q4:Q5"/>
    <mergeCell ref="R4:R5"/>
    <mergeCell ref="A15:A16"/>
    <mergeCell ref="B15:B16"/>
    <mergeCell ref="C15:C16"/>
    <mergeCell ref="D15:D16"/>
    <mergeCell ref="E15:E16"/>
    <mergeCell ref="F15:F16"/>
    <mergeCell ref="G15:G16"/>
    <mergeCell ref="J15:J16"/>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dimension ref="A2:T244"/>
  <sheetViews>
    <sheetView topLeftCell="A229" zoomScale="60" zoomScaleNormal="60" workbookViewId="0">
      <selection activeCell="K248" sqref="K248:K249"/>
    </sheetView>
  </sheetViews>
  <sheetFormatPr defaultRowHeight="15"/>
  <cols>
    <col min="1" max="1" width="4.7109375" customWidth="1"/>
    <col min="2" max="2" width="8.85546875" bestFit="1" customWidth="1"/>
    <col min="3" max="3" width="10" bestFit="1" customWidth="1"/>
    <col min="4" max="4" width="9.140625" bestFit="1" customWidth="1"/>
    <col min="5" max="5" width="45.7109375" customWidth="1"/>
    <col min="6" max="6" width="57.7109375" customWidth="1"/>
    <col min="7" max="7" width="35.42578125" customWidth="1"/>
    <col min="8" max="8" width="31" customWidth="1"/>
    <col min="9" max="9" width="30.85546875" customWidth="1"/>
    <col min="10" max="10" width="34" customWidth="1"/>
    <col min="11" max="11" width="10.7109375" customWidth="1"/>
    <col min="12" max="12" width="12.85546875" customWidth="1"/>
    <col min="13" max="15" width="14.7109375" customWidth="1"/>
    <col min="16" max="16" width="14.42578125" customWidth="1"/>
    <col min="17" max="17" width="18.7109375" customWidth="1"/>
    <col min="18" max="18" width="23.28515625" bestFit="1" customWidth="1"/>
    <col min="19" max="19" width="14.42578125" customWidth="1"/>
    <col min="20" max="20" width="11.7109375" bestFit="1"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275" max="275" width="10.28515625" bestFit="1" customWidth="1"/>
    <col min="276" max="276" width="11.7109375"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531" max="531" width="10.28515625" bestFit="1" customWidth="1"/>
    <col min="532" max="532" width="11.7109375"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787" max="787" width="10.28515625" bestFit="1" customWidth="1"/>
    <col min="788" max="788" width="11.7109375"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043" max="1043" width="10.28515625" bestFit="1" customWidth="1"/>
    <col min="1044" max="1044" width="11.7109375"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299" max="1299" width="10.28515625" bestFit="1" customWidth="1"/>
    <col min="1300" max="1300" width="11.7109375"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555" max="1555" width="10.28515625" bestFit="1" customWidth="1"/>
    <col min="1556" max="1556" width="11.7109375"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1811" max="1811" width="10.28515625" bestFit="1" customWidth="1"/>
    <col min="1812" max="1812" width="11.7109375"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067" max="2067" width="10.28515625" bestFit="1" customWidth="1"/>
    <col min="2068" max="2068" width="11.7109375"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323" max="2323" width="10.28515625" bestFit="1" customWidth="1"/>
    <col min="2324" max="2324" width="11.7109375"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579" max="2579" width="10.28515625" bestFit="1" customWidth="1"/>
    <col min="2580" max="2580" width="11.7109375"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2835" max="2835" width="10.28515625" bestFit="1" customWidth="1"/>
    <col min="2836" max="2836" width="11.7109375"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091" max="3091" width="10.28515625" bestFit="1" customWidth="1"/>
    <col min="3092" max="3092" width="11.7109375"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347" max="3347" width="10.28515625" bestFit="1" customWidth="1"/>
    <col min="3348" max="3348" width="11.7109375"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603" max="3603" width="10.28515625" bestFit="1" customWidth="1"/>
    <col min="3604" max="3604" width="11.7109375"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3859" max="3859" width="10.28515625" bestFit="1" customWidth="1"/>
    <col min="3860" max="3860" width="11.7109375"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115" max="4115" width="10.28515625" bestFit="1" customWidth="1"/>
    <col min="4116" max="4116" width="11.7109375"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371" max="4371" width="10.28515625" bestFit="1" customWidth="1"/>
    <col min="4372" max="4372" width="11.7109375"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627" max="4627" width="10.28515625" bestFit="1" customWidth="1"/>
    <col min="4628" max="4628" width="11.7109375"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4883" max="4883" width="10.28515625" bestFit="1" customWidth="1"/>
    <col min="4884" max="4884" width="11.7109375"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139" max="5139" width="10.28515625" bestFit="1" customWidth="1"/>
    <col min="5140" max="5140" width="11.7109375"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395" max="5395" width="10.28515625" bestFit="1" customWidth="1"/>
    <col min="5396" max="5396" width="11.7109375"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651" max="5651" width="10.28515625" bestFit="1" customWidth="1"/>
    <col min="5652" max="5652" width="11.7109375"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5907" max="5907" width="10.28515625" bestFit="1" customWidth="1"/>
    <col min="5908" max="5908" width="11.7109375"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163" max="6163" width="10.28515625" bestFit="1" customWidth="1"/>
    <col min="6164" max="6164" width="11.7109375"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419" max="6419" width="10.28515625" bestFit="1" customWidth="1"/>
    <col min="6420" max="6420" width="11.7109375"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675" max="6675" width="10.28515625" bestFit="1" customWidth="1"/>
    <col min="6676" max="6676" width="11.7109375"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6931" max="6931" width="10.28515625" bestFit="1" customWidth="1"/>
    <col min="6932" max="6932" width="11.7109375"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187" max="7187" width="10.28515625" bestFit="1" customWidth="1"/>
    <col min="7188" max="7188" width="11.7109375"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443" max="7443" width="10.28515625" bestFit="1" customWidth="1"/>
    <col min="7444" max="7444" width="11.7109375"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699" max="7699" width="10.28515625" bestFit="1" customWidth="1"/>
    <col min="7700" max="7700" width="11.7109375"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7955" max="7955" width="10.28515625" bestFit="1" customWidth="1"/>
    <col min="7956" max="7956" width="11.7109375"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211" max="8211" width="10.28515625" bestFit="1" customWidth="1"/>
    <col min="8212" max="8212" width="11.7109375"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467" max="8467" width="10.28515625" bestFit="1" customWidth="1"/>
    <col min="8468" max="8468" width="11.7109375"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723" max="8723" width="10.28515625" bestFit="1" customWidth="1"/>
    <col min="8724" max="8724" width="11.7109375"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8979" max="8979" width="10.28515625" bestFit="1" customWidth="1"/>
    <col min="8980" max="8980" width="11.7109375"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235" max="9235" width="10.28515625" bestFit="1" customWidth="1"/>
    <col min="9236" max="9236" width="11.7109375"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491" max="9491" width="10.28515625" bestFit="1" customWidth="1"/>
    <col min="9492" max="9492" width="11.7109375"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747" max="9747" width="10.28515625" bestFit="1" customWidth="1"/>
    <col min="9748" max="9748" width="11.7109375"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003" max="10003" width="10.28515625" bestFit="1" customWidth="1"/>
    <col min="10004" max="10004" width="11.7109375"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259" max="10259" width="10.28515625" bestFit="1" customWidth="1"/>
    <col min="10260" max="10260" width="11.7109375"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515" max="10515" width="10.28515625" bestFit="1" customWidth="1"/>
    <col min="10516" max="10516" width="11.7109375"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0771" max="10771" width="10.28515625" bestFit="1" customWidth="1"/>
    <col min="10772" max="10772" width="11.7109375"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027" max="11027" width="10.28515625" bestFit="1" customWidth="1"/>
    <col min="11028" max="11028" width="11.7109375"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283" max="11283" width="10.28515625" bestFit="1" customWidth="1"/>
    <col min="11284" max="11284" width="11.7109375"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539" max="11539" width="10.28515625" bestFit="1" customWidth="1"/>
    <col min="11540" max="11540" width="11.7109375"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1795" max="11795" width="10.28515625" bestFit="1" customWidth="1"/>
    <col min="11796" max="11796" width="11.7109375"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051" max="12051" width="10.28515625" bestFit="1" customWidth="1"/>
    <col min="12052" max="12052" width="11.7109375"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307" max="12307" width="10.28515625" bestFit="1" customWidth="1"/>
    <col min="12308" max="12308" width="11.7109375"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563" max="12563" width="10.28515625" bestFit="1" customWidth="1"/>
    <col min="12564" max="12564" width="11.7109375"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2819" max="12819" width="10.28515625" bestFit="1" customWidth="1"/>
    <col min="12820" max="12820" width="11.7109375"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075" max="13075" width="10.28515625" bestFit="1" customWidth="1"/>
    <col min="13076" max="13076" width="11.7109375"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331" max="13331" width="10.28515625" bestFit="1" customWidth="1"/>
    <col min="13332" max="13332" width="11.7109375"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587" max="13587" width="10.28515625" bestFit="1" customWidth="1"/>
    <col min="13588" max="13588" width="11.7109375"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3843" max="13843" width="10.28515625" bestFit="1" customWidth="1"/>
    <col min="13844" max="13844" width="11.7109375"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099" max="14099" width="10.28515625" bestFit="1" customWidth="1"/>
    <col min="14100" max="14100" width="11.7109375"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355" max="14355" width="10.28515625" bestFit="1" customWidth="1"/>
    <col min="14356" max="14356" width="11.7109375"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611" max="14611" width="10.28515625" bestFit="1" customWidth="1"/>
    <col min="14612" max="14612" width="11.7109375"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4867" max="14867" width="10.28515625" bestFit="1" customWidth="1"/>
    <col min="14868" max="14868" width="11.7109375"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123" max="15123" width="10.28515625" bestFit="1" customWidth="1"/>
    <col min="15124" max="15124" width="11.7109375"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379" max="15379" width="10.28515625" bestFit="1" customWidth="1"/>
    <col min="15380" max="15380" width="11.7109375"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635" max="15635" width="10.28515625" bestFit="1" customWidth="1"/>
    <col min="15636" max="15636" width="11.7109375"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5891" max="15891" width="10.28515625" bestFit="1" customWidth="1"/>
    <col min="15892" max="15892" width="11.7109375"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 min="16147" max="16147" width="10.28515625" bestFit="1" customWidth="1"/>
    <col min="16148" max="16148" width="11.7109375" bestFit="1" customWidth="1"/>
  </cols>
  <sheetData>
    <row r="2" spans="1:19">
      <c r="A2" s="1" t="s">
        <v>5739</v>
      </c>
    </row>
    <row r="4" spans="1:19" s="13" customFormat="1" ht="50.25" customHeight="1">
      <c r="A4" s="689" t="s">
        <v>2592</v>
      </c>
      <c r="B4" s="562" t="s">
        <v>1</v>
      </c>
      <c r="C4" s="567" t="s">
        <v>2</v>
      </c>
      <c r="D4" s="567" t="s">
        <v>3</v>
      </c>
      <c r="E4" s="687" t="s">
        <v>4</v>
      </c>
      <c r="F4" s="687" t="s">
        <v>5</v>
      </c>
      <c r="G4" s="687" t="s">
        <v>6</v>
      </c>
      <c r="H4" s="567" t="s">
        <v>7</v>
      </c>
      <c r="I4" s="567"/>
      <c r="J4" s="687" t="s">
        <v>303</v>
      </c>
      <c r="K4" s="567" t="s">
        <v>619</v>
      </c>
      <c r="L4" s="688"/>
      <c r="M4" s="580" t="s">
        <v>620</v>
      </c>
      <c r="N4" s="581"/>
      <c r="O4" s="580" t="s">
        <v>306</v>
      </c>
      <c r="P4" s="581"/>
      <c r="Q4" s="687" t="s">
        <v>8</v>
      </c>
      <c r="R4" s="567" t="s">
        <v>9</v>
      </c>
      <c r="S4" s="37"/>
    </row>
    <row r="5" spans="1:19" s="13" customFormat="1" ht="23.25" customHeight="1">
      <c r="A5" s="689"/>
      <c r="B5" s="563"/>
      <c r="C5" s="567"/>
      <c r="D5" s="567"/>
      <c r="E5" s="687"/>
      <c r="F5" s="687"/>
      <c r="G5" s="687"/>
      <c r="H5" s="411" t="s">
        <v>10</v>
      </c>
      <c r="I5" s="411" t="s">
        <v>11</v>
      </c>
      <c r="J5" s="687"/>
      <c r="K5" s="411">
        <v>2016</v>
      </c>
      <c r="L5" s="411">
        <v>2017</v>
      </c>
      <c r="M5" s="411">
        <v>2016</v>
      </c>
      <c r="N5" s="411">
        <v>2017</v>
      </c>
      <c r="O5" s="411">
        <v>2016</v>
      </c>
      <c r="P5" s="411">
        <v>2017</v>
      </c>
      <c r="Q5" s="687"/>
      <c r="R5" s="567"/>
      <c r="S5" s="37"/>
    </row>
    <row r="6" spans="1:19" s="13" customFormat="1" ht="35.25" customHeight="1">
      <c r="A6" s="429" t="s">
        <v>12</v>
      </c>
      <c r="B6" s="410" t="s">
        <v>13</v>
      </c>
      <c r="C6" s="411" t="s">
        <v>14</v>
      </c>
      <c r="D6" s="411" t="s">
        <v>15</v>
      </c>
      <c r="E6" s="427" t="s">
        <v>16</v>
      </c>
      <c r="F6" s="427" t="s">
        <v>17</v>
      </c>
      <c r="G6" s="427" t="s">
        <v>18</v>
      </c>
      <c r="H6" s="411" t="s">
        <v>19</v>
      </c>
      <c r="I6" s="411" t="s">
        <v>20</v>
      </c>
      <c r="J6" s="427" t="s">
        <v>21</v>
      </c>
      <c r="K6" s="411" t="s">
        <v>22</v>
      </c>
      <c r="L6" s="411" t="s">
        <v>23</v>
      </c>
      <c r="M6" s="411" t="s">
        <v>24</v>
      </c>
      <c r="N6" s="411" t="s">
        <v>25</v>
      </c>
      <c r="O6" s="411" t="s">
        <v>26</v>
      </c>
      <c r="P6" s="411" t="s">
        <v>27</v>
      </c>
      <c r="Q6" s="427" t="s">
        <v>28</v>
      </c>
      <c r="R6" s="411" t="s">
        <v>29</v>
      </c>
      <c r="S6" s="37"/>
    </row>
    <row r="7" spans="1:19" s="14" customFormat="1" ht="117.75" customHeight="1">
      <c r="A7" s="401">
        <v>1</v>
      </c>
      <c r="B7" s="397" t="s">
        <v>96</v>
      </c>
      <c r="C7" s="397">
        <v>3</v>
      </c>
      <c r="D7" s="397">
        <v>6</v>
      </c>
      <c r="E7" s="397" t="s">
        <v>2593</v>
      </c>
      <c r="F7" s="397" t="s">
        <v>2594</v>
      </c>
      <c r="G7" s="401" t="s">
        <v>2595</v>
      </c>
      <c r="H7" s="397" t="s">
        <v>5590</v>
      </c>
      <c r="I7" s="166" t="s">
        <v>5591</v>
      </c>
      <c r="J7" s="397" t="s">
        <v>2596</v>
      </c>
      <c r="K7" s="397" t="s">
        <v>31</v>
      </c>
      <c r="L7" s="401" t="s">
        <v>51</v>
      </c>
      <c r="M7" s="400">
        <v>37000</v>
      </c>
      <c r="N7" s="400"/>
      <c r="O7" s="400">
        <v>37000</v>
      </c>
      <c r="P7" s="400"/>
      <c r="Q7" s="397" t="s">
        <v>2597</v>
      </c>
      <c r="R7" s="397" t="s">
        <v>5592</v>
      </c>
      <c r="S7" s="59"/>
    </row>
    <row r="8" spans="1:19" s="14" customFormat="1" ht="76.5" customHeight="1">
      <c r="A8" s="401">
        <v>2</v>
      </c>
      <c r="B8" s="397" t="s">
        <v>96</v>
      </c>
      <c r="C8" s="397">
        <v>5</v>
      </c>
      <c r="D8" s="397">
        <v>10</v>
      </c>
      <c r="E8" s="397" t="s">
        <v>2598</v>
      </c>
      <c r="F8" s="397" t="s">
        <v>2599</v>
      </c>
      <c r="G8" s="397" t="s">
        <v>2600</v>
      </c>
      <c r="H8" s="397" t="s">
        <v>82</v>
      </c>
      <c r="I8" s="166">
        <v>2</v>
      </c>
      <c r="J8" s="397" t="s">
        <v>2601</v>
      </c>
      <c r="K8" s="397" t="s">
        <v>40</v>
      </c>
      <c r="L8" s="401" t="s">
        <v>40</v>
      </c>
      <c r="M8" s="399">
        <v>179000</v>
      </c>
      <c r="N8" s="399"/>
      <c r="O8" s="399">
        <v>179000</v>
      </c>
      <c r="P8" s="399"/>
      <c r="Q8" s="397" t="s">
        <v>2597</v>
      </c>
      <c r="R8" s="397" t="s">
        <v>5592</v>
      </c>
      <c r="S8" s="59"/>
    </row>
    <row r="9" spans="1:19" s="14" customFormat="1" ht="66" customHeight="1">
      <c r="A9" s="490">
        <v>3</v>
      </c>
      <c r="B9" s="491" t="s">
        <v>96</v>
      </c>
      <c r="C9" s="491">
        <v>5</v>
      </c>
      <c r="D9" s="491">
        <v>10</v>
      </c>
      <c r="E9" s="491" t="s">
        <v>2602</v>
      </c>
      <c r="F9" s="491" t="s">
        <v>2603</v>
      </c>
      <c r="G9" s="491" t="s">
        <v>2600</v>
      </c>
      <c r="H9" s="491" t="s">
        <v>82</v>
      </c>
      <c r="I9" s="166">
        <v>1</v>
      </c>
      <c r="J9" s="491" t="s">
        <v>2604</v>
      </c>
      <c r="K9" s="491" t="s">
        <v>40</v>
      </c>
      <c r="L9" s="490" t="s">
        <v>51</v>
      </c>
      <c r="M9" s="493">
        <v>55500</v>
      </c>
      <c r="N9" s="493"/>
      <c r="O9" s="493">
        <v>55500</v>
      </c>
      <c r="P9" s="493"/>
      <c r="Q9" s="491" t="s">
        <v>2597</v>
      </c>
      <c r="R9" s="491" t="s">
        <v>5592</v>
      </c>
      <c r="S9" s="59"/>
    </row>
    <row r="10" spans="1:19" s="14" customFormat="1" ht="66.75" customHeight="1">
      <c r="A10" s="401">
        <v>4</v>
      </c>
      <c r="B10" s="397" t="s">
        <v>96</v>
      </c>
      <c r="C10" s="397">
        <v>5</v>
      </c>
      <c r="D10" s="397">
        <v>10</v>
      </c>
      <c r="E10" s="397" t="s">
        <v>2605</v>
      </c>
      <c r="F10" s="397" t="s">
        <v>2606</v>
      </c>
      <c r="G10" s="397" t="s">
        <v>2600</v>
      </c>
      <c r="H10" s="397" t="s">
        <v>82</v>
      </c>
      <c r="I10" s="166">
        <v>1</v>
      </c>
      <c r="J10" s="397" t="s">
        <v>2604</v>
      </c>
      <c r="K10" s="401" t="s">
        <v>41</v>
      </c>
      <c r="L10" s="401" t="s">
        <v>51</v>
      </c>
      <c r="M10" s="400">
        <v>55000</v>
      </c>
      <c r="N10" s="400"/>
      <c r="O10" s="400">
        <v>55000</v>
      </c>
      <c r="P10" s="400"/>
      <c r="Q10" s="397" t="s">
        <v>2597</v>
      </c>
      <c r="R10" s="397" t="s">
        <v>5592</v>
      </c>
      <c r="S10" s="59"/>
    </row>
    <row r="11" spans="1:19" s="14" customFormat="1" ht="56.25" customHeight="1">
      <c r="A11" s="543">
        <v>5</v>
      </c>
      <c r="B11" s="539" t="s">
        <v>96</v>
      </c>
      <c r="C11" s="539">
        <v>5</v>
      </c>
      <c r="D11" s="539">
        <v>12</v>
      </c>
      <c r="E11" s="539" t="s">
        <v>2607</v>
      </c>
      <c r="F11" s="544" t="s">
        <v>2608</v>
      </c>
      <c r="G11" s="539" t="s">
        <v>1538</v>
      </c>
      <c r="H11" s="397" t="s">
        <v>69</v>
      </c>
      <c r="I11" s="166">
        <v>1</v>
      </c>
      <c r="J11" s="539" t="s">
        <v>2609</v>
      </c>
      <c r="K11" s="539" t="s">
        <v>36</v>
      </c>
      <c r="L11" s="543" t="s">
        <v>51</v>
      </c>
      <c r="M11" s="549">
        <v>13000</v>
      </c>
      <c r="N11" s="549"/>
      <c r="O11" s="549">
        <v>13000</v>
      </c>
      <c r="P11" s="549"/>
      <c r="Q11" s="539" t="s">
        <v>2597</v>
      </c>
      <c r="R11" s="536" t="s">
        <v>5592</v>
      </c>
      <c r="S11" s="59"/>
    </row>
    <row r="12" spans="1:19" s="14" customFormat="1" ht="48" customHeight="1">
      <c r="A12" s="543"/>
      <c r="B12" s="539"/>
      <c r="C12" s="539"/>
      <c r="D12" s="539"/>
      <c r="E12" s="539"/>
      <c r="F12" s="544"/>
      <c r="G12" s="539"/>
      <c r="H12" s="397" t="s">
        <v>112</v>
      </c>
      <c r="I12" s="166">
        <v>1099</v>
      </c>
      <c r="J12" s="539"/>
      <c r="K12" s="539"/>
      <c r="L12" s="543"/>
      <c r="M12" s="549"/>
      <c r="N12" s="549"/>
      <c r="O12" s="549"/>
      <c r="P12" s="549"/>
      <c r="Q12" s="539"/>
      <c r="R12" s="538"/>
      <c r="S12" s="59"/>
    </row>
    <row r="13" spans="1:19" s="14" customFormat="1" ht="51" customHeight="1">
      <c r="A13" s="543">
        <v>6</v>
      </c>
      <c r="B13" s="539" t="s">
        <v>96</v>
      </c>
      <c r="C13" s="539">
        <v>5</v>
      </c>
      <c r="D13" s="539">
        <v>10</v>
      </c>
      <c r="E13" s="539" t="s">
        <v>2610</v>
      </c>
      <c r="F13" s="539" t="s">
        <v>2611</v>
      </c>
      <c r="G13" s="539" t="s">
        <v>2600</v>
      </c>
      <c r="H13" s="397" t="s">
        <v>82</v>
      </c>
      <c r="I13" s="166">
        <v>1</v>
      </c>
      <c r="J13" s="539" t="s">
        <v>2612</v>
      </c>
      <c r="K13" s="539" t="s">
        <v>135</v>
      </c>
      <c r="L13" s="543" t="s">
        <v>51</v>
      </c>
      <c r="M13" s="549">
        <v>48000</v>
      </c>
      <c r="N13" s="549"/>
      <c r="O13" s="549">
        <v>48000</v>
      </c>
      <c r="P13" s="549"/>
      <c r="Q13" s="539" t="s">
        <v>2597</v>
      </c>
      <c r="R13" s="536" t="s">
        <v>5592</v>
      </c>
      <c r="S13" s="59"/>
    </row>
    <row r="14" spans="1:19" s="14" customFormat="1" ht="69.75" customHeight="1">
      <c r="A14" s="543"/>
      <c r="B14" s="539"/>
      <c r="C14" s="539"/>
      <c r="D14" s="539"/>
      <c r="E14" s="539"/>
      <c r="F14" s="539"/>
      <c r="G14" s="539"/>
      <c r="H14" s="397" t="s">
        <v>930</v>
      </c>
      <c r="I14" s="166">
        <v>1000</v>
      </c>
      <c r="J14" s="539"/>
      <c r="K14" s="539"/>
      <c r="L14" s="543"/>
      <c r="M14" s="549"/>
      <c r="N14" s="549"/>
      <c r="O14" s="549"/>
      <c r="P14" s="549"/>
      <c r="Q14" s="539"/>
      <c r="R14" s="538"/>
      <c r="S14" s="59"/>
    </row>
    <row r="15" spans="1:19" s="14" customFormat="1" ht="43.5" customHeight="1">
      <c r="A15" s="543">
        <v>7</v>
      </c>
      <c r="B15" s="539" t="s">
        <v>135</v>
      </c>
      <c r="C15" s="539">
        <v>5</v>
      </c>
      <c r="D15" s="539">
        <v>10</v>
      </c>
      <c r="E15" s="539" t="s">
        <v>2613</v>
      </c>
      <c r="F15" s="539" t="s">
        <v>2614</v>
      </c>
      <c r="G15" s="539" t="s">
        <v>2615</v>
      </c>
      <c r="H15" s="397" t="s">
        <v>82</v>
      </c>
      <c r="I15" s="166">
        <v>1</v>
      </c>
      <c r="J15" s="539" t="s">
        <v>2616</v>
      </c>
      <c r="K15" s="539" t="s">
        <v>135</v>
      </c>
      <c r="L15" s="543" t="s">
        <v>51</v>
      </c>
      <c r="M15" s="549">
        <v>60000</v>
      </c>
      <c r="N15" s="549"/>
      <c r="O15" s="549">
        <v>60000</v>
      </c>
      <c r="P15" s="549"/>
      <c r="Q15" s="539" t="s">
        <v>2597</v>
      </c>
      <c r="R15" s="536" t="s">
        <v>5592</v>
      </c>
      <c r="S15" s="59"/>
    </row>
    <row r="16" spans="1:19" s="14" customFormat="1" ht="43.5" customHeight="1">
      <c r="A16" s="543"/>
      <c r="B16" s="539"/>
      <c r="C16" s="539"/>
      <c r="D16" s="539"/>
      <c r="E16" s="539"/>
      <c r="F16" s="539"/>
      <c r="G16" s="539"/>
      <c r="H16" s="397" t="s">
        <v>930</v>
      </c>
      <c r="I16" s="166">
        <v>1000</v>
      </c>
      <c r="J16" s="539"/>
      <c r="K16" s="539"/>
      <c r="L16" s="543"/>
      <c r="M16" s="549"/>
      <c r="N16" s="549"/>
      <c r="O16" s="549"/>
      <c r="P16" s="549"/>
      <c r="Q16" s="539"/>
      <c r="R16" s="538"/>
      <c r="S16" s="59"/>
    </row>
    <row r="17" spans="1:20" s="14" customFormat="1" ht="45" customHeight="1">
      <c r="A17" s="543">
        <v>8</v>
      </c>
      <c r="B17" s="539" t="s">
        <v>96</v>
      </c>
      <c r="C17" s="539">
        <v>5</v>
      </c>
      <c r="D17" s="539">
        <v>13</v>
      </c>
      <c r="E17" s="539" t="s">
        <v>2617</v>
      </c>
      <c r="F17" s="539" t="s">
        <v>2618</v>
      </c>
      <c r="G17" s="539" t="s">
        <v>2600</v>
      </c>
      <c r="H17" s="397" t="s">
        <v>82</v>
      </c>
      <c r="I17" s="166">
        <v>1</v>
      </c>
      <c r="J17" s="539" t="s">
        <v>2619</v>
      </c>
      <c r="K17" s="539" t="s">
        <v>42</v>
      </c>
      <c r="L17" s="543" t="s">
        <v>51</v>
      </c>
      <c r="M17" s="549">
        <v>10000</v>
      </c>
      <c r="N17" s="549"/>
      <c r="O17" s="549">
        <v>10000</v>
      </c>
      <c r="P17" s="549"/>
      <c r="Q17" s="539" t="s">
        <v>2597</v>
      </c>
      <c r="R17" s="536" t="s">
        <v>5592</v>
      </c>
      <c r="S17" s="59"/>
    </row>
    <row r="18" spans="1:20" s="14" customFormat="1" ht="45" customHeight="1">
      <c r="A18" s="543"/>
      <c r="B18" s="539"/>
      <c r="C18" s="539"/>
      <c r="D18" s="539"/>
      <c r="E18" s="539"/>
      <c r="F18" s="539"/>
      <c r="G18" s="539"/>
      <c r="H18" s="397" t="s">
        <v>930</v>
      </c>
      <c r="I18" s="166">
        <v>100</v>
      </c>
      <c r="J18" s="539"/>
      <c r="K18" s="539"/>
      <c r="L18" s="543"/>
      <c r="M18" s="549"/>
      <c r="N18" s="549"/>
      <c r="O18" s="549"/>
      <c r="P18" s="549"/>
      <c r="Q18" s="539"/>
      <c r="R18" s="538"/>
      <c r="S18" s="59"/>
    </row>
    <row r="19" spans="1:20" s="14" customFormat="1" ht="58.5" customHeight="1">
      <c r="A19" s="490">
        <v>9</v>
      </c>
      <c r="B19" s="491" t="s">
        <v>96</v>
      </c>
      <c r="C19" s="491">
        <v>5</v>
      </c>
      <c r="D19" s="491">
        <v>13</v>
      </c>
      <c r="E19" s="491" t="s">
        <v>2620</v>
      </c>
      <c r="F19" s="491" t="s">
        <v>2621</v>
      </c>
      <c r="G19" s="491" t="s">
        <v>2622</v>
      </c>
      <c r="H19" s="491" t="s">
        <v>631</v>
      </c>
      <c r="I19" s="491">
        <v>2</v>
      </c>
      <c r="J19" s="491" t="s">
        <v>2623</v>
      </c>
      <c r="K19" s="490" t="s">
        <v>31</v>
      </c>
      <c r="L19" s="490" t="s">
        <v>51</v>
      </c>
      <c r="M19" s="493">
        <v>44500</v>
      </c>
      <c r="N19" s="493"/>
      <c r="O19" s="493">
        <v>44500</v>
      </c>
      <c r="P19" s="493"/>
      <c r="Q19" s="491" t="s">
        <v>2597</v>
      </c>
      <c r="R19" s="491" t="s">
        <v>5592</v>
      </c>
      <c r="S19" s="59"/>
    </row>
    <row r="20" spans="1:20" s="14" customFormat="1" ht="110.25" customHeight="1">
      <c r="A20" s="401">
        <v>10</v>
      </c>
      <c r="B20" s="397" t="s">
        <v>96</v>
      </c>
      <c r="C20" s="397">
        <v>5</v>
      </c>
      <c r="D20" s="397">
        <v>10</v>
      </c>
      <c r="E20" s="397" t="s">
        <v>2624</v>
      </c>
      <c r="F20" s="397" t="s">
        <v>2625</v>
      </c>
      <c r="G20" s="397" t="s">
        <v>2626</v>
      </c>
      <c r="H20" s="397" t="s">
        <v>2627</v>
      </c>
      <c r="I20" s="166">
        <v>12</v>
      </c>
      <c r="J20" s="397" t="s">
        <v>2628</v>
      </c>
      <c r="K20" s="401" t="s">
        <v>31</v>
      </c>
      <c r="L20" s="401" t="s">
        <v>51</v>
      </c>
      <c r="M20" s="400">
        <v>11000</v>
      </c>
      <c r="N20" s="400"/>
      <c r="O20" s="400">
        <v>11000</v>
      </c>
      <c r="P20" s="400"/>
      <c r="Q20" s="397" t="s">
        <v>2597</v>
      </c>
      <c r="R20" s="397" t="s">
        <v>5592</v>
      </c>
      <c r="S20" s="59"/>
    </row>
    <row r="21" spans="1:20" s="14" customFormat="1" ht="56.25" customHeight="1">
      <c r="A21" s="401">
        <v>11</v>
      </c>
      <c r="B21" s="397" t="s">
        <v>96</v>
      </c>
      <c r="C21" s="397" t="s">
        <v>143</v>
      </c>
      <c r="D21" s="397">
        <v>13</v>
      </c>
      <c r="E21" s="397" t="s">
        <v>2629</v>
      </c>
      <c r="F21" s="397" t="s">
        <v>2630</v>
      </c>
      <c r="G21" s="397" t="s">
        <v>2631</v>
      </c>
      <c r="H21" s="397" t="s">
        <v>69</v>
      </c>
      <c r="I21" s="397">
        <v>3</v>
      </c>
      <c r="J21" s="397" t="s">
        <v>2632</v>
      </c>
      <c r="K21" s="401" t="s">
        <v>31</v>
      </c>
      <c r="L21" s="401" t="s">
        <v>51</v>
      </c>
      <c r="M21" s="400">
        <v>7000</v>
      </c>
      <c r="N21" s="400"/>
      <c r="O21" s="400">
        <v>7000</v>
      </c>
      <c r="P21" s="400"/>
      <c r="Q21" s="397" t="s">
        <v>2597</v>
      </c>
      <c r="R21" s="397" t="s">
        <v>5592</v>
      </c>
      <c r="S21" s="242"/>
    </row>
    <row r="22" spans="1:20" s="14" customFormat="1" ht="60">
      <c r="A22" s="397">
        <v>12</v>
      </c>
      <c r="B22" s="397" t="s">
        <v>96</v>
      </c>
      <c r="C22" s="397">
        <v>4.5</v>
      </c>
      <c r="D22" s="397">
        <v>10</v>
      </c>
      <c r="E22" s="397" t="s">
        <v>2633</v>
      </c>
      <c r="F22" s="397" t="s">
        <v>2621</v>
      </c>
      <c r="G22" s="397" t="s">
        <v>5593</v>
      </c>
      <c r="H22" s="397" t="s">
        <v>631</v>
      </c>
      <c r="I22" s="397">
        <v>4</v>
      </c>
      <c r="J22" s="397" t="s">
        <v>2634</v>
      </c>
      <c r="K22" s="401" t="s">
        <v>31</v>
      </c>
      <c r="L22" s="401" t="s">
        <v>51</v>
      </c>
      <c r="M22" s="400">
        <v>22000</v>
      </c>
      <c r="N22" s="400"/>
      <c r="O22" s="400">
        <v>22000</v>
      </c>
      <c r="P22" s="400"/>
      <c r="Q22" s="397" t="s">
        <v>2597</v>
      </c>
      <c r="R22" s="397" t="s">
        <v>5592</v>
      </c>
      <c r="S22" s="243"/>
    </row>
    <row r="23" spans="1:20" s="14" customFormat="1" ht="35.25" customHeight="1">
      <c r="A23" s="543">
        <v>13</v>
      </c>
      <c r="B23" s="543" t="s">
        <v>96</v>
      </c>
      <c r="C23" s="543" t="s">
        <v>32</v>
      </c>
      <c r="D23" s="543">
        <v>13</v>
      </c>
      <c r="E23" s="539" t="s">
        <v>2635</v>
      </c>
      <c r="F23" s="539" t="s">
        <v>2636</v>
      </c>
      <c r="G23" s="539" t="s">
        <v>2637</v>
      </c>
      <c r="H23" s="397" t="s">
        <v>155</v>
      </c>
      <c r="I23" s="166">
        <v>3</v>
      </c>
      <c r="J23" s="539" t="s">
        <v>2638</v>
      </c>
      <c r="K23" s="543" t="s">
        <v>37</v>
      </c>
      <c r="L23" s="543" t="s">
        <v>51</v>
      </c>
      <c r="M23" s="533">
        <v>26550</v>
      </c>
      <c r="N23" s="549"/>
      <c r="O23" s="549">
        <v>23524.62</v>
      </c>
      <c r="P23" s="549"/>
      <c r="Q23" s="543" t="s">
        <v>2639</v>
      </c>
      <c r="R23" s="539" t="s">
        <v>5594</v>
      </c>
      <c r="S23" s="243"/>
      <c r="T23" s="59" t="s">
        <v>640</v>
      </c>
    </row>
    <row r="24" spans="1:20" s="14" customFormat="1" ht="65.25" customHeight="1">
      <c r="A24" s="543"/>
      <c r="B24" s="543"/>
      <c r="C24" s="543"/>
      <c r="D24" s="543"/>
      <c r="E24" s="539"/>
      <c r="F24" s="539"/>
      <c r="G24" s="539"/>
      <c r="H24" s="397" t="s">
        <v>631</v>
      </c>
      <c r="I24" s="166">
        <v>2</v>
      </c>
      <c r="J24" s="539"/>
      <c r="K24" s="543"/>
      <c r="L24" s="543"/>
      <c r="M24" s="534"/>
      <c r="N24" s="549"/>
      <c r="O24" s="549"/>
      <c r="P24" s="549"/>
      <c r="Q24" s="543"/>
      <c r="R24" s="539"/>
      <c r="S24" s="59"/>
    </row>
    <row r="25" spans="1:20" s="14" customFormat="1" ht="52.5" customHeight="1">
      <c r="A25" s="543"/>
      <c r="B25" s="543"/>
      <c r="C25" s="543"/>
      <c r="D25" s="543"/>
      <c r="E25" s="539"/>
      <c r="F25" s="539"/>
      <c r="G25" s="539"/>
      <c r="H25" s="397" t="s">
        <v>624</v>
      </c>
      <c r="I25" s="166">
        <v>500</v>
      </c>
      <c r="J25" s="539"/>
      <c r="K25" s="543"/>
      <c r="L25" s="543"/>
      <c r="M25" s="534"/>
      <c r="N25" s="549"/>
      <c r="O25" s="549"/>
      <c r="P25" s="549"/>
      <c r="Q25" s="543"/>
      <c r="R25" s="539"/>
      <c r="S25" s="59"/>
    </row>
    <row r="26" spans="1:20" s="14" customFormat="1" ht="44.25" customHeight="1">
      <c r="A26" s="543"/>
      <c r="B26" s="543"/>
      <c r="C26" s="543"/>
      <c r="D26" s="543"/>
      <c r="E26" s="539"/>
      <c r="F26" s="539"/>
      <c r="G26" s="539"/>
      <c r="H26" s="397" t="s">
        <v>630</v>
      </c>
      <c r="I26" s="166">
        <v>3</v>
      </c>
      <c r="J26" s="539"/>
      <c r="K26" s="543"/>
      <c r="L26" s="543"/>
      <c r="M26" s="535"/>
      <c r="N26" s="549"/>
      <c r="O26" s="549"/>
      <c r="P26" s="549"/>
      <c r="Q26" s="543"/>
      <c r="R26" s="539"/>
      <c r="S26" s="59"/>
    </row>
    <row r="27" spans="1:20" s="14" customFormat="1" ht="49.5" customHeight="1">
      <c r="A27" s="543">
        <v>14</v>
      </c>
      <c r="B27" s="539" t="s">
        <v>625</v>
      </c>
      <c r="C27" s="539" t="s">
        <v>1279</v>
      </c>
      <c r="D27" s="539">
        <v>13</v>
      </c>
      <c r="E27" s="539" t="s">
        <v>2640</v>
      </c>
      <c r="F27" s="539" t="s">
        <v>2641</v>
      </c>
      <c r="G27" s="539" t="s">
        <v>2642</v>
      </c>
      <c r="H27" s="397" t="s">
        <v>155</v>
      </c>
      <c r="I27" s="397">
        <v>1</v>
      </c>
      <c r="J27" s="539" t="s">
        <v>2643</v>
      </c>
      <c r="K27" s="539" t="s">
        <v>39</v>
      </c>
      <c r="L27" s="543" t="s">
        <v>51</v>
      </c>
      <c r="M27" s="549">
        <v>15961.8</v>
      </c>
      <c r="N27" s="549"/>
      <c r="O27" s="549">
        <v>15350.33</v>
      </c>
      <c r="P27" s="549"/>
      <c r="Q27" s="539" t="s">
        <v>2644</v>
      </c>
      <c r="R27" s="539" t="s">
        <v>5595</v>
      </c>
      <c r="S27" s="59"/>
    </row>
    <row r="28" spans="1:20" s="14" customFormat="1" ht="70.5" customHeight="1">
      <c r="A28" s="543"/>
      <c r="B28" s="539"/>
      <c r="C28" s="539"/>
      <c r="D28" s="539"/>
      <c r="E28" s="539"/>
      <c r="F28" s="539"/>
      <c r="G28" s="539"/>
      <c r="H28" s="397" t="s">
        <v>157</v>
      </c>
      <c r="I28" s="397">
        <v>40</v>
      </c>
      <c r="J28" s="539"/>
      <c r="K28" s="539"/>
      <c r="L28" s="543"/>
      <c r="M28" s="549"/>
      <c r="N28" s="549"/>
      <c r="O28" s="549"/>
      <c r="P28" s="549"/>
      <c r="Q28" s="539"/>
      <c r="R28" s="539"/>
      <c r="S28" s="59"/>
    </row>
    <row r="29" spans="1:20" s="14" customFormat="1" ht="35.25" customHeight="1">
      <c r="A29" s="543">
        <v>15</v>
      </c>
      <c r="B29" s="539" t="s">
        <v>2645</v>
      </c>
      <c r="C29" s="539" t="s">
        <v>647</v>
      </c>
      <c r="D29" s="539">
        <v>12</v>
      </c>
      <c r="E29" s="539" t="s">
        <v>2646</v>
      </c>
      <c r="F29" s="539" t="s">
        <v>2647</v>
      </c>
      <c r="G29" s="539" t="s">
        <v>2648</v>
      </c>
      <c r="H29" s="397" t="s">
        <v>69</v>
      </c>
      <c r="I29" s="397">
        <v>5</v>
      </c>
      <c r="J29" s="539" t="s">
        <v>2649</v>
      </c>
      <c r="K29" s="539" t="s">
        <v>30</v>
      </c>
      <c r="L29" s="543" t="s">
        <v>51</v>
      </c>
      <c r="M29" s="549">
        <v>54151.65</v>
      </c>
      <c r="N29" s="549"/>
      <c r="O29" s="549">
        <v>49938.84</v>
      </c>
      <c r="P29" s="549"/>
      <c r="Q29" s="539" t="s">
        <v>2644</v>
      </c>
      <c r="R29" s="539" t="s">
        <v>5595</v>
      </c>
      <c r="S29" s="59"/>
    </row>
    <row r="30" spans="1:20" s="14" customFormat="1" ht="45.75" customHeight="1">
      <c r="A30" s="543"/>
      <c r="B30" s="539"/>
      <c r="C30" s="539"/>
      <c r="D30" s="539"/>
      <c r="E30" s="539"/>
      <c r="F30" s="539"/>
      <c r="G30" s="539"/>
      <c r="H30" s="397" t="s">
        <v>112</v>
      </c>
      <c r="I30" s="397">
        <v>1500</v>
      </c>
      <c r="J30" s="539"/>
      <c r="K30" s="539"/>
      <c r="L30" s="543"/>
      <c r="M30" s="549"/>
      <c r="N30" s="549"/>
      <c r="O30" s="549"/>
      <c r="P30" s="549"/>
      <c r="Q30" s="539"/>
      <c r="R30" s="539"/>
      <c r="S30" s="59"/>
    </row>
    <row r="31" spans="1:20" s="14" customFormat="1" ht="35.25" customHeight="1">
      <c r="A31" s="543">
        <v>16</v>
      </c>
      <c r="B31" s="539" t="s">
        <v>96</v>
      </c>
      <c r="C31" s="539">
        <v>5</v>
      </c>
      <c r="D31" s="539">
        <v>11</v>
      </c>
      <c r="E31" s="539" t="s">
        <v>2650</v>
      </c>
      <c r="F31" s="539" t="s">
        <v>2651</v>
      </c>
      <c r="G31" s="539" t="s">
        <v>623</v>
      </c>
      <c r="H31" s="397" t="s">
        <v>155</v>
      </c>
      <c r="I31" s="397">
        <v>7</v>
      </c>
      <c r="J31" s="539" t="s">
        <v>2652</v>
      </c>
      <c r="K31" s="539" t="s">
        <v>37</v>
      </c>
      <c r="L31" s="543" t="s">
        <v>51</v>
      </c>
      <c r="M31" s="549">
        <v>26541.72</v>
      </c>
      <c r="N31" s="549"/>
      <c r="O31" s="549">
        <v>26045.360000000001</v>
      </c>
      <c r="P31" s="549"/>
      <c r="Q31" s="539" t="s">
        <v>2653</v>
      </c>
      <c r="R31" s="539" t="s">
        <v>5596</v>
      </c>
      <c r="S31" s="59"/>
    </row>
    <row r="32" spans="1:20" s="14" customFormat="1" ht="35.25" customHeight="1">
      <c r="A32" s="543"/>
      <c r="B32" s="539"/>
      <c r="C32" s="539"/>
      <c r="D32" s="539"/>
      <c r="E32" s="539"/>
      <c r="F32" s="539"/>
      <c r="G32" s="539"/>
      <c r="H32" s="397" t="s">
        <v>157</v>
      </c>
      <c r="I32" s="397">
        <v>105</v>
      </c>
      <c r="J32" s="539"/>
      <c r="K32" s="539"/>
      <c r="L32" s="543"/>
      <c r="M32" s="549"/>
      <c r="N32" s="549"/>
      <c r="O32" s="549"/>
      <c r="P32" s="549"/>
      <c r="Q32" s="539"/>
      <c r="R32" s="539"/>
      <c r="S32" s="59"/>
    </row>
    <row r="33" spans="1:19" s="14" customFormat="1" ht="45.75" customHeight="1">
      <c r="A33" s="543"/>
      <c r="B33" s="539"/>
      <c r="C33" s="539"/>
      <c r="D33" s="539"/>
      <c r="E33" s="539"/>
      <c r="F33" s="539"/>
      <c r="G33" s="539"/>
      <c r="H33" s="397" t="s">
        <v>624</v>
      </c>
      <c r="I33" s="397">
        <v>1000</v>
      </c>
      <c r="J33" s="539"/>
      <c r="K33" s="539"/>
      <c r="L33" s="543"/>
      <c r="M33" s="549"/>
      <c r="N33" s="549"/>
      <c r="O33" s="549"/>
      <c r="P33" s="549"/>
      <c r="Q33" s="539"/>
      <c r="R33" s="539"/>
      <c r="S33" s="59"/>
    </row>
    <row r="34" spans="1:19" s="14" customFormat="1" ht="58.5" customHeight="1">
      <c r="A34" s="401">
        <v>17</v>
      </c>
      <c r="B34" s="401" t="s">
        <v>96</v>
      </c>
      <c r="C34" s="401">
        <v>5</v>
      </c>
      <c r="D34" s="401">
        <v>10</v>
      </c>
      <c r="E34" s="397" t="s">
        <v>2654</v>
      </c>
      <c r="F34" s="397" t="s">
        <v>2655</v>
      </c>
      <c r="G34" s="401" t="s">
        <v>633</v>
      </c>
      <c r="H34" s="397" t="s">
        <v>82</v>
      </c>
      <c r="I34" s="397">
        <v>1</v>
      </c>
      <c r="J34" s="397" t="s">
        <v>2656</v>
      </c>
      <c r="K34" s="401" t="s">
        <v>135</v>
      </c>
      <c r="L34" s="401" t="s">
        <v>51</v>
      </c>
      <c r="M34" s="400">
        <v>7093.62</v>
      </c>
      <c r="N34" s="400"/>
      <c r="O34" s="400">
        <v>7093.62</v>
      </c>
      <c r="P34" s="400"/>
      <c r="Q34" s="397" t="s">
        <v>2657</v>
      </c>
      <c r="R34" s="397" t="s">
        <v>5597</v>
      </c>
      <c r="S34" s="59"/>
    </row>
    <row r="35" spans="1:19" s="14" customFormat="1" ht="124.5" customHeight="1">
      <c r="A35" s="401">
        <v>18</v>
      </c>
      <c r="B35" s="401" t="s">
        <v>96</v>
      </c>
      <c r="C35" s="401">
        <v>5</v>
      </c>
      <c r="D35" s="401">
        <v>13</v>
      </c>
      <c r="E35" s="397" t="s">
        <v>2658</v>
      </c>
      <c r="F35" s="397" t="s">
        <v>2659</v>
      </c>
      <c r="G35" s="397" t="s">
        <v>2660</v>
      </c>
      <c r="H35" s="397" t="s">
        <v>155</v>
      </c>
      <c r="I35" s="397">
        <v>3</v>
      </c>
      <c r="J35" s="397" t="s">
        <v>2661</v>
      </c>
      <c r="K35" s="397" t="s">
        <v>30</v>
      </c>
      <c r="L35" s="401" t="s">
        <v>51</v>
      </c>
      <c r="M35" s="400">
        <v>11904</v>
      </c>
      <c r="N35" s="400"/>
      <c r="O35" s="400">
        <v>10302.76</v>
      </c>
      <c r="P35" s="400"/>
      <c r="Q35" s="397" t="s">
        <v>2662</v>
      </c>
      <c r="R35" s="397" t="s">
        <v>5598</v>
      </c>
      <c r="S35" s="59"/>
    </row>
    <row r="36" spans="1:19" s="14" customFormat="1" ht="49.5" customHeight="1">
      <c r="A36" s="543">
        <v>19</v>
      </c>
      <c r="B36" s="543" t="s">
        <v>96</v>
      </c>
      <c r="C36" s="539" t="s">
        <v>32</v>
      </c>
      <c r="D36" s="539">
        <v>11</v>
      </c>
      <c r="E36" s="539" t="s">
        <v>2663</v>
      </c>
      <c r="F36" s="539" t="s">
        <v>2664</v>
      </c>
      <c r="G36" s="539" t="s">
        <v>2665</v>
      </c>
      <c r="H36" s="397" t="s">
        <v>155</v>
      </c>
      <c r="I36" s="397">
        <v>5</v>
      </c>
      <c r="J36" s="539" t="s">
        <v>2666</v>
      </c>
      <c r="K36" s="539" t="s">
        <v>37</v>
      </c>
      <c r="L36" s="543" t="s">
        <v>51</v>
      </c>
      <c r="M36" s="549">
        <v>34575.019999999997</v>
      </c>
      <c r="N36" s="549"/>
      <c r="O36" s="549">
        <v>34574.019999999997</v>
      </c>
      <c r="P36" s="549"/>
      <c r="Q36" s="539" t="s">
        <v>2667</v>
      </c>
      <c r="R36" s="539" t="s">
        <v>5599</v>
      </c>
      <c r="S36" s="59"/>
    </row>
    <row r="37" spans="1:19" s="14" customFormat="1" ht="53.25" customHeight="1">
      <c r="A37" s="543"/>
      <c r="B37" s="543"/>
      <c r="C37" s="539"/>
      <c r="D37" s="539"/>
      <c r="E37" s="539"/>
      <c r="F37" s="539"/>
      <c r="G37" s="539"/>
      <c r="H37" s="397" t="s">
        <v>157</v>
      </c>
      <c r="I37" s="397">
        <v>125</v>
      </c>
      <c r="J37" s="539"/>
      <c r="K37" s="539"/>
      <c r="L37" s="543"/>
      <c r="M37" s="549"/>
      <c r="N37" s="549"/>
      <c r="O37" s="549"/>
      <c r="P37" s="549"/>
      <c r="Q37" s="539"/>
      <c r="R37" s="539"/>
      <c r="S37" s="59"/>
    </row>
    <row r="38" spans="1:19" s="14" customFormat="1" ht="35.25" customHeight="1">
      <c r="A38" s="543"/>
      <c r="B38" s="543"/>
      <c r="C38" s="539"/>
      <c r="D38" s="539"/>
      <c r="E38" s="539"/>
      <c r="F38" s="539"/>
      <c r="G38" s="539"/>
      <c r="H38" s="397" t="s">
        <v>2668</v>
      </c>
      <c r="I38" s="397">
        <v>4</v>
      </c>
      <c r="J38" s="539"/>
      <c r="K38" s="539"/>
      <c r="L38" s="543"/>
      <c r="M38" s="549"/>
      <c r="N38" s="549"/>
      <c r="O38" s="549"/>
      <c r="P38" s="549"/>
      <c r="Q38" s="539"/>
      <c r="R38" s="539"/>
      <c r="S38" s="59"/>
    </row>
    <row r="39" spans="1:19" s="14" customFormat="1" ht="35.25" customHeight="1">
      <c r="A39" s="543">
        <v>20</v>
      </c>
      <c r="B39" s="543" t="s">
        <v>96</v>
      </c>
      <c r="C39" s="543" t="s">
        <v>32</v>
      </c>
      <c r="D39" s="543">
        <v>13</v>
      </c>
      <c r="E39" s="539" t="s">
        <v>2669</v>
      </c>
      <c r="F39" s="539" t="s">
        <v>2670</v>
      </c>
      <c r="G39" s="543" t="s">
        <v>2671</v>
      </c>
      <c r="H39" s="397" t="s">
        <v>100</v>
      </c>
      <c r="I39" s="397">
        <v>1</v>
      </c>
      <c r="J39" s="539" t="s">
        <v>2672</v>
      </c>
      <c r="K39" s="543" t="s">
        <v>34</v>
      </c>
      <c r="L39" s="543" t="s">
        <v>51</v>
      </c>
      <c r="M39" s="549">
        <v>8830.23</v>
      </c>
      <c r="N39" s="549"/>
      <c r="O39" s="549">
        <v>6156.89</v>
      </c>
      <c r="P39" s="549"/>
      <c r="Q39" s="539" t="s">
        <v>2673</v>
      </c>
      <c r="R39" s="539" t="s">
        <v>5600</v>
      </c>
      <c r="S39" s="59"/>
    </row>
    <row r="40" spans="1:19" s="14" customFormat="1" ht="35.25" customHeight="1">
      <c r="A40" s="543"/>
      <c r="B40" s="543"/>
      <c r="C40" s="543"/>
      <c r="D40" s="543"/>
      <c r="E40" s="539"/>
      <c r="F40" s="539"/>
      <c r="G40" s="543"/>
      <c r="H40" s="397" t="s">
        <v>1033</v>
      </c>
      <c r="I40" s="397">
        <v>200</v>
      </c>
      <c r="J40" s="539"/>
      <c r="K40" s="543"/>
      <c r="L40" s="543"/>
      <c r="M40" s="549"/>
      <c r="N40" s="549"/>
      <c r="O40" s="549"/>
      <c r="P40" s="549"/>
      <c r="Q40" s="539"/>
      <c r="R40" s="539"/>
      <c r="S40" s="59"/>
    </row>
    <row r="41" spans="1:19" s="14" customFormat="1" ht="90.75" customHeight="1">
      <c r="A41" s="401">
        <v>21</v>
      </c>
      <c r="B41" s="401" t="s">
        <v>2674</v>
      </c>
      <c r="C41" s="397" t="s">
        <v>38</v>
      </c>
      <c r="D41" s="397">
        <v>10</v>
      </c>
      <c r="E41" s="397" t="s">
        <v>2675</v>
      </c>
      <c r="F41" s="397" t="s">
        <v>2676</v>
      </c>
      <c r="G41" s="397" t="s">
        <v>2677</v>
      </c>
      <c r="H41" s="397" t="s">
        <v>82</v>
      </c>
      <c r="I41" s="397">
        <v>1</v>
      </c>
      <c r="J41" s="397" t="s">
        <v>2678</v>
      </c>
      <c r="K41" s="401" t="s">
        <v>30</v>
      </c>
      <c r="L41" s="401" t="s">
        <v>51</v>
      </c>
      <c r="M41" s="400">
        <v>14769.4</v>
      </c>
      <c r="N41" s="400"/>
      <c r="O41" s="400">
        <v>14701.37</v>
      </c>
      <c r="P41" s="400"/>
      <c r="Q41" s="397" t="s">
        <v>2679</v>
      </c>
      <c r="R41" s="397" t="s">
        <v>5601</v>
      </c>
      <c r="S41" s="59"/>
    </row>
    <row r="42" spans="1:19" s="14" customFormat="1" ht="35.25" customHeight="1">
      <c r="A42" s="543">
        <v>22</v>
      </c>
      <c r="B42" s="543" t="s">
        <v>96</v>
      </c>
      <c r="C42" s="543" t="s">
        <v>655</v>
      </c>
      <c r="D42" s="530">
        <v>13</v>
      </c>
      <c r="E42" s="539" t="s">
        <v>2680</v>
      </c>
      <c r="F42" s="539" t="s">
        <v>2681</v>
      </c>
      <c r="G42" s="539" t="s">
        <v>2682</v>
      </c>
      <c r="H42" s="397" t="s">
        <v>155</v>
      </c>
      <c r="I42" s="397">
        <v>1</v>
      </c>
      <c r="J42" s="539" t="s">
        <v>2683</v>
      </c>
      <c r="K42" s="543" t="s">
        <v>36</v>
      </c>
      <c r="L42" s="543" t="s">
        <v>51</v>
      </c>
      <c r="M42" s="549">
        <v>14225.88</v>
      </c>
      <c r="N42" s="549"/>
      <c r="O42" s="549">
        <v>12553.16</v>
      </c>
      <c r="P42" s="549"/>
      <c r="Q42" s="539" t="s">
        <v>2684</v>
      </c>
      <c r="R42" s="539" t="s">
        <v>5602</v>
      </c>
      <c r="S42" s="59"/>
    </row>
    <row r="43" spans="1:19" s="14" customFormat="1" ht="44.25" customHeight="1">
      <c r="A43" s="543"/>
      <c r="B43" s="543"/>
      <c r="C43" s="543"/>
      <c r="D43" s="531"/>
      <c r="E43" s="539"/>
      <c r="F43" s="539"/>
      <c r="G43" s="539"/>
      <c r="H43" s="397" t="s">
        <v>624</v>
      </c>
      <c r="I43" s="397">
        <v>2000</v>
      </c>
      <c r="J43" s="539"/>
      <c r="K43" s="543"/>
      <c r="L43" s="543"/>
      <c r="M43" s="549"/>
      <c r="N43" s="549"/>
      <c r="O43" s="549"/>
      <c r="P43" s="549"/>
      <c r="Q43" s="539"/>
      <c r="R43" s="539"/>
      <c r="S43" s="59"/>
    </row>
    <row r="44" spans="1:19" s="14" customFormat="1" ht="50.25" customHeight="1">
      <c r="A44" s="543"/>
      <c r="B44" s="543"/>
      <c r="C44" s="543"/>
      <c r="D44" s="532"/>
      <c r="E44" s="539"/>
      <c r="F44" s="539"/>
      <c r="G44" s="539"/>
      <c r="H44" s="397" t="s">
        <v>630</v>
      </c>
      <c r="I44" s="110">
        <v>4</v>
      </c>
      <c r="J44" s="539"/>
      <c r="K44" s="543"/>
      <c r="L44" s="543"/>
      <c r="M44" s="549"/>
      <c r="N44" s="549"/>
      <c r="O44" s="549"/>
      <c r="P44" s="549"/>
      <c r="Q44" s="539"/>
      <c r="R44" s="539"/>
      <c r="S44" s="59"/>
    </row>
    <row r="45" spans="1:19" s="14" customFormat="1" ht="102" customHeight="1">
      <c r="A45" s="401">
        <v>23</v>
      </c>
      <c r="B45" s="397" t="s">
        <v>643</v>
      </c>
      <c r="C45" s="397">
        <v>3</v>
      </c>
      <c r="D45" s="397">
        <v>6</v>
      </c>
      <c r="E45" s="397" t="s">
        <v>2685</v>
      </c>
      <c r="F45" s="397" t="s">
        <v>2686</v>
      </c>
      <c r="G45" s="397" t="s">
        <v>621</v>
      </c>
      <c r="H45" s="397" t="s">
        <v>624</v>
      </c>
      <c r="I45" s="397">
        <v>2000</v>
      </c>
      <c r="J45" s="397" t="s">
        <v>2687</v>
      </c>
      <c r="K45" s="397" t="s">
        <v>36</v>
      </c>
      <c r="L45" s="401" t="s">
        <v>51</v>
      </c>
      <c r="M45" s="400">
        <v>25854.6</v>
      </c>
      <c r="N45" s="400"/>
      <c r="O45" s="400">
        <v>23660</v>
      </c>
      <c r="P45" s="400"/>
      <c r="Q45" s="397" t="s">
        <v>2688</v>
      </c>
      <c r="R45" s="397" t="s">
        <v>5603</v>
      </c>
      <c r="S45" s="59"/>
    </row>
    <row r="46" spans="1:19" s="14" customFormat="1" ht="111.75" customHeight="1">
      <c r="A46" s="401">
        <v>24</v>
      </c>
      <c r="B46" s="397" t="s">
        <v>135</v>
      </c>
      <c r="C46" s="397">
        <v>4</v>
      </c>
      <c r="D46" s="397">
        <v>13</v>
      </c>
      <c r="E46" s="397" t="s">
        <v>2689</v>
      </c>
      <c r="F46" s="397" t="s">
        <v>2690</v>
      </c>
      <c r="G46" s="397" t="s">
        <v>2691</v>
      </c>
      <c r="H46" s="397" t="s">
        <v>82</v>
      </c>
      <c r="I46" s="397">
        <v>1</v>
      </c>
      <c r="J46" s="397" t="s">
        <v>2692</v>
      </c>
      <c r="K46" s="397" t="s">
        <v>135</v>
      </c>
      <c r="L46" s="401" t="s">
        <v>51</v>
      </c>
      <c r="M46" s="400">
        <v>44375</v>
      </c>
      <c r="N46" s="400"/>
      <c r="O46" s="400">
        <v>41930.959999999999</v>
      </c>
      <c r="P46" s="400"/>
      <c r="Q46" s="397" t="s">
        <v>2693</v>
      </c>
      <c r="R46" s="397" t="s">
        <v>5604</v>
      </c>
      <c r="S46" s="59"/>
    </row>
    <row r="47" spans="1:19" s="14" customFormat="1" ht="110.25" customHeight="1">
      <c r="A47" s="401">
        <v>25</v>
      </c>
      <c r="B47" s="401" t="s">
        <v>123</v>
      </c>
      <c r="C47" s="401" t="s">
        <v>655</v>
      </c>
      <c r="D47" s="401">
        <v>13</v>
      </c>
      <c r="E47" s="397" t="s">
        <v>2694</v>
      </c>
      <c r="F47" s="397" t="s">
        <v>2695</v>
      </c>
      <c r="G47" s="397" t="s">
        <v>2696</v>
      </c>
      <c r="H47" s="397" t="s">
        <v>69</v>
      </c>
      <c r="I47" s="397">
        <v>1</v>
      </c>
      <c r="J47" s="397" t="s">
        <v>2697</v>
      </c>
      <c r="K47" s="397" t="s">
        <v>40</v>
      </c>
      <c r="L47" s="401" t="s">
        <v>51</v>
      </c>
      <c r="M47" s="400">
        <v>38601.14</v>
      </c>
      <c r="N47" s="400"/>
      <c r="O47" s="400">
        <v>38090.26</v>
      </c>
      <c r="P47" s="400"/>
      <c r="Q47" s="397" t="s">
        <v>2644</v>
      </c>
      <c r="R47" s="397" t="s">
        <v>5605</v>
      </c>
      <c r="S47" s="59"/>
    </row>
    <row r="48" spans="1:19" s="14" customFormat="1" ht="35.25" customHeight="1">
      <c r="A48" s="543">
        <v>26</v>
      </c>
      <c r="B48" s="543" t="s">
        <v>96</v>
      </c>
      <c r="C48" s="543" t="s">
        <v>2698</v>
      </c>
      <c r="D48" s="543">
        <v>13</v>
      </c>
      <c r="E48" s="539" t="s">
        <v>2699</v>
      </c>
      <c r="F48" s="539" t="s">
        <v>2700</v>
      </c>
      <c r="G48" s="539" t="s">
        <v>2701</v>
      </c>
      <c r="H48" s="397" t="s">
        <v>69</v>
      </c>
      <c r="I48" s="397">
        <v>1</v>
      </c>
      <c r="J48" s="539" t="s">
        <v>2702</v>
      </c>
      <c r="K48" s="539" t="s">
        <v>42</v>
      </c>
      <c r="L48" s="543" t="s">
        <v>51</v>
      </c>
      <c r="M48" s="549">
        <v>38797.94</v>
      </c>
      <c r="N48" s="549"/>
      <c r="O48" s="549">
        <v>38401.31</v>
      </c>
      <c r="P48" s="549"/>
      <c r="Q48" s="539" t="s">
        <v>2644</v>
      </c>
      <c r="R48" s="539" t="s">
        <v>5605</v>
      </c>
      <c r="S48" s="59"/>
    </row>
    <row r="49" spans="1:19" s="14" customFormat="1" ht="55.5" customHeight="1">
      <c r="A49" s="543"/>
      <c r="B49" s="543"/>
      <c r="C49" s="543"/>
      <c r="D49" s="543"/>
      <c r="E49" s="539"/>
      <c r="F49" s="539"/>
      <c r="G49" s="539"/>
      <c r="H49" s="397" t="s">
        <v>112</v>
      </c>
      <c r="I49" s="397">
        <v>500</v>
      </c>
      <c r="J49" s="539"/>
      <c r="K49" s="539"/>
      <c r="L49" s="543"/>
      <c r="M49" s="549"/>
      <c r="N49" s="549"/>
      <c r="O49" s="549"/>
      <c r="P49" s="549"/>
      <c r="Q49" s="539"/>
      <c r="R49" s="539"/>
      <c r="S49" s="59"/>
    </row>
    <row r="50" spans="1:19" s="14" customFormat="1" ht="52.5" customHeight="1">
      <c r="A50" s="543">
        <v>27</v>
      </c>
      <c r="B50" s="539" t="s">
        <v>2703</v>
      </c>
      <c r="C50" s="539" t="s">
        <v>647</v>
      </c>
      <c r="D50" s="539">
        <v>10</v>
      </c>
      <c r="E50" s="539" t="s">
        <v>2704</v>
      </c>
      <c r="F50" s="539" t="s">
        <v>2705</v>
      </c>
      <c r="G50" s="539" t="s">
        <v>629</v>
      </c>
      <c r="H50" s="397" t="s">
        <v>82</v>
      </c>
      <c r="I50" s="397">
        <v>1</v>
      </c>
      <c r="J50" s="539" t="s">
        <v>862</v>
      </c>
      <c r="K50" s="539" t="s">
        <v>42</v>
      </c>
      <c r="L50" s="543" t="s">
        <v>51</v>
      </c>
      <c r="M50" s="549">
        <v>30000</v>
      </c>
      <c r="N50" s="549"/>
      <c r="O50" s="549">
        <v>29397.45</v>
      </c>
      <c r="P50" s="549"/>
      <c r="Q50" s="539" t="s">
        <v>2644</v>
      </c>
      <c r="R50" s="539" t="s">
        <v>5595</v>
      </c>
      <c r="S50" s="59"/>
    </row>
    <row r="51" spans="1:19" s="14" customFormat="1" ht="35.25" customHeight="1">
      <c r="A51" s="543"/>
      <c r="B51" s="539"/>
      <c r="C51" s="539"/>
      <c r="D51" s="539"/>
      <c r="E51" s="539"/>
      <c r="F51" s="539"/>
      <c r="G51" s="539"/>
      <c r="H51" s="397" t="s">
        <v>100</v>
      </c>
      <c r="I51" s="397">
        <v>1</v>
      </c>
      <c r="J51" s="539"/>
      <c r="K51" s="539"/>
      <c r="L51" s="543"/>
      <c r="M51" s="549"/>
      <c r="N51" s="549"/>
      <c r="O51" s="549"/>
      <c r="P51" s="549"/>
      <c r="Q51" s="539"/>
      <c r="R51" s="539"/>
      <c r="S51" s="59"/>
    </row>
    <row r="52" spans="1:19" s="14" customFormat="1" ht="35.25" customHeight="1">
      <c r="A52" s="543">
        <v>28</v>
      </c>
      <c r="B52" s="543" t="s">
        <v>96</v>
      </c>
      <c r="C52" s="543" t="s">
        <v>32</v>
      </c>
      <c r="D52" s="543">
        <v>13</v>
      </c>
      <c r="E52" s="539" t="s">
        <v>2706</v>
      </c>
      <c r="F52" s="539" t="s">
        <v>2707</v>
      </c>
      <c r="G52" s="539" t="s">
        <v>2708</v>
      </c>
      <c r="H52" s="397" t="s">
        <v>69</v>
      </c>
      <c r="I52" s="397">
        <v>1</v>
      </c>
      <c r="J52" s="539" t="s">
        <v>2709</v>
      </c>
      <c r="K52" s="543" t="s">
        <v>31</v>
      </c>
      <c r="L52" s="543" t="s">
        <v>51</v>
      </c>
      <c r="M52" s="549">
        <v>38770</v>
      </c>
      <c r="N52" s="549"/>
      <c r="O52" s="549">
        <v>18000</v>
      </c>
      <c r="P52" s="549"/>
      <c r="Q52" s="539" t="s">
        <v>2710</v>
      </c>
      <c r="R52" s="539" t="s">
        <v>5606</v>
      </c>
      <c r="S52" s="59"/>
    </row>
    <row r="53" spans="1:19" s="14" customFormat="1" ht="45.75" customHeight="1">
      <c r="A53" s="543"/>
      <c r="B53" s="543"/>
      <c r="C53" s="543"/>
      <c r="D53" s="543"/>
      <c r="E53" s="539"/>
      <c r="F53" s="539"/>
      <c r="G53" s="539"/>
      <c r="H53" s="397" t="s">
        <v>112</v>
      </c>
      <c r="I53" s="397">
        <v>60</v>
      </c>
      <c r="J53" s="539"/>
      <c r="K53" s="543"/>
      <c r="L53" s="543"/>
      <c r="M53" s="549"/>
      <c r="N53" s="549"/>
      <c r="O53" s="549"/>
      <c r="P53" s="549"/>
      <c r="Q53" s="539"/>
      <c r="R53" s="539"/>
      <c r="S53" s="59"/>
    </row>
    <row r="54" spans="1:19" s="14" customFormat="1" ht="44.25" customHeight="1">
      <c r="A54" s="543"/>
      <c r="B54" s="543"/>
      <c r="C54" s="543"/>
      <c r="D54" s="543"/>
      <c r="E54" s="539"/>
      <c r="F54" s="539"/>
      <c r="G54" s="539"/>
      <c r="H54" s="397" t="s">
        <v>69</v>
      </c>
      <c r="I54" s="397">
        <v>4</v>
      </c>
      <c r="J54" s="539"/>
      <c r="K54" s="543"/>
      <c r="L54" s="543"/>
      <c r="M54" s="549"/>
      <c r="N54" s="549"/>
      <c r="O54" s="549"/>
      <c r="P54" s="549"/>
      <c r="Q54" s="539"/>
      <c r="R54" s="539"/>
      <c r="S54" s="59"/>
    </row>
    <row r="55" spans="1:19" s="14" customFormat="1" ht="45.75" customHeight="1">
      <c r="A55" s="543"/>
      <c r="B55" s="543"/>
      <c r="C55" s="543"/>
      <c r="D55" s="543"/>
      <c r="E55" s="539"/>
      <c r="F55" s="539"/>
      <c r="G55" s="539"/>
      <c r="H55" s="397" t="s">
        <v>2711</v>
      </c>
      <c r="I55" s="397">
        <v>1</v>
      </c>
      <c r="J55" s="539"/>
      <c r="K55" s="543"/>
      <c r="L55" s="543"/>
      <c r="M55" s="549"/>
      <c r="N55" s="549"/>
      <c r="O55" s="549"/>
      <c r="P55" s="549"/>
      <c r="Q55" s="539"/>
      <c r="R55" s="539"/>
      <c r="S55" s="59"/>
    </row>
    <row r="56" spans="1:19" s="14" customFormat="1" ht="35.25" customHeight="1">
      <c r="A56" s="543">
        <v>29</v>
      </c>
      <c r="B56" s="543" t="s">
        <v>40</v>
      </c>
      <c r="C56" s="543">
        <v>1</v>
      </c>
      <c r="D56" s="543">
        <v>12</v>
      </c>
      <c r="E56" s="539" t="s">
        <v>2712</v>
      </c>
      <c r="F56" s="539" t="s">
        <v>2713</v>
      </c>
      <c r="G56" s="539" t="s">
        <v>2714</v>
      </c>
      <c r="H56" s="397" t="s">
        <v>69</v>
      </c>
      <c r="I56" s="397">
        <v>34</v>
      </c>
      <c r="J56" s="539" t="s">
        <v>2715</v>
      </c>
      <c r="K56" s="539" t="s">
        <v>30</v>
      </c>
      <c r="L56" s="543" t="s">
        <v>51</v>
      </c>
      <c r="M56" s="549">
        <v>72625.899999999994</v>
      </c>
      <c r="N56" s="549"/>
      <c r="O56" s="549">
        <v>29901.42</v>
      </c>
      <c r="P56" s="549"/>
      <c r="Q56" s="539" t="s">
        <v>2716</v>
      </c>
      <c r="R56" s="539" t="s">
        <v>5607</v>
      </c>
      <c r="S56" s="59"/>
    </row>
    <row r="57" spans="1:19" s="14" customFormat="1" ht="47.25" customHeight="1">
      <c r="A57" s="543"/>
      <c r="B57" s="543"/>
      <c r="C57" s="543"/>
      <c r="D57" s="543"/>
      <c r="E57" s="539"/>
      <c r="F57" s="539"/>
      <c r="G57" s="539"/>
      <c r="H57" s="397" t="s">
        <v>112</v>
      </c>
      <c r="I57" s="397">
        <v>2500</v>
      </c>
      <c r="J57" s="539"/>
      <c r="K57" s="539"/>
      <c r="L57" s="543"/>
      <c r="M57" s="549"/>
      <c r="N57" s="549"/>
      <c r="O57" s="549"/>
      <c r="P57" s="549"/>
      <c r="Q57" s="539"/>
      <c r="R57" s="539"/>
      <c r="S57" s="59"/>
    </row>
    <row r="58" spans="1:19" s="14" customFormat="1" ht="43.5" customHeight="1">
      <c r="A58" s="543"/>
      <c r="B58" s="543"/>
      <c r="C58" s="543"/>
      <c r="D58" s="543"/>
      <c r="E58" s="539"/>
      <c r="F58" s="539"/>
      <c r="G58" s="539"/>
      <c r="H58" s="397" t="s">
        <v>930</v>
      </c>
      <c r="I58" s="397">
        <v>15000</v>
      </c>
      <c r="J58" s="539"/>
      <c r="K58" s="539"/>
      <c r="L58" s="543"/>
      <c r="M58" s="549"/>
      <c r="N58" s="549"/>
      <c r="O58" s="549"/>
      <c r="P58" s="549"/>
      <c r="Q58" s="539"/>
      <c r="R58" s="539"/>
      <c r="S58" s="59"/>
    </row>
    <row r="59" spans="1:19" s="14" customFormat="1" ht="27" customHeight="1">
      <c r="A59" s="543"/>
      <c r="B59" s="543"/>
      <c r="C59" s="543"/>
      <c r="D59" s="543"/>
      <c r="E59" s="539"/>
      <c r="F59" s="539"/>
      <c r="G59" s="539"/>
      <c r="H59" s="397" t="s">
        <v>100</v>
      </c>
      <c r="I59" s="397">
        <v>1</v>
      </c>
      <c r="J59" s="539"/>
      <c r="K59" s="539"/>
      <c r="L59" s="543"/>
      <c r="M59" s="549"/>
      <c r="N59" s="549"/>
      <c r="O59" s="549"/>
      <c r="P59" s="549"/>
      <c r="Q59" s="539"/>
      <c r="R59" s="539"/>
      <c r="S59" s="59"/>
    </row>
    <row r="60" spans="1:19" s="14" customFormat="1" ht="42.75" customHeight="1">
      <c r="A60" s="543">
        <v>30</v>
      </c>
      <c r="B60" s="543" t="s">
        <v>625</v>
      </c>
      <c r="C60" s="543" t="s">
        <v>32</v>
      </c>
      <c r="D60" s="543">
        <v>13</v>
      </c>
      <c r="E60" s="539" t="s">
        <v>2717</v>
      </c>
      <c r="F60" s="539" t="s">
        <v>2718</v>
      </c>
      <c r="G60" s="539" t="s">
        <v>2719</v>
      </c>
      <c r="H60" s="397" t="s">
        <v>82</v>
      </c>
      <c r="I60" s="397">
        <v>1</v>
      </c>
      <c r="J60" s="539" t="s">
        <v>2720</v>
      </c>
      <c r="K60" s="543" t="s">
        <v>36</v>
      </c>
      <c r="L60" s="543" t="s">
        <v>51</v>
      </c>
      <c r="M60" s="549">
        <v>54876.45</v>
      </c>
      <c r="N60" s="549"/>
      <c r="O60" s="549">
        <v>15845.07</v>
      </c>
      <c r="P60" s="549"/>
      <c r="Q60" s="539" t="s">
        <v>2721</v>
      </c>
      <c r="R60" s="539" t="s">
        <v>5608</v>
      </c>
      <c r="S60" s="59"/>
    </row>
    <row r="61" spans="1:19" s="14" customFormat="1" ht="35.25" customHeight="1">
      <c r="A61" s="543"/>
      <c r="B61" s="543"/>
      <c r="C61" s="543"/>
      <c r="D61" s="543"/>
      <c r="E61" s="539"/>
      <c r="F61" s="539"/>
      <c r="G61" s="539"/>
      <c r="H61" s="397" t="s">
        <v>2722</v>
      </c>
      <c r="I61" s="397">
        <v>1</v>
      </c>
      <c r="J61" s="539"/>
      <c r="K61" s="543"/>
      <c r="L61" s="543"/>
      <c r="M61" s="549"/>
      <c r="N61" s="549"/>
      <c r="O61" s="549"/>
      <c r="P61" s="549"/>
      <c r="Q61" s="539"/>
      <c r="R61" s="539"/>
      <c r="S61" s="59"/>
    </row>
    <row r="62" spans="1:19" s="14" customFormat="1" ht="43.5" customHeight="1">
      <c r="A62" s="543"/>
      <c r="B62" s="543"/>
      <c r="C62" s="543"/>
      <c r="D62" s="543"/>
      <c r="E62" s="539"/>
      <c r="F62" s="539"/>
      <c r="G62" s="539"/>
      <c r="H62" s="397" t="s">
        <v>624</v>
      </c>
      <c r="I62" s="397">
        <v>500</v>
      </c>
      <c r="J62" s="539"/>
      <c r="K62" s="543"/>
      <c r="L62" s="543"/>
      <c r="M62" s="549"/>
      <c r="N62" s="549"/>
      <c r="O62" s="549"/>
      <c r="P62" s="549"/>
      <c r="Q62" s="539"/>
      <c r="R62" s="539"/>
      <c r="S62" s="59"/>
    </row>
    <row r="63" spans="1:19" s="14" customFormat="1" ht="45" customHeight="1">
      <c r="A63" s="543"/>
      <c r="B63" s="543"/>
      <c r="C63" s="543"/>
      <c r="D63" s="543"/>
      <c r="E63" s="539"/>
      <c r="F63" s="539"/>
      <c r="G63" s="539"/>
      <c r="H63" s="397" t="s">
        <v>630</v>
      </c>
      <c r="I63" s="397">
        <v>1</v>
      </c>
      <c r="J63" s="539"/>
      <c r="K63" s="543"/>
      <c r="L63" s="543"/>
      <c r="M63" s="549"/>
      <c r="N63" s="549"/>
      <c r="O63" s="549"/>
      <c r="P63" s="549"/>
      <c r="Q63" s="539"/>
      <c r="R63" s="539"/>
      <c r="S63" s="59"/>
    </row>
    <row r="64" spans="1:19" s="14" customFormat="1" ht="49.5" customHeight="1">
      <c r="A64" s="543"/>
      <c r="B64" s="543"/>
      <c r="C64" s="543"/>
      <c r="D64" s="543"/>
      <c r="E64" s="539"/>
      <c r="F64" s="539"/>
      <c r="G64" s="539"/>
      <c r="H64" s="397" t="s">
        <v>630</v>
      </c>
      <c r="I64" s="397">
        <v>1</v>
      </c>
      <c r="J64" s="539"/>
      <c r="K64" s="543"/>
      <c r="L64" s="543"/>
      <c r="M64" s="549"/>
      <c r="N64" s="549"/>
      <c r="O64" s="549"/>
      <c r="P64" s="549"/>
      <c r="Q64" s="539"/>
      <c r="R64" s="539"/>
      <c r="S64" s="59"/>
    </row>
    <row r="65" spans="1:19" s="14" customFormat="1" ht="42.75" customHeight="1">
      <c r="A65" s="543"/>
      <c r="B65" s="543"/>
      <c r="C65" s="543"/>
      <c r="D65" s="543"/>
      <c r="E65" s="539"/>
      <c r="F65" s="539"/>
      <c r="G65" s="539"/>
      <c r="H65" s="397" t="s">
        <v>930</v>
      </c>
      <c r="I65" s="397">
        <v>3200</v>
      </c>
      <c r="J65" s="539"/>
      <c r="K65" s="543"/>
      <c r="L65" s="543"/>
      <c r="M65" s="549"/>
      <c r="N65" s="549"/>
      <c r="O65" s="549"/>
      <c r="P65" s="549"/>
      <c r="Q65" s="539"/>
      <c r="R65" s="539"/>
      <c r="S65" s="59"/>
    </row>
    <row r="66" spans="1:19" s="14" customFormat="1" ht="35.25" customHeight="1">
      <c r="A66" s="543">
        <v>31</v>
      </c>
      <c r="B66" s="543" t="s">
        <v>96</v>
      </c>
      <c r="C66" s="543" t="s">
        <v>32</v>
      </c>
      <c r="D66" s="543">
        <v>13</v>
      </c>
      <c r="E66" s="539" t="s">
        <v>2723</v>
      </c>
      <c r="F66" s="539" t="s">
        <v>2724</v>
      </c>
      <c r="G66" s="539" t="s">
        <v>2725</v>
      </c>
      <c r="H66" s="397" t="s">
        <v>69</v>
      </c>
      <c r="I66" s="397">
        <v>1</v>
      </c>
      <c r="J66" s="539" t="s">
        <v>2726</v>
      </c>
      <c r="K66" s="543" t="s">
        <v>30</v>
      </c>
      <c r="L66" s="543" t="s">
        <v>51</v>
      </c>
      <c r="M66" s="549">
        <v>80070</v>
      </c>
      <c r="N66" s="549"/>
      <c r="O66" s="549">
        <v>14000</v>
      </c>
      <c r="P66" s="549"/>
      <c r="Q66" s="539" t="s">
        <v>2727</v>
      </c>
      <c r="R66" s="539" t="s">
        <v>5609</v>
      </c>
      <c r="S66" s="59"/>
    </row>
    <row r="67" spans="1:19" s="14" customFormat="1" ht="45.75" customHeight="1">
      <c r="A67" s="543"/>
      <c r="B67" s="543"/>
      <c r="C67" s="543"/>
      <c r="D67" s="543"/>
      <c r="E67" s="539"/>
      <c r="F67" s="539"/>
      <c r="G67" s="539"/>
      <c r="H67" s="397" t="s">
        <v>624</v>
      </c>
      <c r="I67" s="397">
        <v>2000</v>
      </c>
      <c r="J67" s="539"/>
      <c r="K67" s="543"/>
      <c r="L67" s="543"/>
      <c r="M67" s="549"/>
      <c r="N67" s="549"/>
      <c r="O67" s="549"/>
      <c r="P67" s="549"/>
      <c r="Q67" s="539"/>
      <c r="R67" s="539"/>
      <c r="S67" s="59"/>
    </row>
    <row r="68" spans="1:19" s="14" customFormat="1" ht="44.25" customHeight="1">
      <c r="A68" s="543"/>
      <c r="B68" s="543"/>
      <c r="C68" s="543"/>
      <c r="D68" s="543"/>
      <c r="E68" s="539"/>
      <c r="F68" s="539"/>
      <c r="G68" s="539"/>
      <c r="H68" s="397" t="s">
        <v>630</v>
      </c>
      <c r="I68" s="397">
        <v>56</v>
      </c>
      <c r="J68" s="539"/>
      <c r="K68" s="543"/>
      <c r="L68" s="543"/>
      <c r="M68" s="549"/>
      <c r="N68" s="549"/>
      <c r="O68" s="549"/>
      <c r="P68" s="549"/>
      <c r="Q68" s="539"/>
      <c r="R68" s="539"/>
      <c r="S68" s="59"/>
    </row>
    <row r="69" spans="1:19" s="14" customFormat="1" ht="35.25" customHeight="1">
      <c r="A69" s="543"/>
      <c r="B69" s="543"/>
      <c r="C69" s="543"/>
      <c r="D69" s="543"/>
      <c r="E69" s="539"/>
      <c r="F69" s="539"/>
      <c r="G69" s="539"/>
      <c r="H69" s="397" t="s">
        <v>2728</v>
      </c>
      <c r="I69" s="397">
        <v>20</v>
      </c>
      <c r="J69" s="539"/>
      <c r="K69" s="543"/>
      <c r="L69" s="543"/>
      <c r="M69" s="549"/>
      <c r="N69" s="549"/>
      <c r="O69" s="549"/>
      <c r="P69" s="549"/>
      <c r="Q69" s="539"/>
      <c r="R69" s="539"/>
      <c r="S69" s="59"/>
    </row>
    <row r="70" spans="1:19" s="14" customFormat="1" ht="42" customHeight="1">
      <c r="A70" s="543"/>
      <c r="B70" s="543"/>
      <c r="C70" s="543"/>
      <c r="D70" s="543"/>
      <c r="E70" s="539"/>
      <c r="F70" s="539"/>
      <c r="G70" s="539"/>
      <c r="H70" s="397" t="s">
        <v>82</v>
      </c>
      <c r="I70" s="397">
        <v>1</v>
      </c>
      <c r="J70" s="539"/>
      <c r="K70" s="543"/>
      <c r="L70" s="543"/>
      <c r="M70" s="549"/>
      <c r="N70" s="549"/>
      <c r="O70" s="549"/>
      <c r="P70" s="549"/>
      <c r="Q70" s="539"/>
      <c r="R70" s="539"/>
      <c r="S70" s="59"/>
    </row>
    <row r="71" spans="1:19" s="14" customFormat="1" ht="48" customHeight="1">
      <c r="A71" s="543"/>
      <c r="B71" s="543"/>
      <c r="C71" s="543"/>
      <c r="D71" s="543"/>
      <c r="E71" s="539"/>
      <c r="F71" s="539"/>
      <c r="G71" s="539"/>
      <c r="H71" s="397" t="s">
        <v>930</v>
      </c>
      <c r="I71" s="397">
        <v>500</v>
      </c>
      <c r="J71" s="539"/>
      <c r="K71" s="543"/>
      <c r="L71" s="543"/>
      <c r="M71" s="549"/>
      <c r="N71" s="549"/>
      <c r="O71" s="549"/>
      <c r="P71" s="549"/>
      <c r="Q71" s="539"/>
      <c r="R71" s="539"/>
      <c r="S71" s="59"/>
    </row>
    <row r="72" spans="1:19" s="14" customFormat="1" ht="66" customHeight="1">
      <c r="A72" s="543">
        <v>32</v>
      </c>
      <c r="B72" s="539" t="s">
        <v>96</v>
      </c>
      <c r="C72" s="539">
        <v>5</v>
      </c>
      <c r="D72" s="539">
        <v>11</v>
      </c>
      <c r="E72" s="539" t="s">
        <v>2729</v>
      </c>
      <c r="F72" s="539" t="s">
        <v>2730</v>
      </c>
      <c r="G72" s="539" t="s">
        <v>2731</v>
      </c>
      <c r="H72" s="397" t="s">
        <v>155</v>
      </c>
      <c r="I72" s="397">
        <v>2</v>
      </c>
      <c r="J72" s="539" t="s">
        <v>2732</v>
      </c>
      <c r="K72" s="539" t="s">
        <v>39</v>
      </c>
      <c r="L72" s="543" t="s">
        <v>51</v>
      </c>
      <c r="M72" s="533">
        <v>95956.3</v>
      </c>
      <c r="N72" s="533"/>
      <c r="O72" s="533">
        <v>37865.360000000001</v>
      </c>
      <c r="P72" s="533"/>
      <c r="Q72" s="539" t="s">
        <v>2733</v>
      </c>
      <c r="R72" s="536" t="s">
        <v>5610</v>
      </c>
      <c r="S72" s="59"/>
    </row>
    <row r="73" spans="1:19" s="14" customFormat="1" ht="53.25" customHeight="1">
      <c r="A73" s="543"/>
      <c r="B73" s="539"/>
      <c r="C73" s="539"/>
      <c r="D73" s="539"/>
      <c r="E73" s="539"/>
      <c r="F73" s="539"/>
      <c r="G73" s="539"/>
      <c r="H73" s="397" t="s">
        <v>624</v>
      </c>
      <c r="I73" s="397">
        <v>1000</v>
      </c>
      <c r="J73" s="539"/>
      <c r="K73" s="539"/>
      <c r="L73" s="543"/>
      <c r="M73" s="535"/>
      <c r="N73" s="535"/>
      <c r="O73" s="535"/>
      <c r="P73" s="535"/>
      <c r="Q73" s="539"/>
      <c r="R73" s="538"/>
      <c r="S73" s="59"/>
    </row>
    <row r="74" spans="1:19" s="14" customFormat="1" ht="57" customHeight="1">
      <c r="A74" s="401">
        <v>33</v>
      </c>
      <c r="B74" s="401" t="s">
        <v>96</v>
      </c>
      <c r="C74" s="401">
        <v>5</v>
      </c>
      <c r="D74" s="401">
        <v>13</v>
      </c>
      <c r="E74" s="397" t="s">
        <v>2734</v>
      </c>
      <c r="F74" s="397" t="s">
        <v>2735</v>
      </c>
      <c r="G74" s="397" t="s">
        <v>2736</v>
      </c>
      <c r="H74" s="397" t="s">
        <v>82</v>
      </c>
      <c r="I74" s="397">
        <v>2</v>
      </c>
      <c r="J74" s="397" t="s">
        <v>2737</v>
      </c>
      <c r="K74" s="401" t="s">
        <v>39</v>
      </c>
      <c r="L74" s="401" t="s">
        <v>51</v>
      </c>
      <c r="M74" s="400">
        <v>72828.05</v>
      </c>
      <c r="N74" s="400"/>
      <c r="O74" s="400">
        <v>17529.75</v>
      </c>
      <c r="P74" s="400"/>
      <c r="Q74" s="397" t="s">
        <v>2738</v>
      </c>
      <c r="R74" s="397" t="s">
        <v>5611</v>
      </c>
      <c r="S74" s="59"/>
    </row>
    <row r="75" spans="1:19" s="14" customFormat="1" ht="35.25" customHeight="1">
      <c r="A75" s="543">
        <v>34</v>
      </c>
      <c r="B75" s="543" t="s">
        <v>96</v>
      </c>
      <c r="C75" s="543">
        <v>5</v>
      </c>
      <c r="D75" s="543">
        <v>13</v>
      </c>
      <c r="E75" s="539" t="s">
        <v>2739</v>
      </c>
      <c r="F75" s="539" t="s">
        <v>2740</v>
      </c>
      <c r="G75" s="543" t="s">
        <v>1514</v>
      </c>
      <c r="H75" s="397" t="s">
        <v>100</v>
      </c>
      <c r="I75" s="397">
        <v>1</v>
      </c>
      <c r="J75" s="539" t="s">
        <v>2741</v>
      </c>
      <c r="K75" s="543" t="s">
        <v>39</v>
      </c>
      <c r="L75" s="543" t="s">
        <v>51</v>
      </c>
      <c r="M75" s="549">
        <v>68171.520000000004</v>
      </c>
      <c r="N75" s="549"/>
      <c r="O75" s="549">
        <v>24986.799999999999</v>
      </c>
      <c r="P75" s="549"/>
      <c r="Q75" s="539" t="s">
        <v>2742</v>
      </c>
      <c r="R75" s="539" t="s">
        <v>5612</v>
      </c>
      <c r="S75" s="59"/>
    </row>
    <row r="76" spans="1:19" s="14" customFormat="1" ht="35.25" customHeight="1">
      <c r="A76" s="543"/>
      <c r="B76" s="543"/>
      <c r="C76" s="543"/>
      <c r="D76" s="543"/>
      <c r="E76" s="539"/>
      <c r="F76" s="539"/>
      <c r="G76" s="543"/>
      <c r="H76" s="397" t="s">
        <v>69</v>
      </c>
      <c r="I76" s="397">
        <v>1</v>
      </c>
      <c r="J76" s="539"/>
      <c r="K76" s="543"/>
      <c r="L76" s="543"/>
      <c r="M76" s="549"/>
      <c r="N76" s="549"/>
      <c r="O76" s="549"/>
      <c r="P76" s="549"/>
      <c r="Q76" s="539"/>
      <c r="R76" s="539"/>
      <c r="S76" s="59"/>
    </row>
    <row r="77" spans="1:19" s="14" customFormat="1" ht="44.25" customHeight="1">
      <c r="A77" s="543"/>
      <c r="B77" s="543"/>
      <c r="C77" s="543"/>
      <c r="D77" s="543"/>
      <c r="E77" s="539"/>
      <c r="F77" s="539"/>
      <c r="G77" s="543"/>
      <c r="H77" s="397" t="s">
        <v>630</v>
      </c>
      <c r="I77" s="397">
        <v>2</v>
      </c>
      <c r="J77" s="539"/>
      <c r="K77" s="543"/>
      <c r="L77" s="543"/>
      <c r="M77" s="549"/>
      <c r="N77" s="549"/>
      <c r="O77" s="549"/>
      <c r="P77" s="549"/>
      <c r="Q77" s="539"/>
      <c r="R77" s="539"/>
      <c r="S77" s="59"/>
    </row>
    <row r="78" spans="1:19" s="14" customFormat="1" ht="51" customHeight="1">
      <c r="A78" s="543"/>
      <c r="B78" s="543"/>
      <c r="C78" s="543"/>
      <c r="D78" s="543"/>
      <c r="E78" s="539"/>
      <c r="F78" s="539"/>
      <c r="G78" s="543"/>
      <c r="H78" s="397" t="s">
        <v>930</v>
      </c>
      <c r="I78" s="397">
        <v>0</v>
      </c>
      <c r="J78" s="539"/>
      <c r="K78" s="543"/>
      <c r="L78" s="543"/>
      <c r="M78" s="549"/>
      <c r="N78" s="549"/>
      <c r="O78" s="549"/>
      <c r="P78" s="549"/>
      <c r="Q78" s="539"/>
      <c r="R78" s="539"/>
      <c r="S78" s="59"/>
    </row>
    <row r="79" spans="1:19" s="14" customFormat="1" ht="35.25" customHeight="1">
      <c r="A79" s="543">
        <v>35</v>
      </c>
      <c r="B79" s="539" t="s">
        <v>96</v>
      </c>
      <c r="C79" s="539">
        <v>5</v>
      </c>
      <c r="D79" s="539">
        <v>11</v>
      </c>
      <c r="E79" s="539" t="s">
        <v>2743</v>
      </c>
      <c r="F79" s="539" t="s">
        <v>2744</v>
      </c>
      <c r="G79" s="539" t="s">
        <v>623</v>
      </c>
      <c r="H79" s="397" t="s">
        <v>155</v>
      </c>
      <c r="I79" s="397">
        <v>10</v>
      </c>
      <c r="J79" s="539" t="s">
        <v>2745</v>
      </c>
      <c r="K79" s="539" t="s">
        <v>30</v>
      </c>
      <c r="L79" s="543" t="s">
        <v>51</v>
      </c>
      <c r="M79" s="549">
        <v>36500</v>
      </c>
      <c r="N79" s="549"/>
      <c r="O79" s="549">
        <v>18518.650000000001</v>
      </c>
      <c r="P79" s="549"/>
      <c r="Q79" s="539" t="s">
        <v>2679</v>
      </c>
      <c r="R79" s="539" t="s">
        <v>5613</v>
      </c>
      <c r="S79" s="59"/>
    </row>
    <row r="80" spans="1:19" s="14" customFormat="1" ht="35.25" customHeight="1">
      <c r="A80" s="543"/>
      <c r="B80" s="539"/>
      <c r="C80" s="539"/>
      <c r="D80" s="539"/>
      <c r="E80" s="539"/>
      <c r="F80" s="539"/>
      <c r="G80" s="539"/>
      <c r="H80" s="397" t="s">
        <v>157</v>
      </c>
      <c r="I80" s="397">
        <v>110</v>
      </c>
      <c r="J80" s="539"/>
      <c r="K80" s="539"/>
      <c r="L80" s="543"/>
      <c r="M80" s="549"/>
      <c r="N80" s="549"/>
      <c r="O80" s="549"/>
      <c r="P80" s="549"/>
      <c r="Q80" s="539"/>
      <c r="R80" s="539"/>
      <c r="S80" s="59"/>
    </row>
    <row r="81" spans="1:19" s="14" customFormat="1" ht="47.25" customHeight="1">
      <c r="A81" s="543"/>
      <c r="B81" s="539"/>
      <c r="C81" s="539"/>
      <c r="D81" s="539"/>
      <c r="E81" s="539"/>
      <c r="F81" s="539"/>
      <c r="G81" s="539"/>
      <c r="H81" s="397" t="s">
        <v>930</v>
      </c>
      <c r="I81" s="397">
        <v>300</v>
      </c>
      <c r="J81" s="539"/>
      <c r="K81" s="539"/>
      <c r="L81" s="543"/>
      <c r="M81" s="549"/>
      <c r="N81" s="549"/>
      <c r="O81" s="549"/>
      <c r="P81" s="549"/>
      <c r="Q81" s="539"/>
      <c r="R81" s="539"/>
      <c r="S81" s="59"/>
    </row>
    <row r="82" spans="1:19" s="14" customFormat="1" ht="35.25" customHeight="1">
      <c r="A82" s="543"/>
      <c r="B82" s="539"/>
      <c r="C82" s="539"/>
      <c r="D82" s="539"/>
      <c r="E82" s="539"/>
      <c r="F82" s="539"/>
      <c r="G82" s="539"/>
      <c r="H82" s="397" t="s">
        <v>2746</v>
      </c>
      <c r="I82" s="397">
        <v>1</v>
      </c>
      <c r="J82" s="539"/>
      <c r="K82" s="539"/>
      <c r="L82" s="543"/>
      <c r="M82" s="549"/>
      <c r="N82" s="549"/>
      <c r="O82" s="549"/>
      <c r="P82" s="549"/>
      <c r="Q82" s="539"/>
      <c r="R82" s="539"/>
      <c r="S82" s="59"/>
    </row>
    <row r="83" spans="1:19" s="14" customFormat="1" ht="35.25" customHeight="1">
      <c r="A83" s="543">
        <v>36</v>
      </c>
      <c r="B83" s="539" t="s">
        <v>96</v>
      </c>
      <c r="C83" s="539">
        <v>5</v>
      </c>
      <c r="D83" s="539">
        <v>11</v>
      </c>
      <c r="E83" s="539" t="s">
        <v>2747</v>
      </c>
      <c r="F83" s="539" t="s">
        <v>2748</v>
      </c>
      <c r="G83" s="539" t="s">
        <v>2749</v>
      </c>
      <c r="H83" s="397" t="s">
        <v>155</v>
      </c>
      <c r="I83" s="397">
        <v>5</v>
      </c>
      <c r="J83" s="539" t="s">
        <v>2750</v>
      </c>
      <c r="K83" s="539" t="s">
        <v>39</v>
      </c>
      <c r="L83" s="543" t="s">
        <v>51</v>
      </c>
      <c r="M83" s="549">
        <v>64306.8</v>
      </c>
      <c r="N83" s="549"/>
      <c r="O83" s="549">
        <v>13920.52</v>
      </c>
      <c r="P83" s="549"/>
      <c r="Q83" s="539" t="s">
        <v>2751</v>
      </c>
      <c r="R83" s="539" t="s">
        <v>5610</v>
      </c>
      <c r="S83" s="59"/>
    </row>
    <row r="84" spans="1:19" s="14" customFormat="1" ht="35.25" customHeight="1">
      <c r="A84" s="543"/>
      <c r="B84" s="539"/>
      <c r="C84" s="539"/>
      <c r="D84" s="539"/>
      <c r="E84" s="539"/>
      <c r="F84" s="539"/>
      <c r="G84" s="539"/>
      <c r="H84" s="397" t="s">
        <v>69</v>
      </c>
      <c r="I84" s="397">
        <v>2</v>
      </c>
      <c r="J84" s="539"/>
      <c r="K84" s="539"/>
      <c r="L84" s="543"/>
      <c r="M84" s="549"/>
      <c r="N84" s="549"/>
      <c r="O84" s="549"/>
      <c r="P84" s="549"/>
      <c r="Q84" s="539"/>
      <c r="R84" s="539"/>
      <c r="S84" s="59"/>
    </row>
    <row r="85" spans="1:19" s="14" customFormat="1" ht="61.5" customHeight="1">
      <c r="A85" s="543"/>
      <c r="B85" s="539"/>
      <c r="C85" s="539"/>
      <c r="D85" s="539"/>
      <c r="E85" s="539"/>
      <c r="F85" s="539"/>
      <c r="G85" s="539"/>
      <c r="H85" s="397" t="s">
        <v>631</v>
      </c>
      <c r="I85" s="397">
        <v>1</v>
      </c>
      <c r="J85" s="539"/>
      <c r="K85" s="539"/>
      <c r="L85" s="543"/>
      <c r="M85" s="549"/>
      <c r="N85" s="549"/>
      <c r="O85" s="549"/>
      <c r="P85" s="549"/>
      <c r="Q85" s="539"/>
      <c r="R85" s="539"/>
      <c r="S85" s="59"/>
    </row>
    <row r="86" spans="1:19" s="14" customFormat="1" ht="48" customHeight="1">
      <c r="A86" s="543"/>
      <c r="B86" s="539"/>
      <c r="C86" s="539"/>
      <c r="D86" s="539"/>
      <c r="E86" s="539"/>
      <c r="F86" s="539"/>
      <c r="G86" s="539"/>
      <c r="H86" s="397" t="s">
        <v>624</v>
      </c>
      <c r="I86" s="397">
        <v>35</v>
      </c>
      <c r="J86" s="539"/>
      <c r="K86" s="539"/>
      <c r="L86" s="543"/>
      <c r="M86" s="549"/>
      <c r="N86" s="549"/>
      <c r="O86" s="549"/>
      <c r="P86" s="549"/>
      <c r="Q86" s="539"/>
      <c r="R86" s="539"/>
      <c r="S86" s="59"/>
    </row>
    <row r="87" spans="1:19" s="14" customFormat="1" ht="58.5" customHeight="1">
      <c r="A87" s="401">
        <v>37</v>
      </c>
      <c r="B87" s="401" t="s">
        <v>173</v>
      </c>
      <c r="C87" s="401" t="s">
        <v>65</v>
      </c>
      <c r="D87" s="401">
        <v>11</v>
      </c>
      <c r="E87" s="397" t="s">
        <v>2752</v>
      </c>
      <c r="F87" s="397" t="s">
        <v>2753</v>
      </c>
      <c r="G87" s="401" t="s">
        <v>2754</v>
      </c>
      <c r="H87" s="397" t="s">
        <v>82</v>
      </c>
      <c r="I87" s="397">
        <v>1</v>
      </c>
      <c r="J87" s="397" t="s">
        <v>2755</v>
      </c>
      <c r="K87" s="401" t="s">
        <v>37</v>
      </c>
      <c r="L87" s="401" t="s">
        <v>51</v>
      </c>
      <c r="M87" s="400">
        <v>15234</v>
      </c>
      <c r="N87" s="400"/>
      <c r="O87" s="400">
        <v>10000</v>
      </c>
      <c r="P87" s="400"/>
      <c r="Q87" s="397" t="s">
        <v>2756</v>
      </c>
      <c r="R87" s="397" t="s">
        <v>5614</v>
      </c>
      <c r="S87" s="59"/>
    </row>
    <row r="88" spans="1:19" s="14" customFormat="1" ht="45.75" customHeight="1">
      <c r="A88" s="543">
        <v>38</v>
      </c>
      <c r="B88" s="539" t="s">
        <v>96</v>
      </c>
      <c r="C88" s="539">
        <v>5</v>
      </c>
      <c r="D88" s="539">
        <v>11</v>
      </c>
      <c r="E88" s="539" t="s">
        <v>2757</v>
      </c>
      <c r="F88" s="539" t="s">
        <v>2758</v>
      </c>
      <c r="G88" s="539" t="s">
        <v>2759</v>
      </c>
      <c r="H88" s="397" t="s">
        <v>155</v>
      </c>
      <c r="I88" s="397">
        <v>1</v>
      </c>
      <c r="J88" s="539" t="s">
        <v>2760</v>
      </c>
      <c r="K88" s="539" t="s">
        <v>37</v>
      </c>
      <c r="L88" s="543" t="s">
        <v>51</v>
      </c>
      <c r="M88" s="549">
        <v>25584</v>
      </c>
      <c r="N88" s="549"/>
      <c r="O88" s="549">
        <v>15758.81</v>
      </c>
      <c r="P88" s="549"/>
      <c r="Q88" s="539" t="s">
        <v>2761</v>
      </c>
      <c r="R88" s="536" t="s">
        <v>5615</v>
      </c>
      <c r="S88" s="59"/>
    </row>
    <row r="89" spans="1:19" s="14" customFormat="1" ht="50.25" customHeight="1">
      <c r="A89" s="543"/>
      <c r="B89" s="539"/>
      <c r="C89" s="539"/>
      <c r="D89" s="539"/>
      <c r="E89" s="539"/>
      <c r="F89" s="539"/>
      <c r="G89" s="539"/>
      <c r="H89" s="397" t="s">
        <v>157</v>
      </c>
      <c r="I89" s="397">
        <v>20</v>
      </c>
      <c r="J89" s="539"/>
      <c r="K89" s="539"/>
      <c r="L89" s="543"/>
      <c r="M89" s="549"/>
      <c r="N89" s="549"/>
      <c r="O89" s="549"/>
      <c r="P89" s="549"/>
      <c r="Q89" s="539"/>
      <c r="R89" s="537"/>
      <c r="S89" s="59"/>
    </row>
    <row r="90" spans="1:19" s="14" customFormat="1" ht="57" customHeight="1">
      <c r="A90" s="543"/>
      <c r="B90" s="539"/>
      <c r="C90" s="539"/>
      <c r="D90" s="539"/>
      <c r="E90" s="539"/>
      <c r="F90" s="539"/>
      <c r="G90" s="539"/>
      <c r="H90" s="397" t="s">
        <v>82</v>
      </c>
      <c r="I90" s="397">
        <v>1</v>
      </c>
      <c r="J90" s="539"/>
      <c r="K90" s="539"/>
      <c r="L90" s="543"/>
      <c r="M90" s="549"/>
      <c r="N90" s="549"/>
      <c r="O90" s="549"/>
      <c r="P90" s="549"/>
      <c r="Q90" s="539"/>
      <c r="R90" s="538"/>
      <c r="S90" s="59"/>
    </row>
    <row r="91" spans="1:19" s="14" customFormat="1" ht="55.5" customHeight="1">
      <c r="A91" s="543">
        <v>39</v>
      </c>
      <c r="B91" s="539" t="s">
        <v>41</v>
      </c>
      <c r="C91" s="539" t="s">
        <v>35</v>
      </c>
      <c r="D91" s="539">
        <v>12</v>
      </c>
      <c r="E91" s="539" t="s">
        <v>2762</v>
      </c>
      <c r="F91" s="539" t="s">
        <v>2763</v>
      </c>
      <c r="G91" s="539" t="s">
        <v>2764</v>
      </c>
      <c r="H91" s="397" t="s">
        <v>69</v>
      </c>
      <c r="I91" s="397">
        <v>1</v>
      </c>
      <c r="J91" s="539" t="s">
        <v>2765</v>
      </c>
      <c r="K91" s="539" t="s">
        <v>34</v>
      </c>
      <c r="L91" s="543" t="s">
        <v>51</v>
      </c>
      <c r="M91" s="549">
        <v>104645.45</v>
      </c>
      <c r="N91" s="549"/>
      <c r="O91" s="549">
        <v>8000</v>
      </c>
      <c r="P91" s="549"/>
      <c r="Q91" s="539" t="s">
        <v>2766</v>
      </c>
      <c r="R91" s="539" t="s">
        <v>5616</v>
      </c>
      <c r="S91" s="59"/>
    </row>
    <row r="92" spans="1:19" s="14" customFormat="1" ht="55.5" customHeight="1">
      <c r="A92" s="543"/>
      <c r="B92" s="539"/>
      <c r="C92" s="539"/>
      <c r="D92" s="539"/>
      <c r="E92" s="539"/>
      <c r="F92" s="539"/>
      <c r="G92" s="539"/>
      <c r="H92" s="397" t="s">
        <v>2767</v>
      </c>
      <c r="I92" s="397">
        <v>0</v>
      </c>
      <c r="J92" s="539"/>
      <c r="K92" s="539"/>
      <c r="L92" s="543"/>
      <c r="M92" s="549"/>
      <c r="N92" s="549"/>
      <c r="O92" s="549"/>
      <c r="P92" s="549"/>
      <c r="Q92" s="539"/>
      <c r="R92" s="539"/>
      <c r="S92" s="59"/>
    </row>
    <row r="93" spans="1:19" s="14" customFormat="1" ht="55.5" customHeight="1">
      <c r="A93" s="543"/>
      <c r="B93" s="539"/>
      <c r="C93" s="539"/>
      <c r="D93" s="539"/>
      <c r="E93" s="539"/>
      <c r="F93" s="539"/>
      <c r="G93" s="539"/>
      <c r="H93" s="397" t="s">
        <v>630</v>
      </c>
      <c r="I93" s="397">
        <v>103</v>
      </c>
      <c r="J93" s="539"/>
      <c r="K93" s="539"/>
      <c r="L93" s="543"/>
      <c r="M93" s="549"/>
      <c r="N93" s="549"/>
      <c r="O93" s="549"/>
      <c r="P93" s="549"/>
      <c r="Q93" s="539"/>
      <c r="R93" s="539"/>
      <c r="S93" s="59"/>
    </row>
    <row r="94" spans="1:19" s="14" customFormat="1" ht="35.25" customHeight="1">
      <c r="A94" s="543">
        <v>40</v>
      </c>
      <c r="B94" s="539" t="s">
        <v>96</v>
      </c>
      <c r="C94" s="539" t="s">
        <v>32</v>
      </c>
      <c r="D94" s="539">
        <v>12</v>
      </c>
      <c r="E94" s="539" t="s">
        <v>2768</v>
      </c>
      <c r="F94" s="539" t="s">
        <v>2769</v>
      </c>
      <c r="G94" s="539" t="s">
        <v>2764</v>
      </c>
      <c r="H94" s="397" t="s">
        <v>630</v>
      </c>
      <c r="I94" s="397">
        <v>85</v>
      </c>
      <c r="J94" s="539" t="s">
        <v>2770</v>
      </c>
      <c r="K94" s="539" t="s">
        <v>37</v>
      </c>
      <c r="L94" s="543" t="s">
        <v>51</v>
      </c>
      <c r="M94" s="549">
        <v>105260.45</v>
      </c>
      <c r="N94" s="549"/>
      <c r="O94" s="549">
        <v>5999.94</v>
      </c>
      <c r="P94" s="549"/>
      <c r="Q94" s="539" t="s">
        <v>2766</v>
      </c>
      <c r="R94" s="539" t="s">
        <v>5616</v>
      </c>
      <c r="S94" s="59"/>
    </row>
    <row r="95" spans="1:19" s="14" customFormat="1" ht="35.25" customHeight="1">
      <c r="A95" s="543"/>
      <c r="B95" s="539"/>
      <c r="C95" s="539"/>
      <c r="D95" s="539"/>
      <c r="E95" s="539"/>
      <c r="F95" s="539"/>
      <c r="G95" s="539"/>
      <c r="H95" s="397" t="s">
        <v>2722</v>
      </c>
      <c r="I95" s="397">
        <v>1</v>
      </c>
      <c r="J95" s="539"/>
      <c r="K95" s="539"/>
      <c r="L95" s="543"/>
      <c r="M95" s="549"/>
      <c r="N95" s="549"/>
      <c r="O95" s="549"/>
      <c r="P95" s="549"/>
      <c r="Q95" s="539"/>
      <c r="R95" s="539"/>
      <c r="S95" s="59"/>
    </row>
    <row r="96" spans="1:19" s="14" customFormat="1" ht="35.25" customHeight="1">
      <c r="A96" s="543"/>
      <c r="B96" s="539"/>
      <c r="C96" s="539"/>
      <c r="D96" s="539"/>
      <c r="E96" s="539"/>
      <c r="F96" s="539"/>
      <c r="G96" s="539"/>
      <c r="H96" s="397" t="s">
        <v>2767</v>
      </c>
      <c r="I96" s="397">
        <v>1</v>
      </c>
      <c r="J96" s="539"/>
      <c r="K96" s="539"/>
      <c r="L96" s="543"/>
      <c r="M96" s="549"/>
      <c r="N96" s="549"/>
      <c r="O96" s="549"/>
      <c r="P96" s="549"/>
      <c r="Q96" s="539"/>
      <c r="R96" s="539"/>
      <c r="S96" s="59"/>
    </row>
    <row r="97" spans="1:19" s="14" customFormat="1" ht="35.25" customHeight="1">
      <c r="A97" s="543"/>
      <c r="B97" s="539"/>
      <c r="C97" s="539"/>
      <c r="D97" s="539"/>
      <c r="E97" s="539"/>
      <c r="F97" s="539"/>
      <c r="G97" s="539"/>
      <c r="H97" s="397" t="s">
        <v>69</v>
      </c>
      <c r="I97" s="397">
        <v>1</v>
      </c>
      <c r="J97" s="539"/>
      <c r="K97" s="539"/>
      <c r="L97" s="543"/>
      <c r="M97" s="549"/>
      <c r="N97" s="549"/>
      <c r="O97" s="549"/>
      <c r="P97" s="549"/>
      <c r="Q97" s="539"/>
      <c r="R97" s="539"/>
      <c r="S97" s="59"/>
    </row>
    <row r="98" spans="1:19" s="14" customFormat="1" ht="35.25" customHeight="1">
      <c r="A98" s="543">
        <v>41</v>
      </c>
      <c r="B98" s="539" t="s">
        <v>96</v>
      </c>
      <c r="C98" s="539" t="s">
        <v>32</v>
      </c>
      <c r="D98" s="539">
        <v>13</v>
      </c>
      <c r="E98" s="539" t="s">
        <v>2771</v>
      </c>
      <c r="F98" s="539" t="s">
        <v>2772</v>
      </c>
      <c r="G98" s="539" t="s">
        <v>2773</v>
      </c>
      <c r="H98" s="397" t="s">
        <v>2774</v>
      </c>
      <c r="I98" s="397">
        <v>10</v>
      </c>
      <c r="J98" s="539" t="s">
        <v>2775</v>
      </c>
      <c r="K98" s="539" t="s">
        <v>30</v>
      </c>
      <c r="L98" s="543" t="s">
        <v>51</v>
      </c>
      <c r="M98" s="549">
        <v>16845.64</v>
      </c>
      <c r="N98" s="549"/>
      <c r="O98" s="549">
        <v>8931.33</v>
      </c>
      <c r="P98" s="549"/>
      <c r="Q98" s="539" t="s">
        <v>2679</v>
      </c>
      <c r="R98" s="539" t="s">
        <v>5617</v>
      </c>
      <c r="S98" s="59"/>
    </row>
    <row r="99" spans="1:19" s="332" customFormat="1" ht="58.5" customHeight="1">
      <c r="A99" s="543"/>
      <c r="B99" s="539"/>
      <c r="C99" s="539"/>
      <c r="D99" s="539"/>
      <c r="E99" s="539"/>
      <c r="F99" s="539"/>
      <c r="G99" s="539"/>
      <c r="H99" s="397" t="s">
        <v>2776</v>
      </c>
      <c r="I99" s="57">
        <v>17000</v>
      </c>
      <c r="J99" s="539"/>
      <c r="K99" s="539"/>
      <c r="L99" s="543"/>
      <c r="M99" s="549"/>
      <c r="N99" s="549"/>
      <c r="O99" s="549"/>
      <c r="P99" s="549"/>
      <c r="Q99" s="539"/>
      <c r="R99" s="539"/>
      <c r="S99" s="41"/>
    </row>
    <row r="100" spans="1:19" s="332" customFormat="1" ht="36.75" customHeight="1">
      <c r="A100" s="539">
        <v>42</v>
      </c>
      <c r="B100" s="591" t="s">
        <v>96</v>
      </c>
      <c r="C100" s="539">
        <v>1</v>
      </c>
      <c r="D100" s="539">
        <v>6</v>
      </c>
      <c r="E100" s="591" t="s">
        <v>2777</v>
      </c>
      <c r="F100" s="539" t="s">
        <v>2778</v>
      </c>
      <c r="G100" s="543" t="s">
        <v>2595</v>
      </c>
      <c r="H100" s="84" t="s">
        <v>5618</v>
      </c>
      <c r="I100" s="491">
        <v>1</v>
      </c>
      <c r="J100" s="536" t="s">
        <v>2779</v>
      </c>
      <c r="K100" s="539"/>
      <c r="L100" s="536" t="s">
        <v>31</v>
      </c>
      <c r="M100" s="591"/>
      <c r="N100" s="544">
        <v>24000</v>
      </c>
      <c r="O100" s="539"/>
      <c r="P100" s="671">
        <v>24000</v>
      </c>
      <c r="Q100" s="539" t="s">
        <v>2597</v>
      </c>
      <c r="R100" s="536" t="s">
        <v>5619</v>
      </c>
      <c r="S100" s="41"/>
    </row>
    <row r="101" spans="1:19" s="332" customFormat="1" ht="37.5" customHeight="1">
      <c r="A101" s="539"/>
      <c r="B101" s="592"/>
      <c r="C101" s="539"/>
      <c r="D101" s="539"/>
      <c r="E101" s="592"/>
      <c r="F101" s="539"/>
      <c r="G101" s="543"/>
      <c r="H101" s="84" t="s">
        <v>5620</v>
      </c>
      <c r="I101" s="491">
        <v>7200</v>
      </c>
      <c r="J101" s="538"/>
      <c r="K101" s="539"/>
      <c r="L101" s="538"/>
      <c r="M101" s="592"/>
      <c r="N101" s="544"/>
      <c r="O101" s="539"/>
      <c r="P101" s="673"/>
      <c r="Q101" s="539"/>
      <c r="R101" s="538"/>
      <c r="S101" s="41"/>
    </row>
    <row r="102" spans="1:19" s="332" customFormat="1" ht="58.5" customHeight="1">
      <c r="A102" s="397">
        <v>43</v>
      </c>
      <c r="B102" s="397" t="s">
        <v>96</v>
      </c>
      <c r="C102" s="397">
        <v>3</v>
      </c>
      <c r="D102" s="397">
        <v>10</v>
      </c>
      <c r="E102" s="397" t="s">
        <v>2780</v>
      </c>
      <c r="F102" s="397" t="s">
        <v>2781</v>
      </c>
      <c r="G102" s="397" t="s">
        <v>2600</v>
      </c>
      <c r="H102" s="397" t="s">
        <v>82</v>
      </c>
      <c r="I102" s="397">
        <v>1</v>
      </c>
      <c r="J102" s="397" t="s">
        <v>2604</v>
      </c>
      <c r="K102" s="397"/>
      <c r="L102" s="397" t="s">
        <v>40</v>
      </c>
      <c r="M102" s="397"/>
      <c r="N102" s="399">
        <v>35000</v>
      </c>
      <c r="O102" s="397"/>
      <c r="P102" s="399">
        <v>35000</v>
      </c>
      <c r="Q102" s="397" t="s">
        <v>2597</v>
      </c>
      <c r="R102" s="397" t="s">
        <v>5592</v>
      </c>
    </row>
    <row r="103" spans="1:19" s="332" customFormat="1" ht="66.75" customHeight="1">
      <c r="A103" s="397">
        <v>44</v>
      </c>
      <c r="B103" s="397" t="s">
        <v>96</v>
      </c>
      <c r="C103" s="397">
        <v>2</v>
      </c>
      <c r="D103" s="397">
        <v>12</v>
      </c>
      <c r="E103" s="397" t="s">
        <v>2607</v>
      </c>
      <c r="F103" s="399" t="s">
        <v>2782</v>
      </c>
      <c r="G103" s="397" t="s">
        <v>1538</v>
      </c>
      <c r="H103" s="397" t="s">
        <v>69</v>
      </c>
      <c r="I103" s="397">
        <v>1</v>
      </c>
      <c r="J103" s="397" t="s">
        <v>2609</v>
      </c>
      <c r="K103" s="397"/>
      <c r="L103" s="397" t="s">
        <v>40</v>
      </c>
      <c r="M103" s="397"/>
      <c r="N103" s="399">
        <v>13000</v>
      </c>
      <c r="O103" s="397"/>
      <c r="P103" s="399">
        <v>13000</v>
      </c>
      <c r="Q103" s="397" t="s">
        <v>2597</v>
      </c>
      <c r="R103" s="397" t="s">
        <v>5592</v>
      </c>
    </row>
    <row r="104" spans="1:19" s="332" customFormat="1" ht="68.25" customHeight="1">
      <c r="A104" s="491">
        <v>45</v>
      </c>
      <c r="B104" s="491" t="s">
        <v>96</v>
      </c>
      <c r="C104" s="491">
        <v>5</v>
      </c>
      <c r="D104" s="491">
        <v>4</v>
      </c>
      <c r="E104" s="491" t="s">
        <v>2783</v>
      </c>
      <c r="F104" s="494" t="s">
        <v>2784</v>
      </c>
      <c r="G104" s="491" t="s">
        <v>2785</v>
      </c>
      <c r="H104" s="491" t="s">
        <v>500</v>
      </c>
      <c r="I104" s="491">
        <v>1</v>
      </c>
      <c r="J104" s="491" t="s">
        <v>871</v>
      </c>
      <c r="K104" s="491"/>
      <c r="L104" s="491" t="s">
        <v>42</v>
      </c>
      <c r="M104" s="491"/>
      <c r="N104" s="494">
        <v>58000</v>
      </c>
      <c r="O104" s="491"/>
      <c r="P104" s="494">
        <v>58000</v>
      </c>
      <c r="Q104" s="491" t="s">
        <v>2597</v>
      </c>
      <c r="R104" s="491" t="s">
        <v>5592</v>
      </c>
    </row>
    <row r="105" spans="1:19" s="332" customFormat="1" ht="75.75" customHeight="1">
      <c r="A105" s="491">
        <v>46</v>
      </c>
      <c r="B105" s="491" t="s">
        <v>96</v>
      </c>
      <c r="C105" s="491">
        <v>3</v>
      </c>
      <c r="D105" s="491">
        <v>10</v>
      </c>
      <c r="E105" s="491" t="s">
        <v>2786</v>
      </c>
      <c r="F105" s="494" t="s">
        <v>2787</v>
      </c>
      <c r="G105" s="491" t="s">
        <v>2600</v>
      </c>
      <c r="H105" s="491" t="s">
        <v>82</v>
      </c>
      <c r="I105" s="491">
        <v>1</v>
      </c>
      <c r="J105" s="491" t="s">
        <v>2788</v>
      </c>
      <c r="K105" s="491"/>
      <c r="L105" s="491" t="s">
        <v>135</v>
      </c>
      <c r="M105" s="491"/>
      <c r="N105" s="494">
        <v>29000</v>
      </c>
      <c r="O105" s="491"/>
      <c r="P105" s="494">
        <v>29000</v>
      </c>
      <c r="Q105" s="491" t="s">
        <v>2597</v>
      </c>
      <c r="R105" s="491" t="s">
        <v>5619</v>
      </c>
    </row>
    <row r="106" spans="1:19" s="332" customFormat="1" ht="87" customHeight="1">
      <c r="A106" s="397">
        <v>47</v>
      </c>
      <c r="B106" s="397" t="s">
        <v>96</v>
      </c>
      <c r="C106" s="397">
        <v>3</v>
      </c>
      <c r="D106" s="397">
        <v>10</v>
      </c>
      <c r="E106" s="397" t="s">
        <v>2613</v>
      </c>
      <c r="F106" s="399" t="s">
        <v>2614</v>
      </c>
      <c r="G106" s="397" t="s">
        <v>2615</v>
      </c>
      <c r="H106" s="397" t="s">
        <v>82</v>
      </c>
      <c r="I106" s="397">
        <v>1</v>
      </c>
      <c r="J106" s="397" t="s">
        <v>2789</v>
      </c>
      <c r="K106" s="397"/>
      <c r="L106" s="397" t="s">
        <v>135</v>
      </c>
      <c r="M106" s="397"/>
      <c r="N106" s="399">
        <v>61000</v>
      </c>
      <c r="O106" s="397"/>
      <c r="P106" s="399">
        <v>61000</v>
      </c>
      <c r="Q106" s="397" t="s">
        <v>2597</v>
      </c>
      <c r="R106" s="397" t="s">
        <v>5592</v>
      </c>
    </row>
    <row r="107" spans="1:19" s="332" customFormat="1" ht="93" customHeight="1">
      <c r="A107" s="491">
        <v>48</v>
      </c>
      <c r="B107" s="491" t="s">
        <v>96</v>
      </c>
      <c r="C107" s="491">
        <v>5</v>
      </c>
      <c r="D107" s="491">
        <v>4</v>
      </c>
      <c r="E107" s="491" t="s">
        <v>2790</v>
      </c>
      <c r="F107" s="494" t="s">
        <v>2791</v>
      </c>
      <c r="G107" s="491" t="s">
        <v>2792</v>
      </c>
      <c r="H107" s="491" t="s">
        <v>2793</v>
      </c>
      <c r="I107" s="491">
        <v>1</v>
      </c>
      <c r="J107" s="491" t="s">
        <v>871</v>
      </c>
      <c r="K107" s="491"/>
      <c r="L107" s="491" t="s">
        <v>42</v>
      </c>
      <c r="M107" s="491"/>
      <c r="N107" s="494">
        <v>9000</v>
      </c>
      <c r="O107" s="491"/>
      <c r="P107" s="494">
        <v>9000</v>
      </c>
      <c r="Q107" s="491" t="s">
        <v>2597</v>
      </c>
      <c r="R107" s="491" t="s">
        <v>5619</v>
      </c>
    </row>
    <row r="108" spans="1:19" s="332" customFormat="1" ht="90.75" customHeight="1">
      <c r="A108" s="491">
        <v>49</v>
      </c>
      <c r="B108" s="491" t="s">
        <v>96</v>
      </c>
      <c r="C108" s="491">
        <v>1</v>
      </c>
      <c r="D108" s="491">
        <v>9</v>
      </c>
      <c r="E108" s="491" t="s">
        <v>2794</v>
      </c>
      <c r="F108" s="494" t="s">
        <v>2795</v>
      </c>
      <c r="G108" s="491" t="s">
        <v>2796</v>
      </c>
      <c r="H108" s="491" t="s">
        <v>2797</v>
      </c>
      <c r="I108" s="491">
        <v>1</v>
      </c>
      <c r="J108" s="491" t="s">
        <v>2798</v>
      </c>
      <c r="K108" s="491"/>
      <c r="L108" s="491" t="s">
        <v>30</v>
      </c>
      <c r="M108" s="491"/>
      <c r="N108" s="494">
        <v>6000</v>
      </c>
      <c r="O108" s="491"/>
      <c r="P108" s="494">
        <v>6000</v>
      </c>
      <c r="Q108" s="491" t="s">
        <v>2597</v>
      </c>
      <c r="R108" s="491" t="s">
        <v>5592</v>
      </c>
    </row>
    <row r="109" spans="1:19" s="332" customFormat="1" ht="117.75" customHeight="1">
      <c r="A109" s="491">
        <v>50</v>
      </c>
      <c r="B109" s="491" t="s">
        <v>96</v>
      </c>
      <c r="C109" s="491">
        <v>3</v>
      </c>
      <c r="D109" s="491">
        <v>13</v>
      </c>
      <c r="E109" s="491" t="s">
        <v>2799</v>
      </c>
      <c r="F109" s="494" t="s">
        <v>2800</v>
      </c>
      <c r="G109" s="491" t="s">
        <v>2801</v>
      </c>
      <c r="H109" s="491" t="s">
        <v>2802</v>
      </c>
      <c r="I109" s="491">
        <v>2</v>
      </c>
      <c r="J109" s="491" t="s">
        <v>2803</v>
      </c>
      <c r="K109" s="491"/>
      <c r="L109" s="491" t="s">
        <v>31</v>
      </c>
      <c r="M109" s="491"/>
      <c r="N109" s="494">
        <v>28000</v>
      </c>
      <c r="O109" s="491"/>
      <c r="P109" s="494">
        <v>28000</v>
      </c>
      <c r="Q109" s="491" t="s">
        <v>2597</v>
      </c>
      <c r="R109" s="491" t="s">
        <v>5592</v>
      </c>
    </row>
    <row r="110" spans="1:19" s="332" customFormat="1" ht="123" customHeight="1">
      <c r="A110" s="491">
        <v>51</v>
      </c>
      <c r="B110" s="491" t="s">
        <v>96</v>
      </c>
      <c r="C110" s="491">
        <v>1</v>
      </c>
      <c r="D110" s="491">
        <v>13</v>
      </c>
      <c r="E110" s="491" t="s">
        <v>2805</v>
      </c>
      <c r="F110" s="494" t="s">
        <v>2806</v>
      </c>
      <c r="G110" s="491" t="s">
        <v>2807</v>
      </c>
      <c r="H110" s="491" t="s">
        <v>69</v>
      </c>
      <c r="I110" s="491">
        <v>1</v>
      </c>
      <c r="J110" s="491" t="s">
        <v>2808</v>
      </c>
      <c r="K110" s="491"/>
      <c r="L110" s="491" t="s">
        <v>42</v>
      </c>
      <c r="M110" s="491"/>
      <c r="N110" s="494">
        <v>18000</v>
      </c>
      <c r="O110" s="491"/>
      <c r="P110" s="494">
        <v>18000</v>
      </c>
      <c r="Q110" s="491" t="s">
        <v>2597</v>
      </c>
      <c r="R110" s="491" t="s">
        <v>5619</v>
      </c>
    </row>
    <row r="111" spans="1:19" s="332" customFormat="1" ht="98.25" customHeight="1">
      <c r="A111" s="491">
        <v>52</v>
      </c>
      <c r="B111" s="491" t="s">
        <v>96</v>
      </c>
      <c r="C111" s="491">
        <v>5</v>
      </c>
      <c r="D111" s="491">
        <v>11</v>
      </c>
      <c r="E111" s="491" t="s">
        <v>2809</v>
      </c>
      <c r="F111" s="491" t="s">
        <v>2630</v>
      </c>
      <c r="G111" s="491" t="s">
        <v>2810</v>
      </c>
      <c r="H111" s="491" t="s">
        <v>889</v>
      </c>
      <c r="I111" s="491">
        <v>3</v>
      </c>
      <c r="J111" s="491" t="s">
        <v>2811</v>
      </c>
      <c r="K111" s="491"/>
      <c r="L111" s="491" t="s">
        <v>31</v>
      </c>
      <c r="M111" s="491"/>
      <c r="N111" s="494">
        <v>7000</v>
      </c>
      <c r="O111" s="491"/>
      <c r="P111" s="494">
        <v>7000</v>
      </c>
      <c r="Q111" s="491" t="s">
        <v>2597</v>
      </c>
      <c r="R111" s="491" t="s">
        <v>5619</v>
      </c>
    </row>
    <row r="112" spans="1:19" s="332" customFormat="1" ht="27" customHeight="1">
      <c r="A112" s="539">
        <v>53</v>
      </c>
      <c r="B112" s="539" t="s">
        <v>40</v>
      </c>
      <c r="C112" s="591" t="s">
        <v>2812</v>
      </c>
      <c r="D112" s="536">
        <v>6</v>
      </c>
      <c r="E112" s="591" t="s">
        <v>2813</v>
      </c>
      <c r="F112" s="539" t="s">
        <v>2814</v>
      </c>
      <c r="G112" s="591" t="s">
        <v>2815</v>
      </c>
      <c r="H112" s="491" t="s">
        <v>1064</v>
      </c>
      <c r="I112" s="491">
        <v>1</v>
      </c>
      <c r="J112" s="591" t="s">
        <v>2816</v>
      </c>
      <c r="K112" s="539"/>
      <c r="L112" s="591" t="s">
        <v>2196</v>
      </c>
      <c r="M112" s="539"/>
      <c r="N112" s="540">
        <v>16053.53</v>
      </c>
      <c r="O112" s="591"/>
      <c r="P112" s="544">
        <v>16053.53</v>
      </c>
      <c r="Q112" s="539" t="s">
        <v>2817</v>
      </c>
      <c r="R112" s="539" t="s">
        <v>5621</v>
      </c>
    </row>
    <row r="113" spans="1:18" s="332" customFormat="1" ht="30">
      <c r="A113" s="539"/>
      <c r="B113" s="539"/>
      <c r="C113" s="593"/>
      <c r="D113" s="537"/>
      <c r="E113" s="593"/>
      <c r="F113" s="539"/>
      <c r="G113" s="593"/>
      <c r="H113" s="491" t="s">
        <v>5622</v>
      </c>
      <c r="I113" s="491">
        <v>25</v>
      </c>
      <c r="J113" s="593"/>
      <c r="K113" s="539"/>
      <c r="L113" s="593"/>
      <c r="M113" s="539"/>
      <c r="N113" s="541"/>
      <c r="O113" s="593"/>
      <c r="P113" s="544"/>
      <c r="Q113" s="539"/>
      <c r="R113" s="539"/>
    </row>
    <row r="114" spans="1:18" s="332" customFormat="1">
      <c r="A114" s="539"/>
      <c r="B114" s="539"/>
      <c r="C114" s="593"/>
      <c r="D114" s="537"/>
      <c r="E114" s="593"/>
      <c r="F114" s="539"/>
      <c r="G114" s="593"/>
      <c r="H114" s="491" t="s">
        <v>5623</v>
      </c>
      <c r="I114" s="491">
        <v>1</v>
      </c>
      <c r="J114" s="593"/>
      <c r="K114" s="539"/>
      <c r="L114" s="593"/>
      <c r="M114" s="539"/>
      <c r="N114" s="541"/>
      <c r="O114" s="593"/>
      <c r="P114" s="544"/>
      <c r="Q114" s="539"/>
      <c r="R114" s="539"/>
    </row>
    <row r="115" spans="1:18" s="332" customFormat="1">
      <c r="A115" s="539"/>
      <c r="B115" s="539"/>
      <c r="C115" s="593"/>
      <c r="D115" s="537"/>
      <c r="E115" s="593"/>
      <c r="F115" s="539"/>
      <c r="G115" s="593"/>
      <c r="H115" s="491" t="s">
        <v>5624</v>
      </c>
      <c r="I115" s="491">
        <v>15</v>
      </c>
      <c r="J115" s="593"/>
      <c r="K115" s="539"/>
      <c r="L115" s="593"/>
      <c r="M115" s="539"/>
      <c r="N115" s="541"/>
      <c r="O115" s="593"/>
      <c r="P115" s="544"/>
      <c r="Q115" s="539"/>
      <c r="R115" s="539"/>
    </row>
    <row r="116" spans="1:18" s="332" customFormat="1" ht="42" customHeight="1">
      <c r="A116" s="539"/>
      <c r="B116" s="539"/>
      <c r="C116" s="593"/>
      <c r="D116" s="537"/>
      <c r="E116" s="593"/>
      <c r="F116" s="539"/>
      <c r="G116" s="593"/>
      <c r="H116" s="491" t="s">
        <v>5625</v>
      </c>
      <c r="I116" s="491">
        <v>1</v>
      </c>
      <c r="J116" s="593"/>
      <c r="K116" s="539"/>
      <c r="L116" s="593"/>
      <c r="M116" s="539"/>
      <c r="N116" s="541"/>
      <c r="O116" s="593"/>
      <c r="P116" s="544"/>
      <c r="Q116" s="539"/>
      <c r="R116" s="539"/>
    </row>
    <row r="117" spans="1:18" s="332" customFormat="1" ht="53.25" customHeight="1">
      <c r="A117" s="539"/>
      <c r="B117" s="539"/>
      <c r="C117" s="593"/>
      <c r="D117" s="537"/>
      <c r="E117" s="593"/>
      <c r="F117" s="539"/>
      <c r="G117" s="593"/>
      <c r="H117" s="491" t="s">
        <v>5626</v>
      </c>
      <c r="I117" s="491">
        <v>25</v>
      </c>
      <c r="J117" s="593"/>
      <c r="K117" s="539"/>
      <c r="L117" s="593"/>
      <c r="M117" s="539"/>
      <c r="N117" s="541"/>
      <c r="O117" s="593"/>
      <c r="P117" s="544"/>
      <c r="Q117" s="539"/>
      <c r="R117" s="539"/>
    </row>
    <row r="118" spans="1:18" s="332" customFormat="1">
      <c r="A118" s="539"/>
      <c r="B118" s="539"/>
      <c r="C118" s="593"/>
      <c r="D118" s="537"/>
      <c r="E118" s="593"/>
      <c r="F118" s="539"/>
      <c r="G118" s="593"/>
      <c r="H118" s="491" t="s">
        <v>5627</v>
      </c>
      <c r="I118" s="491">
        <v>1</v>
      </c>
      <c r="J118" s="593"/>
      <c r="K118" s="539"/>
      <c r="L118" s="593"/>
      <c r="M118" s="539"/>
      <c r="N118" s="541"/>
      <c r="O118" s="593"/>
      <c r="P118" s="544"/>
      <c r="Q118" s="539"/>
      <c r="R118" s="539"/>
    </row>
    <row r="119" spans="1:18" s="332" customFormat="1">
      <c r="A119" s="539"/>
      <c r="B119" s="539"/>
      <c r="C119" s="592"/>
      <c r="D119" s="538"/>
      <c r="E119" s="592"/>
      <c r="F119" s="539"/>
      <c r="G119" s="592"/>
      <c r="H119" s="491" t="s">
        <v>5628</v>
      </c>
      <c r="I119" s="491">
        <v>15</v>
      </c>
      <c r="J119" s="592"/>
      <c r="K119" s="539"/>
      <c r="L119" s="592"/>
      <c r="M119" s="539"/>
      <c r="N119" s="542"/>
      <c r="O119" s="592"/>
      <c r="P119" s="544"/>
      <c r="Q119" s="539"/>
      <c r="R119" s="539"/>
    </row>
    <row r="120" spans="1:18" s="332" customFormat="1" ht="47.25" customHeight="1">
      <c r="A120" s="539">
        <v>54</v>
      </c>
      <c r="B120" s="591" t="s">
        <v>41</v>
      </c>
      <c r="C120" s="539" t="s">
        <v>2812</v>
      </c>
      <c r="D120" s="539">
        <v>6</v>
      </c>
      <c r="E120" s="591" t="s">
        <v>2818</v>
      </c>
      <c r="F120" s="539" t="s">
        <v>2819</v>
      </c>
      <c r="G120" s="539" t="s">
        <v>1069</v>
      </c>
      <c r="H120" s="491" t="s">
        <v>5629</v>
      </c>
      <c r="I120" s="84">
        <v>1</v>
      </c>
      <c r="J120" s="536" t="s">
        <v>2820</v>
      </c>
      <c r="K120" s="591"/>
      <c r="L120" s="539" t="s">
        <v>2196</v>
      </c>
      <c r="M120" s="591"/>
      <c r="N120" s="544">
        <v>5741.79</v>
      </c>
      <c r="O120" s="539"/>
      <c r="P120" s="671">
        <v>5741.79</v>
      </c>
      <c r="Q120" s="539" t="s">
        <v>2821</v>
      </c>
      <c r="R120" s="539" t="s">
        <v>5607</v>
      </c>
    </row>
    <row r="121" spans="1:18" s="332" customFormat="1" ht="40.5" customHeight="1">
      <c r="A121" s="539"/>
      <c r="B121" s="593"/>
      <c r="C121" s="539"/>
      <c r="D121" s="539"/>
      <c r="E121" s="593"/>
      <c r="F121" s="539"/>
      <c r="G121" s="539"/>
      <c r="H121" s="491" t="s">
        <v>5630</v>
      </c>
      <c r="I121" s="84">
        <v>58</v>
      </c>
      <c r="J121" s="537"/>
      <c r="K121" s="593"/>
      <c r="L121" s="539"/>
      <c r="M121" s="593"/>
      <c r="N121" s="544"/>
      <c r="O121" s="539"/>
      <c r="P121" s="672"/>
      <c r="Q121" s="539"/>
      <c r="R121" s="539"/>
    </row>
    <row r="122" spans="1:18" s="332" customFormat="1" ht="30" customHeight="1">
      <c r="A122" s="539"/>
      <c r="B122" s="593"/>
      <c r="C122" s="539"/>
      <c r="D122" s="539"/>
      <c r="E122" s="593"/>
      <c r="F122" s="539"/>
      <c r="G122" s="539"/>
      <c r="H122" s="491" t="s">
        <v>5631</v>
      </c>
      <c r="I122" s="84" t="s">
        <v>3183</v>
      </c>
      <c r="J122" s="537"/>
      <c r="K122" s="593"/>
      <c r="L122" s="539"/>
      <c r="M122" s="593"/>
      <c r="N122" s="544"/>
      <c r="O122" s="539"/>
      <c r="P122" s="672"/>
      <c r="Q122" s="539"/>
      <c r="R122" s="539"/>
    </row>
    <row r="123" spans="1:18" s="332" customFormat="1" ht="34.5" customHeight="1">
      <c r="A123" s="539"/>
      <c r="B123" s="593"/>
      <c r="C123" s="539"/>
      <c r="D123" s="539"/>
      <c r="E123" s="593"/>
      <c r="F123" s="539"/>
      <c r="G123" s="539"/>
      <c r="H123" s="491" t="s">
        <v>5632</v>
      </c>
      <c r="I123" s="84">
        <v>2</v>
      </c>
      <c r="J123" s="537"/>
      <c r="K123" s="593"/>
      <c r="L123" s="539"/>
      <c r="M123" s="593"/>
      <c r="N123" s="544"/>
      <c r="O123" s="539"/>
      <c r="P123" s="672"/>
      <c r="Q123" s="539"/>
      <c r="R123" s="539"/>
    </row>
    <row r="124" spans="1:18" s="332" customFormat="1" ht="34.5" customHeight="1">
      <c r="A124" s="539"/>
      <c r="B124" s="592"/>
      <c r="C124" s="539"/>
      <c r="D124" s="539"/>
      <c r="E124" s="592"/>
      <c r="F124" s="539"/>
      <c r="G124" s="539"/>
      <c r="H124" s="491" t="s">
        <v>5628</v>
      </c>
      <c r="I124" s="84">
        <v>2</v>
      </c>
      <c r="J124" s="538"/>
      <c r="K124" s="592"/>
      <c r="L124" s="539"/>
      <c r="M124" s="592"/>
      <c r="N124" s="544"/>
      <c r="O124" s="539"/>
      <c r="P124" s="673"/>
      <c r="Q124" s="539"/>
      <c r="R124" s="539"/>
    </row>
    <row r="125" spans="1:18" s="332" customFormat="1" ht="43.5" customHeight="1">
      <c r="A125" s="539">
        <v>55</v>
      </c>
      <c r="B125" s="536" t="s">
        <v>135</v>
      </c>
      <c r="C125" s="684" t="s">
        <v>2822</v>
      </c>
      <c r="D125" s="536">
        <v>9</v>
      </c>
      <c r="E125" s="536" t="s">
        <v>2689</v>
      </c>
      <c r="F125" s="536" t="s">
        <v>2823</v>
      </c>
      <c r="G125" s="536" t="s">
        <v>1036</v>
      </c>
      <c r="H125" s="491" t="s">
        <v>1058</v>
      </c>
      <c r="I125" s="491">
        <v>1</v>
      </c>
      <c r="J125" s="536" t="s">
        <v>2824</v>
      </c>
      <c r="K125" s="536"/>
      <c r="L125" s="536" t="s">
        <v>2825</v>
      </c>
      <c r="M125" s="536"/>
      <c r="N125" s="540">
        <v>37882.26</v>
      </c>
      <c r="O125" s="536"/>
      <c r="P125" s="540">
        <v>35375.08</v>
      </c>
      <c r="Q125" s="536" t="s">
        <v>2693</v>
      </c>
      <c r="R125" s="536" t="s">
        <v>5633</v>
      </c>
    </row>
    <row r="126" spans="1:18" s="332" customFormat="1" ht="33.75" customHeight="1">
      <c r="A126" s="539"/>
      <c r="B126" s="537"/>
      <c r="C126" s="685"/>
      <c r="D126" s="537"/>
      <c r="E126" s="537"/>
      <c r="F126" s="537"/>
      <c r="G126" s="537"/>
      <c r="H126" s="491" t="s">
        <v>1125</v>
      </c>
      <c r="I126" s="491">
        <v>26</v>
      </c>
      <c r="J126" s="537"/>
      <c r="K126" s="537"/>
      <c r="L126" s="537"/>
      <c r="M126" s="537"/>
      <c r="N126" s="541"/>
      <c r="O126" s="537"/>
      <c r="P126" s="541"/>
      <c r="Q126" s="537"/>
      <c r="R126" s="537"/>
    </row>
    <row r="127" spans="1:18" s="332" customFormat="1" ht="45" customHeight="1">
      <c r="A127" s="539"/>
      <c r="B127" s="537"/>
      <c r="C127" s="685"/>
      <c r="D127" s="537"/>
      <c r="E127" s="537"/>
      <c r="F127" s="537"/>
      <c r="G127" s="537"/>
      <c r="H127" s="491" t="s">
        <v>5634</v>
      </c>
      <c r="I127" s="491">
        <v>3500</v>
      </c>
      <c r="J127" s="537"/>
      <c r="K127" s="537"/>
      <c r="L127" s="537"/>
      <c r="M127" s="537"/>
      <c r="N127" s="541"/>
      <c r="O127" s="537"/>
      <c r="P127" s="541"/>
      <c r="Q127" s="537"/>
      <c r="R127" s="537"/>
    </row>
    <row r="128" spans="1:18" s="332" customFormat="1" ht="40.5" customHeight="1">
      <c r="A128" s="539"/>
      <c r="B128" s="538"/>
      <c r="C128" s="686"/>
      <c r="D128" s="538"/>
      <c r="E128" s="538"/>
      <c r="F128" s="538"/>
      <c r="G128" s="538"/>
      <c r="H128" s="491" t="s">
        <v>4581</v>
      </c>
      <c r="I128" s="491">
        <v>7500</v>
      </c>
      <c r="J128" s="538"/>
      <c r="K128" s="538"/>
      <c r="L128" s="538"/>
      <c r="M128" s="538"/>
      <c r="N128" s="542"/>
      <c r="O128" s="538"/>
      <c r="P128" s="542"/>
      <c r="Q128" s="538"/>
      <c r="R128" s="538"/>
    </row>
    <row r="129" spans="1:18" s="332" customFormat="1" ht="45" customHeight="1">
      <c r="A129" s="539">
        <v>56</v>
      </c>
      <c r="B129" s="591" t="s">
        <v>135</v>
      </c>
      <c r="C129" s="683" t="s">
        <v>2822</v>
      </c>
      <c r="D129" s="591">
        <v>9</v>
      </c>
      <c r="E129" s="539" t="s">
        <v>2826</v>
      </c>
      <c r="F129" s="539" t="s">
        <v>2827</v>
      </c>
      <c r="G129" s="591" t="s">
        <v>637</v>
      </c>
      <c r="H129" s="491" t="s">
        <v>1064</v>
      </c>
      <c r="I129" s="518">
        <v>1</v>
      </c>
      <c r="J129" s="536" t="s">
        <v>2828</v>
      </c>
      <c r="K129" s="591"/>
      <c r="L129" s="539" t="s">
        <v>2227</v>
      </c>
      <c r="M129" s="591"/>
      <c r="N129" s="544">
        <v>12977.25</v>
      </c>
      <c r="O129" s="591"/>
      <c r="P129" s="544">
        <v>12977.25</v>
      </c>
      <c r="Q129" s="591" t="s">
        <v>2829</v>
      </c>
      <c r="R129" s="539" t="s">
        <v>5635</v>
      </c>
    </row>
    <row r="130" spans="1:18" s="332" customFormat="1" ht="39" customHeight="1">
      <c r="A130" s="539"/>
      <c r="B130" s="592"/>
      <c r="C130" s="683"/>
      <c r="D130" s="592"/>
      <c r="E130" s="539"/>
      <c r="F130" s="539"/>
      <c r="G130" s="592"/>
      <c r="H130" s="491" t="s">
        <v>1066</v>
      </c>
      <c r="I130" s="519">
        <v>50</v>
      </c>
      <c r="J130" s="538"/>
      <c r="K130" s="592"/>
      <c r="L130" s="539"/>
      <c r="M130" s="592"/>
      <c r="N130" s="544"/>
      <c r="O130" s="592"/>
      <c r="P130" s="544"/>
      <c r="Q130" s="592"/>
      <c r="R130" s="539"/>
    </row>
    <row r="131" spans="1:18" s="332" customFormat="1" ht="47.25" customHeight="1">
      <c r="A131" s="539">
        <v>57</v>
      </c>
      <c r="B131" s="536" t="s">
        <v>96</v>
      </c>
      <c r="C131" s="683" t="s">
        <v>2822</v>
      </c>
      <c r="D131" s="536">
        <v>9</v>
      </c>
      <c r="E131" s="539" t="s">
        <v>2830</v>
      </c>
      <c r="F131" s="536" t="s">
        <v>2831</v>
      </c>
      <c r="G131" s="539" t="s">
        <v>2832</v>
      </c>
      <c r="H131" s="84" t="s">
        <v>5636</v>
      </c>
      <c r="I131" s="57">
        <v>1</v>
      </c>
      <c r="J131" s="539" t="s">
        <v>2833</v>
      </c>
      <c r="K131" s="536"/>
      <c r="L131" s="591" t="s">
        <v>191</v>
      </c>
      <c r="M131" s="539"/>
      <c r="N131" s="544">
        <v>5436.6</v>
      </c>
      <c r="O131" s="539"/>
      <c r="P131" s="544">
        <v>5436.6</v>
      </c>
      <c r="Q131" s="591" t="s">
        <v>2829</v>
      </c>
      <c r="R131" s="539" t="s">
        <v>5635</v>
      </c>
    </row>
    <row r="132" spans="1:18" s="332" customFormat="1" ht="24" customHeight="1">
      <c r="A132" s="539"/>
      <c r="B132" s="537"/>
      <c r="C132" s="683"/>
      <c r="D132" s="537"/>
      <c r="E132" s="539"/>
      <c r="F132" s="537"/>
      <c r="G132" s="539"/>
      <c r="H132" s="84" t="s">
        <v>5637</v>
      </c>
      <c r="I132" s="57">
        <v>20</v>
      </c>
      <c r="J132" s="539"/>
      <c r="K132" s="537"/>
      <c r="L132" s="593"/>
      <c r="M132" s="539"/>
      <c r="N132" s="544"/>
      <c r="O132" s="539"/>
      <c r="P132" s="544"/>
      <c r="Q132" s="593"/>
      <c r="R132" s="539"/>
    </row>
    <row r="133" spans="1:18" s="332" customFormat="1" ht="30.75" customHeight="1">
      <c r="A133" s="539"/>
      <c r="B133" s="537"/>
      <c r="C133" s="683"/>
      <c r="D133" s="537"/>
      <c r="E133" s="539"/>
      <c r="F133" s="537"/>
      <c r="G133" s="539"/>
      <c r="H133" s="491" t="s">
        <v>5638</v>
      </c>
      <c r="I133" s="57">
        <v>0</v>
      </c>
      <c r="J133" s="539"/>
      <c r="K133" s="537"/>
      <c r="L133" s="593"/>
      <c r="M133" s="539"/>
      <c r="N133" s="544"/>
      <c r="O133" s="539"/>
      <c r="P133" s="544"/>
      <c r="Q133" s="593"/>
      <c r="R133" s="539"/>
    </row>
    <row r="134" spans="1:18" s="332" customFormat="1" ht="27.75" customHeight="1">
      <c r="A134" s="539"/>
      <c r="B134" s="537"/>
      <c r="C134" s="683"/>
      <c r="D134" s="537"/>
      <c r="E134" s="539"/>
      <c r="F134" s="537"/>
      <c r="G134" s="539"/>
      <c r="H134" s="490" t="s">
        <v>5639</v>
      </c>
      <c r="I134" s="57">
        <v>0</v>
      </c>
      <c r="J134" s="539"/>
      <c r="K134" s="537"/>
      <c r="L134" s="593"/>
      <c r="M134" s="539"/>
      <c r="N134" s="544"/>
      <c r="O134" s="539"/>
      <c r="P134" s="544"/>
      <c r="Q134" s="593"/>
      <c r="R134" s="539"/>
    </row>
    <row r="135" spans="1:18" s="332" customFormat="1" ht="30" customHeight="1">
      <c r="A135" s="539"/>
      <c r="B135" s="537"/>
      <c r="C135" s="683"/>
      <c r="D135" s="537"/>
      <c r="E135" s="539"/>
      <c r="F135" s="537"/>
      <c r="G135" s="539"/>
      <c r="H135" s="84" t="s">
        <v>1125</v>
      </c>
      <c r="I135" s="57">
        <v>15</v>
      </c>
      <c r="J135" s="539"/>
      <c r="K135" s="537"/>
      <c r="L135" s="593"/>
      <c r="M135" s="539"/>
      <c r="N135" s="544"/>
      <c r="O135" s="539"/>
      <c r="P135" s="544"/>
      <c r="Q135" s="593"/>
      <c r="R135" s="539"/>
    </row>
    <row r="136" spans="1:18" s="332" customFormat="1" ht="24.75" customHeight="1">
      <c r="A136" s="539"/>
      <c r="B136" s="537"/>
      <c r="C136" s="683"/>
      <c r="D136" s="537"/>
      <c r="E136" s="539"/>
      <c r="F136" s="537"/>
      <c r="G136" s="539"/>
      <c r="H136" s="84" t="s">
        <v>1048</v>
      </c>
      <c r="I136" s="57">
        <v>1</v>
      </c>
      <c r="J136" s="539"/>
      <c r="K136" s="537"/>
      <c r="L136" s="593"/>
      <c r="M136" s="539"/>
      <c r="N136" s="544"/>
      <c r="O136" s="539"/>
      <c r="P136" s="544"/>
      <c r="Q136" s="593"/>
      <c r="R136" s="539"/>
    </row>
    <row r="137" spans="1:18" s="332" customFormat="1" ht="22.5" customHeight="1">
      <c r="A137" s="539"/>
      <c r="B137" s="538"/>
      <c r="C137" s="683"/>
      <c r="D137" s="538"/>
      <c r="E137" s="539"/>
      <c r="F137" s="538"/>
      <c r="G137" s="539"/>
      <c r="H137" s="491" t="s">
        <v>55</v>
      </c>
      <c r="I137" s="57">
        <v>3000</v>
      </c>
      <c r="J137" s="539"/>
      <c r="K137" s="538"/>
      <c r="L137" s="592"/>
      <c r="M137" s="539"/>
      <c r="N137" s="544"/>
      <c r="O137" s="539"/>
      <c r="P137" s="544"/>
      <c r="Q137" s="592"/>
      <c r="R137" s="539"/>
    </row>
    <row r="138" spans="1:18" s="332" customFormat="1" ht="47.25" customHeight="1">
      <c r="A138" s="539">
        <v>58</v>
      </c>
      <c r="B138" s="591" t="s">
        <v>135</v>
      </c>
      <c r="C138" s="683" t="s">
        <v>2822</v>
      </c>
      <c r="D138" s="539">
        <v>9</v>
      </c>
      <c r="E138" s="539" t="s">
        <v>2834</v>
      </c>
      <c r="F138" s="539" t="s">
        <v>2835</v>
      </c>
      <c r="G138" s="539" t="s">
        <v>2836</v>
      </c>
      <c r="H138" s="84" t="s">
        <v>5636</v>
      </c>
      <c r="I138" s="57">
        <v>5</v>
      </c>
      <c r="J138" s="591" t="s">
        <v>2837</v>
      </c>
      <c r="K138" s="539"/>
      <c r="L138" s="539" t="s">
        <v>2196</v>
      </c>
      <c r="M138" s="539"/>
      <c r="N138" s="544">
        <v>21870</v>
      </c>
      <c r="O138" s="539"/>
      <c r="P138" s="544">
        <v>21870</v>
      </c>
      <c r="Q138" s="539" t="s">
        <v>2829</v>
      </c>
      <c r="R138" s="536" t="s">
        <v>5635</v>
      </c>
    </row>
    <row r="139" spans="1:18" s="332" customFormat="1" ht="42.75" customHeight="1">
      <c r="A139" s="539"/>
      <c r="B139" s="592"/>
      <c r="C139" s="683"/>
      <c r="D139" s="539"/>
      <c r="E139" s="539"/>
      <c r="F139" s="539"/>
      <c r="G139" s="539"/>
      <c r="H139" s="84" t="s">
        <v>5640</v>
      </c>
      <c r="I139" s="57">
        <v>250</v>
      </c>
      <c r="J139" s="592"/>
      <c r="K139" s="539"/>
      <c r="L139" s="539"/>
      <c r="M139" s="539"/>
      <c r="N139" s="544"/>
      <c r="O139" s="539"/>
      <c r="P139" s="544"/>
      <c r="Q139" s="539"/>
      <c r="R139" s="538"/>
    </row>
    <row r="140" spans="1:18" s="332" customFormat="1" ht="33.75" customHeight="1">
      <c r="A140" s="539">
        <v>59</v>
      </c>
      <c r="B140" s="591" t="s">
        <v>135</v>
      </c>
      <c r="C140" s="539" t="s">
        <v>2822</v>
      </c>
      <c r="D140" s="591">
        <v>9</v>
      </c>
      <c r="E140" s="539" t="s">
        <v>2838</v>
      </c>
      <c r="F140" s="591" t="s">
        <v>2839</v>
      </c>
      <c r="G140" s="539" t="s">
        <v>2840</v>
      </c>
      <c r="H140" s="491" t="s">
        <v>5642</v>
      </c>
      <c r="I140" s="491">
        <v>1</v>
      </c>
      <c r="J140" s="591" t="s">
        <v>2841</v>
      </c>
      <c r="K140" s="539"/>
      <c r="L140" s="591" t="s">
        <v>2227</v>
      </c>
      <c r="M140" s="539"/>
      <c r="N140" s="544">
        <v>14085.55</v>
      </c>
      <c r="O140" s="591"/>
      <c r="P140" s="544">
        <v>14085.55</v>
      </c>
      <c r="Q140" s="591" t="s">
        <v>2842</v>
      </c>
      <c r="R140" s="539" t="s">
        <v>5641</v>
      </c>
    </row>
    <row r="141" spans="1:18" s="332" customFormat="1" ht="27.75" customHeight="1">
      <c r="A141" s="539"/>
      <c r="B141" s="593"/>
      <c r="C141" s="539"/>
      <c r="D141" s="593"/>
      <c r="E141" s="539"/>
      <c r="F141" s="593"/>
      <c r="G141" s="539"/>
      <c r="H141" s="491" t="s">
        <v>55</v>
      </c>
      <c r="I141" s="491">
        <v>107</v>
      </c>
      <c r="J141" s="593"/>
      <c r="K141" s="539"/>
      <c r="L141" s="593"/>
      <c r="M141" s="539"/>
      <c r="N141" s="544"/>
      <c r="O141" s="593"/>
      <c r="P141" s="544"/>
      <c r="Q141" s="593"/>
      <c r="R141" s="539"/>
    </row>
    <row r="142" spans="1:18" s="332" customFormat="1" ht="33.75" customHeight="1">
      <c r="A142" s="539"/>
      <c r="B142" s="593"/>
      <c r="C142" s="539"/>
      <c r="D142" s="593"/>
      <c r="E142" s="539"/>
      <c r="F142" s="593"/>
      <c r="G142" s="539"/>
      <c r="H142" s="491" t="s">
        <v>5631</v>
      </c>
      <c r="I142" s="491">
        <v>15</v>
      </c>
      <c r="J142" s="593"/>
      <c r="K142" s="539"/>
      <c r="L142" s="593"/>
      <c r="M142" s="539"/>
      <c r="N142" s="544"/>
      <c r="O142" s="593"/>
      <c r="P142" s="544"/>
      <c r="Q142" s="593"/>
      <c r="R142" s="539"/>
    </row>
    <row r="143" spans="1:18" s="332" customFormat="1" ht="29.25" customHeight="1">
      <c r="A143" s="539"/>
      <c r="B143" s="593"/>
      <c r="C143" s="539"/>
      <c r="D143" s="593"/>
      <c r="E143" s="539"/>
      <c r="F143" s="593"/>
      <c r="G143" s="539"/>
      <c r="H143" s="491" t="s">
        <v>5638</v>
      </c>
      <c r="I143" s="491">
        <v>0</v>
      </c>
      <c r="J143" s="593"/>
      <c r="K143" s="539"/>
      <c r="L143" s="593"/>
      <c r="M143" s="539"/>
      <c r="N143" s="544"/>
      <c r="O143" s="593"/>
      <c r="P143" s="544"/>
      <c r="Q143" s="593"/>
      <c r="R143" s="539"/>
    </row>
    <row r="144" spans="1:18" s="332" customFormat="1" ht="30" customHeight="1">
      <c r="A144" s="539"/>
      <c r="B144" s="593"/>
      <c r="C144" s="539"/>
      <c r="D144" s="593"/>
      <c r="E144" s="539"/>
      <c r="F144" s="593"/>
      <c r="G144" s="539"/>
      <c r="H144" s="491" t="s">
        <v>5628</v>
      </c>
      <c r="I144" s="491">
        <v>1</v>
      </c>
      <c r="J144" s="593"/>
      <c r="K144" s="539"/>
      <c r="L144" s="593"/>
      <c r="M144" s="539"/>
      <c r="N144" s="544"/>
      <c r="O144" s="593"/>
      <c r="P144" s="544"/>
      <c r="Q144" s="593"/>
      <c r="R144" s="539"/>
    </row>
    <row r="145" spans="1:18" s="332" customFormat="1" ht="35.25" customHeight="1">
      <c r="A145" s="539"/>
      <c r="B145" s="593"/>
      <c r="C145" s="539"/>
      <c r="D145" s="593"/>
      <c r="E145" s="539"/>
      <c r="F145" s="593"/>
      <c r="G145" s="539"/>
      <c r="H145" s="491" t="s">
        <v>5643</v>
      </c>
      <c r="I145" s="491">
        <v>2000</v>
      </c>
      <c r="J145" s="593"/>
      <c r="K145" s="539"/>
      <c r="L145" s="593"/>
      <c r="M145" s="539"/>
      <c r="N145" s="544"/>
      <c r="O145" s="593"/>
      <c r="P145" s="544"/>
      <c r="Q145" s="593"/>
      <c r="R145" s="539"/>
    </row>
    <row r="146" spans="1:18" s="332" customFormat="1" ht="30">
      <c r="A146" s="539"/>
      <c r="B146" s="593"/>
      <c r="C146" s="539"/>
      <c r="D146" s="593"/>
      <c r="E146" s="539"/>
      <c r="F146" s="593"/>
      <c r="G146" s="539"/>
      <c r="H146" s="491" t="s">
        <v>5644</v>
      </c>
      <c r="I146" s="491">
        <v>300</v>
      </c>
      <c r="J146" s="593"/>
      <c r="K146" s="539"/>
      <c r="L146" s="593"/>
      <c r="M146" s="539"/>
      <c r="N146" s="544"/>
      <c r="O146" s="593"/>
      <c r="P146" s="544"/>
      <c r="Q146" s="593"/>
      <c r="R146" s="539"/>
    </row>
    <row r="147" spans="1:18" s="332" customFormat="1" ht="22.5" customHeight="1">
      <c r="A147" s="539"/>
      <c r="B147" s="593"/>
      <c r="C147" s="539"/>
      <c r="D147" s="593"/>
      <c r="E147" s="539"/>
      <c r="F147" s="593"/>
      <c r="G147" s="539"/>
      <c r="H147" s="491" t="s">
        <v>325</v>
      </c>
      <c r="I147" s="491">
        <v>1</v>
      </c>
      <c r="J147" s="593"/>
      <c r="K147" s="539"/>
      <c r="L147" s="593"/>
      <c r="M147" s="539"/>
      <c r="N147" s="544"/>
      <c r="O147" s="593"/>
      <c r="P147" s="544"/>
      <c r="Q147" s="593"/>
      <c r="R147" s="539"/>
    </row>
    <row r="148" spans="1:18" s="332" customFormat="1">
      <c r="A148" s="539"/>
      <c r="B148" s="593"/>
      <c r="C148" s="539"/>
      <c r="D148" s="593"/>
      <c r="E148" s="539"/>
      <c r="F148" s="593"/>
      <c r="G148" s="539"/>
      <c r="H148" s="491" t="s">
        <v>55</v>
      </c>
      <c r="I148" s="491" t="s">
        <v>5645</v>
      </c>
      <c r="J148" s="593"/>
      <c r="K148" s="539"/>
      <c r="L148" s="593"/>
      <c r="M148" s="539"/>
      <c r="N148" s="544"/>
      <c r="O148" s="593"/>
      <c r="P148" s="544"/>
      <c r="Q148" s="593"/>
      <c r="R148" s="539"/>
    </row>
    <row r="149" spans="1:18" s="332" customFormat="1">
      <c r="A149" s="539"/>
      <c r="B149" s="593"/>
      <c r="C149" s="539"/>
      <c r="D149" s="593"/>
      <c r="E149" s="539"/>
      <c r="F149" s="593"/>
      <c r="G149" s="539"/>
      <c r="H149" s="491" t="s">
        <v>1109</v>
      </c>
      <c r="I149" s="491" t="s">
        <v>5646</v>
      </c>
      <c r="J149" s="593"/>
      <c r="K149" s="539"/>
      <c r="L149" s="593"/>
      <c r="M149" s="539"/>
      <c r="N149" s="544"/>
      <c r="O149" s="593"/>
      <c r="P149" s="544"/>
      <c r="Q149" s="593"/>
      <c r="R149" s="539"/>
    </row>
    <row r="150" spans="1:18" s="332" customFormat="1" ht="29.25" customHeight="1">
      <c r="A150" s="539"/>
      <c r="B150" s="593"/>
      <c r="C150" s="539"/>
      <c r="D150" s="593"/>
      <c r="E150" s="539"/>
      <c r="F150" s="593"/>
      <c r="G150" s="539"/>
      <c r="H150" s="491" t="s">
        <v>5647</v>
      </c>
      <c r="I150" s="491">
        <v>4</v>
      </c>
      <c r="J150" s="593"/>
      <c r="K150" s="539"/>
      <c r="L150" s="593"/>
      <c r="M150" s="539"/>
      <c r="N150" s="544"/>
      <c r="O150" s="593"/>
      <c r="P150" s="544"/>
      <c r="Q150" s="593"/>
      <c r="R150" s="539"/>
    </row>
    <row r="151" spans="1:18" s="332" customFormat="1">
      <c r="A151" s="539"/>
      <c r="B151" s="592"/>
      <c r="C151" s="539"/>
      <c r="D151" s="592"/>
      <c r="E151" s="539"/>
      <c r="F151" s="592"/>
      <c r="G151" s="539"/>
      <c r="H151" s="491" t="s">
        <v>5648</v>
      </c>
      <c r="I151" s="491">
        <v>10</v>
      </c>
      <c r="J151" s="592"/>
      <c r="K151" s="539"/>
      <c r="L151" s="592"/>
      <c r="M151" s="539"/>
      <c r="N151" s="544"/>
      <c r="O151" s="592"/>
      <c r="P151" s="544"/>
      <c r="Q151" s="592"/>
      <c r="R151" s="539"/>
    </row>
    <row r="152" spans="1:18" s="332" customFormat="1" ht="49.5" customHeight="1">
      <c r="A152" s="539">
        <v>60</v>
      </c>
      <c r="B152" s="591" t="s">
        <v>135</v>
      </c>
      <c r="C152" s="683" t="s">
        <v>2822</v>
      </c>
      <c r="D152" s="591">
        <v>9</v>
      </c>
      <c r="E152" s="539" t="s">
        <v>2843</v>
      </c>
      <c r="F152" s="539" t="s">
        <v>2844</v>
      </c>
      <c r="G152" s="539" t="s">
        <v>2845</v>
      </c>
      <c r="H152" s="84" t="s">
        <v>5625</v>
      </c>
      <c r="I152" s="491">
        <v>1</v>
      </c>
      <c r="J152" s="591" t="s">
        <v>2846</v>
      </c>
      <c r="K152" s="539"/>
      <c r="L152" s="539" t="s">
        <v>2196</v>
      </c>
      <c r="M152" s="591"/>
      <c r="N152" s="544">
        <v>14783.68</v>
      </c>
      <c r="O152" s="539"/>
      <c r="P152" s="671">
        <v>14783.68</v>
      </c>
      <c r="Q152" s="539" t="s">
        <v>2847</v>
      </c>
      <c r="R152" s="539" t="s">
        <v>5649</v>
      </c>
    </row>
    <row r="153" spans="1:18" s="332" customFormat="1" ht="29.25" customHeight="1">
      <c r="A153" s="539"/>
      <c r="B153" s="593"/>
      <c r="C153" s="683"/>
      <c r="D153" s="593"/>
      <c r="E153" s="539"/>
      <c r="F153" s="539"/>
      <c r="G153" s="539"/>
      <c r="H153" s="84" t="s">
        <v>5637</v>
      </c>
      <c r="I153" s="491">
        <v>83</v>
      </c>
      <c r="J153" s="593"/>
      <c r="K153" s="539"/>
      <c r="L153" s="539"/>
      <c r="M153" s="593"/>
      <c r="N153" s="544"/>
      <c r="O153" s="539"/>
      <c r="P153" s="672"/>
      <c r="Q153" s="539"/>
      <c r="R153" s="539"/>
    </row>
    <row r="154" spans="1:18" s="332" customFormat="1" ht="33" customHeight="1">
      <c r="A154" s="539"/>
      <c r="B154" s="593"/>
      <c r="C154" s="683"/>
      <c r="D154" s="593"/>
      <c r="E154" s="539"/>
      <c r="F154" s="539"/>
      <c r="G154" s="539"/>
      <c r="H154" s="84" t="s">
        <v>5638</v>
      </c>
      <c r="I154" s="491">
        <v>0</v>
      </c>
      <c r="J154" s="593"/>
      <c r="K154" s="539"/>
      <c r="L154" s="539"/>
      <c r="M154" s="593"/>
      <c r="N154" s="544"/>
      <c r="O154" s="539"/>
      <c r="P154" s="672"/>
      <c r="Q154" s="539"/>
      <c r="R154" s="539"/>
    </row>
    <row r="155" spans="1:18" s="332" customFormat="1" ht="25.5" customHeight="1">
      <c r="A155" s="539"/>
      <c r="B155" s="593"/>
      <c r="C155" s="683"/>
      <c r="D155" s="593"/>
      <c r="E155" s="539"/>
      <c r="F155" s="539"/>
      <c r="G155" s="539"/>
      <c r="H155" s="84" t="s">
        <v>5639</v>
      </c>
      <c r="I155" s="491">
        <v>0</v>
      </c>
      <c r="J155" s="593"/>
      <c r="K155" s="539"/>
      <c r="L155" s="539"/>
      <c r="M155" s="593"/>
      <c r="N155" s="544"/>
      <c r="O155" s="539"/>
      <c r="P155" s="672"/>
      <c r="Q155" s="539"/>
      <c r="R155" s="539"/>
    </row>
    <row r="156" spans="1:18" s="332" customFormat="1" ht="25.5" customHeight="1">
      <c r="A156" s="539"/>
      <c r="B156" s="593"/>
      <c r="C156" s="683"/>
      <c r="D156" s="593"/>
      <c r="E156" s="539"/>
      <c r="F156" s="539"/>
      <c r="G156" s="539"/>
      <c r="H156" s="84" t="s">
        <v>1064</v>
      </c>
      <c r="I156" s="491">
        <v>1</v>
      </c>
      <c r="J156" s="593"/>
      <c r="K156" s="539"/>
      <c r="L156" s="539"/>
      <c r="M156" s="593"/>
      <c r="N156" s="544"/>
      <c r="O156" s="539"/>
      <c r="P156" s="672"/>
      <c r="Q156" s="539"/>
      <c r="R156" s="539"/>
    </row>
    <row r="157" spans="1:18" s="332" customFormat="1" ht="27.75" customHeight="1">
      <c r="A157" s="539"/>
      <c r="B157" s="593"/>
      <c r="C157" s="683"/>
      <c r="D157" s="593"/>
      <c r="E157" s="539"/>
      <c r="F157" s="539"/>
      <c r="G157" s="539"/>
      <c r="H157" s="491" t="s">
        <v>55</v>
      </c>
      <c r="I157" s="491">
        <v>97</v>
      </c>
      <c r="J157" s="593"/>
      <c r="K157" s="539"/>
      <c r="L157" s="539"/>
      <c r="M157" s="593"/>
      <c r="N157" s="544"/>
      <c r="O157" s="539"/>
      <c r="P157" s="672"/>
      <c r="Q157" s="539"/>
      <c r="R157" s="539"/>
    </row>
    <row r="158" spans="1:18" s="332" customFormat="1" ht="27" customHeight="1">
      <c r="A158" s="539"/>
      <c r="B158" s="593"/>
      <c r="C158" s="683"/>
      <c r="D158" s="593"/>
      <c r="E158" s="539"/>
      <c r="F158" s="539"/>
      <c r="G158" s="539"/>
      <c r="H158" s="491" t="s">
        <v>5638</v>
      </c>
      <c r="I158" s="491">
        <v>0</v>
      </c>
      <c r="J158" s="593"/>
      <c r="K158" s="539"/>
      <c r="L158" s="539"/>
      <c r="M158" s="593"/>
      <c r="N158" s="544"/>
      <c r="O158" s="539"/>
      <c r="P158" s="672"/>
      <c r="Q158" s="539"/>
      <c r="R158" s="539"/>
    </row>
    <row r="159" spans="1:18" s="332" customFormat="1" ht="27.75" customHeight="1">
      <c r="A159" s="539"/>
      <c r="B159" s="592"/>
      <c r="C159" s="683"/>
      <c r="D159" s="592"/>
      <c r="E159" s="539"/>
      <c r="F159" s="539"/>
      <c r="G159" s="539"/>
      <c r="H159" s="491" t="s">
        <v>5639</v>
      </c>
      <c r="I159" s="491">
        <v>0</v>
      </c>
      <c r="J159" s="592"/>
      <c r="K159" s="539"/>
      <c r="L159" s="539"/>
      <c r="M159" s="592"/>
      <c r="N159" s="544"/>
      <c r="O159" s="539"/>
      <c r="P159" s="673"/>
      <c r="Q159" s="539"/>
      <c r="R159" s="539"/>
    </row>
    <row r="160" spans="1:18" s="332" customFormat="1" ht="35.25" customHeight="1">
      <c r="A160" s="539">
        <v>61</v>
      </c>
      <c r="B160" s="536" t="s">
        <v>96</v>
      </c>
      <c r="C160" s="536" t="s">
        <v>2848</v>
      </c>
      <c r="D160" s="536">
        <v>10</v>
      </c>
      <c r="E160" s="536" t="s">
        <v>2849</v>
      </c>
      <c r="F160" s="536" t="s">
        <v>2850</v>
      </c>
      <c r="G160" s="536" t="s">
        <v>2851</v>
      </c>
      <c r="H160" s="491" t="s">
        <v>1125</v>
      </c>
      <c r="I160" s="504">
        <v>36</v>
      </c>
      <c r="J160" s="539" t="s">
        <v>2852</v>
      </c>
      <c r="K160" s="536"/>
      <c r="L160" s="591" t="s">
        <v>5651</v>
      </c>
      <c r="M160" s="539"/>
      <c r="N160" s="671">
        <v>29742.71</v>
      </c>
      <c r="O160" s="539"/>
      <c r="P160" s="544">
        <v>29742.71</v>
      </c>
      <c r="Q160" s="591" t="s">
        <v>2854</v>
      </c>
      <c r="R160" s="539" t="s">
        <v>5650</v>
      </c>
    </row>
    <row r="161" spans="1:18" s="332" customFormat="1" ht="27.75" customHeight="1">
      <c r="A161" s="539"/>
      <c r="B161" s="537"/>
      <c r="C161" s="537"/>
      <c r="D161" s="537"/>
      <c r="E161" s="537"/>
      <c r="F161" s="537"/>
      <c r="G161" s="537"/>
      <c r="H161" s="491" t="s">
        <v>5652</v>
      </c>
      <c r="I161" s="504">
        <v>16</v>
      </c>
      <c r="J161" s="539"/>
      <c r="K161" s="537"/>
      <c r="L161" s="593"/>
      <c r="M161" s="539"/>
      <c r="N161" s="672"/>
      <c r="O161" s="539"/>
      <c r="P161" s="544"/>
      <c r="Q161" s="593"/>
      <c r="R161" s="539"/>
    </row>
    <row r="162" spans="1:18" s="332" customFormat="1" ht="30" customHeight="1">
      <c r="A162" s="539"/>
      <c r="B162" s="537"/>
      <c r="C162" s="537"/>
      <c r="D162" s="537"/>
      <c r="E162" s="537"/>
      <c r="F162" s="537"/>
      <c r="G162" s="537"/>
      <c r="H162" s="491" t="s">
        <v>325</v>
      </c>
      <c r="I162" s="504">
        <v>1</v>
      </c>
      <c r="J162" s="539"/>
      <c r="K162" s="537"/>
      <c r="L162" s="593"/>
      <c r="M162" s="539"/>
      <c r="N162" s="672"/>
      <c r="O162" s="539"/>
      <c r="P162" s="544"/>
      <c r="Q162" s="593"/>
      <c r="R162" s="539"/>
    </row>
    <row r="163" spans="1:18" s="332" customFormat="1" ht="27" customHeight="1">
      <c r="A163" s="539"/>
      <c r="B163" s="537"/>
      <c r="C163" s="537"/>
      <c r="D163" s="537"/>
      <c r="E163" s="537"/>
      <c r="F163" s="537"/>
      <c r="G163" s="537"/>
      <c r="H163" s="491" t="s">
        <v>1058</v>
      </c>
      <c r="I163" s="504">
        <v>1</v>
      </c>
      <c r="J163" s="539"/>
      <c r="K163" s="537"/>
      <c r="L163" s="593"/>
      <c r="M163" s="539"/>
      <c r="N163" s="672"/>
      <c r="O163" s="539"/>
      <c r="P163" s="544"/>
      <c r="Q163" s="593"/>
      <c r="R163" s="539"/>
    </row>
    <row r="164" spans="1:18" s="332" customFormat="1" ht="42.75" customHeight="1">
      <c r="A164" s="539"/>
      <c r="B164" s="537"/>
      <c r="C164" s="537"/>
      <c r="D164" s="537"/>
      <c r="E164" s="537"/>
      <c r="F164" s="537"/>
      <c r="G164" s="537"/>
      <c r="H164" s="491" t="s">
        <v>5653</v>
      </c>
      <c r="I164" s="504" t="s">
        <v>5654</v>
      </c>
      <c r="J164" s="539"/>
      <c r="K164" s="537"/>
      <c r="L164" s="593"/>
      <c r="M164" s="539"/>
      <c r="N164" s="672"/>
      <c r="O164" s="539"/>
      <c r="P164" s="544"/>
      <c r="Q164" s="593"/>
      <c r="R164" s="539"/>
    </row>
    <row r="165" spans="1:18" s="332" customFormat="1" ht="37.5" customHeight="1">
      <c r="A165" s="539"/>
      <c r="B165" s="537"/>
      <c r="C165" s="537"/>
      <c r="D165" s="537"/>
      <c r="E165" s="537"/>
      <c r="F165" s="537"/>
      <c r="G165" s="537"/>
      <c r="H165" s="491" t="s">
        <v>5653</v>
      </c>
      <c r="I165" s="490" t="s">
        <v>5655</v>
      </c>
      <c r="J165" s="539"/>
      <c r="K165" s="537"/>
      <c r="L165" s="593"/>
      <c r="M165" s="539"/>
      <c r="N165" s="672"/>
      <c r="O165" s="539"/>
      <c r="P165" s="544"/>
      <c r="Q165" s="593"/>
      <c r="R165" s="539"/>
    </row>
    <row r="166" spans="1:18" s="332" customFormat="1" ht="25.5" customHeight="1">
      <c r="A166" s="539"/>
      <c r="B166" s="537"/>
      <c r="C166" s="537"/>
      <c r="D166" s="537"/>
      <c r="E166" s="537"/>
      <c r="F166" s="537"/>
      <c r="G166" s="537"/>
      <c r="H166" s="491" t="s">
        <v>5656</v>
      </c>
      <c r="I166" s="504">
        <v>500</v>
      </c>
      <c r="J166" s="539"/>
      <c r="K166" s="537"/>
      <c r="L166" s="593"/>
      <c r="M166" s="539"/>
      <c r="N166" s="672"/>
      <c r="O166" s="539"/>
      <c r="P166" s="544"/>
      <c r="Q166" s="593"/>
      <c r="R166" s="539"/>
    </row>
    <row r="167" spans="1:18" s="332" customFormat="1" ht="27" customHeight="1">
      <c r="A167" s="539"/>
      <c r="B167" s="537"/>
      <c r="C167" s="537"/>
      <c r="D167" s="537"/>
      <c r="E167" s="537"/>
      <c r="F167" s="537"/>
      <c r="G167" s="537"/>
      <c r="H167" s="490" t="s">
        <v>5657</v>
      </c>
      <c r="I167" s="490" t="s">
        <v>5658</v>
      </c>
      <c r="J167" s="539"/>
      <c r="K167" s="537"/>
      <c r="L167" s="593"/>
      <c r="M167" s="539"/>
      <c r="N167" s="672"/>
      <c r="O167" s="539"/>
      <c r="P167" s="544"/>
      <c r="Q167" s="593"/>
      <c r="R167" s="539"/>
    </row>
    <row r="168" spans="1:18" s="332" customFormat="1" ht="23.25" customHeight="1">
      <c r="A168" s="539"/>
      <c r="B168" s="537"/>
      <c r="C168" s="537"/>
      <c r="D168" s="537"/>
      <c r="E168" s="537"/>
      <c r="F168" s="537"/>
      <c r="G168" s="537"/>
      <c r="H168" s="490" t="s">
        <v>5657</v>
      </c>
      <c r="I168" s="490" t="s">
        <v>5659</v>
      </c>
      <c r="J168" s="539"/>
      <c r="K168" s="537"/>
      <c r="L168" s="593"/>
      <c r="M168" s="539"/>
      <c r="N168" s="672"/>
      <c r="O168" s="539"/>
      <c r="P168" s="544"/>
      <c r="Q168" s="593"/>
      <c r="R168" s="539"/>
    </row>
    <row r="169" spans="1:18" s="332" customFormat="1" ht="37.5" customHeight="1">
      <c r="A169" s="539"/>
      <c r="B169" s="537"/>
      <c r="C169" s="537"/>
      <c r="D169" s="537"/>
      <c r="E169" s="537"/>
      <c r="F169" s="537"/>
      <c r="G169" s="537"/>
      <c r="H169" s="491" t="s">
        <v>325</v>
      </c>
      <c r="I169" s="504">
        <v>1</v>
      </c>
      <c r="J169" s="539"/>
      <c r="K169" s="537"/>
      <c r="L169" s="593"/>
      <c r="M169" s="539"/>
      <c r="N169" s="672"/>
      <c r="O169" s="539"/>
      <c r="P169" s="544"/>
      <c r="Q169" s="593"/>
      <c r="R169" s="539"/>
    </row>
    <row r="170" spans="1:18" s="332" customFormat="1" ht="30">
      <c r="A170" s="539"/>
      <c r="B170" s="537"/>
      <c r="C170" s="537"/>
      <c r="D170" s="537"/>
      <c r="E170" s="537"/>
      <c r="F170" s="537"/>
      <c r="G170" s="537"/>
      <c r="H170" s="491" t="s">
        <v>55</v>
      </c>
      <c r="I170" s="504" t="s">
        <v>5660</v>
      </c>
      <c r="J170" s="539"/>
      <c r="K170" s="537"/>
      <c r="L170" s="593"/>
      <c r="M170" s="539"/>
      <c r="N170" s="672"/>
      <c r="O170" s="539"/>
      <c r="P170" s="544"/>
      <c r="Q170" s="593"/>
      <c r="R170" s="539"/>
    </row>
    <row r="171" spans="1:18" s="332" customFormat="1" ht="29.25" customHeight="1">
      <c r="A171" s="539"/>
      <c r="B171" s="537"/>
      <c r="C171" s="537"/>
      <c r="D171" s="537"/>
      <c r="E171" s="537"/>
      <c r="F171" s="537"/>
      <c r="G171" s="537"/>
      <c r="H171" s="491" t="s">
        <v>1109</v>
      </c>
      <c r="I171" s="504" t="s">
        <v>5661</v>
      </c>
      <c r="J171" s="539"/>
      <c r="K171" s="537"/>
      <c r="L171" s="593"/>
      <c r="M171" s="539"/>
      <c r="N171" s="672"/>
      <c r="O171" s="539"/>
      <c r="P171" s="544"/>
      <c r="Q171" s="593"/>
      <c r="R171" s="539"/>
    </row>
    <row r="172" spans="1:18" s="332" customFormat="1" ht="30">
      <c r="A172" s="539"/>
      <c r="B172" s="538"/>
      <c r="C172" s="538"/>
      <c r="D172" s="538"/>
      <c r="E172" s="538"/>
      <c r="F172" s="538"/>
      <c r="G172" s="538"/>
      <c r="H172" s="491" t="s">
        <v>5662</v>
      </c>
      <c r="I172" s="504">
        <v>1</v>
      </c>
      <c r="J172" s="539"/>
      <c r="K172" s="538"/>
      <c r="L172" s="592"/>
      <c r="M172" s="539"/>
      <c r="N172" s="673"/>
      <c r="O172" s="539"/>
      <c r="P172" s="544"/>
      <c r="Q172" s="592"/>
      <c r="R172" s="539"/>
    </row>
    <row r="173" spans="1:18" s="332" customFormat="1" ht="45" customHeight="1">
      <c r="A173" s="543">
        <v>62</v>
      </c>
      <c r="B173" s="564" t="s">
        <v>96</v>
      </c>
      <c r="C173" s="543" t="s">
        <v>2855</v>
      </c>
      <c r="D173" s="543">
        <v>11</v>
      </c>
      <c r="E173" s="539" t="s">
        <v>2856</v>
      </c>
      <c r="F173" s="539" t="s">
        <v>2857</v>
      </c>
      <c r="G173" s="591" t="s">
        <v>5664</v>
      </c>
      <c r="H173" s="491" t="s">
        <v>5625</v>
      </c>
      <c r="I173" s="506">
        <v>3</v>
      </c>
      <c r="J173" s="591" t="s">
        <v>2858</v>
      </c>
      <c r="K173" s="543"/>
      <c r="L173" s="564" t="s">
        <v>2196</v>
      </c>
      <c r="M173" s="543"/>
      <c r="N173" s="680">
        <v>11039.82</v>
      </c>
      <c r="O173" s="543"/>
      <c r="P173" s="549">
        <v>11039.82</v>
      </c>
      <c r="Q173" s="591" t="s">
        <v>2859</v>
      </c>
      <c r="R173" s="539" t="s">
        <v>5663</v>
      </c>
    </row>
    <row r="174" spans="1:18" s="332" customFormat="1" ht="49.5" customHeight="1">
      <c r="A174" s="543"/>
      <c r="B174" s="565"/>
      <c r="C174" s="543"/>
      <c r="D174" s="543"/>
      <c r="E174" s="539"/>
      <c r="F174" s="539"/>
      <c r="G174" s="593"/>
      <c r="H174" s="491" t="s">
        <v>5626</v>
      </c>
      <c r="I174" s="506">
        <v>61</v>
      </c>
      <c r="J174" s="593"/>
      <c r="K174" s="543"/>
      <c r="L174" s="565"/>
      <c r="M174" s="543"/>
      <c r="N174" s="681"/>
      <c r="O174" s="543"/>
      <c r="P174" s="549"/>
      <c r="Q174" s="593"/>
      <c r="R174" s="539"/>
    </row>
    <row r="175" spans="1:18" s="332" customFormat="1" ht="33" customHeight="1">
      <c r="A175" s="543"/>
      <c r="B175" s="565"/>
      <c r="C175" s="543"/>
      <c r="D175" s="543"/>
      <c r="E175" s="539"/>
      <c r="F175" s="539"/>
      <c r="G175" s="593"/>
      <c r="H175" s="491" t="s">
        <v>5627</v>
      </c>
      <c r="I175" s="506">
        <v>0</v>
      </c>
      <c r="J175" s="593"/>
      <c r="K175" s="543"/>
      <c r="L175" s="565"/>
      <c r="M175" s="543"/>
      <c r="N175" s="681"/>
      <c r="O175" s="543"/>
      <c r="P175" s="549"/>
      <c r="Q175" s="593"/>
      <c r="R175" s="539"/>
    </row>
    <row r="176" spans="1:18" s="332" customFormat="1" ht="34.5" customHeight="1">
      <c r="A176" s="543"/>
      <c r="B176" s="565"/>
      <c r="C176" s="543"/>
      <c r="D176" s="543"/>
      <c r="E176" s="539"/>
      <c r="F176" s="539"/>
      <c r="G176" s="593"/>
      <c r="H176" s="491" t="s">
        <v>5665</v>
      </c>
      <c r="I176" s="506">
        <v>0</v>
      </c>
      <c r="J176" s="593"/>
      <c r="K176" s="543"/>
      <c r="L176" s="565"/>
      <c r="M176" s="543"/>
      <c r="N176" s="681"/>
      <c r="O176" s="543"/>
      <c r="P176" s="549"/>
      <c r="Q176" s="593"/>
      <c r="R176" s="539"/>
    </row>
    <row r="177" spans="1:18" s="332" customFormat="1" ht="33" customHeight="1">
      <c r="A177" s="543"/>
      <c r="B177" s="565"/>
      <c r="C177" s="543"/>
      <c r="D177" s="543"/>
      <c r="E177" s="539"/>
      <c r="F177" s="539"/>
      <c r="G177" s="593"/>
      <c r="H177" s="491" t="s">
        <v>1064</v>
      </c>
      <c r="I177" s="506">
        <v>1</v>
      </c>
      <c r="J177" s="593"/>
      <c r="K177" s="543"/>
      <c r="L177" s="565"/>
      <c r="M177" s="543"/>
      <c r="N177" s="681"/>
      <c r="O177" s="543"/>
      <c r="P177" s="549"/>
      <c r="Q177" s="593"/>
      <c r="R177" s="539"/>
    </row>
    <row r="178" spans="1:18" s="332" customFormat="1" ht="36" customHeight="1">
      <c r="A178" s="543"/>
      <c r="B178" s="565"/>
      <c r="C178" s="543"/>
      <c r="D178" s="543"/>
      <c r="E178" s="539"/>
      <c r="F178" s="539"/>
      <c r="G178" s="593"/>
      <c r="H178" s="491" t="s">
        <v>5622</v>
      </c>
      <c r="I178" s="506">
        <v>20</v>
      </c>
      <c r="J178" s="593"/>
      <c r="K178" s="543"/>
      <c r="L178" s="565"/>
      <c r="M178" s="543"/>
      <c r="N178" s="681"/>
      <c r="O178" s="543"/>
      <c r="P178" s="549"/>
      <c r="Q178" s="593"/>
      <c r="R178" s="539"/>
    </row>
    <row r="179" spans="1:18" s="332" customFormat="1" ht="32.25" customHeight="1">
      <c r="A179" s="543"/>
      <c r="B179" s="565"/>
      <c r="C179" s="543"/>
      <c r="D179" s="543"/>
      <c r="E179" s="539"/>
      <c r="F179" s="539"/>
      <c r="G179" s="593"/>
      <c r="H179" s="491" t="s">
        <v>5638</v>
      </c>
      <c r="I179" s="506">
        <v>0</v>
      </c>
      <c r="J179" s="593"/>
      <c r="K179" s="543"/>
      <c r="L179" s="565"/>
      <c r="M179" s="543"/>
      <c r="N179" s="681"/>
      <c r="O179" s="543"/>
      <c r="P179" s="549"/>
      <c r="Q179" s="593"/>
      <c r="R179" s="539"/>
    </row>
    <row r="180" spans="1:18" s="332" customFormat="1" ht="33" customHeight="1">
      <c r="A180" s="543"/>
      <c r="B180" s="565"/>
      <c r="C180" s="543"/>
      <c r="D180" s="543"/>
      <c r="E180" s="539"/>
      <c r="F180" s="539"/>
      <c r="G180" s="593"/>
      <c r="H180" s="491" t="s">
        <v>5665</v>
      </c>
      <c r="I180" s="506">
        <v>0</v>
      </c>
      <c r="J180" s="593"/>
      <c r="K180" s="543"/>
      <c r="L180" s="565"/>
      <c r="M180" s="543"/>
      <c r="N180" s="681"/>
      <c r="O180" s="543"/>
      <c r="P180" s="549"/>
      <c r="Q180" s="593"/>
      <c r="R180" s="539"/>
    </row>
    <row r="181" spans="1:18" s="332" customFormat="1" ht="23.25" customHeight="1">
      <c r="A181" s="543"/>
      <c r="B181" s="565"/>
      <c r="C181" s="543"/>
      <c r="D181" s="543"/>
      <c r="E181" s="539"/>
      <c r="F181" s="539"/>
      <c r="G181" s="593"/>
      <c r="H181" s="491" t="s">
        <v>5666</v>
      </c>
      <c r="I181" s="506">
        <v>4</v>
      </c>
      <c r="J181" s="593"/>
      <c r="K181" s="543"/>
      <c r="L181" s="565"/>
      <c r="M181" s="543"/>
      <c r="N181" s="681"/>
      <c r="O181" s="543"/>
      <c r="P181" s="549"/>
      <c r="Q181" s="593"/>
      <c r="R181" s="539"/>
    </row>
    <row r="182" spans="1:18" s="332" customFormat="1" ht="27" customHeight="1">
      <c r="A182" s="543"/>
      <c r="B182" s="565"/>
      <c r="C182" s="543"/>
      <c r="D182" s="543"/>
      <c r="E182" s="539"/>
      <c r="F182" s="539"/>
      <c r="G182" s="593"/>
      <c r="H182" s="491" t="s">
        <v>5667</v>
      </c>
      <c r="I182" s="491">
        <v>8500</v>
      </c>
      <c r="J182" s="593"/>
      <c r="K182" s="543"/>
      <c r="L182" s="565"/>
      <c r="M182" s="543"/>
      <c r="N182" s="681"/>
      <c r="O182" s="543"/>
      <c r="P182" s="549"/>
      <c r="Q182" s="593"/>
      <c r="R182" s="539"/>
    </row>
    <row r="183" spans="1:18" s="332" customFormat="1" ht="33.75" customHeight="1">
      <c r="A183" s="543"/>
      <c r="B183" s="565"/>
      <c r="C183" s="543"/>
      <c r="D183" s="543"/>
      <c r="E183" s="539"/>
      <c r="F183" s="539"/>
      <c r="G183" s="593"/>
      <c r="H183" s="491" t="s">
        <v>5668</v>
      </c>
      <c r="I183" s="57">
        <v>150000</v>
      </c>
      <c r="J183" s="593"/>
      <c r="K183" s="543"/>
      <c r="L183" s="565"/>
      <c r="M183" s="543"/>
      <c r="N183" s="681"/>
      <c r="O183" s="543"/>
      <c r="P183" s="549"/>
      <c r="Q183" s="593"/>
      <c r="R183" s="539"/>
    </row>
    <row r="184" spans="1:18" s="332" customFormat="1" ht="27" customHeight="1">
      <c r="A184" s="543"/>
      <c r="B184" s="566"/>
      <c r="C184" s="543"/>
      <c r="D184" s="543"/>
      <c r="E184" s="539"/>
      <c r="F184" s="539"/>
      <c r="G184" s="592"/>
      <c r="H184" s="491" t="s">
        <v>5669</v>
      </c>
      <c r="I184" s="491">
        <v>8</v>
      </c>
      <c r="J184" s="592"/>
      <c r="K184" s="543"/>
      <c r="L184" s="566"/>
      <c r="M184" s="543"/>
      <c r="N184" s="682"/>
      <c r="O184" s="543"/>
      <c r="P184" s="549"/>
      <c r="Q184" s="592"/>
      <c r="R184" s="539"/>
    </row>
    <row r="185" spans="1:18" s="332" customFormat="1" ht="45" customHeight="1">
      <c r="A185" s="543">
        <v>63</v>
      </c>
      <c r="B185" s="564" t="s">
        <v>96</v>
      </c>
      <c r="C185" s="543" t="s">
        <v>2855</v>
      </c>
      <c r="D185" s="564">
        <v>11</v>
      </c>
      <c r="E185" s="539" t="s">
        <v>2860</v>
      </c>
      <c r="F185" s="539" t="s">
        <v>2861</v>
      </c>
      <c r="G185" s="539" t="s">
        <v>2862</v>
      </c>
      <c r="H185" s="491" t="s">
        <v>5636</v>
      </c>
      <c r="I185" s="491">
        <v>2</v>
      </c>
      <c r="J185" s="591" t="s">
        <v>2863</v>
      </c>
      <c r="K185" s="543"/>
      <c r="L185" s="564" t="s">
        <v>2196</v>
      </c>
      <c r="M185" s="543"/>
      <c r="N185" s="680">
        <v>6027.43</v>
      </c>
      <c r="O185" s="543"/>
      <c r="P185" s="680">
        <v>6027.43</v>
      </c>
      <c r="Q185" s="539" t="s">
        <v>2864</v>
      </c>
      <c r="R185" s="536" t="s">
        <v>5670</v>
      </c>
    </row>
    <row r="186" spans="1:18" s="332" customFormat="1" ht="30.75" customHeight="1">
      <c r="A186" s="543"/>
      <c r="B186" s="565"/>
      <c r="C186" s="543"/>
      <c r="D186" s="565"/>
      <c r="E186" s="539"/>
      <c r="F186" s="539"/>
      <c r="G186" s="539"/>
      <c r="H186" s="491" t="s">
        <v>55</v>
      </c>
      <c r="I186" s="491">
        <v>62</v>
      </c>
      <c r="J186" s="593"/>
      <c r="K186" s="543"/>
      <c r="L186" s="565"/>
      <c r="M186" s="543"/>
      <c r="N186" s="681"/>
      <c r="O186" s="543"/>
      <c r="P186" s="681"/>
      <c r="Q186" s="539"/>
      <c r="R186" s="537"/>
    </row>
    <row r="187" spans="1:18" s="332" customFormat="1" ht="33.75" customHeight="1">
      <c r="A187" s="543"/>
      <c r="B187" s="566"/>
      <c r="C187" s="543"/>
      <c r="D187" s="566"/>
      <c r="E187" s="539"/>
      <c r="F187" s="539"/>
      <c r="G187" s="539"/>
      <c r="H187" s="491" t="s">
        <v>5623</v>
      </c>
      <c r="I187" s="491">
        <v>1</v>
      </c>
      <c r="J187" s="592"/>
      <c r="K187" s="543"/>
      <c r="L187" s="566"/>
      <c r="M187" s="543"/>
      <c r="N187" s="682"/>
      <c r="O187" s="543"/>
      <c r="P187" s="682"/>
      <c r="Q187" s="539"/>
      <c r="R187" s="538"/>
    </row>
    <row r="188" spans="1:18" s="332" customFormat="1" ht="45.75" customHeight="1">
      <c r="A188" s="543">
        <v>64</v>
      </c>
      <c r="B188" s="543" t="s">
        <v>96</v>
      </c>
      <c r="C188" s="564" t="s">
        <v>2855</v>
      </c>
      <c r="D188" s="543">
        <v>11</v>
      </c>
      <c r="E188" s="591" t="s">
        <v>2865</v>
      </c>
      <c r="F188" s="539" t="s">
        <v>2866</v>
      </c>
      <c r="G188" s="539" t="s">
        <v>5671</v>
      </c>
      <c r="H188" s="491" t="s">
        <v>5672</v>
      </c>
      <c r="I188" s="491">
        <v>1</v>
      </c>
      <c r="J188" s="591" t="s">
        <v>2867</v>
      </c>
      <c r="K188" s="543"/>
      <c r="L188" s="543" t="s">
        <v>191</v>
      </c>
      <c r="M188" s="543"/>
      <c r="N188" s="549">
        <v>23722.52</v>
      </c>
      <c r="O188" s="543"/>
      <c r="P188" s="680">
        <v>23722.52</v>
      </c>
      <c r="Q188" s="539" t="s">
        <v>2868</v>
      </c>
      <c r="R188" s="539" t="s">
        <v>5612</v>
      </c>
    </row>
    <row r="189" spans="1:18" s="332" customFormat="1" ht="39" customHeight="1">
      <c r="A189" s="543"/>
      <c r="B189" s="543"/>
      <c r="C189" s="565"/>
      <c r="D189" s="543"/>
      <c r="E189" s="593"/>
      <c r="F189" s="539"/>
      <c r="G189" s="539"/>
      <c r="H189" s="491" t="s">
        <v>5673</v>
      </c>
      <c r="I189" s="491">
        <v>175</v>
      </c>
      <c r="J189" s="593"/>
      <c r="K189" s="543"/>
      <c r="L189" s="543"/>
      <c r="M189" s="543"/>
      <c r="N189" s="549"/>
      <c r="O189" s="543"/>
      <c r="P189" s="681"/>
      <c r="Q189" s="539"/>
      <c r="R189" s="539"/>
    </row>
    <row r="190" spans="1:18" s="332" customFormat="1" ht="33.75" customHeight="1">
      <c r="A190" s="543"/>
      <c r="B190" s="543"/>
      <c r="C190" s="565"/>
      <c r="D190" s="543"/>
      <c r="E190" s="593"/>
      <c r="F190" s="539"/>
      <c r="G190" s="539"/>
      <c r="H190" s="491" t="s">
        <v>5638</v>
      </c>
      <c r="I190" s="491">
        <v>4</v>
      </c>
      <c r="J190" s="593"/>
      <c r="K190" s="543"/>
      <c r="L190" s="543"/>
      <c r="M190" s="543"/>
      <c r="N190" s="549"/>
      <c r="O190" s="543"/>
      <c r="P190" s="681"/>
      <c r="Q190" s="539"/>
      <c r="R190" s="539"/>
    </row>
    <row r="191" spans="1:18" s="332" customFormat="1" ht="35.25" customHeight="1">
      <c r="A191" s="543"/>
      <c r="B191" s="543"/>
      <c r="C191" s="565"/>
      <c r="D191" s="543"/>
      <c r="E191" s="593"/>
      <c r="F191" s="539"/>
      <c r="G191" s="539"/>
      <c r="H191" s="491" t="s">
        <v>5674</v>
      </c>
      <c r="I191" s="491">
        <v>0</v>
      </c>
      <c r="J191" s="593"/>
      <c r="K191" s="543"/>
      <c r="L191" s="543"/>
      <c r="M191" s="543"/>
      <c r="N191" s="549"/>
      <c r="O191" s="543"/>
      <c r="P191" s="681"/>
      <c r="Q191" s="539"/>
      <c r="R191" s="539"/>
    </row>
    <row r="192" spans="1:18" s="332" customFormat="1" ht="30" customHeight="1">
      <c r="A192" s="543"/>
      <c r="B192" s="543"/>
      <c r="C192" s="565"/>
      <c r="D192" s="543"/>
      <c r="E192" s="593"/>
      <c r="F192" s="539"/>
      <c r="G192" s="539"/>
      <c r="H192" s="491" t="s">
        <v>5628</v>
      </c>
      <c r="I192" s="491">
        <v>0</v>
      </c>
      <c r="J192" s="593"/>
      <c r="K192" s="543"/>
      <c r="L192" s="543"/>
      <c r="M192" s="543"/>
      <c r="N192" s="549"/>
      <c r="O192" s="543"/>
      <c r="P192" s="681"/>
      <c r="Q192" s="539"/>
      <c r="R192" s="539"/>
    </row>
    <row r="193" spans="1:18" s="332" customFormat="1" ht="24.75" customHeight="1">
      <c r="A193" s="543"/>
      <c r="B193" s="543"/>
      <c r="C193" s="565"/>
      <c r="D193" s="543"/>
      <c r="E193" s="593"/>
      <c r="F193" s="539"/>
      <c r="G193" s="539"/>
      <c r="H193" s="491" t="s">
        <v>5675</v>
      </c>
      <c r="I193" s="491">
        <v>1</v>
      </c>
      <c r="J193" s="593"/>
      <c r="K193" s="543"/>
      <c r="L193" s="543"/>
      <c r="M193" s="543"/>
      <c r="N193" s="549"/>
      <c r="O193" s="543"/>
      <c r="P193" s="681"/>
      <c r="Q193" s="539"/>
      <c r="R193" s="539"/>
    </row>
    <row r="194" spans="1:18" s="332" customFormat="1" ht="38.25" customHeight="1">
      <c r="A194" s="543"/>
      <c r="B194" s="543"/>
      <c r="C194" s="565"/>
      <c r="D194" s="543"/>
      <c r="E194" s="593"/>
      <c r="F194" s="539"/>
      <c r="G194" s="539"/>
      <c r="H194" s="491" t="s">
        <v>5676</v>
      </c>
      <c r="I194" s="491">
        <v>17</v>
      </c>
      <c r="J194" s="593"/>
      <c r="K194" s="543"/>
      <c r="L194" s="543"/>
      <c r="M194" s="543"/>
      <c r="N194" s="549"/>
      <c r="O194" s="543"/>
      <c r="P194" s="681"/>
      <c r="Q194" s="539"/>
      <c r="R194" s="539"/>
    </row>
    <row r="195" spans="1:18" s="332" customFormat="1" ht="23.25" customHeight="1">
      <c r="A195" s="543"/>
      <c r="B195" s="543"/>
      <c r="C195" s="566"/>
      <c r="D195" s="543"/>
      <c r="E195" s="592"/>
      <c r="F195" s="539"/>
      <c r="G195" s="539"/>
      <c r="H195" s="491" t="s">
        <v>1109</v>
      </c>
      <c r="I195" s="491">
        <v>8</v>
      </c>
      <c r="J195" s="592"/>
      <c r="K195" s="543"/>
      <c r="L195" s="543"/>
      <c r="M195" s="543"/>
      <c r="N195" s="549"/>
      <c r="O195" s="543"/>
      <c r="P195" s="682"/>
      <c r="Q195" s="539"/>
      <c r="R195" s="539"/>
    </row>
    <row r="196" spans="1:18" s="332" customFormat="1" ht="42.75" customHeight="1">
      <c r="A196" s="539">
        <v>65</v>
      </c>
      <c r="B196" s="591" t="s">
        <v>96</v>
      </c>
      <c r="C196" s="539" t="s">
        <v>2869</v>
      </c>
      <c r="D196" s="591">
        <v>12</v>
      </c>
      <c r="E196" s="539" t="s">
        <v>2870</v>
      </c>
      <c r="F196" s="591" t="s">
        <v>2871</v>
      </c>
      <c r="G196" s="539" t="s">
        <v>2872</v>
      </c>
      <c r="H196" s="491" t="s">
        <v>5678</v>
      </c>
      <c r="I196" s="491">
        <v>3000</v>
      </c>
      <c r="J196" s="591" t="s">
        <v>2873</v>
      </c>
      <c r="K196" s="536"/>
      <c r="L196" s="591" t="s">
        <v>2825</v>
      </c>
      <c r="M196" s="539"/>
      <c r="N196" s="544">
        <v>39493.440000000002</v>
      </c>
      <c r="O196" s="591"/>
      <c r="P196" s="544">
        <v>39493.440000000002</v>
      </c>
      <c r="Q196" s="591" t="s">
        <v>2874</v>
      </c>
      <c r="R196" s="539" t="s">
        <v>5677</v>
      </c>
    </row>
    <row r="197" spans="1:18" s="332" customFormat="1" ht="29.25" customHeight="1">
      <c r="A197" s="539"/>
      <c r="B197" s="593"/>
      <c r="C197" s="539"/>
      <c r="D197" s="593"/>
      <c r="E197" s="539"/>
      <c r="F197" s="593"/>
      <c r="G197" s="539"/>
      <c r="H197" s="491" t="s">
        <v>1125</v>
      </c>
      <c r="I197" s="491">
        <v>15</v>
      </c>
      <c r="J197" s="593"/>
      <c r="K197" s="537"/>
      <c r="L197" s="593"/>
      <c r="M197" s="539"/>
      <c r="N197" s="544"/>
      <c r="O197" s="593"/>
      <c r="P197" s="544"/>
      <c r="Q197" s="593"/>
      <c r="R197" s="539"/>
    </row>
    <row r="198" spans="1:18" s="332" customFormat="1" ht="33" customHeight="1">
      <c r="A198" s="539"/>
      <c r="B198" s="593"/>
      <c r="C198" s="539"/>
      <c r="D198" s="593"/>
      <c r="E198" s="539"/>
      <c r="F198" s="593"/>
      <c r="G198" s="539"/>
      <c r="H198" s="491" t="s">
        <v>1058</v>
      </c>
      <c r="I198" s="491">
        <v>1</v>
      </c>
      <c r="J198" s="593"/>
      <c r="K198" s="537"/>
      <c r="L198" s="593"/>
      <c r="M198" s="539"/>
      <c r="N198" s="544"/>
      <c r="O198" s="593"/>
      <c r="P198" s="544"/>
      <c r="Q198" s="593"/>
      <c r="R198" s="539"/>
    </row>
    <row r="199" spans="1:18" s="332" customFormat="1" ht="39.75" customHeight="1">
      <c r="A199" s="539"/>
      <c r="B199" s="593"/>
      <c r="C199" s="539"/>
      <c r="D199" s="593"/>
      <c r="E199" s="539"/>
      <c r="F199" s="593"/>
      <c r="G199" s="539"/>
      <c r="H199" s="491" t="s">
        <v>5679</v>
      </c>
      <c r="I199" s="491">
        <v>4000</v>
      </c>
      <c r="J199" s="593"/>
      <c r="K199" s="537"/>
      <c r="L199" s="593"/>
      <c r="M199" s="539"/>
      <c r="N199" s="544"/>
      <c r="O199" s="593"/>
      <c r="P199" s="544"/>
      <c r="Q199" s="593"/>
      <c r="R199" s="539"/>
    </row>
    <row r="200" spans="1:18" s="332" customFormat="1" ht="29.25" customHeight="1">
      <c r="A200" s="539"/>
      <c r="B200" s="593"/>
      <c r="C200" s="539"/>
      <c r="D200" s="593"/>
      <c r="E200" s="539"/>
      <c r="F200" s="593"/>
      <c r="G200" s="539"/>
      <c r="H200" s="491" t="s">
        <v>5680</v>
      </c>
      <c r="I200" s="491">
        <v>5</v>
      </c>
      <c r="J200" s="593"/>
      <c r="K200" s="537"/>
      <c r="L200" s="593"/>
      <c r="M200" s="539"/>
      <c r="N200" s="544"/>
      <c r="O200" s="593"/>
      <c r="P200" s="544"/>
      <c r="Q200" s="593"/>
      <c r="R200" s="539"/>
    </row>
    <row r="201" spans="1:18" s="332" customFormat="1" ht="33" customHeight="1">
      <c r="A201" s="539"/>
      <c r="B201" s="593"/>
      <c r="C201" s="539"/>
      <c r="D201" s="593"/>
      <c r="E201" s="539"/>
      <c r="F201" s="593"/>
      <c r="G201" s="539"/>
      <c r="H201" s="491" t="s">
        <v>1066</v>
      </c>
      <c r="I201" s="491">
        <v>46</v>
      </c>
      <c r="J201" s="593"/>
      <c r="K201" s="537"/>
      <c r="L201" s="593"/>
      <c r="M201" s="539"/>
      <c r="N201" s="544"/>
      <c r="O201" s="593"/>
      <c r="P201" s="544"/>
      <c r="Q201" s="593"/>
      <c r="R201" s="539"/>
    </row>
    <row r="202" spans="1:18" s="332" customFormat="1" ht="29.25" customHeight="1">
      <c r="A202" s="539"/>
      <c r="B202" s="592"/>
      <c r="C202" s="539"/>
      <c r="D202" s="592"/>
      <c r="E202" s="539"/>
      <c r="F202" s="592"/>
      <c r="G202" s="539"/>
      <c r="H202" s="491" t="s">
        <v>5681</v>
      </c>
      <c r="I202" s="491">
        <v>21</v>
      </c>
      <c r="J202" s="592"/>
      <c r="K202" s="538"/>
      <c r="L202" s="592"/>
      <c r="M202" s="539"/>
      <c r="N202" s="544"/>
      <c r="O202" s="592"/>
      <c r="P202" s="544"/>
      <c r="Q202" s="592"/>
      <c r="R202" s="539"/>
    </row>
    <row r="203" spans="1:18" s="332" customFormat="1" ht="44.25" customHeight="1">
      <c r="A203" s="539">
        <v>66</v>
      </c>
      <c r="B203" s="539" t="s">
        <v>40</v>
      </c>
      <c r="C203" s="683" t="s">
        <v>2869</v>
      </c>
      <c r="D203" s="539">
        <v>12</v>
      </c>
      <c r="E203" s="591" t="s">
        <v>2875</v>
      </c>
      <c r="F203" s="539" t="s">
        <v>2876</v>
      </c>
      <c r="G203" s="539" t="s">
        <v>2877</v>
      </c>
      <c r="H203" s="491" t="s">
        <v>1125</v>
      </c>
      <c r="I203" s="491">
        <v>60</v>
      </c>
      <c r="J203" s="591" t="s">
        <v>2878</v>
      </c>
      <c r="K203" s="539"/>
      <c r="L203" s="536" t="s">
        <v>191</v>
      </c>
      <c r="M203" s="591"/>
      <c r="N203" s="544">
        <v>10197.040000000001</v>
      </c>
      <c r="O203" s="591"/>
      <c r="P203" s="544">
        <v>10197.040000000001</v>
      </c>
      <c r="Q203" s="591" t="s">
        <v>2829</v>
      </c>
      <c r="R203" s="539" t="s">
        <v>5635</v>
      </c>
    </row>
    <row r="204" spans="1:18" s="332" customFormat="1" ht="32.25" customHeight="1">
      <c r="A204" s="539"/>
      <c r="B204" s="539"/>
      <c r="C204" s="683"/>
      <c r="D204" s="539"/>
      <c r="E204" s="593"/>
      <c r="F204" s="539"/>
      <c r="G204" s="539"/>
      <c r="H204" s="491" t="s">
        <v>1058</v>
      </c>
      <c r="I204" s="491">
        <v>1</v>
      </c>
      <c r="J204" s="593"/>
      <c r="K204" s="539"/>
      <c r="L204" s="537"/>
      <c r="M204" s="593"/>
      <c r="N204" s="544"/>
      <c r="O204" s="593"/>
      <c r="P204" s="544"/>
      <c r="Q204" s="593"/>
      <c r="R204" s="539"/>
    </row>
    <row r="205" spans="1:18" s="332" customFormat="1" ht="44.25" customHeight="1">
      <c r="A205" s="539"/>
      <c r="B205" s="539"/>
      <c r="C205" s="683"/>
      <c r="D205" s="539"/>
      <c r="E205" s="593"/>
      <c r="F205" s="539"/>
      <c r="G205" s="539"/>
      <c r="H205" s="491" t="s">
        <v>5682</v>
      </c>
      <c r="I205" s="491">
        <v>4500</v>
      </c>
      <c r="J205" s="593"/>
      <c r="K205" s="539"/>
      <c r="L205" s="537"/>
      <c r="M205" s="593"/>
      <c r="N205" s="544"/>
      <c r="O205" s="593"/>
      <c r="P205" s="544"/>
      <c r="Q205" s="593"/>
      <c r="R205" s="539"/>
    </row>
    <row r="206" spans="1:18" s="332" customFormat="1" ht="40.5" customHeight="1">
      <c r="A206" s="539"/>
      <c r="B206" s="539"/>
      <c r="C206" s="683"/>
      <c r="D206" s="539"/>
      <c r="E206" s="593"/>
      <c r="F206" s="539"/>
      <c r="G206" s="539"/>
      <c r="H206" s="491" t="s">
        <v>5683</v>
      </c>
      <c r="I206" s="491" t="s">
        <v>5684</v>
      </c>
      <c r="J206" s="593"/>
      <c r="K206" s="539"/>
      <c r="L206" s="537"/>
      <c r="M206" s="593"/>
      <c r="N206" s="544"/>
      <c r="O206" s="593"/>
      <c r="P206" s="544"/>
      <c r="Q206" s="593"/>
      <c r="R206" s="539"/>
    </row>
    <row r="207" spans="1:18" s="332" customFormat="1" ht="30.75" customHeight="1">
      <c r="A207" s="539"/>
      <c r="B207" s="539"/>
      <c r="C207" s="683"/>
      <c r="D207" s="539"/>
      <c r="E207" s="593"/>
      <c r="F207" s="539"/>
      <c r="G207" s="539"/>
      <c r="H207" s="491" t="s">
        <v>5657</v>
      </c>
      <c r="I207" s="491" t="s">
        <v>5685</v>
      </c>
      <c r="J207" s="593"/>
      <c r="K207" s="539"/>
      <c r="L207" s="537"/>
      <c r="M207" s="593"/>
      <c r="N207" s="544"/>
      <c r="O207" s="593"/>
      <c r="P207" s="544"/>
      <c r="Q207" s="593"/>
      <c r="R207" s="539"/>
    </row>
    <row r="208" spans="1:18" s="332" customFormat="1" ht="32.25" customHeight="1">
      <c r="A208" s="539"/>
      <c r="B208" s="539"/>
      <c r="C208" s="683"/>
      <c r="D208" s="539"/>
      <c r="E208" s="593"/>
      <c r="F208" s="539"/>
      <c r="G208" s="539"/>
      <c r="H208" s="491" t="s">
        <v>5686</v>
      </c>
      <c r="I208" s="491">
        <v>150</v>
      </c>
      <c r="J208" s="593"/>
      <c r="K208" s="539"/>
      <c r="L208" s="537"/>
      <c r="M208" s="593"/>
      <c r="N208" s="544"/>
      <c r="O208" s="593"/>
      <c r="P208" s="544"/>
      <c r="Q208" s="593"/>
      <c r="R208" s="539"/>
    </row>
    <row r="209" spans="1:18" s="332" customFormat="1" ht="29.25" customHeight="1">
      <c r="A209" s="539"/>
      <c r="B209" s="539"/>
      <c r="C209" s="683"/>
      <c r="D209" s="539"/>
      <c r="E209" s="593"/>
      <c r="F209" s="539"/>
      <c r="G209" s="539"/>
      <c r="H209" s="491" t="s">
        <v>2975</v>
      </c>
      <c r="I209" s="491">
        <v>20</v>
      </c>
      <c r="J209" s="593"/>
      <c r="K209" s="539"/>
      <c r="L209" s="537"/>
      <c r="M209" s="593"/>
      <c r="N209" s="544"/>
      <c r="O209" s="593"/>
      <c r="P209" s="544"/>
      <c r="Q209" s="593"/>
      <c r="R209" s="539"/>
    </row>
    <row r="210" spans="1:18" s="332" customFormat="1" ht="34.5" customHeight="1">
      <c r="A210" s="539"/>
      <c r="B210" s="539"/>
      <c r="C210" s="683"/>
      <c r="D210" s="539"/>
      <c r="E210" s="592"/>
      <c r="F210" s="539"/>
      <c r="G210" s="539"/>
      <c r="H210" s="491" t="s">
        <v>1109</v>
      </c>
      <c r="I210" s="491">
        <v>5</v>
      </c>
      <c r="J210" s="592"/>
      <c r="K210" s="539"/>
      <c r="L210" s="538"/>
      <c r="M210" s="592"/>
      <c r="N210" s="544"/>
      <c r="O210" s="592"/>
      <c r="P210" s="544"/>
      <c r="Q210" s="592"/>
      <c r="R210" s="539"/>
    </row>
    <row r="211" spans="1:18" s="332" customFormat="1" ht="38.25" customHeight="1">
      <c r="A211" s="539">
        <v>67</v>
      </c>
      <c r="B211" s="591" t="s">
        <v>135</v>
      </c>
      <c r="C211" s="539" t="s">
        <v>2822</v>
      </c>
      <c r="D211" s="591">
        <v>13</v>
      </c>
      <c r="E211" s="539" t="s">
        <v>2879</v>
      </c>
      <c r="F211" s="591" t="s">
        <v>2880</v>
      </c>
      <c r="G211" s="536" t="s">
        <v>2881</v>
      </c>
      <c r="H211" s="491" t="s">
        <v>1125</v>
      </c>
      <c r="I211" s="491">
        <v>50</v>
      </c>
      <c r="J211" s="591" t="s">
        <v>2882</v>
      </c>
      <c r="K211" s="539"/>
      <c r="L211" s="539" t="s">
        <v>135</v>
      </c>
      <c r="M211" s="591"/>
      <c r="N211" s="544">
        <v>17290.05</v>
      </c>
      <c r="O211" s="539"/>
      <c r="P211" s="544">
        <v>17290.05</v>
      </c>
      <c r="Q211" s="591" t="s">
        <v>2883</v>
      </c>
      <c r="R211" s="539" t="s">
        <v>5687</v>
      </c>
    </row>
    <row r="212" spans="1:18" s="332" customFormat="1" ht="34.5" customHeight="1">
      <c r="A212" s="539"/>
      <c r="B212" s="593"/>
      <c r="C212" s="539"/>
      <c r="D212" s="593"/>
      <c r="E212" s="539"/>
      <c r="F212" s="593"/>
      <c r="G212" s="537"/>
      <c r="H212" s="491" t="s">
        <v>1058</v>
      </c>
      <c r="I212" s="491">
        <v>1</v>
      </c>
      <c r="J212" s="593"/>
      <c r="K212" s="539"/>
      <c r="L212" s="539"/>
      <c r="M212" s="593"/>
      <c r="N212" s="544"/>
      <c r="O212" s="539"/>
      <c r="P212" s="544"/>
      <c r="Q212" s="593"/>
      <c r="R212" s="539"/>
    </row>
    <row r="213" spans="1:18" s="332" customFormat="1" ht="30">
      <c r="A213" s="539"/>
      <c r="B213" s="593"/>
      <c r="C213" s="539"/>
      <c r="D213" s="593"/>
      <c r="E213" s="539"/>
      <c r="F213" s="593"/>
      <c r="G213" s="537"/>
      <c r="H213" s="491" t="s">
        <v>4581</v>
      </c>
      <c r="I213" s="491">
        <v>700</v>
      </c>
      <c r="J213" s="593"/>
      <c r="K213" s="539"/>
      <c r="L213" s="539"/>
      <c r="M213" s="593"/>
      <c r="N213" s="544"/>
      <c r="O213" s="539"/>
      <c r="P213" s="544"/>
      <c r="Q213" s="593"/>
      <c r="R213" s="539"/>
    </row>
    <row r="214" spans="1:18" s="332" customFormat="1" ht="120" customHeight="1">
      <c r="A214" s="539"/>
      <c r="B214" s="593"/>
      <c r="C214" s="539"/>
      <c r="D214" s="593"/>
      <c r="E214" s="539"/>
      <c r="F214" s="593"/>
      <c r="G214" s="537"/>
      <c r="H214" s="491" t="s">
        <v>5683</v>
      </c>
      <c r="I214" s="491" t="s">
        <v>5688</v>
      </c>
      <c r="J214" s="593"/>
      <c r="K214" s="539"/>
      <c r="L214" s="539"/>
      <c r="M214" s="592"/>
      <c r="N214" s="544"/>
      <c r="O214" s="539"/>
      <c r="P214" s="544"/>
      <c r="Q214" s="592"/>
      <c r="R214" s="539"/>
    </row>
    <row r="215" spans="1:18" s="332" customFormat="1" ht="45" customHeight="1">
      <c r="A215" s="490">
        <v>68</v>
      </c>
      <c r="B215" s="490" t="s">
        <v>96</v>
      </c>
      <c r="C215" s="490" t="s">
        <v>2812</v>
      </c>
      <c r="D215" s="490">
        <v>13</v>
      </c>
      <c r="E215" s="491" t="s">
        <v>2884</v>
      </c>
      <c r="F215" s="491" t="s">
        <v>2885</v>
      </c>
      <c r="G215" s="502" t="s">
        <v>2886</v>
      </c>
      <c r="H215" s="491" t="s">
        <v>5690</v>
      </c>
      <c r="I215" s="491">
        <v>4</v>
      </c>
      <c r="J215" s="502" t="s">
        <v>2887</v>
      </c>
      <c r="K215" s="490"/>
      <c r="L215" s="499" t="s">
        <v>191</v>
      </c>
      <c r="M215" s="489"/>
      <c r="N215" s="493">
        <v>5268.2</v>
      </c>
      <c r="O215" s="490"/>
      <c r="P215" s="241">
        <v>5268.2</v>
      </c>
      <c r="Q215" s="491" t="s">
        <v>2888</v>
      </c>
      <c r="R215" s="495" t="s">
        <v>5689</v>
      </c>
    </row>
    <row r="216" spans="1:18" s="332" customFormat="1" ht="48" customHeight="1">
      <c r="A216" s="543">
        <v>69</v>
      </c>
      <c r="B216" s="591" t="s">
        <v>96</v>
      </c>
      <c r="C216" s="539" t="s">
        <v>2812</v>
      </c>
      <c r="D216" s="591">
        <v>13</v>
      </c>
      <c r="E216" s="539" t="s">
        <v>2889</v>
      </c>
      <c r="F216" s="591" t="s">
        <v>2890</v>
      </c>
      <c r="G216" s="539" t="s">
        <v>1036</v>
      </c>
      <c r="H216" s="491" t="s">
        <v>5692</v>
      </c>
      <c r="I216" s="491" t="s">
        <v>5693</v>
      </c>
      <c r="J216" s="591" t="s">
        <v>2891</v>
      </c>
      <c r="K216" s="543"/>
      <c r="L216" s="564" t="s">
        <v>41</v>
      </c>
      <c r="M216" s="543"/>
      <c r="N216" s="549">
        <v>8586</v>
      </c>
      <c r="O216" s="564"/>
      <c r="P216" s="549">
        <v>8586</v>
      </c>
      <c r="Q216" s="591" t="s">
        <v>2892</v>
      </c>
      <c r="R216" s="539" t="s">
        <v>5691</v>
      </c>
    </row>
    <row r="217" spans="1:18" s="332" customFormat="1" ht="59.25" customHeight="1">
      <c r="A217" s="543"/>
      <c r="B217" s="593"/>
      <c r="C217" s="539"/>
      <c r="D217" s="593"/>
      <c r="E217" s="539"/>
      <c r="F217" s="593"/>
      <c r="G217" s="539"/>
      <c r="H217" s="491" t="s">
        <v>5679</v>
      </c>
      <c r="I217" s="491" t="s">
        <v>5694</v>
      </c>
      <c r="J217" s="593"/>
      <c r="K217" s="543"/>
      <c r="L217" s="565"/>
      <c r="M217" s="543"/>
      <c r="N217" s="549"/>
      <c r="O217" s="565"/>
      <c r="P217" s="549"/>
      <c r="Q217" s="593"/>
      <c r="R217" s="539"/>
    </row>
    <row r="218" spans="1:18" s="332" customFormat="1" ht="36.75" customHeight="1">
      <c r="A218" s="543"/>
      <c r="B218" s="593"/>
      <c r="C218" s="539"/>
      <c r="D218" s="593"/>
      <c r="E218" s="539"/>
      <c r="F218" s="593"/>
      <c r="G218" s="539"/>
      <c r="H218" s="491" t="s">
        <v>5695</v>
      </c>
      <c r="I218" s="491" t="s">
        <v>5696</v>
      </c>
      <c r="J218" s="592"/>
      <c r="K218" s="543"/>
      <c r="L218" s="566"/>
      <c r="M218" s="543"/>
      <c r="N218" s="549"/>
      <c r="O218" s="566"/>
      <c r="P218" s="549"/>
      <c r="Q218" s="592"/>
      <c r="R218" s="539"/>
    </row>
    <row r="219" spans="1:18" s="332" customFormat="1" ht="43.5" customHeight="1">
      <c r="A219" s="543">
        <v>70</v>
      </c>
      <c r="B219" s="591" t="s">
        <v>96</v>
      </c>
      <c r="C219" s="539" t="s">
        <v>2893</v>
      </c>
      <c r="D219" s="591">
        <v>13</v>
      </c>
      <c r="E219" s="539" t="s">
        <v>2894</v>
      </c>
      <c r="F219" s="539" t="s">
        <v>2895</v>
      </c>
      <c r="G219" s="539" t="s">
        <v>2896</v>
      </c>
      <c r="H219" s="491" t="s">
        <v>5675</v>
      </c>
      <c r="I219" s="491">
        <v>3</v>
      </c>
      <c r="J219" s="591" t="s">
        <v>2897</v>
      </c>
      <c r="K219" s="543"/>
      <c r="L219" s="564" t="s">
        <v>191</v>
      </c>
      <c r="M219" s="543"/>
      <c r="N219" s="549">
        <v>14970.73</v>
      </c>
      <c r="O219" s="564"/>
      <c r="P219" s="549">
        <v>14970.73</v>
      </c>
      <c r="Q219" s="591" t="s">
        <v>2898</v>
      </c>
      <c r="R219" s="539" t="s">
        <v>5598</v>
      </c>
    </row>
    <row r="220" spans="1:18" s="332" customFormat="1" ht="36.75" customHeight="1">
      <c r="A220" s="543"/>
      <c r="B220" s="593"/>
      <c r="C220" s="539"/>
      <c r="D220" s="593"/>
      <c r="E220" s="539"/>
      <c r="F220" s="539"/>
      <c r="G220" s="539"/>
      <c r="H220" s="491" t="s">
        <v>55</v>
      </c>
      <c r="I220" s="491">
        <v>60</v>
      </c>
      <c r="J220" s="593"/>
      <c r="K220" s="543"/>
      <c r="L220" s="565"/>
      <c r="M220" s="543"/>
      <c r="N220" s="549"/>
      <c r="O220" s="565"/>
      <c r="P220" s="549"/>
      <c r="Q220" s="593"/>
      <c r="R220" s="539"/>
    </row>
    <row r="221" spans="1:18" s="332" customFormat="1" ht="35.25" customHeight="1">
      <c r="A221" s="543"/>
      <c r="B221" s="593"/>
      <c r="C221" s="539"/>
      <c r="D221" s="593"/>
      <c r="E221" s="539"/>
      <c r="F221" s="539"/>
      <c r="G221" s="539"/>
      <c r="H221" s="491" t="s">
        <v>1109</v>
      </c>
      <c r="I221" s="491">
        <v>9</v>
      </c>
      <c r="J221" s="593"/>
      <c r="K221" s="543"/>
      <c r="L221" s="565"/>
      <c r="M221" s="543"/>
      <c r="N221" s="549"/>
      <c r="O221" s="565"/>
      <c r="P221" s="549"/>
      <c r="Q221" s="593"/>
      <c r="R221" s="539"/>
    </row>
    <row r="222" spans="1:18" s="332" customFormat="1" ht="30">
      <c r="A222" s="543"/>
      <c r="B222" s="593"/>
      <c r="C222" s="539"/>
      <c r="D222" s="593"/>
      <c r="E222" s="539"/>
      <c r="F222" s="539"/>
      <c r="G222" s="539"/>
      <c r="H222" s="491" t="s">
        <v>5697</v>
      </c>
      <c r="I222" s="491">
        <v>54</v>
      </c>
      <c r="J222" s="593"/>
      <c r="K222" s="543"/>
      <c r="L222" s="565"/>
      <c r="M222" s="543"/>
      <c r="N222" s="549"/>
      <c r="O222" s="565"/>
      <c r="P222" s="549"/>
      <c r="Q222" s="593"/>
      <c r="R222" s="539"/>
    </row>
    <row r="223" spans="1:18" s="332" customFormat="1" ht="42" customHeight="1">
      <c r="A223" s="543"/>
      <c r="B223" s="593"/>
      <c r="C223" s="539"/>
      <c r="D223" s="593"/>
      <c r="E223" s="539"/>
      <c r="F223" s="539"/>
      <c r="G223" s="539"/>
      <c r="H223" s="491" t="s">
        <v>5698</v>
      </c>
      <c r="I223" s="491">
        <v>400</v>
      </c>
      <c r="J223" s="593"/>
      <c r="K223" s="543"/>
      <c r="L223" s="565"/>
      <c r="M223" s="543"/>
      <c r="N223" s="549"/>
      <c r="O223" s="565"/>
      <c r="P223" s="549"/>
      <c r="Q223" s="593"/>
      <c r="R223" s="539"/>
    </row>
    <row r="224" spans="1:18" s="332" customFormat="1" ht="39.75" customHeight="1">
      <c r="A224" s="543"/>
      <c r="B224" s="593"/>
      <c r="C224" s="539"/>
      <c r="D224" s="593"/>
      <c r="E224" s="539"/>
      <c r="F224" s="539"/>
      <c r="G224" s="539"/>
      <c r="H224" s="491" t="s">
        <v>5625</v>
      </c>
      <c r="I224" s="491">
        <v>3</v>
      </c>
      <c r="J224" s="593"/>
      <c r="K224" s="543"/>
      <c r="L224" s="565"/>
      <c r="M224" s="543"/>
      <c r="N224" s="549"/>
      <c r="O224" s="565"/>
      <c r="P224" s="549"/>
      <c r="Q224" s="593"/>
      <c r="R224" s="539"/>
    </row>
    <row r="225" spans="1:18" s="332" customFormat="1" ht="38.25" customHeight="1">
      <c r="A225" s="543"/>
      <c r="B225" s="593"/>
      <c r="C225" s="539"/>
      <c r="D225" s="593"/>
      <c r="E225" s="539"/>
      <c r="F225" s="539"/>
      <c r="G225" s="539"/>
      <c r="H225" s="491" t="s">
        <v>5699</v>
      </c>
      <c r="I225" s="491">
        <v>60</v>
      </c>
      <c r="J225" s="593"/>
      <c r="K225" s="543"/>
      <c r="L225" s="565"/>
      <c r="M225" s="543"/>
      <c r="N225" s="549"/>
      <c r="O225" s="565"/>
      <c r="P225" s="549"/>
      <c r="Q225" s="593"/>
      <c r="R225" s="539"/>
    </row>
    <row r="226" spans="1:18" s="332" customFormat="1" ht="35.25" customHeight="1">
      <c r="A226" s="543"/>
      <c r="B226" s="592"/>
      <c r="C226" s="539"/>
      <c r="D226" s="592"/>
      <c r="E226" s="539"/>
      <c r="F226" s="539"/>
      <c r="G226" s="539"/>
      <c r="H226" s="491" t="s">
        <v>1109</v>
      </c>
      <c r="I226" s="491">
        <v>9</v>
      </c>
      <c r="J226" s="592"/>
      <c r="K226" s="543"/>
      <c r="L226" s="566"/>
      <c r="M226" s="543"/>
      <c r="N226" s="549"/>
      <c r="O226" s="566"/>
      <c r="P226" s="549"/>
      <c r="Q226" s="592"/>
      <c r="R226" s="539"/>
    </row>
    <row r="227" spans="1:18" s="332" customFormat="1" ht="51.75" customHeight="1">
      <c r="A227" s="543">
        <v>71</v>
      </c>
      <c r="B227" s="564" t="s">
        <v>96</v>
      </c>
      <c r="C227" s="543" t="s">
        <v>2899</v>
      </c>
      <c r="D227" s="564">
        <v>13</v>
      </c>
      <c r="E227" s="539" t="s">
        <v>2900</v>
      </c>
      <c r="F227" s="591" t="s">
        <v>2901</v>
      </c>
      <c r="G227" s="539" t="s">
        <v>2902</v>
      </c>
      <c r="H227" s="491" t="s">
        <v>1125</v>
      </c>
      <c r="I227" s="491">
        <v>9</v>
      </c>
      <c r="J227" s="539" t="s">
        <v>2903</v>
      </c>
      <c r="K227" s="564"/>
      <c r="L227" s="543" t="s">
        <v>1549</v>
      </c>
      <c r="M227" s="543"/>
      <c r="N227" s="549">
        <v>14042.78</v>
      </c>
      <c r="O227" s="543"/>
      <c r="P227" s="680">
        <v>14042.78</v>
      </c>
      <c r="Q227" s="539" t="s">
        <v>2904</v>
      </c>
      <c r="R227" s="536" t="s">
        <v>5700</v>
      </c>
    </row>
    <row r="228" spans="1:18" s="332" customFormat="1" ht="32.25" customHeight="1">
      <c r="A228" s="543"/>
      <c r="B228" s="565"/>
      <c r="C228" s="543"/>
      <c r="D228" s="565"/>
      <c r="E228" s="539"/>
      <c r="F228" s="593"/>
      <c r="G228" s="539"/>
      <c r="H228" s="491" t="s">
        <v>1058</v>
      </c>
      <c r="I228" s="491">
        <v>1</v>
      </c>
      <c r="J228" s="539"/>
      <c r="K228" s="565"/>
      <c r="L228" s="543"/>
      <c r="M228" s="543"/>
      <c r="N228" s="549"/>
      <c r="O228" s="543"/>
      <c r="P228" s="681"/>
      <c r="Q228" s="539"/>
      <c r="R228" s="537"/>
    </row>
    <row r="229" spans="1:18" s="332" customFormat="1" ht="30">
      <c r="A229" s="543"/>
      <c r="B229" s="565"/>
      <c r="C229" s="543"/>
      <c r="D229" s="565"/>
      <c r="E229" s="539"/>
      <c r="F229" s="593"/>
      <c r="G229" s="539"/>
      <c r="H229" s="491" t="s">
        <v>5679</v>
      </c>
      <c r="I229" s="491">
        <v>1000</v>
      </c>
      <c r="J229" s="539"/>
      <c r="K229" s="565"/>
      <c r="L229" s="543"/>
      <c r="M229" s="543"/>
      <c r="N229" s="549"/>
      <c r="O229" s="543"/>
      <c r="P229" s="681"/>
      <c r="Q229" s="539"/>
      <c r="R229" s="537"/>
    </row>
    <row r="230" spans="1:18" s="332" customFormat="1" ht="30">
      <c r="A230" s="543"/>
      <c r="B230" s="565"/>
      <c r="C230" s="543"/>
      <c r="D230" s="565"/>
      <c r="E230" s="539"/>
      <c r="F230" s="593"/>
      <c r="G230" s="539"/>
      <c r="H230" s="491" t="s">
        <v>5701</v>
      </c>
      <c r="I230" s="491">
        <v>900</v>
      </c>
      <c r="J230" s="539"/>
      <c r="K230" s="565"/>
      <c r="L230" s="543"/>
      <c r="M230" s="543"/>
      <c r="N230" s="549"/>
      <c r="O230" s="543"/>
      <c r="P230" s="681"/>
      <c r="Q230" s="539"/>
      <c r="R230" s="537"/>
    </row>
    <row r="231" spans="1:18" s="332" customFormat="1" ht="30">
      <c r="A231" s="543"/>
      <c r="B231" s="565"/>
      <c r="C231" s="543"/>
      <c r="D231" s="565"/>
      <c r="E231" s="539"/>
      <c r="F231" s="593"/>
      <c r="G231" s="539"/>
      <c r="H231" s="491" t="s">
        <v>5697</v>
      </c>
      <c r="I231" s="491">
        <v>200</v>
      </c>
      <c r="J231" s="539"/>
      <c r="K231" s="565"/>
      <c r="L231" s="543"/>
      <c r="M231" s="543"/>
      <c r="N231" s="549"/>
      <c r="O231" s="543"/>
      <c r="P231" s="681"/>
      <c r="Q231" s="539"/>
      <c r="R231" s="537"/>
    </row>
    <row r="232" spans="1:18" s="332" customFormat="1" ht="39.75" customHeight="1">
      <c r="A232" s="543"/>
      <c r="B232" s="565"/>
      <c r="C232" s="543"/>
      <c r="D232" s="565"/>
      <c r="E232" s="539"/>
      <c r="F232" s="593"/>
      <c r="G232" s="539"/>
      <c r="H232" s="491" t="s">
        <v>1155</v>
      </c>
      <c r="I232" s="491">
        <v>600</v>
      </c>
      <c r="J232" s="539"/>
      <c r="K232" s="565"/>
      <c r="L232" s="543"/>
      <c r="M232" s="543"/>
      <c r="N232" s="549"/>
      <c r="O232" s="543"/>
      <c r="P232" s="681"/>
      <c r="Q232" s="539"/>
      <c r="R232" s="537"/>
    </row>
    <row r="233" spans="1:18" s="332" customFormat="1" ht="24.75" customHeight="1">
      <c r="A233" s="543"/>
      <c r="B233" s="565"/>
      <c r="C233" s="543"/>
      <c r="D233" s="565"/>
      <c r="E233" s="539"/>
      <c r="F233" s="593"/>
      <c r="G233" s="539"/>
      <c r="H233" s="491" t="s">
        <v>5675</v>
      </c>
      <c r="I233" s="491">
        <v>2</v>
      </c>
      <c r="J233" s="539"/>
      <c r="K233" s="565"/>
      <c r="L233" s="543"/>
      <c r="M233" s="543"/>
      <c r="N233" s="549"/>
      <c r="O233" s="543"/>
      <c r="P233" s="681"/>
      <c r="Q233" s="539"/>
      <c r="R233" s="537"/>
    </row>
    <row r="234" spans="1:18" s="332" customFormat="1" ht="32.25" customHeight="1">
      <c r="A234" s="543"/>
      <c r="B234" s="565"/>
      <c r="C234" s="543"/>
      <c r="D234" s="565"/>
      <c r="E234" s="539"/>
      <c r="F234" s="593"/>
      <c r="G234" s="539"/>
      <c r="H234" s="491" t="s">
        <v>55</v>
      </c>
      <c r="I234" s="491">
        <v>497</v>
      </c>
      <c r="J234" s="539"/>
      <c r="K234" s="565"/>
      <c r="L234" s="543"/>
      <c r="M234" s="543"/>
      <c r="N234" s="549"/>
      <c r="O234" s="543"/>
      <c r="P234" s="681"/>
      <c r="Q234" s="539"/>
      <c r="R234" s="537"/>
    </row>
    <row r="235" spans="1:18" s="332" customFormat="1" ht="30" customHeight="1">
      <c r="A235" s="543"/>
      <c r="B235" s="566"/>
      <c r="C235" s="543"/>
      <c r="D235" s="566"/>
      <c r="E235" s="539"/>
      <c r="F235" s="592"/>
      <c r="G235" s="539"/>
      <c r="H235" s="491" t="s">
        <v>1109</v>
      </c>
      <c r="I235" s="491">
        <v>5</v>
      </c>
      <c r="J235" s="539"/>
      <c r="K235" s="566"/>
      <c r="L235" s="543"/>
      <c r="M235" s="543"/>
      <c r="N235" s="549"/>
      <c r="O235" s="543"/>
      <c r="P235" s="682"/>
      <c r="Q235" s="539"/>
      <c r="R235" s="538"/>
    </row>
    <row r="236" spans="1:18">
      <c r="A236" s="332"/>
      <c r="B236" s="137"/>
      <c r="C236" s="137"/>
      <c r="D236" s="137"/>
      <c r="E236" s="137"/>
      <c r="F236" s="137"/>
      <c r="G236" s="137"/>
      <c r="H236" s="137"/>
      <c r="I236" s="137"/>
      <c r="J236" s="137"/>
      <c r="K236" s="137"/>
      <c r="L236" s="137"/>
      <c r="M236" s="137"/>
      <c r="N236" s="137"/>
      <c r="O236" s="137"/>
      <c r="P236" s="137"/>
      <c r="Q236" s="137"/>
      <c r="R236" s="137"/>
    </row>
    <row r="237" spans="1:18">
      <c r="A237" s="137"/>
      <c r="B237" s="137"/>
      <c r="C237" s="137"/>
      <c r="D237" s="137"/>
      <c r="E237" s="137"/>
      <c r="F237" s="137"/>
      <c r="G237" s="137"/>
      <c r="H237" s="137"/>
      <c r="I237" s="137"/>
      <c r="J237" s="137"/>
      <c r="K237" s="137"/>
      <c r="L237" s="137"/>
      <c r="M237" s="137"/>
      <c r="N237" s="137"/>
      <c r="O237" s="137"/>
      <c r="P237" s="137"/>
      <c r="Q237" s="137"/>
      <c r="R237" s="137"/>
    </row>
    <row r="238" spans="1:18">
      <c r="A238" s="137"/>
      <c r="B238" s="137"/>
      <c r="C238" s="137"/>
      <c r="D238" s="137"/>
      <c r="E238" s="137"/>
      <c r="F238" s="137"/>
      <c r="G238" s="137"/>
      <c r="H238" s="137"/>
      <c r="I238" s="137"/>
      <c r="J238" s="137"/>
      <c r="K238" s="137"/>
      <c r="L238" s="137"/>
      <c r="M238" s="527" t="s">
        <v>45</v>
      </c>
      <c r="N238" s="528"/>
      <c r="O238" s="528" t="s">
        <v>46</v>
      </c>
      <c r="P238" s="529"/>
      <c r="Q238" s="137"/>
      <c r="R238" s="137"/>
    </row>
    <row r="239" spans="1:18">
      <c r="A239" s="137"/>
      <c r="B239" s="137"/>
      <c r="C239" s="137"/>
      <c r="D239" s="137"/>
      <c r="E239" s="137"/>
      <c r="F239" s="137"/>
      <c r="G239" s="137"/>
      <c r="H239" s="137"/>
      <c r="I239" s="137"/>
      <c r="J239" s="137"/>
      <c r="K239" s="137"/>
      <c r="L239" s="137"/>
      <c r="M239" s="138" t="s">
        <v>5524</v>
      </c>
      <c r="N239" s="138" t="s">
        <v>5523</v>
      </c>
      <c r="O239" s="138" t="s">
        <v>5524</v>
      </c>
      <c r="P239" s="138" t="s">
        <v>5523</v>
      </c>
      <c r="Q239" s="137"/>
      <c r="R239" s="137"/>
    </row>
    <row r="240" spans="1:18">
      <c r="A240" s="137"/>
      <c r="B240" s="137"/>
      <c r="C240" s="137"/>
      <c r="D240" s="137"/>
      <c r="E240" s="137"/>
      <c r="F240" s="137"/>
      <c r="G240" s="137"/>
      <c r="H240" s="137"/>
      <c r="I240" s="137"/>
      <c r="J240" s="137"/>
      <c r="K240" s="137"/>
      <c r="L240" s="137"/>
      <c r="M240" s="235">
        <v>23</v>
      </c>
      <c r="N240" s="141">
        <v>830000</v>
      </c>
      <c r="O240" s="140">
        <v>48</v>
      </c>
      <c r="P240" s="141">
        <v>917682.8</v>
      </c>
      <c r="Q240" s="137"/>
      <c r="R240" s="137"/>
    </row>
    <row r="241" spans="1:18">
      <c r="A241" s="137"/>
      <c r="B241" s="137"/>
      <c r="C241" s="137"/>
      <c r="D241" s="137"/>
      <c r="E241" s="137"/>
      <c r="F241" s="137"/>
      <c r="G241" s="137"/>
      <c r="H241" s="137"/>
      <c r="I241" s="137"/>
      <c r="J241" s="137"/>
      <c r="K241" s="137"/>
      <c r="L241" s="137"/>
      <c r="M241" s="137"/>
      <c r="N241" s="137"/>
      <c r="O241" s="137"/>
      <c r="P241" s="137"/>
      <c r="Q241" s="137"/>
      <c r="R241" s="137"/>
    </row>
    <row r="242" spans="1:18">
      <c r="A242" s="137"/>
      <c r="B242" s="137"/>
      <c r="C242" s="137"/>
      <c r="D242" s="137"/>
      <c r="E242" s="137"/>
      <c r="F242" s="137"/>
      <c r="G242" s="137"/>
      <c r="H242" s="137"/>
      <c r="I242" s="137"/>
      <c r="J242" s="137"/>
      <c r="K242" s="137"/>
      <c r="L242" s="137"/>
      <c r="M242" s="137"/>
      <c r="N242" s="137"/>
      <c r="O242" s="137"/>
      <c r="P242" s="137"/>
      <c r="Q242" s="137"/>
      <c r="R242" s="137"/>
    </row>
    <row r="243" spans="1:18">
      <c r="A243" s="137"/>
      <c r="B243" s="137"/>
      <c r="C243" s="137"/>
      <c r="D243" s="137"/>
      <c r="E243" s="137"/>
      <c r="F243" s="137"/>
      <c r="G243" s="137"/>
      <c r="H243" s="137"/>
      <c r="I243" s="137"/>
      <c r="J243" s="137"/>
      <c r="K243" s="137"/>
      <c r="L243" s="137"/>
      <c r="M243" s="137"/>
      <c r="N243" s="137"/>
      <c r="O243" s="137"/>
      <c r="P243" s="137"/>
      <c r="Q243" s="137"/>
      <c r="R243" s="137"/>
    </row>
    <row r="244" spans="1:18">
      <c r="A244" s="137"/>
      <c r="B244" s="137"/>
      <c r="C244" s="137"/>
      <c r="D244" s="137"/>
      <c r="E244" s="137"/>
      <c r="F244" s="137"/>
      <c r="G244" s="137"/>
      <c r="H244" s="137"/>
      <c r="I244" s="137"/>
      <c r="J244" s="137"/>
      <c r="K244" s="137"/>
      <c r="L244" s="137"/>
      <c r="M244" s="137"/>
      <c r="N244" s="137"/>
      <c r="O244" s="137"/>
      <c r="P244" s="137"/>
      <c r="Q244" s="137"/>
      <c r="R244" s="137"/>
    </row>
  </sheetData>
  <mergeCells count="720">
    <mergeCell ref="L94:L97"/>
    <mergeCell ref="M94:M97"/>
    <mergeCell ref="N94:N97"/>
    <mergeCell ref="O94:O97"/>
    <mergeCell ref="P94:P97"/>
    <mergeCell ref="Q94:Q97"/>
    <mergeCell ref="L100:L101"/>
    <mergeCell ref="M100:M101"/>
    <mergeCell ref="N100:N101"/>
    <mergeCell ref="O100:O101"/>
    <mergeCell ref="P100:P101"/>
    <mergeCell ref="Q100:Q101"/>
    <mergeCell ref="A79:A82"/>
    <mergeCell ref="B79:B82"/>
    <mergeCell ref="L88:L90"/>
    <mergeCell ref="M88:M90"/>
    <mergeCell ref="N88:N90"/>
    <mergeCell ref="O88:O90"/>
    <mergeCell ref="P88:P90"/>
    <mergeCell ref="Q88:Q90"/>
    <mergeCell ref="C79:C82"/>
    <mergeCell ref="D79:D82"/>
    <mergeCell ref="E79:E82"/>
    <mergeCell ref="F79:F82"/>
    <mergeCell ref="G79:G82"/>
    <mergeCell ref="J79:J82"/>
    <mergeCell ref="A83:A86"/>
    <mergeCell ref="B83:B86"/>
    <mergeCell ref="C83:C86"/>
    <mergeCell ref="D83:D86"/>
    <mergeCell ref="E83:E86"/>
    <mergeCell ref="F83:F86"/>
    <mergeCell ref="G83:G86"/>
    <mergeCell ref="J83:J86"/>
    <mergeCell ref="K83:K86"/>
    <mergeCell ref="F88:F90"/>
    <mergeCell ref="A75:A78"/>
    <mergeCell ref="B75:B78"/>
    <mergeCell ref="Q75:Q78"/>
    <mergeCell ref="C75:C78"/>
    <mergeCell ref="D75:D78"/>
    <mergeCell ref="E75:E78"/>
    <mergeCell ref="F75:F78"/>
    <mergeCell ref="G75:G78"/>
    <mergeCell ref="J75:J78"/>
    <mergeCell ref="N75:N78"/>
    <mergeCell ref="O75:O78"/>
    <mergeCell ref="P75:P78"/>
    <mergeCell ref="D36:D38"/>
    <mergeCell ref="E36:E38"/>
    <mergeCell ref="F36:F38"/>
    <mergeCell ref="G36:G38"/>
    <mergeCell ref="J36:J38"/>
    <mergeCell ref="K36:K38"/>
    <mergeCell ref="L36:L38"/>
    <mergeCell ref="A72:A73"/>
    <mergeCell ref="B72:B73"/>
    <mergeCell ref="C72:C73"/>
    <mergeCell ref="D72:D73"/>
    <mergeCell ref="E72:E73"/>
    <mergeCell ref="F72:F73"/>
    <mergeCell ref="G72:G73"/>
    <mergeCell ref="J72:J73"/>
    <mergeCell ref="K72:K73"/>
    <mergeCell ref="N42:N44"/>
    <mergeCell ref="A50:A51"/>
    <mergeCell ref="B50:B51"/>
    <mergeCell ref="C50:C51"/>
    <mergeCell ref="D50:D51"/>
    <mergeCell ref="E50:E51"/>
    <mergeCell ref="F50:F51"/>
    <mergeCell ref="G50:G51"/>
    <mergeCell ref="J50:J51"/>
    <mergeCell ref="K50:K51"/>
    <mergeCell ref="A23:A26"/>
    <mergeCell ref="B23:B26"/>
    <mergeCell ref="C23:C26"/>
    <mergeCell ref="D23:D26"/>
    <mergeCell ref="E23:E26"/>
    <mergeCell ref="F23:F26"/>
    <mergeCell ref="G23:G26"/>
    <mergeCell ref="J23:J26"/>
    <mergeCell ref="K23:K26"/>
    <mergeCell ref="L23:L26"/>
    <mergeCell ref="M23:M26"/>
    <mergeCell ref="N23:N26"/>
    <mergeCell ref="O23:O26"/>
    <mergeCell ref="P23:P26"/>
    <mergeCell ref="Q23:Q26"/>
    <mergeCell ref="R23:R26"/>
    <mergeCell ref="O15:O16"/>
    <mergeCell ref="P15:P16"/>
    <mergeCell ref="Q15:Q16"/>
    <mergeCell ref="R15:R16"/>
    <mergeCell ref="L17:L18"/>
    <mergeCell ref="M17:M18"/>
    <mergeCell ref="N17:N18"/>
    <mergeCell ref="O17:O18"/>
    <mergeCell ref="P17:P18"/>
    <mergeCell ref="Q17:Q18"/>
    <mergeCell ref="R17:R18"/>
    <mergeCell ref="G15:G16"/>
    <mergeCell ref="J15:J16"/>
    <mergeCell ref="K15:K16"/>
    <mergeCell ref="L15:L16"/>
    <mergeCell ref="M15:M16"/>
    <mergeCell ref="N15:N16"/>
    <mergeCell ref="A15:A16"/>
    <mergeCell ref="B15:B16"/>
    <mergeCell ref="C15:C16"/>
    <mergeCell ref="D15:D16"/>
    <mergeCell ref="E15:E16"/>
    <mergeCell ref="F15:F16"/>
    <mergeCell ref="A13:A14"/>
    <mergeCell ref="B13:B14"/>
    <mergeCell ref="C13:C14"/>
    <mergeCell ref="D13:D14"/>
    <mergeCell ref="E13:E14"/>
    <mergeCell ref="F13:F14"/>
    <mergeCell ref="J11:J12"/>
    <mergeCell ref="K11:K12"/>
    <mergeCell ref="L11:L12"/>
    <mergeCell ref="L13:L14"/>
    <mergeCell ref="A11:A12"/>
    <mergeCell ref="B11:B12"/>
    <mergeCell ref="C11:C12"/>
    <mergeCell ref="D11:D12"/>
    <mergeCell ref="E11:E12"/>
    <mergeCell ref="F11:F12"/>
    <mergeCell ref="G11:G12"/>
    <mergeCell ref="G13:G14"/>
    <mergeCell ref="J13:J14"/>
    <mergeCell ref="K13:K14"/>
    <mergeCell ref="P11:P12"/>
    <mergeCell ref="Q11:Q12"/>
    <mergeCell ref="R11:R12"/>
    <mergeCell ref="M11:M12"/>
    <mergeCell ref="N11:N12"/>
    <mergeCell ref="O11:O12"/>
    <mergeCell ref="O13:O14"/>
    <mergeCell ref="P13:P14"/>
    <mergeCell ref="Q13:Q14"/>
    <mergeCell ref="R13:R14"/>
    <mergeCell ref="M13:M14"/>
    <mergeCell ref="N13:N14"/>
    <mergeCell ref="Q4:Q5"/>
    <mergeCell ref="R4:R5"/>
    <mergeCell ref="G4:G5"/>
    <mergeCell ref="H4:I4"/>
    <mergeCell ref="J4:J5"/>
    <mergeCell ref="K4:L4"/>
    <mergeCell ref="M4:N4"/>
    <mergeCell ref="O4:P4"/>
    <mergeCell ref="A4:A5"/>
    <mergeCell ref="B4:B5"/>
    <mergeCell ref="C4:C5"/>
    <mergeCell ref="D4:D5"/>
    <mergeCell ref="E4:E5"/>
    <mergeCell ref="F4:F5"/>
    <mergeCell ref="A17:A18"/>
    <mergeCell ref="B17:B18"/>
    <mergeCell ref="C17:C18"/>
    <mergeCell ref="D17:D18"/>
    <mergeCell ref="E17:E18"/>
    <mergeCell ref="F17:F18"/>
    <mergeCell ref="G17:G18"/>
    <mergeCell ref="J17:J18"/>
    <mergeCell ref="K17:K18"/>
    <mergeCell ref="R27:R28"/>
    <mergeCell ref="N29:N30"/>
    <mergeCell ref="O29:O30"/>
    <mergeCell ref="P29:P30"/>
    <mergeCell ref="Q29:Q30"/>
    <mergeCell ref="R29:R30"/>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N31:N33"/>
    <mergeCell ref="O31:O33"/>
    <mergeCell ref="P31:P33"/>
    <mergeCell ref="Q31:Q33"/>
    <mergeCell ref="R31:R33"/>
    <mergeCell ref="A29:A30"/>
    <mergeCell ref="B29:B30"/>
    <mergeCell ref="C29:C30"/>
    <mergeCell ref="L29:L30"/>
    <mergeCell ref="M29:M30"/>
    <mergeCell ref="D29:D30"/>
    <mergeCell ref="E29:E30"/>
    <mergeCell ref="F29:F30"/>
    <mergeCell ref="G29:G30"/>
    <mergeCell ref="J29:J30"/>
    <mergeCell ref="K29:K30"/>
    <mergeCell ref="A31:A33"/>
    <mergeCell ref="B31:B33"/>
    <mergeCell ref="C31:C33"/>
    <mergeCell ref="D31:D33"/>
    <mergeCell ref="E31:E33"/>
    <mergeCell ref="F31:F33"/>
    <mergeCell ref="G31:G33"/>
    <mergeCell ref="J31:J33"/>
    <mergeCell ref="K31:K33"/>
    <mergeCell ref="M36:M38"/>
    <mergeCell ref="E42:E44"/>
    <mergeCell ref="F42:F44"/>
    <mergeCell ref="G42:G44"/>
    <mergeCell ref="J42:J44"/>
    <mergeCell ref="K42:K44"/>
    <mergeCell ref="L31:L33"/>
    <mergeCell ref="M31:M33"/>
    <mergeCell ref="L42:L44"/>
    <mergeCell ref="M42:M44"/>
    <mergeCell ref="R36:R38"/>
    <mergeCell ref="A39:A40"/>
    <mergeCell ref="B39:B40"/>
    <mergeCell ref="C39:C40"/>
    <mergeCell ref="D39:D40"/>
    <mergeCell ref="E39:E40"/>
    <mergeCell ref="F39:F40"/>
    <mergeCell ref="G39:G40"/>
    <mergeCell ref="J39:J40"/>
    <mergeCell ref="K39:K40"/>
    <mergeCell ref="L39:L40"/>
    <mergeCell ref="M39:M40"/>
    <mergeCell ref="N39:N40"/>
    <mergeCell ref="O39:O40"/>
    <mergeCell ref="P39:P40"/>
    <mergeCell ref="Q39:Q40"/>
    <mergeCell ref="R39:R40"/>
    <mergeCell ref="A36:A38"/>
    <mergeCell ref="B36:B38"/>
    <mergeCell ref="N36:N38"/>
    <mergeCell ref="O36:O38"/>
    <mergeCell ref="P36:P38"/>
    <mergeCell ref="Q36:Q38"/>
    <mergeCell ref="C36:C38"/>
    <mergeCell ref="O42:O44"/>
    <mergeCell ref="P42:P44"/>
    <mergeCell ref="Q42:Q44"/>
    <mergeCell ref="R42:R44"/>
    <mergeCell ref="A48:A49"/>
    <mergeCell ref="B48:B49"/>
    <mergeCell ref="C48:C49"/>
    <mergeCell ref="D48:D49"/>
    <mergeCell ref="E48:E49"/>
    <mergeCell ref="F48:F49"/>
    <mergeCell ref="G48:G49"/>
    <mergeCell ref="J48:J49"/>
    <mergeCell ref="K48:K49"/>
    <mergeCell ref="L48:L49"/>
    <mergeCell ref="M48:M49"/>
    <mergeCell ref="N48:N49"/>
    <mergeCell ref="O48:O49"/>
    <mergeCell ref="P48:P49"/>
    <mergeCell ref="Q48:Q49"/>
    <mergeCell ref="R48:R49"/>
    <mergeCell ref="A42:A44"/>
    <mergeCell ref="B42:B44"/>
    <mergeCell ref="C42:C44"/>
    <mergeCell ref="D42:D44"/>
    <mergeCell ref="A56:A59"/>
    <mergeCell ref="B56:B59"/>
    <mergeCell ref="C56:C59"/>
    <mergeCell ref="D56:D59"/>
    <mergeCell ref="E56:E59"/>
    <mergeCell ref="F56:F59"/>
    <mergeCell ref="G56:G59"/>
    <mergeCell ref="J56:J59"/>
    <mergeCell ref="A52:A55"/>
    <mergeCell ref="B52:B55"/>
    <mergeCell ref="C52:C55"/>
    <mergeCell ref="D52:D55"/>
    <mergeCell ref="E52:E55"/>
    <mergeCell ref="F52:F55"/>
    <mergeCell ref="G52:G55"/>
    <mergeCell ref="J52:J55"/>
    <mergeCell ref="P50:P51"/>
    <mergeCell ref="Q50:Q51"/>
    <mergeCell ref="L60:L65"/>
    <mergeCell ref="M60:M65"/>
    <mergeCell ref="N60:N65"/>
    <mergeCell ref="O60:O65"/>
    <mergeCell ref="P60:P65"/>
    <mergeCell ref="Q60:Q65"/>
    <mergeCell ref="Q52:Q55"/>
    <mergeCell ref="L52:L55"/>
    <mergeCell ref="M52:M55"/>
    <mergeCell ref="N52:N55"/>
    <mergeCell ref="O52:O55"/>
    <mergeCell ref="P52:P55"/>
    <mergeCell ref="A60:A65"/>
    <mergeCell ref="B60:B65"/>
    <mergeCell ref="C60:C65"/>
    <mergeCell ref="D60:D65"/>
    <mergeCell ref="E60:E65"/>
    <mergeCell ref="F60:F65"/>
    <mergeCell ref="G60:G65"/>
    <mergeCell ref="R50:R51"/>
    <mergeCell ref="L56:L59"/>
    <mergeCell ref="M56:M59"/>
    <mergeCell ref="N56:N59"/>
    <mergeCell ref="O56:O59"/>
    <mergeCell ref="P56:P59"/>
    <mergeCell ref="Q56:Q59"/>
    <mergeCell ref="R56:R59"/>
    <mergeCell ref="K52:K55"/>
    <mergeCell ref="R52:R55"/>
    <mergeCell ref="K56:K59"/>
    <mergeCell ref="J60:J65"/>
    <mergeCell ref="K60:K65"/>
    <mergeCell ref="L50:L51"/>
    <mergeCell ref="M50:M51"/>
    <mergeCell ref="N50:N51"/>
    <mergeCell ref="O50:O51"/>
    <mergeCell ref="O72:O73"/>
    <mergeCell ref="P72:P73"/>
    <mergeCell ref="K75:K78"/>
    <mergeCell ref="L75:L78"/>
    <mergeCell ref="M75:M78"/>
    <mergeCell ref="L79:L82"/>
    <mergeCell ref="K79:K82"/>
    <mergeCell ref="R60:R65"/>
    <mergeCell ref="A66:A71"/>
    <mergeCell ref="B66:B71"/>
    <mergeCell ref="C66:C71"/>
    <mergeCell ref="D66:D71"/>
    <mergeCell ref="E66:E71"/>
    <mergeCell ref="F66:F71"/>
    <mergeCell ref="G66:G71"/>
    <mergeCell ref="J66:J71"/>
    <mergeCell ref="K66:K71"/>
    <mergeCell ref="L66:L71"/>
    <mergeCell ref="M66:M71"/>
    <mergeCell ref="N66:N71"/>
    <mergeCell ref="O66:O71"/>
    <mergeCell ref="P66:P71"/>
    <mergeCell ref="Q66:Q71"/>
    <mergeCell ref="R66:R71"/>
    <mergeCell ref="D88:D90"/>
    <mergeCell ref="E88:E90"/>
    <mergeCell ref="Q72:Q73"/>
    <mergeCell ref="R72:R73"/>
    <mergeCell ref="L83:L86"/>
    <mergeCell ref="M83:M86"/>
    <mergeCell ref="N83:N86"/>
    <mergeCell ref="O83:O86"/>
    <mergeCell ref="P83:P86"/>
    <mergeCell ref="Q83:Q86"/>
    <mergeCell ref="R83:R86"/>
    <mergeCell ref="L72:L73"/>
    <mergeCell ref="M72:M73"/>
    <mergeCell ref="M79:M82"/>
    <mergeCell ref="N79:N82"/>
    <mergeCell ref="O79:O82"/>
    <mergeCell ref="P79:P82"/>
    <mergeCell ref="R75:R78"/>
    <mergeCell ref="Q79:Q82"/>
    <mergeCell ref="R79:R82"/>
    <mergeCell ref="G88:G90"/>
    <mergeCell ref="J88:J90"/>
    <mergeCell ref="K88:K90"/>
    <mergeCell ref="N72:N73"/>
    <mergeCell ref="F94:F97"/>
    <mergeCell ref="G94:G97"/>
    <mergeCell ref="J94:J97"/>
    <mergeCell ref="K94:K97"/>
    <mergeCell ref="R88:R90"/>
    <mergeCell ref="A91:A93"/>
    <mergeCell ref="B91:B93"/>
    <mergeCell ref="C91:C93"/>
    <mergeCell ref="D91:D93"/>
    <mergeCell ref="E91:E93"/>
    <mergeCell ref="F91:F93"/>
    <mergeCell ref="G91:G93"/>
    <mergeCell ref="J91:J93"/>
    <mergeCell ref="K91:K93"/>
    <mergeCell ref="L91:L93"/>
    <mergeCell ref="M91:M93"/>
    <mergeCell ref="N91:N93"/>
    <mergeCell ref="O91:O93"/>
    <mergeCell ref="P91:P93"/>
    <mergeCell ref="Q91:Q93"/>
    <mergeCell ref="R91:R93"/>
    <mergeCell ref="A88:A90"/>
    <mergeCell ref="B88:B90"/>
    <mergeCell ref="C88:C90"/>
    <mergeCell ref="J100:J101"/>
    <mergeCell ref="K100:K101"/>
    <mergeCell ref="R94:R97"/>
    <mergeCell ref="A98:A99"/>
    <mergeCell ref="B98:B99"/>
    <mergeCell ref="C98:C99"/>
    <mergeCell ref="D98:D99"/>
    <mergeCell ref="E98:E99"/>
    <mergeCell ref="F98:F99"/>
    <mergeCell ref="G98:G99"/>
    <mergeCell ref="J98:J99"/>
    <mergeCell ref="K98:K99"/>
    <mergeCell ref="L98:L99"/>
    <mergeCell ref="M98:M99"/>
    <mergeCell ref="N98:N99"/>
    <mergeCell ref="O98:O99"/>
    <mergeCell ref="P98:P99"/>
    <mergeCell ref="Q98:Q99"/>
    <mergeCell ref="R98:R99"/>
    <mergeCell ref="A94:A97"/>
    <mergeCell ref="B94:B97"/>
    <mergeCell ref="C94:C97"/>
    <mergeCell ref="D94:D97"/>
    <mergeCell ref="E94:E97"/>
    <mergeCell ref="R100:R101"/>
    <mergeCell ref="A112:A119"/>
    <mergeCell ref="B112:B119"/>
    <mergeCell ref="C112:C119"/>
    <mergeCell ref="D112:D119"/>
    <mergeCell ref="E112:E119"/>
    <mergeCell ref="F112:F119"/>
    <mergeCell ref="G112:G119"/>
    <mergeCell ref="J112:J119"/>
    <mergeCell ref="K112:K119"/>
    <mergeCell ref="L112:L119"/>
    <mergeCell ref="M112:M119"/>
    <mergeCell ref="N112:N119"/>
    <mergeCell ref="O112:O119"/>
    <mergeCell ref="P112:P119"/>
    <mergeCell ref="Q112:Q119"/>
    <mergeCell ref="R112:R119"/>
    <mergeCell ref="A100:A101"/>
    <mergeCell ref="B100:B101"/>
    <mergeCell ref="C100:C101"/>
    <mergeCell ref="D100:D101"/>
    <mergeCell ref="E100:E101"/>
    <mergeCell ref="F100:F101"/>
    <mergeCell ref="G100:G101"/>
    <mergeCell ref="M120:M124"/>
    <mergeCell ref="N120:N124"/>
    <mergeCell ref="O120:O124"/>
    <mergeCell ref="P120:P124"/>
    <mergeCell ref="Q120:Q124"/>
    <mergeCell ref="R120:R124"/>
    <mergeCell ref="A125:A128"/>
    <mergeCell ref="B125:B128"/>
    <mergeCell ref="C125:C128"/>
    <mergeCell ref="D125:D128"/>
    <mergeCell ref="E125:E128"/>
    <mergeCell ref="F125:F128"/>
    <mergeCell ref="G125:G128"/>
    <mergeCell ref="J125:J128"/>
    <mergeCell ref="K125:K128"/>
    <mergeCell ref="L125:L128"/>
    <mergeCell ref="M125:M128"/>
    <mergeCell ref="N125:N128"/>
    <mergeCell ref="O125:O128"/>
    <mergeCell ref="P125:P128"/>
    <mergeCell ref="Q125:Q128"/>
    <mergeCell ref="R125:R128"/>
    <mergeCell ref="A120:A124"/>
    <mergeCell ref="B120:B124"/>
    <mergeCell ref="B129:B130"/>
    <mergeCell ref="C129:C130"/>
    <mergeCell ref="D129:D130"/>
    <mergeCell ref="E129:E130"/>
    <mergeCell ref="F129:F130"/>
    <mergeCell ref="G129:G130"/>
    <mergeCell ref="J129:J130"/>
    <mergeCell ref="K129:K130"/>
    <mergeCell ref="L120:L124"/>
    <mergeCell ref="C120:C124"/>
    <mergeCell ref="D120:D124"/>
    <mergeCell ref="E120:E124"/>
    <mergeCell ref="F120:F124"/>
    <mergeCell ref="G120:G124"/>
    <mergeCell ref="J120:J124"/>
    <mergeCell ref="K120:K124"/>
    <mergeCell ref="L129:L130"/>
    <mergeCell ref="M129:M130"/>
    <mergeCell ref="N129:N130"/>
    <mergeCell ref="O129:O130"/>
    <mergeCell ref="P129:P130"/>
    <mergeCell ref="Q129:Q130"/>
    <mergeCell ref="R129:R130"/>
    <mergeCell ref="A131:A137"/>
    <mergeCell ref="B131:B137"/>
    <mergeCell ref="C131:C137"/>
    <mergeCell ref="D131:D137"/>
    <mergeCell ref="E131:E137"/>
    <mergeCell ref="F131:F137"/>
    <mergeCell ref="G131:G137"/>
    <mergeCell ref="J131:J137"/>
    <mergeCell ref="K131:K137"/>
    <mergeCell ref="L131:L137"/>
    <mergeCell ref="M131:M137"/>
    <mergeCell ref="N131:N137"/>
    <mergeCell ref="O131:O137"/>
    <mergeCell ref="P131:P137"/>
    <mergeCell ref="Q131:Q137"/>
    <mergeCell ref="R131:R137"/>
    <mergeCell ref="A129:A130"/>
    <mergeCell ref="M138:M139"/>
    <mergeCell ref="N138:N139"/>
    <mergeCell ref="O138:O139"/>
    <mergeCell ref="P138:P139"/>
    <mergeCell ref="Q138:Q139"/>
    <mergeCell ref="R138:R139"/>
    <mergeCell ref="A140:A151"/>
    <mergeCell ref="B140:B151"/>
    <mergeCell ref="C140:C151"/>
    <mergeCell ref="D140:D151"/>
    <mergeCell ref="E140:E151"/>
    <mergeCell ref="F140:F151"/>
    <mergeCell ref="G140:G151"/>
    <mergeCell ref="J140:J151"/>
    <mergeCell ref="K140:K151"/>
    <mergeCell ref="L140:L151"/>
    <mergeCell ref="M140:M151"/>
    <mergeCell ref="N140:N151"/>
    <mergeCell ref="O140:O151"/>
    <mergeCell ref="P140:P151"/>
    <mergeCell ref="Q140:Q151"/>
    <mergeCell ref="R140:R151"/>
    <mergeCell ref="A138:A139"/>
    <mergeCell ref="B138:B139"/>
    <mergeCell ref="B152:B159"/>
    <mergeCell ref="C152:C159"/>
    <mergeCell ref="D152:D159"/>
    <mergeCell ref="E152:E159"/>
    <mergeCell ref="F152:F159"/>
    <mergeCell ref="G152:G159"/>
    <mergeCell ref="J152:J159"/>
    <mergeCell ref="K152:K159"/>
    <mergeCell ref="L138:L139"/>
    <mergeCell ref="C138:C139"/>
    <mergeCell ref="D138:D139"/>
    <mergeCell ref="E138:E139"/>
    <mergeCell ref="F138:F139"/>
    <mergeCell ref="G138:G139"/>
    <mergeCell ref="J138:J139"/>
    <mergeCell ref="K138:K139"/>
    <mergeCell ref="L152:L159"/>
    <mergeCell ref="M152:M159"/>
    <mergeCell ref="N152:N159"/>
    <mergeCell ref="O152:O159"/>
    <mergeCell ref="P152:P159"/>
    <mergeCell ref="Q152:Q159"/>
    <mergeCell ref="R152:R159"/>
    <mergeCell ref="A160:A172"/>
    <mergeCell ref="B160:B172"/>
    <mergeCell ref="C160:C172"/>
    <mergeCell ref="D160:D172"/>
    <mergeCell ref="E160:E172"/>
    <mergeCell ref="F160:F172"/>
    <mergeCell ref="G160:G172"/>
    <mergeCell ref="J160:J172"/>
    <mergeCell ref="K160:K172"/>
    <mergeCell ref="L160:L172"/>
    <mergeCell ref="M160:M172"/>
    <mergeCell ref="N160:N172"/>
    <mergeCell ref="O160:O172"/>
    <mergeCell ref="P160:P172"/>
    <mergeCell ref="Q160:Q172"/>
    <mergeCell ref="R160:R172"/>
    <mergeCell ref="A152:A159"/>
    <mergeCell ref="M173:M184"/>
    <mergeCell ref="N173:N184"/>
    <mergeCell ref="O173:O184"/>
    <mergeCell ref="P173:P184"/>
    <mergeCell ref="Q173:Q184"/>
    <mergeCell ref="R173:R184"/>
    <mergeCell ref="A185:A187"/>
    <mergeCell ref="B185:B187"/>
    <mergeCell ref="C185:C187"/>
    <mergeCell ref="D185:D187"/>
    <mergeCell ref="E185:E187"/>
    <mergeCell ref="F185:F187"/>
    <mergeCell ref="G185:G187"/>
    <mergeCell ref="J185:J187"/>
    <mergeCell ref="K185:K187"/>
    <mergeCell ref="L185:L187"/>
    <mergeCell ref="M185:M187"/>
    <mergeCell ref="N185:N187"/>
    <mergeCell ref="O185:O187"/>
    <mergeCell ref="P185:P187"/>
    <mergeCell ref="Q185:Q187"/>
    <mergeCell ref="R185:R187"/>
    <mergeCell ref="A173:A184"/>
    <mergeCell ref="B173:B184"/>
    <mergeCell ref="B188:B195"/>
    <mergeCell ref="C188:C195"/>
    <mergeCell ref="D188:D195"/>
    <mergeCell ref="E188:E195"/>
    <mergeCell ref="F188:F195"/>
    <mergeCell ref="G188:G195"/>
    <mergeCell ref="J188:J195"/>
    <mergeCell ref="K188:K195"/>
    <mergeCell ref="L173:L184"/>
    <mergeCell ref="C173:C184"/>
    <mergeCell ref="D173:D184"/>
    <mergeCell ref="E173:E184"/>
    <mergeCell ref="F173:F184"/>
    <mergeCell ref="G173:G184"/>
    <mergeCell ref="J173:J184"/>
    <mergeCell ref="K173:K184"/>
    <mergeCell ref="L188:L195"/>
    <mergeCell ref="M188:M195"/>
    <mergeCell ref="N188:N195"/>
    <mergeCell ref="O188:O195"/>
    <mergeCell ref="P188:P195"/>
    <mergeCell ref="Q188:Q195"/>
    <mergeCell ref="R188:R195"/>
    <mergeCell ref="A196:A202"/>
    <mergeCell ref="B196:B202"/>
    <mergeCell ref="C196:C202"/>
    <mergeCell ref="D196:D202"/>
    <mergeCell ref="E196:E202"/>
    <mergeCell ref="F196:F202"/>
    <mergeCell ref="G196:G202"/>
    <mergeCell ref="J196:J202"/>
    <mergeCell ref="K196:K202"/>
    <mergeCell ref="L196:L202"/>
    <mergeCell ref="M196:M202"/>
    <mergeCell ref="N196:N202"/>
    <mergeCell ref="O196:O202"/>
    <mergeCell ref="P196:P202"/>
    <mergeCell ref="Q196:Q202"/>
    <mergeCell ref="R196:R202"/>
    <mergeCell ref="A188:A195"/>
    <mergeCell ref="M203:M210"/>
    <mergeCell ref="N203:N210"/>
    <mergeCell ref="O203:O210"/>
    <mergeCell ref="P203:P210"/>
    <mergeCell ref="Q203:Q210"/>
    <mergeCell ref="R203:R210"/>
    <mergeCell ref="A211:A214"/>
    <mergeCell ref="B211:B214"/>
    <mergeCell ref="C211:C214"/>
    <mergeCell ref="D211:D214"/>
    <mergeCell ref="E211:E214"/>
    <mergeCell ref="F211:F214"/>
    <mergeCell ref="G211:G214"/>
    <mergeCell ref="J211:J214"/>
    <mergeCell ref="K211:K214"/>
    <mergeCell ref="L211:L214"/>
    <mergeCell ref="M211:M214"/>
    <mergeCell ref="N211:N214"/>
    <mergeCell ref="O211:O214"/>
    <mergeCell ref="P211:P214"/>
    <mergeCell ref="Q211:Q214"/>
    <mergeCell ref="R211:R214"/>
    <mergeCell ref="A203:A210"/>
    <mergeCell ref="B203:B210"/>
    <mergeCell ref="B216:B218"/>
    <mergeCell ref="C216:C218"/>
    <mergeCell ref="D216:D218"/>
    <mergeCell ref="E216:E218"/>
    <mergeCell ref="F216:F218"/>
    <mergeCell ref="G216:G218"/>
    <mergeCell ref="J216:J218"/>
    <mergeCell ref="K216:K218"/>
    <mergeCell ref="L203:L210"/>
    <mergeCell ref="C203:C210"/>
    <mergeCell ref="D203:D210"/>
    <mergeCell ref="E203:E210"/>
    <mergeCell ref="F203:F210"/>
    <mergeCell ref="G203:G210"/>
    <mergeCell ref="J203:J210"/>
    <mergeCell ref="K203:K210"/>
    <mergeCell ref="L216:L218"/>
    <mergeCell ref="M216:M218"/>
    <mergeCell ref="N216:N218"/>
    <mergeCell ref="O216:O218"/>
    <mergeCell ref="P216:P218"/>
    <mergeCell ref="Q216:Q218"/>
    <mergeCell ref="R216:R218"/>
    <mergeCell ref="A219:A226"/>
    <mergeCell ref="B219:B226"/>
    <mergeCell ref="C219:C226"/>
    <mergeCell ref="D219:D226"/>
    <mergeCell ref="E219:E226"/>
    <mergeCell ref="F219:F226"/>
    <mergeCell ref="G219:G226"/>
    <mergeCell ref="J219:J226"/>
    <mergeCell ref="K219:K226"/>
    <mergeCell ref="L219:L226"/>
    <mergeCell ref="M219:M226"/>
    <mergeCell ref="N219:N226"/>
    <mergeCell ref="O219:O226"/>
    <mergeCell ref="P219:P226"/>
    <mergeCell ref="Q219:Q226"/>
    <mergeCell ref="R219:R226"/>
    <mergeCell ref="A216:A218"/>
    <mergeCell ref="Q227:Q235"/>
    <mergeCell ref="R227:R235"/>
    <mergeCell ref="M238:N238"/>
    <mergeCell ref="O238:P238"/>
    <mergeCell ref="A227:A235"/>
    <mergeCell ref="B227:B235"/>
    <mergeCell ref="C227:C235"/>
    <mergeCell ref="D227:D235"/>
    <mergeCell ref="E227:E235"/>
    <mergeCell ref="F227:F235"/>
    <mergeCell ref="G227:G235"/>
    <mergeCell ref="J227:J235"/>
    <mergeCell ref="K227:K235"/>
    <mergeCell ref="L227:L235"/>
    <mergeCell ref="M227:M235"/>
    <mergeCell ref="N227:N235"/>
    <mergeCell ref="O227:O235"/>
    <mergeCell ref="P227:P23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dimension ref="A2:R178"/>
  <sheetViews>
    <sheetView zoomScale="70" zoomScaleNormal="70" workbookViewId="0">
      <selection activeCell="M188" sqref="M188"/>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4.140625" customWidth="1"/>
    <col min="13" max="16" width="14.7109375" customWidth="1"/>
    <col min="17" max="17" width="22"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5740</v>
      </c>
    </row>
    <row r="4" spans="1:18" s="13" customFormat="1" ht="54"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ht="27.75" customHeight="1">
      <c r="A5" s="561"/>
      <c r="B5" s="563"/>
      <c r="C5" s="563"/>
      <c r="D5" s="563"/>
      <c r="E5" s="561"/>
      <c r="F5" s="561"/>
      <c r="G5" s="561"/>
      <c r="H5" s="410" t="s">
        <v>10</v>
      </c>
      <c r="I5" s="410" t="s">
        <v>11</v>
      </c>
      <c r="J5" s="561"/>
      <c r="K5" s="411">
        <v>2016</v>
      </c>
      <c r="L5" s="411">
        <v>2017</v>
      </c>
      <c r="M5" s="411">
        <v>2016</v>
      </c>
      <c r="N5" s="411">
        <v>2017</v>
      </c>
      <c r="O5" s="411">
        <v>2016</v>
      </c>
      <c r="P5" s="411">
        <v>2017</v>
      </c>
      <c r="Q5" s="561"/>
      <c r="R5" s="563"/>
    </row>
    <row r="6" spans="1:18" s="13" customFormat="1" ht="19.5" customHeight="1">
      <c r="A6" s="409" t="s">
        <v>12</v>
      </c>
      <c r="B6" s="410" t="s">
        <v>13</v>
      </c>
      <c r="C6" s="410" t="s">
        <v>14</v>
      </c>
      <c r="D6" s="410" t="s">
        <v>15</v>
      </c>
      <c r="E6" s="409" t="s">
        <v>16</v>
      </c>
      <c r="F6" s="409" t="s">
        <v>17</v>
      </c>
      <c r="G6" s="409" t="s">
        <v>18</v>
      </c>
      <c r="H6" s="410" t="s">
        <v>19</v>
      </c>
      <c r="I6" s="410" t="s">
        <v>20</v>
      </c>
      <c r="J6" s="409" t="s">
        <v>21</v>
      </c>
      <c r="K6" s="411" t="s">
        <v>22</v>
      </c>
      <c r="L6" s="411" t="s">
        <v>23</v>
      </c>
      <c r="M6" s="411" t="s">
        <v>24</v>
      </c>
      <c r="N6" s="411" t="s">
        <v>25</v>
      </c>
      <c r="O6" s="411" t="s">
        <v>26</v>
      </c>
      <c r="P6" s="411" t="s">
        <v>27</v>
      </c>
      <c r="Q6" s="409" t="s">
        <v>28</v>
      </c>
      <c r="R6" s="410" t="s">
        <v>29</v>
      </c>
    </row>
    <row r="7" spans="1:18" s="14" customFormat="1" ht="19.5" customHeight="1">
      <c r="A7" s="543">
        <v>1</v>
      </c>
      <c r="B7" s="543" t="s">
        <v>135</v>
      </c>
      <c r="C7" s="543">
        <v>3</v>
      </c>
      <c r="D7" s="543">
        <v>10</v>
      </c>
      <c r="E7" s="692" t="s">
        <v>2907</v>
      </c>
      <c r="F7" s="692" t="s">
        <v>2908</v>
      </c>
      <c r="G7" s="692" t="s">
        <v>2246</v>
      </c>
      <c r="H7" s="539" t="s">
        <v>1820</v>
      </c>
      <c r="I7" s="539">
        <v>1</v>
      </c>
      <c r="J7" s="692" t="s">
        <v>2909</v>
      </c>
      <c r="K7" s="692" t="s">
        <v>40</v>
      </c>
      <c r="L7" s="692" t="s">
        <v>51</v>
      </c>
      <c r="M7" s="544">
        <v>67967.960000000006</v>
      </c>
      <c r="N7" s="544"/>
      <c r="O7" s="544">
        <v>67967.960000000006</v>
      </c>
      <c r="P7" s="544"/>
      <c r="Q7" s="692" t="s">
        <v>2910</v>
      </c>
      <c r="R7" s="692" t="s">
        <v>2911</v>
      </c>
    </row>
    <row r="8" spans="1:18" s="14" customFormat="1" ht="19.5" customHeight="1">
      <c r="A8" s="543"/>
      <c r="B8" s="543"/>
      <c r="C8" s="543"/>
      <c r="D8" s="543"/>
      <c r="E8" s="692"/>
      <c r="F8" s="692"/>
      <c r="G8" s="692"/>
      <c r="H8" s="539"/>
      <c r="I8" s="539">
        <v>1</v>
      </c>
      <c r="J8" s="692"/>
      <c r="K8" s="692"/>
      <c r="L8" s="692"/>
      <c r="M8" s="544"/>
      <c r="N8" s="544"/>
      <c r="O8" s="544"/>
      <c r="P8" s="544"/>
      <c r="Q8" s="692"/>
      <c r="R8" s="692"/>
    </row>
    <row r="9" spans="1:18" s="14" customFormat="1" ht="45" customHeight="1">
      <c r="A9" s="543"/>
      <c r="B9" s="543"/>
      <c r="C9" s="543"/>
      <c r="D9" s="543"/>
      <c r="E9" s="692"/>
      <c r="F9" s="692"/>
      <c r="G9" s="692"/>
      <c r="H9" s="397" t="s">
        <v>169</v>
      </c>
      <c r="I9" s="417">
        <v>8</v>
      </c>
      <c r="J9" s="692"/>
      <c r="K9" s="692"/>
      <c r="L9" s="692"/>
      <c r="M9" s="544"/>
      <c r="N9" s="544"/>
      <c r="O9" s="544"/>
      <c r="P9" s="544"/>
      <c r="Q9" s="692"/>
      <c r="R9" s="692"/>
    </row>
    <row r="10" spans="1:18" s="14" customFormat="1" ht="19.5" customHeight="1">
      <c r="A10" s="543">
        <v>2</v>
      </c>
      <c r="B10" s="543" t="s">
        <v>135</v>
      </c>
      <c r="C10" s="543">
        <v>1</v>
      </c>
      <c r="D10" s="543">
        <v>13</v>
      </c>
      <c r="E10" s="692" t="s">
        <v>2912</v>
      </c>
      <c r="F10" s="692" t="s">
        <v>2913</v>
      </c>
      <c r="G10" s="692" t="s">
        <v>2914</v>
      </c>
      <c r="H10" s="539" t="s">
        <v>1820</v>
      </c>
      <c r="I10" s="602">
        <v>1</v>
      </c>
      <c r="J10" s="692" t="s">
        <v>2909</v>
      </c>
      <c r="K10" s="692" t="s">
        <v>41</v>
      </c>
      <c r="L10" s="692" t="s">
        <v>51</v>
      </c>
      <c r="M10" s="544">
        <v>10114.299999999999</v>
      </c>
      <c r="N10" s="544"/>
      <c r="O10" s="544">
        <v>10114.299999999999</v>
      </c>
      <c r="P10" s="544"/>
      <c r="Q10" s="692" t="s">
        <v>2910</v>
      </c>
      <c r="R10" s="692" t="s">
        <v>2911</v>
      </c>
    </row>
    <row r="11" spans="1:18" s="14" customFormat="1" ht="19.5" customHeight="1">
      <c r="A11" s="543"/>
      <c r="B11" s="543"/>
      <c r="C11" s="543"/>
      <c r="D11" s="543"/>
      <c r="E11" s="692"/>
      <c r="F11" s="692"/>
      <c r="G11" s="692"/>
      <c r="H11" s="539"/>
      <c r="I11" s="539"/>
      <c r="J11" s="692"/>
      <c r="K11" s="692"/>
      <c r="L11" s="692"/>
      <c r="M11" s="544"/>
      <c r="N11" s="544"/>
      <c r="O11" s="544"/>
      <c r="P11" s="544"/>
      <c r="Q11" s="692"/>
      <c r="R11" s="692"/>
    </row>
    <row r="12" spans="1:18" s="14" customFormat="1" ht="48" customHeight="1">
      <c r="A12" s="543"/>
      <c r="B12" s="543"/>
      <c r="C12" s="543"/>
      <c r="D12" s="543"/>
      <c r="E12" s="692"/>
      <c r="F12" s="692"/>
      <c r="G12" s="692"/>
      <c r="H12" s="397" t="s">
        <v>169</v>
      </c>
      <c r="I12" s="417">
        <v>2</v>
      </c>
      <c r="J12" s="692"/>
      <c r="K12" s="692"/>
      <c r="L12" s="692"/>
      <c r="M12" s="544"/>
      <c r="N12" s="544"/>
      <c r="O12" s="544"/>
      <c r="P12" s="544"/>
      <c r="Q12" s="692"/>
      <c r="R12" s="692"/>
    </row>
    <row r="13" spans="1:18" s="14" customFormat="1" ht="19.5" customHeight="1">
      <c r="A13" s="543">
        <v>3</v>
      </c>
      <c r="B13" s="543" t="s">
        <v>96</v>
      </c>
      <c r="C13" s="543">
        <v>3</v>
      </c>
      <c r="D13" s="543">
        <v>13</v>
      </c>
      <c r="E13" s="692" t="s">
        <v>2915</v>
      </c>
      <c r="F13" s="692" t="s">
        <v>2916</v>
      </c>
      <c r="G13" s="692" t="s">
        <v>2914</v>
      </c>
      <c r="H13" s="539" t="s">
        <v>1820</v>
      </c>
      <c r="I13" s="602">
        <v>1</v>
      </c>
      <c r="J13" s="692" t="s">
        <v>2909</v>
      </c>
      <c r="K13" s="692" t="s">
        <v>41</v>
      </c>
      <c r="L13" s="692" t="s">
        <v>51</v>
      </c>
      <c r="M13" s="544">
        <v>23140</v>
      </c>
      <c r="N13" s="544"/>
      <c r="O13" s="544">
        <v>23140</v>
      </c>
      <c r="P13" s="544"/>
      <c r="Q13" s="692" t="s">
        <v>2910</v>
      </c>
      <c r="R13" s="692" t="s">
        <v>2911</v>
      </c>
    </row>
    <row r="14" spans="1:18" s="14" customFormat="1" ht="19.5" customHeight="1">
      <c r="A14" s="543"/>
      <c r="B14" s="543"/>
      <c r="C14" s="543"/>
      <c r="D14" s="543"/>
      <c r="E14" s="692"/>
      <c r="F14" s="692"/>
      <c r="G14" s="692"/>
      <c r="H14" s="539"/>
      <c r="I14" s="539"/>
      <c r="J14" s="692"/>
      <c r="K14" s="692"/>
      <c r="L14" s="692"/>
      <c r="M14" s="544"/>
      <c r="N14" s="544"/>
      <c r="O14" s="544"/>
      <c r="P14" s="544"/>
      <c r="Q14" s="692"/>
      <c r="R14" s="692"/>
    </row>
    <row r="15" spans="1:18" s="14" customFormat="1" ht="46.5" customHeight="1">
      <c r="A15" s="543"/>
      <c r="B15" s="543"/>
      <c r="C15" s="543"/>
      <c r="D15" s="543"/>
      <c r="E15" s="692"/>
      <c r="F15" s="692"/>
      <c r="G15" s="692"/>
      <c r="H15" s="397" t="s">
        <v>169</v>
      </c>
      <c r="I15" s="417">
        <v>15</v>
      </c>
      <c r="J15" s="692"/>
      <c r="K15" s="692"/>
      <c r="L15" s="692"/>
      <c r="M15" s="544"/>
      <c r="N15" s="544"/>
      <c r="O15" s="544"/>
      <c r="P15" s="544"/>
      <c r="Q15" s="692"/>
      <c r="R15" s="692"/>
    </row>
    <row r="16" spans="1:18" s="14" customFormat="1" ht="54" customHeight="1">
      <c r="A16" s="543">
        <v>4</v>
      </c>
      <c r="B16" s="543" t="s">
        <v>135</v>
      </c>
      <c r="C16" s="543">
        <v>3</v>
      </c>
      <c r="D16" s="543">
        <v>13</v>
      </c>
      <c r="E16" s="692" t="s">
        <v>2917</v>
      </c>
      <c r="F16" s="692" t="s">
        <v>2916</v>
      </c>
      <c r="G16" s="692" t="s">
        <v>2914</v>
      </c>
      <c r="H16" s="539" t="s">
        <v>1820</v>
      </c>
      <c r="I16" s="602">
        <v>1</v>
      </c>
      <c r="J16" s="692" t="s">
        <v>2909</v>
      </c>
      <c r="K16" s="692" t="s">
        <v>135</v>
      </c>
      <c r="L16" s="692" t="s">
        <v>51</v>
      </c>
      <c r="M16" s="544">
        <v>8037.76</v>
      </c>
      <c r="N16" s="544"/>
      <c r="O16" s="544">
        <v>8037.76</v>
      </c>
      <c r="P16" s="544"/>
      <c r="Q16" s="692" t="s">
        <v>2910</v>
      </c>
      <c r="R16" s="692" t="s">
        <v>2911</v>
      </c>
    </row>
    <row r="17" spans="1:18" s="14" customFormat="1" ht="6" customHeight="1">
      <c r="A17" s="543"/>
      <c r="B17" s="543"/>
      <c r="C17" s="543"/>
      <c r="D17" s="543"/>
      <c r="E17" s="692"/>
      <c r="F17" s="692"/>
      <c r="G17" s="692"/>
      <c r="H17" s="539"/>
      <c r="I17" s="539"/>
      <c r="J17" s="692"/>
      <c r="K17" s="692"/>
      <c r="L17" s="692"/>
      <c r="M17" s="544"/>
      <c r="N17" s="544"/>
      <c r="O17" s="544"/>
      <c r="P17" s="544"/>
      <c r="Q17" s="692"/>
      <c r="R17" s="692"/>
    </row>
    <row r="18" spans="1:18" s="14" customFormat="1" ht="54" customHeight="1">
      <c r="A18" s="543"/>
      <c r="B18" s="543"/>
      <c r="C18" s="543"/>
      <c r="D18" s="543"/>
      <c r="E18" s="692"/>
      <c r="F18" s="692"/>
      <c r="G18" s="692"/>
      <c r="H18" s="491" t="s">
        <v>169</v>
      </c>
      <c r="I18" s="504">
        <v>10</v>
      </c>
      <c r="J18" s="692"/>
      <c r="K18" s="692"/>
      <c r="L18" s="692"/>
      <c r="M18" s="544"/>
      <c r="N18" s="544"/>
      <c r="O18" s="544"/>
      <c r="P18" s="544"/>
      <c r="Q18" s="692"/>
      <c r="R18" s="692"/>
    </row>
    <row r="19" spans="1:18" s="14" customFormat="1" ht="19.5" customHeight="1">
      <c r="A19" s="543">
        <v>5</v>
      </c>
      <c r="B19" s="543" t="s">
        <v>135</v>
      </c>
      <c r="C19" s="543">
        <v>2</v>
      </c>
      <c r="D19" s="543">
        <v>10</v>
      </c>
      <c r="E19" s="692" t="s">
        <v>2918</v>
      </c>
      <c r="F19" s="692" t="s">
        <v>2913</v>
      </c>
      <c r="G19" s="692" t="s">
        <v>2919</v>
      </c>
      <c r="H19" s="539" t="s">
        <v>1820</v>
      </c>
      <c r="I19" s="602">
        <v>1</v>
      </c>
      <c r="J19" s="692" t="s">
        <v>2909</v>
      </c>
      <c r="K19" s="692" t="s">
        <v>135</v>
      </c>
      <c r="L19" s="692" t="s">
        <v>51</v>
      </c>
      <c r="M19" s="544">
        <v>8339.4</v>
      </c>
      <c r="N19" s="544"/>
      <c r="O19" s="544">
        <v>8339.4</v>
      </c>
      <c r="P19" s="544"/>
      <c r="Q19" s="692" t="s">
        <v>2910</v>
      </c>
      <c r="R19" s="692" t="s">
        <v>2911</v>
      </c>
    </row>
    <row r="20" spans="1:18" s="14" customFormat="1" ht="19.5" customHeight="1">
      <c r="A20" s="543"/>
      <c r="B20" s="543"/>
      <c r="C20" s="543"/>
      <c r="D20" s="543"/>
      <c r="E20" s="692"/>
      <c r="F20" s="692"/>
      <c r="G20" s="692"/>
      <c r="H20" s="539"/>
      <c r="I20" s="539"/>
      <c r="J20" s="692"/>
      <c r="K20" s="692"/>
      <c r="L20" s="692"/>
      <c r="M20" s="544"/>
      <c r="N20" s="544"/>
      <c r="O20" s="544"/>
      <c r="P20" s="544"/>
      <c r="Q20" s="692"/>
      <c r="R20" s="692"/>
    </row>
    <row r="21" spans="1:18" s="14" customFormat="1" ht="40.5" customHeight="1">
      <c r="A21" s="543"/>
      <c r="B21" s="543"/>
      <c r="C21" s="543"/>
      <c r="D21" s="543"/>
      <c r="E21" s="692"/>
      <c r="F21" s="692"/>
      <c r="G21" s="692"/>
      <c r="H21" s="397" t="s">
        <v>169</v>
      </c>
      <c r="I21" s="417">
        <v>7</v>
      </c>
      <c r="J21" s="692"/>
      <c r="K21" s="692"/>
      <c r="L21" s="692"/>
      <c r="M21" s="544"/>
      <c r="N21" s="544"/>
      <c r="O21" s="544"/>
      <c r="P21" s="544"/>
      <c r="Q21" s="692"/>
      <c r="R21" s="692"/>
    </row>
    <row r="22" spans="1:18" s="14" customFormat="1" ht="19.5" customHeight="1">
      <c r="A22" s="543">
        <v>6</v>
      </c>
      <c r="B22" s="543" t="s">
        <v>96</v>
      </c>
      <c r="C22" s="543">
        <v>3</v>
      </c>
      <c r="D22" s="543">
        <v>13</v>
      </c>
      <c r="E22" s="692" t="s">
        <v>1164</v>
      </c>
      <c r="F22" s="692" t="s">
        <v>2920</v>
      </c>
      <c r="G22" s="692" t="s">
        <v>641</v>
      </c>
      <c r="H22" s="539" t="s">
        <v>1820</v>
      </c>
      <c r="I22" s="602">
        <v>1</v>
      </c>
      <c r="J22" s="692" t="s">
        <v>2921</v>
      </c>
      <c r="K22" s="692" t="s">
        <v>135</v>
      </c>
      <c r="L22" s="692" t="s">
        <v>51</v>
      </c>
      <c r="M22" s="544">
        <v>10725.68</v>
      </c>
      <c r="N22" s="544"/>
      <c r="O22" s="544">
        <v>10725.68</v>
      </c>
      <c r="P22" s="544"/>
      <c r="Q22" s="692" t="s">
        <v>2910</v>
      </c>
      <c r="R22" s="692" t="s">
        <v>2911</v>
      </c>
    </row>
    <row r="23" spans="1:18" s="14" customFormat="1" ht="19.5" customHeight="1">
      <c r="A23" s="543"/>
      <c r="B23" s="543"/>
      <c r="C23" s="543"/>
      <c r="D23" s="543"/>
      <c r="E23" s="692"/>
      <c r="F23" s="692"/>
      <c r="G23" s="692"/>
      <c r="H23" s="539"/>
      <c r="I23" s="539"/>
      <c r="J23" s="692"/>
      <c r="K23" s="692"/>
      <c r="L23" s="692"/>
      <c r="M23" s="544"/>
      <c r="N23" s="544"/>
      <c r="O23" s="544"/>
      <c r="P23" s="544"/>
      <c r="Q23" s="692"/>
      <c r="R23" s="692"/>
    </row>
    <row r="24" spans="1:18" s="14" customFormat="1" ht="49.5" customHeight="1">
      <c r="A24" s="543"/>
      <c r="B24" s="543"/>
      <c r="C24" s="543"/>
      <c r="D24" s="543"/>
      <c r="E24" s="692"/>
      <c r="F24" s="692"/>
      <c r="G24" s="692"/>
      <c r="H24" s="397" t="s">
        <v>169</v>
      </c>
      <c r="I24" s="417">
        <v>15</v>
      </c>
      <c r="J24" s="692"/>
      <c r="K24" s="692"/>
      <c r="L24" s="692"/>
      <c r="M24" s="544"/>
      <c r="N24" s="544"/>
      <c r="O24" s="544"/>
      <c r="P24" s="544"/>
      <c r="Q24" s="692"/>
      <c r="R24" s="692"/>
    </row>
    <row r="25" spans="1:18" s="14" customFormat="1" ht="60" customHeight="1">
      <c r="A25" s="543"/>
      <c r="B25" s="543"/>
      <c r="C25" s="543"/>
      <c r="D25" s="543"/>
      <c r="E25" s="692"/>
      <c r="F25" s="692"/>
      <c r="G25" s="692"/>
      <c r="H25" s="397" t="s">
        <v>2922</v>
      </c>
      <c r="I25" s="417">
        <v>1</v>
      </c>
      <c r="J25" s="692"/>
      <c r="K25" s="692"/>
      <c r="L25" s="692"/>
      <c r="M25" s="544"/>
      <c r="N25" s="544"/>
      <c r="O25" s="544"/>
      <c r="P25" s="544"/>
      <c r="Q25" s="692"/>
      <c r="R25" s="692"/>
    </row>
    <row r="26" spans="1:18" s="14" customFormat="1" ht="48" customHeight="1">
      <c r="A26" s="543"/>
      <c r="B26" s="543"/>
      <c r="C26" s="543"/>
      <c r="D26" s="543"/>
      <c r="E26" s="692"/>
      <c r="F26" s="692"/>
      <c r="G26" s="692"/>
      <c r="H26" s="110" t="s">
        <v>2923</v>
      </c>
      <c r="I26" s="417">
        <v>15</v>
      </c>
      <c r="J26" s="692"/>
      <c r="K26" s="692"/>
      <c r="L26" s="692"/>
      <c r="M26" s="544"/>
      <c r="N26" s="544"/>
      <c r="O26" s="544"/>
      <c r="P26" s="544"/>
      <c r="Q26" s="692"/>
      <c r="R26" s="692"/>
    </row>
    <row r="27" spans="1:18" s="14" customFormat="1" ht="19.5" customHeight="1">
      <c r="A27" s="543">
        <v>7</v>
      </c>
      <c r="B27" s="543" t="s">
        <v>41</v>
      </c>
      <c r="C27" s="543">
        <v>3</v>
      </c>
      <c r="D27" s="543">
        <v>10</v>
      </c>
      <c r="E27" s="692" t="s">
        <v>86</v>
      </c>
      <c r="F27" s="692" t="s">
        <v>2908</v>
      </c>
      <c r="G27" s="692" t="s">
        <v>2924</v>
      </c>
      <c r="H27" s="539" t="s">
        <v>1820</v>
      </c>
      <c r="I27" s="602">
        <v>1</v>
      </c>
      <c r="J27" s="692" t="s">
        <v>2909</v>
      </c>
      <c r="K27" s="692" t="s">
        <v>135</v>
      </c>
      <c r="L27" s="692" t="s">
        <v>51</v>
      </c>
      <c r="M27" s="544">
        <v>92869.42</v>
      </c>
      <c r="N27" s="544"/>
      <c r="O27" s="544">
        <v>92869.42</v>
      </c>
      <c r="P27" s="544"/>
      <c r="Q27" s="692" t="s">
        <v>2910</v>
      </c>
      <c r="R27" s="692" t="s">
        <v>2911</v>
      </c>
    </row>
    <row r="28" spans="1:18" s="14" customFormat="1" ht="19.5" customHeight="1">
      <c r="A28" s="543"/>
      <c r="B28" s="543"/>
      <c r="C28" s="543"/>
      <c r="D28" s="543"/>
      <c r="E28" s="692"/>
      <c r="F28" s="692"/>
      <c r="G28" s="692"/>
      <c r="H28" s="539"/>
      <c r="I28" s="539"/>
      <c r="J28" s="692"/>
      <c r="K28" s="692"/>
      <c r="L28" s="692"/>
      <c r="M28" s="544"/>
      <c r="N28" s="544"/>
      <c r="O28" s="544"/>
      <c r="P28" s="544"/>
      <c r="Q28" s="692"/>
      <c r="R28" s="692"/>
    </row>
    <row r="29" spans="1:18" s="14" customFormat="1" ht="46.5" customHeight="1">
      <c r="A29" s="543"/>
      <c r="B29" s="543"/>
      <c r="C29" s="543"/>
      <c r="D29" s="543"/>
      <c r="E29" s="692"/>
      <c r="F29" s="692"/>
      <c r="G29" s="692"/>
      <c r="H29" s="397" t="s">
        <v>169</v>
      </c>
      <c r="I29" s="417">
        <v>10</v>
      </c>
      <c r="J29" s="692"/>
      <c r="K29" s="692"/>
      <c r="L29" s="692"/>
      <c r="M29" s="544"/>
      <c r="N29" s="544"/>
      <c r="O29" s="544"/>
      <c r="P29" s="544"/>
      <c r="Q29" s="692"/>
      <c r="R29" s="692"/>
    </row>
    <row r="30" spans="1:18" s="14" customFormat="1" ht="19.5" customHeight="1">
      <c r="A30" s="543">
        <v>8</v>
      </c>
      <c r="B30" s="543" t="s">
        <v>135</v>
      </c>
      <c r="C30" s="543">
        <v>3</v>
      </c>
      <c r="D30" s="543">
        <v>10</v>
      </c>
      <c r="E30" s="692" t="s">
        <v>2925</v>
      </c>
      <c r="F30" s="692" t="s">
        <v>2908</v>
      </c>
      <c r="G30" s="692" t="s">
        <v>2924</v>
      </c>
      <c r="H30" s="539" t="s">
        <v>1820</v>
      </c>
      <c r="I30" s="602">
        <v>1</v>
      </c>
      <c r="J30" s="692" t="s">
        <v>2909</v>
      </c>
      <c r="K30" s="692" t="s">
        <v>42</v>
      </c>
      <c r="L30" s="692" t="s">
        <v>51</v>
      </c>
      <c r="M30" s="544">
        <v>20132.849999999999</v>
      </c>
      <c r="N30" s="544"/>
      <c r="O30" s="544">
        <v>20132.849999999999</v>
      </c>
      <c r="P30" s="544"/>
      <c r="Q30" s="692" t="s">
        <v>2910</v>
      </c>
      <c r="R30" s="692" t="s">
        <v>2911</v>
      </c>
    </row>
    <row r="31" spans="1:18" s="14" customFormat="1" ht="19.5" customHeight="1">
      <c r="A31" s="543"/>
      <c r="B31" s="543"/>
      <c r="C31" s="543"/>
      <c r="D31" s="543"/>
      <c r="E31" s="692"/>
      <c r="F31" s="692"/>
      <c r="G31" s="692"/>
      <c r="H31" s="539"/>
      <c r="I31" s="539"/>
      <c r="J31" s="692"/>
      <c r="K31" s="692"/>
      <c r="L31" s="692"/>
      <c r="M31" s="544"/>
      <c r="N31" s="544"/>
      <c r="O31" s="544"/>
      <c r="P31" s="544"/>
      <c r="Q31" s="692"/>
      <c r="R31" s="692"/>
    </row>
    <row r="32" spans="1:18" s="14" customFormat="1" ht="45" customHeight="1">
      <c r="A32" s="543"/>
      <c r="B32" s="543"/>
      <c r="C32" s="543"/>
      <c r="D32" s="543"/>
      <c r="E32" s="692"/>
      <c r="F32" s="692"/>
      <c r="G32" s="692"/>
      <c r="H32" s="397" t="s">
        <v>169</v>
      </c>
      <c r="I32" s="417">
        <v>9</v>
      </c>
      <c r="J32" s="692"/>
      <c r="K32" s="692"/>
      <c r="L32" s="692"/>
      <c r="M32" s="544"/>
      <c r="N32" s="544"/>
      <c r="O32" s="544"/>
      <c r="P32" s="544"/>
      <c r="Q32" s="692"/>
      <c r="R32" s="692"/>
    </row>
    <row r="33" spans="1:18" s="14" customFormat="1" ht="48" customHeight="1">
      <c r="A33" s="543"/>
      <c r="B33" s="543"/>
      <c r="C33" s="543"/>
      <c r="D33" s="543"/>
      <c r="E33" s="692"/>
      <c r="F33" s="692"/>
      <c r="G33" s="692"/>
      <c r="H33" s="397" t="s">
        <v>2922</v>
      </c>
      <c r="I33" s="417">
        <v>0</v>
      </c>
      <c r="J33" s="692"/>
      <c r="K33" s="692"/>
      <c r="L33" s="692"/>
      <c r="M33" s="544"/>
      <c r="N33" s="544"/>
      <c r="O33" s="544"/>
      <c r="P33" s="544"/>
      <c r="Q33" s="692"/>
      <c r="R33" s="692"/>
    </row>
    <row r="34" spans="1:18" s="14" customFormat="1" ht="57.75" customHeight="1">
      <c r="A34" s="543"/>
      <c r="B34" s="543"/>
      <c r="C34" s="543"/>
      <c r="D34" s="543"/>
      <c r="E34" s="692"/>
      <c r="F34" s="692"/>
      <c r="G34" s="692"/>
      <c r="H34" s="110" t="s">
        <v>2923</v>
      </c>
      <c r="I34" s="417">
        <v>0</v>
      </c>
      <c r="J34" s="692"/>
      <c r="K34" s="692"/>
      <c r="L34" s="692"/>
      <c r="M34" s="544"/>
      <c r="N34" s="544"/>
      <c r="O34" s="544"/>
      <c r="P34" s="544"/>
      <c r="Q34" s="692"/>
      <c r="R34" s="692"/>
    </row>
    <row r="35" spans="1:18" s="14" customFormat="1" ht="19.5" customHeight="1">
      <c r="A35" s="543">
        <v>9</v>
      </c>
      <c r="B35" s="543" t="s">
        <v>96</v>
      </c>
      <c r="C35" s="543">
        <v>3</v>
      </c>
      <c r="D35" s="543">
        <v>13</v>
      </c>
      <c r="E35" s="692" t="s">
        <v>2926</v>
      </c>
      <c r="F35" s="692" t="s">
        <v>2927</v>
      </c>
      <c r="G35" s="692" t="s">
        <v>2928</v>
      </c>
      <c r="H35" s="539" t="s">
        <v>1820</v>
      </c>
      <c r="I35" s="602">
        <v>1</v>
      </c>
      <c r="J35" s="692" t="s">
        <v>2929</v>
      </c>
      <c r="K35" s="692" t="s">
        <v>42</v>
      </c>
      <c r="L35" s="692" t="s">
        <v>51</v>
      </c>
      <c r="M35" s="544">
        <v>10000</v>
      </c>
      <c r="N35" s="544"/>
      <c r="O35" s="544">
        <v>10000</v>
      </c>
      <c r="P35" s="544"/>
      <c r="Q35" s="692" t="s">
        <v>2910</v>
      </c>
      <c r="R35" s="692" t="s">
        <v>2911</v>
      </c>
    </row>
    <row r="36" spans="1:18" s="14" customFormat="1" ht="19.5" customHeight="1">
      <c r="A36" s="543"/>
      <c r="B36" s="543"/>
      <c r="C36" s="543"/>
      <c r="D36" s="543"/>
      <c r="E36" s="692"/>
      <c r="F36" s="692"/>
      <c r="G36" s="692"/>
      <c r="H36" s="539"/>
      <c r="I36" s="539"/>
      <c r="J36" s="692"/>
      <c r="K36" s="692"/>
      <c r="L36" s="692"/>
      <c r="M36" s="544"/>
      <c r="N36" s="544"/>
      <c r="O36" s="544"/>
      <c r="P36" s="544"/>
      <c r="Q36" s="692"/>
      <c r="R36" s="692"/>
    </row>
    <row r="37" spans="1:18" s="14" customFormat="1" ht="45" customHeight="1">
      <c r="A37" s="543"/>
      <c r="B37" s="543"/>
      <c r="C37" s="543"/>
      <c r="D37" s="543"/>
      <c r="E37" s="692"/>
      <c r="F37" s="692"/>
      <c r="G37" s="692"/>
      <c r="H37" s="397" t="s">
        <v>169</v>
      </c>
      <c r="I37" s="417">
        <v>4</v>
      </c>
      <c r="J37" s="692"/>
      <c r="K37" s="692"/>
      <c r="L37" s="692"/>
      <c r="M37" s="544"/>
      <c r="N37" s="544"/>
      <c r="O37" s="544"/>
      <c r="P37" s="544"/>
      <c r="Q37" s="692"/>
      <c r="R37" s="692"/>
    </row>
    <row r="38" spans="1:18" s="14" customFormat="1" ht="19.5" customHeight="1">
      <c r="A38" s="543">
        <v>10</v>
      </c>
      <c r="B38" s="543" t="s">
        <v>96</v>
      </c>
      <c r="C38" s="543">
        <v>1</v>
      </c>
      <c r="D38" s="543">
        <v>13</v>
      </c>
      <c r="E38" s="692" t="s">
        <v>2930</v>
      </c>
      <c r="F38" s="692" t="s">
        <v>2931</v>
      </c>
      <c r="G38" s="692" t="s">
        <v>2648</v>
      </c>
      <c r="H38" s="539" t="s">
        <v>1820</v>
      </c>
      <c r="I38" s="602">
        <v>4</v>
      </c>
      <c r="J38" s="692" t="s">
        <v>2932</v>
      </c>
      <c r="K38" s="692" t="s">
        <v>42</v>
      </c>
      <c r="L38" s="692" t="s">
        <v>51</v>
      </c>
      <c r="M38" s="544">
        <v>17976.68</v>
      </c>
      <c r="N38" s="544"/>
      <c r="O38" s="544">
        <v>17976.68</v>
      </c>
      <c r="P38" s="544"/>
      <c r="Q38" s="692" t="s">
        <v>2910</v>
      </c>
      <c r="R38" s="692" t="s">
        <v>2911</v>
      </c>
    </row>
    <row r="39" spans="1:18" s="14" customFormat="1" ht="19.5" customHeight="1">
      <c r="A39" s="543"/>
      <c r="B39" s="543"/>
      <c r="C39" s="543"/>
      <c r="D39" s="543"/>
      <c r="E39" s="692"/>
      <c r="F39" s="692"/>
      <c r="G39" s="692"/>
      <c r="H39" s="539"/>
      <c r="I39" s="539"/>
      <c r="J39" s="692"/>
      <c r="K39" s="692"/>
      <c r="L39" s="692"/>
      <c r="M39" s="544"/>
      <c r="N39" s="544"/>
      <c r="O39" s="544"/>
      <c r="P39" s="544"/>
      <c r="Q39" s="692"/>
      <c r="R39" s="692"/>
    </row>
    <row r="40" spans="1:18" s="14" customFormat="1" ht="53.25" customHeight="1">
      <c r="A40" s="543"/>
      <c r="B40" s="543"/>
      <c r="C40" s="543"/>
      <c r="D40" s="543"/>
      <c r="E40" s="692"/>
      <c r="F40" s="692"/>
      <c r="G40" s="692"/>
      <c r="H40" s="397" t="s">
        <v>169</v>
      </c>
      <c r="I40" s="417">
        <v>240</v>
      </c>
      <c r="J40" s="692"/>
      <c r="K40" s="692"/>
      <c r="L40" s="692"/>
      <c r="M40" s="544"/>
      <c r="N40" s="544"/>
      <c r="O40" s="544"/>
      <c r="P40" s="544"/>
      <c r="Q40" s="692"/>
      <c r="R40" s="692"/>
    </row>
    <row r="41" spans="1:18" s="14" customFormat="1" ht="31.5" customHeight="1">
      <c r="A41" s="543">
        <v>11</v>
      </c>
      <c r="B41" s="543" t="s">
        <v>41</v>
      </c>
      <c r="C41" s="543">
        <v>3</v>
      </c>
      <c r="D41" s="543">
        <v>13</v>
      </c>
      <c r="E41" s="692" t="s">
        <v>2933</v>
      </c>
      <c r="F41" s="692" t="s">
        <v>2934</v>
      </c>
      <c r="G41" s="692" t="s">
        <v>636</v>
      </c>
      <c r="H41" s="539" t="s">
        <v>1820</v>
      </c>
      <c r="I41" s="602">
        <v>1</v>
      </c>
      <c r="J41" s="692" t="s">
        <v>2935</v>
      </c>
      <c r="K41" s="692" t="s">
        <v>42</v>
      </c>
      <c r="L41" s="692" t="s">
        <v>51</v>
      </c>
      <c r="M41" s="544">
        <v>9699.7800000000007</v>
      </c>
      <c r="N41" s="544"/>
      <c r="O41" s="544">
        <v>9699.7800000000007</v>
      </c>
      <c r="P41" s="544"/>
      <c r="Q41" s="692" t="s">
        <v>2910</v>
      </c>
      <c r="R41" s="692" t="s">
        <v>2911</v>
      </c>
    </row>
    <row r="42" spans="1:18" s="14" customFormat="1" ht="19.5" customHeight="1">
      <c r="A42" s="543"/>
      <c r="B42" s="543"/>
      <c r="C42" s="543"/>
      <c r="D42" s="543"/>
      <c r="E42" s="692"/>
      <c r="F42" s="692"/>
      <c r="G42" s="692"/>
      <c r="H42" s="539"/>
      <c r="I42" s="539"/>
      <c r="J42" s="692"/>
      <c r="K42" s="692"/>
      <c r="L42" s="692"/>
      <c r="M42" s="544"/>
      <c r="N42" s="544"/>
      <c r="O42" s="544"/>
      <c r="P42" s="544"/>
      <c r="Q42" s="692"/>
      <c r="R42" s="692"/>
    </row>
    <row r="43" spans="1:18" s="14" customFormat="1" ht="84.75" customHeight="1">
      <c r="A43" s="543"/>
      <c r="B43" s="543"/>
      <c r="C43" s="543"/>
      <c r="D43" s="543"/>
      <c r="E43" s="692"/>
      <c r="F43" s="692"/>
      <c r="G43" s="692"/>
      <c r="H43" s="397" t="s">
        <v>169</v>
      </c>
      <c r="I43" s="417">
        <v>1</v>
      </c>
      <c r="J43" s="692"/>
      <c r="K43" s="692"/>
      <c r="L43" s="692"/>
      <c r="M43" s="544"/>
      <c r="N43" s="544"/>
      <c r="O43" s="544"/>
      <c r="P43" s="544"/>
      <c r="Q43" s="692"/>
      <c r="R43" s="692"/>
    </row>
    <row r="44" spans="1:18" s="14" customFormat="1" ht="19.5" customHeight="1">
      <c r="A44" s="543">
        <v>12</v>
      </c>
      <c r="B44" s="543" t="s">
        <v>96</v>
      </c>
      <c r="C44" s="543">
        <v>5</v>
      </c>
      <c r="D44" s="543">
        <v>13</v>
      </c>
      <c r="E44" s="692" t="s">
        <v>2936</v>
      </c>
      <c r="F44" s="692" t="s">
        <v>2937</v>
      </c>
      <c r="G44" s="692" t="s">
        <v>2938</v>
      </c>
      <c r="H44" s="539" t="s">
        <v>1820</v>
      </c>
      <c r="I44" s="602">
        <v>1</v>
      </c>
      <c r="J44" s="692" t="s">
        <v>2939</v>
      </c>
      <c r="K44" s="692" t="s">
        <v>2940</v>
      </c>
      <c r="L44" s="692" t="s">
        <v>51</v>
      </c>
      <c r="M44" s="544">
        <v>18885.150000000001</v>
      </c>
      <c r="N44" s="544"/>
      <c r="O44" s="544">
        <v>18791.099999999999</v>
      </c>
      <c r="P44" s="544"/>
      <c r="Q44" s="692" t="s">
        <v>2941</v>
      </c>
      <c r="R44" s="692" t="s">
        <v>2942</v>
      </c>
    </row>
    <row r="45" spans="1:18" s="14" customFormat="1" ht="36" customHeight="1">
      <c r="A45" s="543"/>
      <c r="B45" s="543"/>
      <c r="C45" s="543"/>
      <c r="D45" s="543"/>
      <c r="E45" s="692"/>
      <c r="F45" s="692"/>
      <c r="G45" s="692"/>
      <c r="H45" s="539"/>
      <c r="I45" s="539"/>
      <c r="J45" s="692"/>
      <c r="K45" s="692"/>
      <c r="L45" s="692"/>
      <c r="M45" s="544"/>
      <c r="N45" s="544"/>
      <c r="O45" s="544"/>
      <c r="P45" s="544"/>
      <c r="Q45" s="692"/>
      <c r="R45" s="692"/>
    </row>
    <row r="46" spans="1:18" s="14" customFormat="1" ht="48.75" customHeight="1">
      <c r="A46" s="543"/>
      <c r="B46" s="543"/>
      <c r="C46" s="543"/>
      <c r="D46" s="543"/>
      <c r="E46" s="692"/>
      <c r="F46" s="692"/>
      <c r="G46" s="692"/>
      <c r="H46" s="397" t="s">
        <v>169</v>
      </c>
      <c r="I46" s="417">
        <v>500</v>
      </c>
      <c r="J46" s="692"/>
      <c r="K46" s="692"/>
      <c r="L46" s="692"/>
      <c r="M46" s="544"/>
      <c r="N46" s="544"/>
      <c r="O46" s="544"/>
      <c r="P46" s="544"/>
      <c r="Q46" s="692"/>
      <c r="R46" s="692"/>
    </row>
    <row r="47" spans="1:18" s="14" customFormat="1" ht="56.25" customHeight="1">
      <c r="A47" s="543"/>
      <c r="B47" s="543"/>
      <c r="C47" s="543"/>
      <c r="D47" s="543"/>
      <c r="E47" s="692"/>
      <c r="F47" s="692"/>
      <c r="G47" s="692"/>
      <c r="H47" s="397" t="s">
        <v>2943</v>
      </c>
      <c r="I47" s="417">
        <v>500</v>
      </c>
      <c r="J47" s="692"/>
      <c r="K47" s="692"/>
      <c r="L47" s="692"/>
      <c r="M47" s="544"/>
      <c r="N47" s="544"/>
      <c r="O47" s="544"/>
      <c r="P47" s="544"/>
      <c r="Q47" s="692"/>
      <c r="R47" s="692"/>
    </row>
    <row r="48" spans="1:18" s="414" customFormat="1" ht="19.5" customHeight="1">
      <c r="A48" s="543">
        <v>13</v>
      </c>
      <c r="B48" s="543" t="s">
        <v>40</v>
      </c>
      <c r="C48" s="543">
        <v>1</v>
      </c>
      <c r="D48" s="543">
        <v>10</v>
      </c>
      <c r="E48" s="692" t="s">
        <v>2944</v>
      </c>
      <c r="F48" s="692" t="s">
        <v>2945</v>
      </c>
      <c r="G48" s="692" t="s">
        <v>335</v>
      </c>
      <c r="H48" s="539" t="s">
        <v>1820</v>
      </c>
      <c r="I48" s="539">
        <v>1</v>
      </c>
      <c r="J48" s="692" t="s">
        <v>2946</v>
      </c>
      <c r="K48" s="692" t="s">
        <v>135</v>
      </c>
      <c r="L48" s="692" t="s">
        <v>51</v>
      </c>
      <c r="M48" s="544">
        <v>84500</v>
      </c>
      <c r="N48" s="544"/>
      <c r="O48" s="544">
        <v>73799.39</v>
      </c>
      <c r="P48" s="544"/>
      <c r="Q48" s="692" t="s">
        <v>2947</v>
      </c>
      <c r="R48" s="692" t="s">
        <v>2948</v>
      </c>
    </row>
    <row r="49" spans="1:18" s="414" customFormat="1" ht="19.5" customHeight="1">
      <c r="A49" s="543"/>
      <c r="B49" s="543"/>
      <c r="C49" s="543"/>
      <c r="D49" s="543"/>
      <c r="E49" s="692"/>
      <c r="F49" s="692"/>
      <c r="G49" s="692"/>
      <c r="H49" s="539"/>
      <c r="I49" s="539"/>
      <c r="J49" s="692"/>
      <c r="K49" s="692"/>
      <c r="L49" s="692"/>
      <c r="M49" s="544"/>
      <c r="N49" s="544"/>
      <c r="O49" s="544"/>
      <c r="P49" s="544"/>
      <c r="Q49" s="692"/>
      <c r="R49" s="692"/>
    </row>
    <row r="50" spans="1:18" s="414" customFormat="1" ht="42" customHeight="1">
      <c r="A50" s="543"/>
      <c r="B50" s="543"/>
      <c r="C50" s="543"/>
      <c r="D50" s="543"/>
      <c r="E50" s="692"/>
      <c r="F50" s="692"/>
      <c r="G50" s="692"/>
      <c r="H50" s="397" t="s">
        <v>169</v>
      </c>
      <c r="I50" s="397">
        <v>300</v>
      </c>
      <c r="J50" s="692"/>
      <c r="K50" s="692"/>
      <c r="L50" s="692"/>
      <c r="M50" s="544"/>
      <c r="N50" s="544"/>
      <c r="O50" s="544"/>
      <c r="P50" s="544"/>
      <c r="Q50" s="692"/>
      <c r="R50" s="692"/>
    </row>
    <row r="51" spans="1:18" s="414" customFormat="1" ht="45" customHeight="1">
      <c r="A51" s="543"/>
      <c r="B51" s="543"/>
      <c r="C51" s="543"/>
      <c r="D51" s="543"/>
      <c r="E51" s="692"/>
      <c r="F51" s="692"/>
      <c r="G51" s="692"/>
      <c r="H51" s="397" t="s">
        <v>2949</v>
      </c>
      <c r="I51" s="397">
        <v>1</v>
      </c>
      <c r="J51" s="692"/>
      <c r="K51" s="692"/>
      <c r="L51" s="692"/>
      <c r="M51" s="544"/>
      <c r="N51" s="544"/>
      <c r="O51" s="544"/>
      <c r="P51" s="544"/>
      <c r="Q51" s="692"/>
      <c r="R51" s="692"/>
    </row>
    <row r="52" spans="1:18" s="414" customFormat="1" ht="44.25" customHeight="1">
      <c r="A52" s="543">
        <v>14</v>
      </c>
      <c r="B52" s="543" t="s">
        <v>40</v>
      </c>
      <c r="C52" s="543">
        <v>5</v>
      </c>
      <c r="D52" s="543">
        <v>10</v>
      </c>
      <c r="E52" s="692" t="s">
        <v>2950</v>
      </c>
      <c r="F52" s="692" t="s">
        <v>2951</v>
      </c>
      <c r="G52" s="692" t="s">
        <v>2952</v>
      </c>
      <c r="H52" s="539" t="s">
        <v>1820</v>
      </c>
      <c r="I52" s="539">
        <v>1</v>
      </c>
      <c r="J52" s="692" t="s">
        <v>2953</v>
      </c>
      <c r="K52" s="692" t="s">
        <v>2940</v>
      </c>
      <c r="L52" s="692" t="s">
        <v>51</v>
      </c>
      <c r="M52" s="544">
        <v>22226.42</v>
      </c>
      <c r="N52" s="544"/>
      <c r="O52" s="544">
        <v>20518.240000000002</v>
      </c>
      <c r="P52" s="544"/>
      <c r="Q52" s="692" t="s">
        <v>2954</v>
      </c>
      <c r="R52" s="692" t="s">
        <v>2955</v>
      </c>
    </row>
    <row r="53" spans="1:18" s="414" customFormat="1" ht="15.75" customHeight="1">
      <c r="A53" s="543"/>
      <c r="B53" s="543"/>
      <c r="C53" s="543"/>
      <c r="D53" s="543"/>
      <c r="E53" s="692"/>
      <c r="F53" s="692"/>
      <c r="G53" s="692"/>
      <c r="H53" s="539"/>
      <c r="I53" s="539"/>
      <c r="J53" s="692"/>
      <c r="K53" s="692"/>
      <c r="L53" s="692"/>
      <c r="M53" s="544"/>
      <c r="N53" s="544"/>
      <c r="O53" s="544"/>
      <c r="P53" s="544"/>
      <c r="Q53" s="692"/>
      <c r="R53" s="692"/>
    </row>
    <row r="54" spans="1:18" s="414" customFormat="1" ht="44.25" customHeight="1">
      <c r="A54" s="543"/>
      <c r="B54" s="543"/>
      <c r="C54" s="543"/>
      <c r="D54" s="543"/>
      <c r="E54" s="692"/>
      <c r="F54" s="692"/>
      <c r="G54" s="692"/>
      <c r="H54" s="397" t="s">
        <v>169</v>
      </c>
      <c r="I54" s="397">
        <v>150</v>
      </c>
      <c r="J54" s="692"/>
      <c r="K54" s="692"/>
      <c r="L54" s="692"/>
      <c r="M54" s="544"/>
      <c r="N54" s="544"/>
      <c r="O54" s="544"/>
      <c r="P54" s="544"/>
      <c r="Q54" s="692"/>
      <c r="R54" s="692"/>
    </row>
    <row r="55" spans="1:18" s="414" customFormat="1" ht="49.5" customHeight="1">
      <c r="A55" s="543"/>
      <c r="B55" s="543"/>
      <c r="C55" s="543"/>
      <c r="D55" s="543"/>
      <c r="E55" s="692"/>
      <c r="F55" s="692"/>
      <c r="G55" s="692"/>
      <c r="H55" s="397" t="s">
        <v>2922</v>
      </c>
      <c r="I55" s="397">
        <v>0</v>
      </c>
      <c r="J55" s="692"/>
      <c r="K55" s="692"/>
      <c r="L55" s="692"/>
      <c r="M55" s="544"/>
      <c r="N55" s="544"/>
      <c r="O55" s="544"/>
      <c r="P55" s="544"/>
      <c r="Q55" s="692"/>
      <c r="R55" s="692"/>
    </row>
    <row r="56" spans="1:18" s="414" customFormat="1" ht="65.25" customHeight="1">
      <c r="A56" s="543"/>
      <c r="B56" s="543"/>
      <c r="C56" s="543"/>
      <c r="D56" s="543"/>
      <c r="E56" s="692"/>
      <c r="F56" s="692"/>
      <c r="G56" s="692"/>
      <c r="H56" s="110" t="s">
        <v>2923</v>
      </c>
      <c r="I56" s="397">
        <v>0</v>
      </c>
      <c r="J56" s="692"/>
      <c r="K56" s="692"/>
      <c r="L56" s="692"/>
      <c r="M56" s="544"/>
      <c r="N56" s="544"/>
      <c r="O56" s="544"/>
      <c r="P56" s="544"/>
      <c r="Q56" s="692"/>
      <c r="R56" s="692"/>
    </row>
    <row r="57" spans="1:18" s="414" customFormat="1" ht="29.25" customHeight="1">
      <c r="A57" s="543">
        <v>15</v>
      </c>
      <c r="B57" s="543" t="s">
        <v>41</v>
      </c>
      <c r="C57" s="543">
        <v>3</v>
      </c>
      <c r="D57" s="543">
        <v>12</v>
      </c>
      <c r="E57" s="692" t="s">
        <v>2956</v>
      </c>
      <c r="F57" s="692" t="s">
        <v>2957</v>
      </c>
      <c r="G57" s="692" t="s">
        <v>2958</v>
      </c>
      <c r="H57" s="539" t="s">
        <v>1820</v>
      </c>
      <c r="I57" s="539">
        <v>6</v>
      </c>
      <c r="J57" s="692" t="s">
        <v>2959</v>
      </c>
      <c r="K57" s="554" t="s">
        <v>42</v>
      </c>
      <c r="L57" s="692" t="s">
        <v>51</v>
      </c>
      <c r="M57" s="544">
        <v>18189.46</v>
      </c>
      <c r="N57" s="544"/>
      <c r="O57" s="544">
        <v>15671.3</v>
      </c>
      <c r="P57" s="544"/>
      <c r="Q57" s="692" t="s">
        <v>2947</v>
      </c>
      <c r="R57" s="692" t="s">
        <v>2948</v>
      </c>
    </row>
    <row r="58" spans="1:18" s="414" customFormat="1" ht="11.25" customHeight="1">
      <c r="A58" s="543"/>
      <c r="B58" s="543"/>
      <c r="C58" s="543"/>
      <c r="D58" s="543"/>
      <c r="E58" s="692"/>
      <c r="F58" s="692"/>
      <c r="G58" s="692"/>
      <c r="H58" s="539"/>
      <c r="I58" s="539"/>
      <c r="J58" s="692"/>
      <c r="K58" s="554"/>
      <c r="L58" s="692"/>
      <c r="M58" s="544"/>
      <c r="N58" s="544"/>
      <c r="O58" s="544"/>
      <c r="P58" s="544"/>
      <c r="Q58" s="692"/>
      <c r="R58" s="692"/>
    </row>
    <row r="59" spans="1:18" s="414" customFormat="1" ht="54.75" customHeight="1">
      <c r="A59" s="543"/>
      <c r="B59" s="543"/>
      <c r="C59" s="543"/>
      <c r="D59" s="543"/>
      <c r="E59" s="692"/>
      <c r="F59" s="692"/>
      <c r="G59" s="692"/>
      <c r="H59" s="397" t="s">
        <v>169</v>
      </c>
      <c r="I59" s="397">
        <v>350</v>
      </c>
      <c r="J59" s="692"/>
      <c r="K59" s="554"/>
      <c r="L59" s="692"/>
      <c r="M59" s="544"/>
      <c r="N59" s="544"/>
      <c r="O59" s="544"/>
      <c r="P59" s="544"/>
      <c r="Q59" s="692"/>
      <c r="R59" s="692"/>
    </row>
    <row r="60" spans="1:18" s="414" customFormat="1" ht="19.5" customHeight="1">
      <c r="A60" s="543">
        <v>16</v>
      </c>
      <c r="B60" s="543" t="s">
        <v>96</v>
      </c>
      <c r="C60" s="543">
        <v>1</v>
      </c>
      <c r="D60" s="543">
        <v>10</v>
      </c>
      <c r="E60" s="692" t="s">
        <v>2960</v>
      </c>
      <c r="F60" s="692" t="s">
        <v>2961</v>
      </c>
      <c r="G60" s="692" t="s">
        <v>2962</v>
      </c>
      <c r="H60" s="539" t="s">
        <v>1820</v>
      </c>
      <c r="I60" s="539">
        <v>1</v>
      </c>
      <c r="J60" s="692" t="s">
        <v>2963</v>
      </c>
      <c r="K60" s="692" t="s">
        <v>37</v>
      </c>
      <c r="L60" s="692" t="s">
        <v>51</v>
      </c>
      <c r="M60" s="544">
        <v>20375.96</v>
      </c>
      <c r="N60" s="544"/>
      <c r="O60" s="544">
        <v>20000</v>
      </c>
      <c r="P60" s="544"/>
      <c r="Q60" s="692" t="s">
        <v>2964</v>
      </c>
      <c r="R60" s="692" t="s">
        <v>2965</v>
      </c>
    </row>
    <row r="61" spans="1:18" s="414" customFormat="1" ht="30.75" customHeight="1">
      <c r="A61" s="543"/>
      <c r="B61" s="543"/>
      <c r="C61" s="543"/>
      <c r="D61" s="543"/>
      <c r="E61" s="692"/>
      <c r="F61" s="692"/>
      <c r="G61" s="692"/>
      <c r="H61" s="539"/>
      <c r="I61" s="539"/>
      <c r="J61" s="692"/>
      <c r="K61" s="692"/>
      <c r="L61" s="692"/>
      <c r="M61" s="544"/>
      <c r="N61" s="544"/>
      <c r="O61" s="544"/>
      <c r="P61" s="544"/>
      <c r="Q61" s="692"/>
      <c r="R61" s="692"/>
    </row>
    <row r="62" spans="1:18" s="414" customFormat="1" ht="43.5" customHeight="1">
      <c r="A62" s="543"/>
      <c r="B62" s="543"/>
      <c r="C62" s="543"/>
      <c r="D62" s="543"/>
      <c r="E62" s="692"/>
      <c r="F62" s="692"/>
      <c r="G62" s="692"/>
      <c r="H62" s="397" t="s">
        <v>169</v>
      </c>
      <c r="I62" s="397">
        <v>25</v>
      </c>
      <c r="J62" s="692"/>
      <c r="K62" s="692"/>
      <c r="L62" s="692"/>
      <c r="M62" s="544"/>
      <c r="N62" s="544"/>
      <c r="O62" s="544"/>
      <c r="P62" s="544"/>
      <c r="Q62" s="692"/>
      <c r="R62" s="692"/>
    </row>
    <row r="63" spans="1:18" s="414" customFormat="1" ht="50.25" customHeight="1">
      <c r="A63" s="543"/>
      <c r="B63" s="543"/>
      <c r="C63" s="543"/>
      <c r="D63" s="543"/>
      <c r="E63" s="692"/>
      <c r="F63" s="692"/>
      <c r="G63" s="692"/>
      <c r="H63" s="397" t="s">
        <v>2949</v>
      </c>
      <c r="I63" s="397">
        <v>1</v>
      </c>
      <c r="J63" s="692"/>
      <c r="K63" s="692"/>
      <c r="L63" s="692"/>
      <c r="M63" s="544"/>
      <c r="N63" s="544"/>
      <c r="O63" s="544"/>
      <c r="P63" s="544"/>
      <c r="Q63" s="692"/>
      <c r="R63" s="692"/>
    </row>
    <row r="64" spans="1:18" s="414" customFormat="1" ht="33.75" customHeight="1">
      <c r="A64" s="543">
        <v>17</v>
      </c>
      <c r="B64" s="543" t="s">
        <v>135</v>
      </c>
      <c r="C64" s="543">
        <v>3</v>
      </c>
      <c r="D64" s="543">
        <v>10</v>
      </c>
      <c r="E64" s="692" t="s">
        <v>2966</v>
      </c>
      <c r="F64" s="692" t="s">
        <v>2967</v>
      </c>
      <c r="G64" s="692" t="s">
        <v>2968</v>
      </c>
      <c r="H64" s="539" t="s">
        <v>1820</v>
      </c>
      <c r="I64" s="539">
        <v>1</v>
      </c>
      <c r="J64" s="692" t="s">
        <v>2969</v>
      </c>
      <c r="K64" s="692" t="s">
        <v>41</v>
      </c>
      <c r="L64" s="692" t="s">
        <v>51</v>
      </c>
      <c r="M64" s="544">
        <v>34992.81</v>
      </c>
      <c r="N64" s="544"/>
      <c r="O64" s="544">
        <v>34992.81</v>
      </c>
      <c r="P64" s="544"/>
      <c r="Q64" s="692" t="s">
        <v>2970</v>
      </c>
      <c r="R64" s="692" t="s">
        <v>2971</v>
      </c>
    </row>
    <row r="65" spans="1:18" s="414" customFormat="1" ht="14.25" customHeight="1">
      <c r="A65" s="543"/>
      <c r="B65" s="543"/>
      <c r="C65" s="543"/>
      <c r="D65" s="543"/>
      <c r="E65" s="692"/>
      <c r="F65" s="692"/>
      <c r="G65" s="692"/>
      <c r="H65" s="539"/>
      <c r="I65" s="539"/>
      <c r="J65" s="692"/>
      <c r="K65" s="692"/>
      <c r="L65" s="692"/>
      <c r="M65" s="544"/>
      <c r="N65" s="544"/>
      <c r="O65" s="544"/>
      <c r="P65" s="544"/>
      <c r="Q65" s="692"/>
      <c r="R65" s="692"/>
    </row>
    <row r="66" spans="1:18" s="414" customFormat="1" ht="47.25" customHeight="1">
      <c r="A66" s="543"/>
      <c r="B66" s="543"/>
      <c r="C66" s="543"/>
      <c r="D66" s="543"/>
      <c r="E66" s="692"/>
      <c r="F66" s="692"/>
      <c r="G66" s="692"/>
      <c r="H66" s="397" t="s">
        <v>169</v>
      </c>
      <c r="I66" s="397">
        <v>200</v>
      </c>
      <c r="J66" s="692"/>
      <c r="K66" s="692"/>
      <c r="L66" s="692"/>
      <c r="M66" s="544"/>
      <c r="N66" s="544"/>
      <c r="O66" s="544"/>
      <c r="P66" s="544"/>
      <c r="Q66" s="692"/>
      <c r="R66" s="692"/>
    </row>
    <row r="67" spans="1:18" s="414" customFormat="1" ht="34.5" customHeight="1">
      <c r="A67" s="543">
        <v>18</v>
      </c>
      <c r="B67" s="543" t="s">
        <v>40</v>
      </c>
      <c r="C67" s="543">
        <v>2</v>
      </c>
      <c r="D67" s="543">
        <v>13</v>
      </c>
      <c r="E67" s="692" t="s">
        <v>2972</v>
      </c>
      <c r="F67" s="692" t="s">
        <v>2973</v>
      </c>
      <c r="G67" s="692" t="s">
        <v>324</v>
      </c>
      <c r="H67" s="397" t="s">
        <v>325</v>
      </c>
      <c r="I67" s="397">
        <v>1</v>
      </c>
      <c r="J67" s="692" t="s">
        <v>2974</v>
      </c>
      <c r="K67" s="692" t="s">
        <v>37</v>
      </c>
      <c r="L67" s="692" t="s">
        <v>51</v>
      </c>
      <c r="M67" s="544">
        <v>19000</v>
      </c>
      <c r="N67" s="544"/>
      <c r="O67" s="544">
        <v>19000</v>
      </c>
      <c r="P67" s="544"/>
      <c r="Q67" s="692" t="s">
        <v>2947</v>
      </c>
      <c r="R67" s="692" t="s">
        <v>2948</v>
      </c>
    </row>
    <row r="68" spans="1:18" s="414" customFormat="1" ht="34.5" customHeight="1">
      <c r="A68" s="543"/>
      <c r="B68" s="543"/>
      <c r="C68" s="543"/>
      <c r="D68" s="543"/>
      <c r="E68" s="692"/>
      <c r="F68" s="692"/>
      <c r="G68" s="692"/>
      <c r="H68" s="397" t="s">
        <v>2975</v>
      </c>
      <c r="I68" s="397">
        <v>10</v>
      </c>
      <c r="J68" s="692"/>
      <c r="K68" s="692"/>
      <c r="L68" s="692"/>
      <c r="M68" s="544"/>
      <c r="N68" s="544"/>
      <c r="O68" s="544"/>
      <c r="P68" s="544"/>
      <c r="Q68" s="692"/>
      <c r="R68" s="692"/>
    </row>
    <row r="69" spans="1:18" s="414" customFormat="1" ht="30.75" customHeight="1">
      <c r="A69" s="543">
        <v>19</v>
      </c>
      <c r="B69" s="543" t="s">
        <v>96</v>
      </c>
      <c r="C69" s="543">
        <v>5</v>
      </c>
      <c r="D69" s="543">
        <v>13</v>
      </c>
      <c r="E69" s="692" t="s">
        <v>2976</v>
      </c>
      <c r="F69" s="692" t="s">
        <v>2977</v>
      </c>
      <c r="G69" s="692" t="s">
        <v>2952</v>
      </c>
      <c r="H69" s="539" t="s">
        <v>1820</v>
      </c>
      <c r="I69" s="539">
        <v>1</v>
      </c>
      <c r="J69" s="692" t="s">
        <v>2978</v>
      </c>
      <c r="K69" s="692" t="s">
        <v>42</v>
      </c>
      <c r="L69" s="692" t="s">
        <v>51</v>
      </c>
      <c r="M69" s="544">
        <v>4700</v>
      </c>
      <c r="N69" s="544"/>
      <c r="O69" s="544">
        <v>4700</v>
      </c>
      <c r="P69" s="544"/>
      <c r="Q69" s="692" t="s">
        <v>2979</v>
      </c>
      <c r="R69" s="692" t="s">
        <v>2980</v>
      </c>
    </row>
    <row r="70" spans="1:18" s="414" customFormat="1" ht="19.5" customHeight="1">
      <c r="A70" s="543"/>
      <c r="B70" s="543"/>
      <c r="C70" s="543"/>
      <c r="D70" s="543"/>
      <c r="E70" s="692"/>
      <c r="F70" s="692"/>
      <c r="G70" s="692"/>
      <c r="H70" s="539"/>
      <c r="I70" s="539"/>
      <c r="J70" s="692"/>
      <c r="K70" s="692"/>
      <c r="L70" s="692"/>
      <c r="M70" s="544"/>
      <c r="N70" s="544"/>
      <c r="O70" s="544"/>
      <c r="P70" s="544"/>
      <c r="Q70" s="692"/>
      <c r="R70" s="692"/>
    </row>
    <row r="71" spans="1:18" s="414" customFormat="1" ht="44.25" customHeight="1">
      <c r="A71" s="543"/>
      <c r="B71" s="543"/>
      <c r="C71" s="543"/>
      <c r="D71" s="543"/>
      <c r="E71" s="692"/>
      <c r="F71" s="692"/>
      <c r="G71" s="692"/>
      <c r="H71" s="397" t="s">
        <v>169</v>
      </c>
      <c r="I71" s="397">
        <v>100</v>
      </c>
      <c r="J71" s="692"/>
      <c r="K71" s="692"/>
      <c r="L71" s="692"/>
      <c r="M71" s="544"/>
      <c r="N71" s="544"/>
      <c r="O71" s="544"/>
      <c r="P71" s="544"/>
      <c r="Q71" s="692"/>
      <c r="R71" s="692"/>
    </row>
    <row r="72" spans="1:18" s="414" customFormat="1" ht="41.25" customHeight="1">
      <c r="A72" s="543">
        <v>20</v>
      </c>
      <c r="B72" s="543" t="s">
        <v>96</v>
      </c>
      <c r="C72" s="543">
        <v>5</v>
      </c>
      <c r="D72" s="543">
        <v>11</v>
      </c>
      <c r="E72" s="692" t="s">
        <v>2981</v>
      </c>
      <c r="F72" s="692" t="s">
        <v>2982</v>
      </c>
      <c r="G72" s="692" t="s">
        <v>2983</v>
      </c>
      <c r="H72" s="539" t="s">
        <v>1820</v>
      </c>
      <c r="I72" s="539">
        <v>5</v>
      </c>
      <c r="J72" s="692" t="s">
        <v>2984</v>
      </c>
      <c r="K72" s="692" t="s">
        <v>135</v>
      </c>
      <c r="L72" s="692" t="s">
        <v>51</v>
      </c>
      <c r="M72" s="544">
        <v>10000</v>
      </c>
      <c r="N72" s="544"/>
      <c r="O72" s="544">
        <v>10000</v>
      </c>
      <c r="P72" s="544"/>
      <c r="Q72" s="692" t="s">
        <v>2985</v>
      </c>
      <c r="R72" s="692" t="s">
        <v>2986</v>
      </c>
    </row>
    <row r="73" spans="1:18" s="414" customFormat="1" ht="24" customHeight="1">
      <c r="A73" s="543"/>
      <c r="B73" s="543"/>
      <c r="C73" s="543"/>
      <c r="D73" s="543"/>
      <c r="E73" s="692"/>
      <c r="F73" s="692"/>
      <c r="G73" s="692"/>
      <c r="H73" s="539"/>
      <c r="I73" s="539"/>
      <c r="J73" s="692"/>
      <c r="K73" s="692"/>
      <c r="L73" s="692"/>
      <c r="M73" s="544"/>
      <c r="N73" s="544"/>
      <c r="O73" s="544"/>
      <c r="P73" s="544"/>
      <c r="Q73" s="692"/>
      <c r="R73" s="692"/>
    </row>
    <row r="74" spans="1:18" s="414" customFormat="1" ht="50.25" customHeight="1">
      <c r="A74" s="543"/>
      <c r="B74" s="543"/>
      <c r="C74" s="543"/>
      <c r="D74" s="543"/>
      <c r="E74" s="692"/>
      <c r="F74" s="692"/>
      <c r="G74" s="692"/>
      <c r="H74" s="397" t="s">
        <v>169</v>
      </c>
      <c r="I74" s="397">
        <v>81</v>
      </c>
      <c r="J74" s="692"/>
      <c r="K74" s="692"/>
      <c r="L74" s="692"/>
      <c r="M74" s="544"/>
      <c r="N74" s="544"/>
      <c r="O74" s="544"/>
      <c r="P74" s="544"/>
      <c r="Q74" s="692"/>
      <c r="R74" s="692"/>
    </row>
    <row r="75" spans="1:18" s="414" customFormat="1" ht="45.75" customHeight="1">
      <c r="A75" s="543">
        <v>21</v>
      </c>
      <c r="B75" s="530" t="s">
        <v>96</v>
      </c>
      <c r="C75" s="530">
        <v>1</v>
      </c>
      <c r="D75" s="530">
        <v>11</v>
      </c>
      <c r="E75" s="582" t="s">
        <v>2987</v>
      </c>
      <c r="F75" s="582" t="s">
        <v>2988</v>
      </c>
      <c r="G75" s="582" t="s">
        <v>2989</v>
      </c>
      <c r="H75" s="536" t="s">
        <v>1820</v>
      </c>
      <c r="I75" s="536">
        <v>1</v>
      </c>
      <c r="J75" s="582" t="s">
        <v>2990</v>
      </c>
      <c r="K75" s="582" t="s">
        <v>2940</v>
      </c>
      <c r="L75" s="582" t="s">
        <v>51</v>
      </c>
      <c r="M75" s="540">
        <v>15432.5</v>
      </c>
      <c r="N75" s="540"/>
      <c r="O75" s="540">
        <v>15432.5</v>
      </c>
      <c r="P75" s="540"/>
      <c r="Q75" s="582" t="s">
        <v>5529</v>
      </c>
      <c r="R75" s="582" t="s">
        <v>2991</v>
      </c>
    </row>
    <row r="76" spans="1:18" s="414" customFormat="1" ht="3" customHeight="1">
      <c r="A76" s="543"/>
      <c r="B76" s="531"/>
      <c r="C76" s="531"/>
      <c r="D76" s="531"/>
      <c r="E76" s="583"/>
      <c r="F76" s="583"/>
      <c r="G76" s="583"/>
      <c r="H76" s="538"/>
      <c r="I76" s="538"/>
      <c r="J76" s="583"/>
      <c r="K76" s="583"/>
      <c r="L76" s="583"/>
      <c r="M76" s="541"/>
      <c r="N76" s="541"/>
      <c r="O76" s="541"/>
      <c r="P76" s="541"/>
      <c r="Q76" s="583"/>
      <c r="R76" s="583"/>
    </row>
    <row r="77" spans="1:18" s="414" customFormat="1" ht="45" customHeight="1">
      <c r="A77" s="543"/>
      <c r="B77" s="531"/>
      <c r="C77" s="531"/>
      <c r="D77" s="531"/>
      <c r="E77" s="583"/>
      <c r="F77" s="583"/>
      <c r="G77" s="583"/>
      <c r="H77" s="397" t="s">
        <v>169</v>
      </c>
      <c r="I77" s="397">
        <v>50</v>
      </c>
      <c r="J77" s="583"/>
      <c r="K77" s="583"/>
      <c r="L77" s="583"/>
      <c r="M77" s="541"/>
      <c r="N77" s="541"/>
      <c r="O77" s="541"/>
      <c r="P77" s="541"/>
      <c r="Q77" s="583"/>
      <c r="R77" s="583"/>
    </row>
    <row r="78" spans="1:18" s="414" customFormat="1" ht="63" customHeight="1">
      <c r="A78" s="543"/>
      <c r="B78" s="531"/>
      <c r="C78" s="531"/>
      <c r="D78" s="531"/>
      <c r="E78" s="583"/>
      <c r="F78" s="583"/>
      <c r="G78" s="583"/>
      <c r="H78" s="397" t="s">
        <v>2922</v>
      </c>
      <c r="I78" s="397">
        <v>1</v>
      </c>
      <c r="J78" s="583"/>
      <c r="K78" s="583"/>
      <c r="L78" s="583"/>
      <c r="M78" s="541"/>
      <c r="N78" s="541"/>
      <c r="O78" s="541"/>
      <c r="P78" s="541"/>
      <c r="Q78" s="583"/>
      <c r="R78" s="583"/>
    </row>
    <row r="79" spans="1:18" s="414" customFormat="1" ht="28.5" customHeight="1">
      <c r="A79" s="543"/>
      <c r="B79" s="532"/>
      <c r="C79" s="532"/>
      <c r="D79" s="532"/>
      <c r="E79" s="584"/>
      <c r="F79" s="584"/>
      <c r="G79" s="584"/>
      <c r="H79" s="110" t="s">
        <v>2923</v>
      </c>
      <c r="I79" s="397">
        <v>50</v>
      </c>
      <c r="J79" s="584"/>
      <c r="K79" s="584"/>
      <c r="L79" s="584"/>
      <c r="M79" s="542"/>
      <c r="N79" s="542"/>
      <c r="O79" s="542"/>
      <c r="P79" s="542"/>
      <c r="Q79" s="584"/>
      <c r="R79" s="584"/>
    </row>
    <row r="80" spans="1:18" s="414" customFormat="1" ht="45" customHeight="1">
      <c r="A80" s="543">
        <v>22</v>
      </c>
      <c r="B80" s="543" t="s">
        <v>40</v>
      </c>
      <c r="C80" s="543">
        <v>1</v>
      </c>
      <c r="D80" s="543">
        <v>4</v>
      </c>
      <c r="E80" s="692" t="s">
        <v>2992</v>
      </c>
      <c r="F80" s="692" t="s">
        <v>2993</v>
      </c>
      <c r="G80" s="692" t="s">
        <v>2994</v>
      </c>
      <c r="H80" s="397" t="s">
        <v>2922</v>
      </c>
      <c r="I80" s="397">
        <v>1</v>
      </c>
      <c r="J80" s="692" t="s">
        <v>2995</v>
      </c>
      <c r="K80" s="692" t="s">
        <v>34</v>
      </c>
      <c r="L80" s="692" t="s">
        <v>51</v>
      </c>
      <c r="M80" s="544">
        <v>30000</v>
      </c>
      <c r="N80" s="544"/>
      <c r="O80" s="544">
        <v>30000</v>
      </c>
      <c r="P80" s="544"/>
      <c r="Q80" s="692" t="s">
        <v>2996</v>
      </c>
      <c r="R80" s="692" t="s">
        <v>2997</v>
      </c>
    </row>
    <row r="81" spans="1:18" s="414" customFormat="1" ht="66.75" customHeight="1">
      <c r="A81" s="543"/>
      <c r="B81" s="543"/>
      <c r="C81" s="543"/>
      <c r="D81" s="543"/>
      <c r="E81" s="692"/>
      <c r="F81" s="692"/>
      <c r="G81" s="692"/>
      <c r="H81" s="110" t="s">
        <v>2923</v>
      </c>
      <c r="I81" s="397">
        <v>45</v>
      </c>
      <c r="J81" s="692"/>
      <c r="K81" s="692"/>
      <c r="L81" s="692"/>
      <c r="M81" s="544"/>
      <c r="N81" s="544"/>
      <c r="O81" s="544"/>
      <c r="P81" s="544"/>
      <c r="Q81" s="692"/>
      <c r="R81" s="692"/>
    </row>
    <row r="82" spans="1:18" s="414" customFormat="1" ht="19.5" customHeight="1">
      <c r="A82" s="543">
        <v>23</v>
      </c>
      <c r="B82" s="543" t="s">
        <v>96</v>
      </c>
      <c r="C82" s="543">
        <v>5</v>
      </c>
      <c r="D82" s="543">
        <v>13</v>
      </c>
      <c r="E82" s="692" t="s">
        <v>2998</v>
      </c>
      <c r="F82" s="692" t="s">
        <v>2999</v>
      </c>
      <c r="G82" s="692" t="s">
        <v>2968</v>
      </c>
      <c r="H82" s="539" t="s">
        <v>1820</v>
      </c>
      <c r="I82" s="539">
        <v>1</v>
      </c>
      <c r="J82" s="692" t="s">
        <v>3000</v>
      </c>
      <c r="K82" s="692" t="s">
        <v>41</v>
      </c>
      <c r="L82" s="692" t="s">
        <v>51</v>
      </c>
      <c r="M82" s="544">
        <v>7673.54</v>
      </c>
      <c r="N82" s="544"/>
      <c r="O82" s="544">
        <v>7673.54</v>
      </c>
      <c r="P82" s="544"/>
      <c r="Q82" s="692" t="s">
        <v>3001</v>
      </c>
      <c r="R82" s="692" t="s">
        <v>3002</v>
      </c>
    </row>
    <row r="83" spans="1:18" s="414" customFormat="1" ht="27.75" customHeight="1">
      <c r="A83" s="543"/>
      <c r="B83" s="543"/>
      <c r="C83" s="543"/>
      <c r="D83" s="543"/>
      <c r="E83" s="692"/>
      <c r="F83" s="692"/>
      <c r="G83" s="692"/>
      <c r="H83" s="539"/>
      <c r="I83" s="539"/>
      <c r="J83" s="692"/>
      <c r="K83" s="692"/>
      <c r="L83" s="692"/>
      <c r="M83" s="544"/>
      <c r="N83" s="544"/>
      <c r="O83" s="544"/>
      <c r="P83" s="544"/>
      <c r="Q83" s="692"/>
      <c r="R83" s="692"/>
    </row>
    <row r="84" spans="1:18" s="414" customFormat="1" ht="42" customHeight="1">
      <c r="A84" s="543"/>
      <c r="B84" s="543"/>
      <c r="C84" s="543"/>
      <c r="D84" s="543"/>
      <c r="E84" s="692"/>
      <c r="F84" s="692"/>
      <c r="G84" s="692"/>
      <c r="H84" s="397" t="s">
        <v>3003</v>
      </c>
      <c r="I84" s="397">
        <v>2</v>
      </c>
      <c r="J84" s="692"/>
      <c r="K84" s="692"/>
      <c r="L84" s="692"/>
      <c r="M84" s="544"/>
      <c r="N84" s="544"/>
      <c r="O84" s="544"/>
      <c r="P84" s="544"/>
      <c r="Q84" s="692"/>
      <c r="R84" s="692"/>
    </row>
    <row r="85" spans="1:18" s="414" customFormat="1" ht="48.75" customHeight="1">
      <c r="A85" s="543"/>
      <c r="B85" s="543"/>
      <c r="C85" s="543"/>
      <c r="D85" s="543"/>
      <c r="E85" s="692"/>
      <c r="F85" s="692"/>
      <c r="G85" s="692"/>
      <c r="H85" s="397" t="s">
        <v>169</v>
      </c>
      <c r="I85" s="397">
        <v>90</v>
      </c>
      <c r="J85" s="692"/>
      <c r="K85" s="692"/>
      <c r="L85" s="692"/>
      <c r="M85" s="544"/>
      <c r="N85" s="544"/>
      <c r="O85" s="544"/>
      <c r="P85" s="544"/>
      <c r="Q85" s="692"/>
      <c r="R85" s="692"/>
    </row>
    <row r="86" spans="1:18" s="414" customFormat="1" ht="54.75" customHeight="1">
      <c r="A86" s="543">
        <v>24</v>
      </c>
      <c r="B86" s="543" t="s">
        <v>40</v>
      </c>
      <c r="C86" s="543">
        <v>1</v>
      </c>
      <c r="D86" s="543">
        <v>13</v>
      </c>
      <c r="E86" s="692" t="s">
        <v>3004</v>
      </c>
      <c r="F86" s="692" t="s">
        <v>3005</v>
      </c>
      <c r="G86" s="692" t="s">
        <v>3006</v>
      </c>
      <c r="H86" s="397" t="s">
        <v>2922</v>
      </c>
      <c r="I86" s="397">
        <v>1</v>
      </c>
      <c r="J86" s="692" t="s">
        <v>3007</v>
      </c>
      <c r="K86" s="692" t="s">
        <v>135</v>
      </c>
      <c r="L86" s="692" t="s">
        <v>51</v>
      </c>
      <c r="M86" s="544">
        <v>15638.93</v>
      </c>
      <c r="N86" s="544"/>
      <c r="O86" s="544">
        <v>14570.65</v>
      </c>
      <c r="P86" s="544"/>
      <c r="Q86" s="692" t="s">
        <v>2947</v>
      </c>
      <c r="R86" s="692" t="s">
        <v>2948</v>
      </c>
    </row>
    <row r="87" spans="1:18" s="414" customFormat="1" ht="70.5" customHeight="1">
      <c r="A87" s="543"/>
      <c r="B87" s="543"/>
      <c r="C87" s="543"/>
      <c r="D87" s="543"/>
      <c r="E87" s="692"/>
      <c r="F87" s="692"/>
      <c r="G87" s="692"/>
      <c r="H87" s="110" t="s">
        <v>2923</v>
      </c>
      <c r="I87" s="397">
        <v>20</v>
      </c>
      <c r="J87" s="692"/>
      <c r="K87" s="692"/>
      <c r="L87" s="692"/>
      <c r="M87" s="544"/>
      <c r="N87" s="544"/>
      <c r="O87" s="544"/>
      <c r="P87" s="544"/>
      <c r="Q87" s="692"/>
      <c r="R87" s="692"/>
    </row>
    <row r="88" spans="1:18" s="414" customFormat="1" ht="34.5" customHeight="1">
      <c r="A88" s="543">
        <v>25</v>
      </c>
      <c r="B88" s="543" t="s">
        <v>40</v>
      </c>
      <c r="C88" s="543">
        <v>4</v>
      </c>
      <c r="D88" s="543">
        <v>6</v>
      </c>
      <c r="E88" s="692" t="s">
        <v>3013</v>
      </c>
      <c r="F88" s="692" t="s">
        <v>3008</v>
      </c>
      <c r="G88" s="692" t="s">
        <v>3009</v>
      </c>
      <c r="H88" s="397" t="s">
        <v>3014</v>
      </c>
      <c r="I88" s="397">
        <v>2</v>
      </c>
      <c r="J88" s="692" t="s">
        <v>3010</v>
      </c>
      <c r="K88" s="692" t="s">
        <v>37</v>
      </c>
      <c r="L88" s="692" t="s">
        <v>51</v>
      </c>
      <c r="M88" s="544">
        <v>9903.9599999999991</v>
      </c>
      <c r="N88" s="544"/>
      <c r="O88" s="544">
        <v>9903.9599999999991</v>
      </c>
      <c r="P88" s="544"/>
      <c r="Q88" s="692" t="s">
        <v>3011</v>
      </c>
      <c r="R88" s="692" t="s">
        <v>3012</v>
      </c>
    </row>
    <row r="89" spans="1:18" s="414" customFormat="1" ht="51.75" customHeight="1">
      <c r="A89" s="543"/>
      <c r="B89" s="543"/>
      <c r="C89" s="543"/>
      <c r="D89" s="543"/>
      <c r="E89" s="692"/>
      <c r="F89" s="692"/>
      <c r="G89" s="692"/>
      <c r="H89" s="397" t="s">
        <v>2943</v>
      </c>
      <c r="I89" s="397">
        <v>1900</v>
      </c>
      <c r="J89" s="692"/>
      <c r="K89" s="692"/>
      <c r="L89" s="692"/>
      <c r="M89" s="544"/>
      <c r="N89" s="544"/>
      <c r="O89" s="544"/>
      <c r="P89" s="544"/>
      <c r="Q89" s="692"/>
      <c r="R89" s="692"/>
    </row>
    <row r="90" spans="1:18" s="414" customFormat="1" ht="19.5" customHeight="1">
      <c r="A90" s="543">
        <v>26</v>
      </c>
      <c r="B90" s="543" t="s">
        <v>41</v>
      </c>
      <c r="C90" s="543">
        <v>2</v>
      </c>
      <c r="D90" s="543">
        <v>10</v>
      </c>
      <c r="E90" s="692" t="s">
        <v>3015</v>
      </c>
      <c r="F90" s="692" t="s">
        <v>3016</v>
      </c>
      <c r="G90" s="692" t="s">
        <v>1874</v>
      </c>
      <c r="H90" s="539" t="s">
        <v>1820</v>
      </c>
      <c r="I90" s="539">
        <v>1</v>
      </c>
      <c r="J90" s="692" t="s">
        <v>3017</v>
      </c>
      <c r="K90" s="692" t="s">
        <v>135</v>
      </c>
      <c r="L90" s="692" t="s">
        <v>51</v>
      </c>
      <c r="M90" s="544">
        <v>18902.509999999998</v>
      </c>
      <c r="N90" s="544"/>
      <c r="O90" s="544">
        <v>17502.86</v>
      </c>
      <c r="P90" s="544"/>
      <c r="Q90" s="692" t="s">
        <v>3018</v>
      </c>
      <c r="R90" s="692" t="s">
        <v>3019</v>
      </c>
    </row>
    <row r="91" spans="1:18" s="414" customFormat="1" ht="19.5" customHeight="1">
      <c r="A91" s="543"/>
      <c r="B91" s="543"/>
      <c r="C91" s="543"/>
      <c r="D91" s="543"/>
      <c r="E91" s="692"/>
      <c r="F91" s="692"/>
      <c r="G91" s="692"/>
      <c r="H91" s="539"/>
      <c r="I91" s="539"/>
      <c r="J91" s="692"/>
      <c r="K91" s="692"/>
      <c r="L91" s="692"/>
      <c r="M91" s="544"/>
      <c r="N91" s="544"/>
      <c r="O91" s="544"/>
      <c r="P91" s="544"/>
      <c r="Q91" s="692"/>
      <c r="R91" s="692"/>
    </row>
    <row r="92" spans="1:18" s="414" customFormat="1" ht="44.25" customHeight="1">
      <c r="A92" s="543"/>
      <c r="B92" s="543"/>
      <c r="C92" s="543"/>
      <c r="D92" s="543"/>
      <c r="E92" s="692"/>
      <c r="F92" s="692"/>
      <c r="G92" s="692"/>
      <c r="H92" s="397" t="s">
        <v>169</v>
      </c>
      <c r="I92" s="397">
        <v>800</v>
      </c>
      <c r="J92" s="692"/>
      <c r="K92" s="692"/>
      <c r="L92" s="692"/>
      <c r="M92" s="544"/>
      <c r="N92" s="544"/>
      <c r="O92" s="544"/>
      <c r="P92" s="544"/>
      <c r="Q92" s="692"/>
      <c r="R92" s="692"/>
    </row>
    <row r="93" spans="1:18" s="414" customFormat="1" ht="42" customHeight="1">
      <c r="A93" s="543">
        <v>27</v>
      </c>
      <c r="B93" s="543" t="s">
        <v>42</v>
      </c>
      <c r="C93" s="543">
        <v>5</v>
      </c>
      <c r="D93" s="543">
        <v>13</v>
      </c>
      <c r="E93" s="692" t="s">
        <v>3020</v>
      </c>
      <c r="F93" s="692" t="s">
        <v>3021</v>
      </c>
      <c r="G93" s="692" t="s">
        <v>3022</v>
      </c>
      <c r="H93" s="539" t="s">
        <v>1820</v>
      </c>
      <c r="I93" s="539">
        <v>1</v>
      </c>
      <c r="J93" s="692" t="s">
        <v>3023</v>
      </c>
      <c r="K93" s="692" t="s">
        <v>675</v>
      </c>
      <c r="L93" s="692" t="s">
        <v>51</v>
      </c>
      <c r="M93" s="544">
        <v>20009</v>
      </c>
      <c r="N93" s="544"/>
      <c r="O93" s="544">
        <v>19557.25</v>
      </c>
      <c r="P93" s="544"/>
      <c r="Q93" s="692" t="s">
        <v>3024</v>
      </c>
      <c r="R93" s="692" t="s">
        <v>3025</v>
      </c>
    </row>
    <row r="94" spans="1:18" s="414" customFormat="1" ht="19.5" customHeight="1">
      <c r="A94" s="543"/>
      <c r="B94" s="543"/>
      <c r="C94" s="543"/>
      <c r="D94" s="543"/>
      <c r="E94" s="692"/>
      <c r="F94" s="692"/>
      <c r="G94" s="692"/>
      <c r="H94" s="539"/>
      <c r="I94" s="539"/>
      <c r="J94" s="692"/>
      <c r="K94" s="692"/>
      <c r="L94" s="692"/>
      <c r="M94" s="544"/>
      <c r="N94" s="544"/>
      <c r="O94" s="544"/>
      <c r="P94" s="544"/>
      <c r="Q94" s="692"/>
      <c r="R94" s="692"/>
    </row>
    <row r="95" spans="1:18" s="414" customFormat="1" ht="45" customHeight="1">
      <c r="A95" s="543"/>
      <c r="B95" s="543"/>
      <c r="C95" s="543"/>
      <c r="D95" s="543"/>
      <c r="E95" s="692"/>
      <c r="F95" s="692"/>
      <c r="G95" s="692"/>
      <c r="H95" s="397" t="s">
        <v>169</v>
      </c>
      <c r="I95" s="397">
        <v>180</v>
      </c>
      <c r="J95" s="692"/>
      <c r="K95" s="692"/>
      <c r="L95" s="692"/>
      <c r="M95" s="544"/>
      <c r="N95" s="544"/>
      <c r="O95" s="544"/>
      <c r="P95" s="544"/>
      <c r="Q95" s="692"/>
      <c r="R95" s="692"/>
    </row>
    <row r="96" spans="1:18" s="414" customFormat="1" ht="40.5" customHeight="1">
      <c r="A96" s="543">
        <v>28</v>
      </c>
      <c r="B96" s="543" t="s">
        <v>96</v>
      </c>
      <c r="C96" s="543">
        <v>1</v>
      </c>
      <c r="D96" s="543">
        <v>10</v>
      </c>
      <c r="E96" s="692" t="s">
        <v>3026</v>
      </c>
      <c r="F96" s="692" t="s">
        <v>3027</v>
      </c>
      <c r="G96" s="692" t="s">
        <v>2968</v>
      </c>
      <c r="H96" s="539" t="s">
        <v>1820</v>
      </c>
      <c r="I96" s="539">
        <v>1</v>
      </c>
      <c r="J96" s="692" t="s">
        <v>3028</v>
      </c>
      <c r="K96" s="692" t="s">
        <v>135</v>
      </c>
      <c r="L96" s="692" t="s">
        <v>51</v>
      </c>
      <c r="M96" s="544">
        <v>32480</v>
      </c>
      <c r="N96" s="544"/>
      <c r="O96" s="544">
        <v>20215</v>
      </c>
      <c r="P96" s="544"/>
      <c r="Q96" s="692" t="s">
        <v>3029</v>
      </c>
      <c r="R96" s="692" t="s">
        <v>3030</v>
      </c>
    </row>
    <row r="97" spans="1:18" s="332" customFormat="1" ht="7.5" customHeight="1">
      <c r="A97" s="543"/>
      <c r="B97" s="543"/>
      <c r="C97" s="543"/>
      <c r="D97" s="543"/>
      <c r="E97" s="692"/>
      <c r="F97" s="692"/>
      <c r="G97" s="692"/>
      <c r="H97" s="539"/>
      <c r="I97" s="539"/>
      <c r="J97" s="692"/>
      <c r="K97" s="692"/>
      <c r="L97" s="692"/>
      <c r="M97" s="544"/>
      <c r="N97" s="544"/>
      <c r="O97" s="544"/>
      <c r="P97" s="544"/>
      <c r="Q97" s="692"/>
      <c r="R97" s="692"/>
    </row>
    <row r="98" spans="1:18" s="332" customFormat="1" ht="49.5" customHeight="1">
      <c r="A98" s="543"/>
      <c r="B98" s="543"/>
      <c r="C98" s="543"/>
      <c r="D98" s="543"/>
      <c r="E98" s="692"/>
      <c r="F98" s="692"/>
      <c r="G98" s="692"/>
      <c r="H98" s="397" t="s">
        <v>169</v>
      </c>
      <c r="I98" s="397">
        <v>600</v>
      </c>
      <c r="J98" s="692"/>
      <c r="K98" s="692"/>
      <c r="L98" s="692"/>
      <c r="M98" s="544"/>
      <c r="N98" s="544"/>
      <c r="O98" s="544"/>
      <c r="P98" s="544"/>
      <c r="Q98" s="692"/>
      <c r="R98" s="692"/>
    </row>
    <row r="99" spans="1:18" s="332" customFormat="1" ht="41.25" customHeight="1">
      <c r="A99" s="543">
        <v>29</v>
      </c>
      <c r="B99" s="543" t="s">
        <v>40</v>
      </c>
      <c r="C99" s="543">
        <v>2</v>
      </c>
      <c r="D99" s="543">
        <v>4</v>
      </c>
      <c r="E99" s="692" t="s">
        <v>3031</v>
      </c>
      <c r="F99" s="692" t="s">
        <v>3032</v>
      </c>
      <c r="G99" s="692" t="s">
        <v>56</v>
      </c>
      <c r="H99" s="539" t="s">
        <v>1820</v>
      </c>
      <c r="I99" s="539">
        <v>1</v>
      </c>
      <c r="J99" s="692" t="s">
        <v>3033</v>
      </c>
      <c r="K99" s="692" t="s">
        <v>135</v>
      </c>
      <c r="L99" s="692" t="s">
        <v>51</v>
      </c>
      <c r="M99" s="544">
        <v>13098.96</v>
      </c>
      <c r="N99" s="544"/>
      <c r="O99" s="544">
        <v>3919.33</v>
      </c>
      <c r="P99" s="544"/>
      <c r="Q99" s="692" t="s">
        <v>3034</v>
      </c>
      <c r="R99" s="692" t="s">
        <v>3035</v>
      </c>
    </row>
    <row r="100" spans="1:18" s="332" customFormat="1" ht="8.25" customHeight="1">
      <c r="A100" s="543"/>
      <c r="B100" s="543"/>
      <c r="C100" s="543"/>
      <c r="D100" s="543"/>
      <c r="E100" s="692"/>
      <c r="F100" s="692"/>
      <c r="G100" s="692"/>
      <c r="H100" s="539"/>
      <c r="I100" s="539"/>
      <c r="J100" s="692"/>
      <c r="K100" s="692"/>
      <c r="L100" s="692"/>
      <c r="M100" s="544"/>
      <c r="N100" s="544"/>
      <c r="O100" s="544"/>
      <c r="P100" s="544"/>
      <c r="Q100" s="692"/>
      <c r="R100" s="692"/>
    </row>
    <row r="101" spans="1:18" s="332" customFormat="1" ht="27.75" customHeight="1">
      <c r="A101" s="543"/>
      <c r="B101" s="543"/>
      <c r="C101" s="543"/>
      <c r="D101" s="543"/>
      <c r="E101" s="692"/>
      <c r="F101" s="692"/>
      <c r="G101" s="692"/>
      <c r="H101" s="397" t="s">
        <v>169</v>
      </c>
      <c r="I101" s="397">
        <v>30</v>
      </c>
      <c r="J101" s="692"/>
      <c r="K101" s="692"/>
      <c r="L101" s="692"/>
      <c r="M101" s="544"/>
      <c r="N101" s="544"/>
      <c r="O101" s="544"/>
      <c r="P101" s="544"/>
      <c r="Q101" s="692"/>
      <c r="R101" s="692"/>
    </row>
    <row r="102" spans="1:18" s="332" customFormat="1" ht="40.5" customHeight="1">
      <c r="A102" s="543">
        <v>30</v>
      </c>
      <c r="B102" s="543" t="s">
        <v>96</v>
      </c>
      <c r="C102" s="543">
        <v>1</v>
      </c>
      <c r="D102" s="543">
        <v>12</v>
      </c>
      <c r="E102" s="692" t="s">
        <v>3036</v>
      </c>
      <c r="F102" s="692" t="s">
        <v>3037</v>
      </c>
      <c r="G102" s="692" t="s">
        <v>3038</v>
      </c>
      <c r="H102" s="539" t="s">
        <v>1820</v>
      </c>
      <c r="I102" s="539">
        <v>10</v>
      </c>
      <c r="J102" s="692" t="s">
        <v>3039</v>
      </c>
      <c r="K102" s="692" t="s">
        <v>34</v>
      </c>
      <c r="L102" s="692" t="s">
        <v>51</v>
      </c>
      <c r="M102" s="544">
        <v>15952.18</v>
      </c>
      <c r="N102" s="540"/>
      <c r="O102" s="544">
        <v>9741.61</v>
      </c>
      <c r="P102" s="544"/>
      <c r="Q102" s="692" t="s">
        <v>3040</v>
      </c>
      <c r="R102" s="692" t="s">
        <v>3041</v>
      </c>
    </row>
    <row r="103" spans="1:18" s="332" customFormat="1" ht="8.25" customHeight="1">
      <c r="A103" s="543"/>
      <c r="B103" s="543"/>
      <c r="C103" s="543"/>
      <c r="D103" s="543"/>
      <c r="E103" s="692"/>
      <c r="F103" s="692"/>
      <c r="G103" s="692"/>
      <c r="H103" s="539"/>
      <c r="I103" s="539"/>
      <c r="J103" s="692"/>
      <c r="K103" s="692"/>
      <c r="L103" s="692"/>
      <c r="M103" s="544"/>
      <c r="N103" s="541"/>
      <c r="O103" s="544"/>
      <c r="P103" s="544"/>
      <c r="Q103" s="692"/>
      <c r="R103" s="692"/>
    </row>
    <row r="104" spans="1:18" s="332" customFormat="1" ht="45" customHeight="1">
      <c r="A104" s="543"/>
      <c r="B104" s="543"/>
      <c r="C104" s="543"/>
      <c r="D104" s="543"/>
      <c r="E104" s="692"/>
      <c r="F104" s="692"/>
      <c r="G104" s="692"/>
      <c r="H104" s="397" t="s">
        <v>169</v>
      </c>
      <c r="I104" s="397">
        <v>300</v>
      </c>
      <c r="J104" s="692"/>
      <c r="K104" s="692"/>
      <c r="L104" s="692"/>
      <c r="M104" s="544"/>
      <c r="N104" s="542"/>
      <c r="O104" s="544"/>
      <c r="P104" s="544"/>
      <c r="Q104" s="692"/>
      <c r="R104" s="692"/>
    </row>
    <row r="105" spans="1:18" s="332" customFormat="1" ht="30.75" customHeight="1">
      <c r="A105" s="543">
        <v>31</v>
      </c>
      <c r="B105" s="543" t="s">
        <v>96</v>
      </c>
      <c r="C105" s="543">
        <v>1</v>
      </c>
      <c r="D105" s="543">
        <v>11</v>
      </c>
      <c r="E105" s="692" t="s">
        <v>3042</v>
      </c>
      <c r="F105" s="692" t="s">
        <v>3043</v>
      </c>
      <c r="G105" s="692" t="s">
        <v>2521</v>
      </c>
      <c r="H105" s="539" t="s">
        <v>1820</v>
      </c>
      <c r="I105" s="539">
        <v>1</v>
      </c>
      <c r="J105" s="692" t="s">
        <v>3044</v>
      </c>
      <c r="K105" s="692" t="s">
        <v>37</v>
      </c>
      <c r="L105" s="692" t="s">
        <v>51</v>
      </c>
      <c r="M105" s="544">
        <v>13337.92</v>
      </c>
      <c r="N105" s="544"/>
      <c r="O105" s="544">
        <v>10000</v>
      </c>
      <c r="P105" s="544"/>
      <c r="Q105" s="692" t="s">
        <v>3045</v>
      </c>
      <c r="R105" s="692" t="s">
        <v>3046</v>
      </c>
    </row>
    <row r="106" spans="1:18" s="332" customFormat="1" ht="18" customHeight="1">
      <c r="A106" s="543"/>
      <c r="B106" s="543"/>
      <c r="C106" s="543"/>
      <c r="D106" s="543"/>
      <c r="E106" s="692"/>
      <c r="F106" s="692"/>
      <c r="G106" s="692"/>
      <c r="H106" s="539"/>
      <c r="I106" s="539"/>
      <c r="J106" s="692"/>
      <c r="K106" s="692"/>
      <c r="L106" s="692"/>
      <c r="M106" s="544"/>
      <c r="N106" s="544"/>
      <c r="O106" s="544"/>
      <c r="P106" s="544"/>
      <c r="Q106" s="692"/>
      <c r="R106" s="692"/>
    </row>
    <row r="107" spans="1:18" s="332" customFormat="1" ht="42.75" customHeight="1">
      <c r="A107" s="543"/>
      <c r="B107" s="543"/>
      <c r="C107" s="543"/>
      <c r="D107" s="543"/>
      <c r="E107" s="692"/>
      <c r="F107" s="692"/>
      <c r="G107" s="692"/>
      <c r="H107" s="397" t="s">
        <v>169</v>
      </c>
      <c r="I107" s="397">
        <v>42</v>
      </c>
      <c r="J107" s="692"/>
      <c r="K107" s="692"/>
      <c r="L107" s="692"/>
      <c r="M107" s="544"/>
      <c r="N107" s="544"/>
      <c r="O107" s="544"/>
      <c r="P107" s="544"/>
      <c r="Q107" s="692"/>
      <c r="R107" s="692"/>
    </row>
    <row r="108" spans="1:18" s="332" customFormat="1" ht="39.75" customHeight="1">
      <c r="A108" s="543">
        <v>32</v>
      </c>
      <c r="B108" s="543" t="s">
        <v>40</v>
      </c>
      <c r="C108" s="543">
        <v>1</v>
      </c>
      <c r="D108" s="543">
        <v>13</v>
      </c>
      <c r="E108" s="692" t="s">
        <v>3047</v>
      </c>
      <c r="F108" s="692" t="s">
        <v>3048</v>
      </c>
      <c r="G108" s="692" t="s">
        <v>33</v>
      </c>
      <c r="H108" s="539" t="s">
        <v>1820</v>
      </c>
      <c r="I108" s="539">
        <v>1</v>
      </c>
      <c r="J108" s="692" t="s">
        <v>3049</v>
      </c>
      <c r="K108" s="692" t="s">
        <v>41</v>
      </c>
      <c r="L108" s="692" t="s">
        <v>51</v>
      </c>
      <c r="M108" s="544">
        <v>19680</v>
      </c>
      <c r="N108" s="544"/>
      <c r="O108" s="544">
        <v>19680</v>
      </c>
      <c r="P108" s="544"/>
      <c r="Q108" s="692" t="s">
        <v>3050</v>
      </c>
      <c r="R108" s="692" t="s">
        <v>3051</v>
      </c>
    </row>
    <row r="109" spans="1:18" s="332" customFormat="1" ht="6" customHeight="1">
      <c r="A109" s="543"/>
      <c r="B109" s="543"/>
      <c r="C109" s="543"/>
      <c r="D109" s="543"/>
      <c r="E109" s="692"/>
      <c r="F109" s="692"/>
      <c r="G109" s="692"/>
      <c r="H109" s="539"/>
      <c r="I109" s="539"/>
      <c r="J109" s="692"/>
      <c r="K109" s="692"/>
      <c r="L109" s="692"/>
      <c r="M109" s="544"/>
      <c r="N109" s="544"/>
      <c r="O109" s="544"/>
      <c r="P109" s="544"/>
      <c r="Q109" s="692"/>
      <c r="R109" s="692"/>
    </row>
    <row r="110" spans="1:18" s="332" customFormat="1" ht="45" customHeight="1">
      <c r="A110" s="543"/>
      <c r="B110" s="543"/>
      <c r="C110" s="543"/>
      <c r="D110" s="543"/>
      <c r="E110" s="692"/>
      <c r="F110" s="692"/>
      <c r="G110" s="692"/>
      <c r="H110" s="397" t="s">
        <v>169</v>
      </c>
      <c r="I110" s="397">
        <v>100</v>
      </c>
      <c r="J110" s="692"/>
      <c r="K110" s="692"/>
      <c r="L110" s="692"/>
      <c r="M110" s="544"/>
      <c r="N110" s="544"/>
      <c r="O110" s="544"/>
      <c r="P110" s="544"/>
      <c r="Q110" s="692"/>
      <c r="R110" s="692"/>
    </row>
    <row r="111" spans="1:18" s="332" customFormat="1" ht="42.75" customHeight="1">
      <c r="A111" s="543"/>
      <c r="B111" s="543"/>
      <c r="C111" s="543"/>
      <c r="D111" s="543"/>
      <c r="E111" s="692"/>
      <c r="F111" s="692"/>
      <c r="G111" s="692"/>
      <c r="H111" s="397" t="s">
        <v>2943</v>
      </c>
      <c r="I111" s="397">
        <v>300</v>
      </c>
      <c r="J111" s="692"/>
      <c r="K111" s="692"/>
      <c r="L111" s="692"/>
      <c r="M111" s="544"/>
      <c r="N111" s="544"/>
      <c r="O111" s="544"/>
      <c r="P111" s="544"/>
      <c r="Q111" s="692"/>
      <c r="R111" s="692"/>
    </row>
    <row r="112" spans="1:18" s="332" customFormat="1" ht="43.5" customHeight="1">
      <c r="A112" s="543">
        <v>33</v>
      </c>
      <c r="B112" s="543" t="s">
        <v>40</v>
      </c>
      <c r="C112" s="543">
        <v>2</v>
      </c>
      <c r="D112" s="543">
        <v>4</v>
      </c>
      <c r="E112" s="692" t="s">
        <v>3052</v>
      </c>
      <c r="F112" s="692" t="s">
        <v>3053</v>
      </c>
      <c r="G112" s="692" t="s">
        <v>56</v>
      </c>
      <c r="H112" s="539" t="s">
        <v>1820</v>
      </c>
      <c r="I112" s="539">
        <v>1</v>
      </c>
      <c r="J112" s="692" t="s">
        <v>3054</v>
      </c>
      <c r="K112" s="692" t="s">
        <v>41</v>
      </c>
      <c r="L112" s="692" t="s">
        <v>51</v>
      </c>
      <c r="M112" s="544">
        <v>13505.26</v>
      </c>
      <c r="N112" s="544"/>
      <c r="O112" s="544">
        <v>13384.4</v>
      </c>
      <c r="P112" s="544"/>
      <c r="Q112" s="692" t="s">
        <v>3018</v>
      </c>
      <c r="R112" s="692" t="s">
        <v>3055</v>
      </c>
    </row>
    <row r="113" spans="1:18" s="332" customFormat="1" ht="5.25" customHeight="1">
      <c r="A113" s="543"/>
      <c r="B113" s="543"/>
      <c r="C113" s="543"/>
      <c r="D113" s="543"/>
      <c r="E113" s="692"/>
      <c r="F113" s="692"/>
      <c r="G113" s="692"/>
      <c r="H113" s="539"/>
      <c r="I113" s="539"/>
      <c r="J113" s="692"/>
      <c r="K113" s="692"/>
      <c r="L113" s="692"/>
      <c r="M113" s="544"/>
      <c r="N113" s="544"/>
      <c r="O113" s="544"/>
      <c r="P113" s="544"/>
      <c r="Q113" s="692"/>
      <c r="R113" s="692"/>
    </row>
    <row r="114" spans="1:18" s="332" customFormat="1" ht="42" customHeight="1">
      <c r="A114" s="543"/>
      <c r="B114" s="543"/>
      <c r="C114" s="543"/>
      <c r="D114" s="543"/>
      <c r="E114" s="692"/>
      <c r="F114" s="692"/>
      <c r="G114" s="692"/>
      <c r="H114" s="397" t="s">
        <v>169</v>
      </c>
      <c r="I114" s="397">
        <v>39</v>
      </c>
      <c r="J114" s="692"/>
      <c r="K114" s="692"/>
      <c r="L114" s="692"/>
      <c r="M114" s="544"/>
      <c r="N114" s="544"/>
      <c r="O114" s="544"/>
      <c r="P114" s="544"/>
      <c r="Q114" s="692"/>
      <c r="R114" s="692"/>
    </row>
    <row r="115" spans="1:18" s="332" customFormat="1" ht="53.25" customHeight="1">
      <c r="A115" s="536">
        <v>34</v>
      </c>
      <c r="B115" s="591" t="s">
        <v>96</v>
      </c>
      <c r="C115" s="539">
        <v>1</v>
      </c>
      <c r="D115" s="539">
        <v>6</v>
      </c>
      <c r="E115" s="539" t="s">
        <v>3056</v>
      </c>
      <c r="F115" s="536" t="s">
        <v>3057</v>
      </c>
      <c r="G115" s="539" t="s">
        <v>3058</v>
      </c>
      <c r="H115" s="506" t="s">
        <v>3059</v>
      </c>
      <c r="I115" s="491">
        <v>3</v>
      </c>
      <c r="J115" s="591" t="s">
        <v>3060</v>
      </c>
      <c r="K115" s="539" t="s">
        <v>51</v>
      </c>
      <c r="L115" s="539" t="s">
        <v>42</v>
      </c>
      <c r="M115" s="539"/>
      <c r="N115" s="544">
        <v>24870.5</v>
      </c>
      <c r="O115" s="539"/>
      <c r="P115" s="544">
        <v>24870.5</v>
      </c>
      <c r="Q115" s="591" t="s">
        <v>2910</v>
      </c>
      <c r="R115" s="536" t="s">
        <v>3061</v>
      </c>
    </row>
    <row r="116" spans="1:18" s="332" customFormat="1" ht="45">
      <c r="A116" s="538"/>
      <c r="B116" s="592"/>
      <c r="C116" s="539"/>
      <c r="D116" s="539"/>
      <c r="E116" s="539"/>
      <c r="F116" s="538"/>
      <c r="G116" s="539"/>
      <c r="H116" s="491" t="s">
        <v>3062</v>
      </c>
      <c r="I116" s="491">
        <v>165</v>
      </c>
      <c r="J116" s="592"/>
      <c r="K116" s="539"/>
      <c r="L116" s="539"/>
      <c r="M116" s="539"/>
      <c r="N116" s="539"/>
      <c r="O116" s="539"/>
      <c r="P116" s="539"/>
      <c r="Q116" s="592"/>
      <c r="R116" s="538"/>
    </row>
    <row r="117" spans="1:18" s="332" customFormat="1" ht="51" customHeight="1">
      <c r="A117" s="536">
        <v>35</v>
      </c>
      <c r="B117" s="536" t="s">
        <v>135</v>
      </c>
      <c r="C117" s="536">
        <v>1</v>
      </c>
      <c r="D117" s="536">
        <v>9</v>
      </c>
      <c r="E117" s="536" t="s">
        <v>3063</v>
      </c>
      <c r="F117" s="536" t="s">
        <v>3064</v>
      </c>
      <c r="G117" s="536" t="s">
        <v>3058</v>
      </c>
      <c r="H117" s="426" t="s">
        <v>3059</v>
      </c>
      <c r="I117" s="397">
        <v>1</v>
      </c>
      <c r="J117" s="536" t="s">
        <v>3065</v>
      </c>
      <c r="K117" s="536" t="s">
        <v>51</v>
      </c>
      <c r="L117" s="536" t="s">
        <v>42</v>
      </c>
      <c r="M117" s="536"/>
      <c r="N117" s="540">
        <v>6150</v>
      </c>
      <c r="O117" s="540"/>
      <c r="P117" s="540">
        <v>6150</v>
      </c>
      <c r="Q117" s="591" t="s">
        <v>2910</v>
      </c>
      <c r="R117" s="536" t="s">
        <v>3061</v>
      </c>
    </row>
    <row r="118" spans="1:18" s="332" customFormat="1" ht="63.75" customHeight="1">
      <c r="A118" s="538"/>
      <c r="B118" s="538"/>
      <c r="C118" s="538"/>
      <c r="D118" s="538"/>
      <c r="E118" s="538"/>
      <c r="F118" s="538"/>
      <c r="G118" s="538"/>
      <c r="H118" s="397" t="s">
        <v>3062</v>
      </c>
      <c r="I118" s="397">
        <v>80</v>
      </c>
      <c r="J118" s="538"/>
      <c r="K118" s="538"/>
      <c r="L118" s="538"/>
      <c r="M118" s="538"/>
      <c r="N118" s="542"/>
      <c r="O118" s="538"/>
      <c r="P118" s="542"/>
      <c r="Q118" s="592"/>
      <c r="R118" s="538"/>
    </row>
    <row r="119" spans="1:18" s="332" customFormat="1">
      <c r="A119" s="536">
        <v>36</v>
      </c>
      <c r="B119" s="536" t="s">
        <v>42</v>
      </c>
      <c r="C119" s="536">
        <v>1</v>
      </c>
      <c r="D119" s="536">
        <v>9</v>
      </c>
      <c r="E119" s="539" t="s">
        <v>3066</v>
      </c>
      <c r="F119" s="539" t="s">
        <v>3067</v>
      </c>
      <c r="G119" s="539" t="s">
        <v>3068</v>
      </c>
      <c r="H119" s="491" t="s">
        <v>327</v>
      </c>
      <c r="I119" s="491">
        <v>1</v>
      </c>
      <c r="J119" s="539" t="s">
        <v>3069</v>
      </c>
      <c r="K119" s="539" t="s">
        <v>51</v>
      </c>
      <c r="L119" s="539" t="s">
        <v>135</v>
      </c>
      <c r="M119" s="539"/>
      <c r="N119" s="544">
        <v>9699.69</v>
      </c>
      <c r="O119" s="536"/>
      <c r="P119" s="544">
        <v>9699.69</v>
      </c>
      <c r="Q119" s="539" t="s">
        <v>2910</v>
      </c>
      <c r="R119" s="539" t="s">
        <v>3061</v>
      </c>
    </row>
    <row r="120" spans="1:18" s="332" customFormat="1" ht="60" customHeight="1">
      <c r="A120" s="538"/>
      <c r="B120" s="538"/>
      <c r="C120" s="538"/>
      <c r="D120" s="538"/>
      <c r="E120" s="539"/>
      <c r="F120" s="539"/>
      <c r="G120" s="539"/>
      <c r="H120" s="491" t="s">
        <v>3070</v>
      </c>
      <c r="I120" s="491">
        <v>170</v>
      </c>
      <c r="J120" s="539"/>
      <c r="K120" s="539"/>
      <c r="L120" s="539"/>
      <c r="M120" s="539"/>
      <c r="N120" s="544"/>
      <c r="O120" s="538"/>
      <c r="P120" s="544"/>
      <c r="Q120" s="539"/>
      <c r="R120" s="539"/>
    </row>
    <row r="121" spans="1:18" s="332" customFormat="1" ht="36" customHeight="1">
      <c r="A121" s="536">
        <v>37</v>
      </c>
      <c r="B121" s="536" t="s">
        <v>135</v>
      </c>
      <c r="C121" s="536" t="s">
        <v>1040</v>
      </c>
      <c r="D121" s="536">
        <v>10</v>
      </c>
      <c r="E121" s="536" t="s">
        <v>3071</v>
      </c>
      <c r="F121" s="536" t="s">
        <v>3072</v>
      </c>
      <c r="G121" s="536" t="s">
        <v>2246</v>
      </c>
      <c r="H121" s="506" t="s">
        <v>3073</v>
      </c>
      <c r="I121" s="491">
        <v>1</v>
      </c>
      <c r="J121" s="536" t="s">
        <v>2909</v>
      </c>
      <c r="K121" s="536" t="s">
        <v>51</v>
      </c>
      <c r="L121" s="536" t="s">
        <v>40</v>
      </c>
      <c r="M121" s="536"/>
      <c r="N121" s="540">
        <v>80289.490000000005</v>
      </c>
      <c r="O121" s="540"/>
      <c r="P121" s="540">
        <v>79889.490000000005</v>
      </c>
      <c r="Q121" s="591" t="s">
        <v>2910</v>
      </c>
      <c r="R121" s="536" t="s">
        <v>3061</v>
      </c>
    </row>
    <row r="122" spans="1:18" s="332" customFormat="1" ht="48.75" customHeight="1">
      <c r="A122" s="538"/>
      <c r="B122" s="538"/>
      <c r="C122" s="538"/>
      <c r="D122" s="538"/>
      <c r="E122" s="538"/>
      <c r="F122" s="538"/>
      <c r="G122" s="538"/>
      <c r="H122" s="491" t="s">
        <v>3074</v>
      </c>
      <c r="I122" s="491">
        <v>9</v>
      </c>
      <c r="J122" s="538"/>
      <c r="K122" s="538"/>
      <c r="L122" s="538"/>
      <c r="M122" s="538"/>
      <c r="N122" s="542"/>
      <c r="O122" s="538"/>
      <c r="P122" s="542"/>
      <c r="Q122" s="592"/>
      <c r="R122" s="538"/>
    </row>
    <row r="123" spans="1:18" s="332" customFormat="1" ht="39.75" customHeight="1">
      <c r="A123" s="536">
        <v>38</v>
      </c>
      <c r="B123" s="536" t="s">
        <v>135</v>
      </c>
      <c r="C123" s="536" t="s">
        <v>1040</v>
      </c>
      <c r="D123" s="536">
        <v>10</v>
      </c>
      <c r="E123" s="536" t="s">
        <v>86</v>
      </c>
      <c r="F123" s="536" t="s">
        <v>2614</v>
      </c>
      <c r="G123" s="536" t="s">
        <v>2246</v>
      </c>
      <c r="H123" s="426" t="s">
        <v>3073</v>
      </c>
      <c r="I123" s="397">
        <v>1</v>
      </c>
      <c r="J123" s="536" t="s">
        <v>2909</v>
      </c>
      <c r="K123" s="536" t="s">
        <v>51</v>
      </c>
      <c r="L123" s="536" t="s">
        <v>135</v>
      </c>
      <c r="M123" s="536"/>
      <c r="N123" s="540">
        <v>74747</v>
      </c>
      <c r="O123" s="540"/>
      <c r="P123" s="540">
        <v>69710.509999999995</v>
      </c>
      <c r="Q123" s="591" t="s">
        <v>2910</v>
      </c>
      <c r="R123" s="536" t="s">
        <v>3061</v>
      </c>
    </row>
    <row r="124" spans="1:18" s="332" customFormat="1" ht="66.75" customHeight="1">
      <c r="A124" s="537"/>
      <c r="B124" s="537"/>
      <c r="C124" s="537"/>
      <c r="D124" s="537"/>
      <c r="E124" s="537"/>
      <c r="F124" s="537"/>
      <c r="G124" s="537"/>
      <c r="H124" s="397" t="s">
        <v>3074</v>
      </c>
      <c r="I124" s="397">
        <v>12</v>
      </c>
      <c r="J124" s="537"/>
      <c r="K124" s="537"/>
      <c r="L124" s="537"/>
      <c r="M124" s="537"/>
      <c r="N124" s="541"/>
      <c r="O124" s="541"/>
      <c r="P124" s="541"/>
      <c r="Q124" s="593"/>
      <c r="R124" s="537"/>
    </row>
    <row r="125" spans="1:18" s="332" customFormat="1" ht="46.5" customHeight="1">
      <c r="A125" s="538"/>
      <c r="B125" s="538"/>
      <c r="C125" s="538"/>
      <c r="D125" s="538"/>
      <c r="E125" s="538"/>
      <c r="F125" s="538"/>
      <c r="G125" s="538"/>
      <c r="H125" s="397" t="s">
        <v>3075</v>
      </c>
      <c r="I125" s="397">
        <v>1</v>
      </c>
      <c r="J125" s="538"/>
      <c r="K125" s="538"/>
      <c r="L125" s="538"/>
      <c r="M125" s="538"/>
      <c r="N125" s="542"/>
      <c r="O125" s="538"/>
      <c r="P125" s="542"/>
      <c r="Q125" s="592"/>
      <c r="R125" s="538"/>
    </row>
    <row r="126" spans="1:18" s="332" customFormat="1" ht="39" customHeight="1">
      <c r="A126" s="536">
        <v>39</v>
      </c>
      <c r="B126" s="536" t="s">
        <v>135</v>
      </c>
      <c r="C126" s="536" t="s">
        <v>685</v>
      </c>
      <c r="D126" s="536">
        <v>13</v>
      </c>
      <c r="E126" s="536" t="s">
        <v>3076</v>
      </c>
      <c r="F126" s="536" t="s">
        <v>3077</v>
      </c>
      <c r="G126" s="536" t="s">
        <v>3078</v>
      </c>
      <c r="H126" s="426" t="s">
        <v>3079</v>
      </c>
      <c r="I126" s="397">
        <v>1</v>
      </c>
      <c r="J126" s="536" t="s">
        <v>3080</v>
      </c>
      <c r="K126" s="536" t="s">
        <v>51</v>
      </c>
      <c r="L126" s="536" t="s">
        <v>41</v>
      </c>
      <c r="M126" s="536"/>
      <c r="N126" s="540">
        <v>15135.15</v>
      </c>
      <c r="O126" s="540"/>
      <c r="P126" s="540">
        <v>15000</v>
      </c>
      <c r="Q126" s="591" t="s">
        <v>2910</v>
      </c>
      <c r="R126" s="536" t="s">
        <v>3061</v>
      </c>
    </row>
    <row r="127" spans="1:18" s="332" customFormat="1" ht="100.5" customHeight="1">
      <c r="A127" s="538"/>
      <c r="B127" s="538"/>
      <c r="C127" s="538"/>
      <c r="D127" s="538"/>
      <c r="E127" s="538"/>
      <c r="F127" s="538"/>
      <c r="G127" s="538"/>
      <c r="H127" s="397" t="s">
        <v>3081</v>
      </c>
      <c r="I127" s="397">
        <v>14</v>
      </c>
      <c r="J127" s="538"/>
      <c r="K127" s="538"/>
      <c r="L127" s="538"/>
      <c r="M127" s="538"/>
      <c r="N127" s="542"/>
      <c r="O127" s="538"/>
      <c r="P127" s="542"/>
      <c r="Q127" s="592"/>
      <c r="R127" s="538"/>
    </row>
    <row r="128" spans="1:18" s="332" customFormat="1" ht="57" customHeight="1">
      <c r="A128" s="536">
        <v>40</v>
      </c>
      <c r="B128" s="536" t="s">
        <v>42</v>
      </c>
      <c r="C128" s="536" t="s">
        <v>685</v>
      </c>
      <c r="D128" s="536">
        <v>13</v>
      </c>
      <c r="E128" s="536" t="s">
        <v>3082</v>
      </c>
      <c r="F128" s="536" t="s">
        <v>3083</v>
      </c>
      <c r="G128" s="539" t="s">
        <v>2600</v>
      </c>
      <c r="H128" s="506" t="s">
        <v>3079</v>
      </c>
      <c r="I128" s="491">
        <v>1</v>
      </c>
      <c r="J128" s="536" t="s">
        <v>3084</v>
      </c>
      <c r="K128" s="536" t="s">
        <v>51</v>
      </c>
      <c r="L128" s="536" t="s">
        <v>37</v>
      </c>
      <c r="M128" s="536"/>
      <c r="N128" s="540">
        <v>9404.24</v>
      </c>
      <c r="O128" s="540"/>
      <c r="P128" s="540">
        <v>9404.24</v>
      </c>
      <c r="Q128" s="591" t="s">
        <v>2910</v>
      </c>
      <c r="R128" s="536" t="s">
        <v>3061</v>
      </c>
    </row>
    <row r="129" spans="1:18" s="332" customFormat="1" ht="98.25" customHeight="1">
      <c r="A129" s="538"/>
      <c r="B129" s="538"/>
      <c r="C129" s="538"/>
      <c r="D129" s="538"/>
      <c r="E129" s="538"/>
      <c r="F129" s="538"/>
      <c r="G129" s="539"/>
      <c r="H129" s="491" t="s">
        <v>3085</v>
      </c>
      <c r="I129" s="491">
        <v>200</v>
      </c>
      <c r="J129" s="538"/>
      <c r="K129" s="538"/>
      <c r="L129" s="538"/>
      <c r="M129" s="538"/>
      <c r="N129" s="542"/>
      <c r="O129" s="538"/>
      <c r="P129" s="542"/>
      <c r="Q129" s="592"/>
      <c r="R129" s="538"/>
    </row>
    <row r="130" spans="1:18" s="332" customFormat="1" ht="35.25" customHeight="1">
      <c r="A130" s="536">
        <v>41</v>
      </c>
      <c r="B130" s="536" t="s">
        <v>41</v>
      </c>
      <c r="C130" s="536" t="s">
        <v>685</v>
      </c>
      <c r="D130" s="536">
        <v>13</v>
      </c>
      <c r="E130" s="536" t="s">
        <v>2917</v>
      </c>
      <c r="F130" s="536" t="s">
        <v>3077</v>
      </c>
      <c r="G130" s="539" t="s">
        <v>2600</v>
      </c>
      <c r="H130" s="506" t="s">
        <v>3079</v>
      </c>
      <c r="I130" s="491">
        <v>1</v>
      </c>
      <c r="J130" s="536" t="s">
        <v>3086</v>
      </c>
      <c r="K130" s="536" t="s">
        <v>51</v>
      </c>
      <c r="L130" s="536" t="s">
        <v>135</v>
      </c>
      <c r="M130" s="536"/>
      <c r="N130" s="540">
        <v>7232.4</v>
      </c>
      <c r="O130" s="540"/>
      <c r="P130" s="540">
        <v>7232.4</v>
      </c>
      <c r="Q130" s="591" t="s">
        <v>2910</v>
      </c>
      <c r="R130" s="536" t="s">
        <v>3061</v>
      </c>
    </row>
    <row r="131" spans="1:18" s="332" customFormat="1" ht="35.25" customHeight="1">
      <c r="A131" s="538"/>
      <c r="B131" s="538"/>
      <c r="C131" s="538"/>
      <c r="D131" s="538"/>
      <c r="E131" s="538"/>
      <c r="F131" s="538"/>
      <c r="G131" s="539"/>
      <c r="H131" s="491" t="s">
        <v>3087</v>
      </c>
      <c r="I131" s="491">
        <v>9</v>
      </c>
      <c r="J131" s="538"/>
      <c r="K131" s="538"/>
      <c r="L131" s="538"/>
      <c r="M131" s="538"/>
      <c r="N131" s="542"/>
      <c r="O131" s="538"/>
      <c r="P131" s="542"/>
      <c r="Q131" s="592"/>
      <c r="R131" s="538"/>
    </row>
    <row r="132" spans="1:18" s="332" customFormat="1" ht="42.75" customHeight="1">
      <c r="A132" s="536">
        <v>42</v>
      </c>
      <c r="B132" s="536" t="s">
        <v>96</v>
      </c>
      <c r="C132" s="536" t="s">
        <v>685</v>
      </c>
      <c r="D132" s="536">
        <v>13</v>
      </c>
      <c r="E132" s="536" t="s">
        <v>3088</v>
      </c>
      <c r="F132" s="536" t="s">
        <v>3077</v>
      </c>
      <c r="G132" s="539" t="s">
        <v>2600</v>
      </c>
      <c r="H132" s="506" t="s">
        <v>3079</v>
      </c>
      <c r="I132" s="491">
        <v>1</v>
      </c>
      <c r="J132" s="536" t="s">
        <v>3086</v>
      </c>
      <c r="K132" s="536" t="s">
        <v>51</v>
      </c>
      <c r="L132" s="536" t="s">
        <v>135</v>
      </c>
      <c r="M132" s="536"/>
      <c r="N132" s="540">
        <v>28352.799999999999</v>
      </c>
      <c r="O132" s="540"/>
      <c r="P132" s="540">
        <v>22352.799999999999</v>
      </c>
      <c r="Q132" s="591" t="s">
        <v>2910</v>
      </c>
      <c r="R132" s="536" t="s">
        <v>3061</v>
      </c>
    </row>
    <row r="133" spans="1:18" s="332" customFormat="1" ht="42.75" customHeight="1">
      <c r="A133" s="538"/>
      <c r="B133" s="538"/>
      <c r="C133" s="538"/>
      <c r="D133" s="538"/>
      <c r="E133" s="538"/>
      <c r="F133" s="538"/>
      <c r="G133" s="539"/>
      <c r="H133" s="491" t="s">
        <v>3087</v>
      </c>
      <c r="I133" s="491">
        <v>12</v>
      </c>
      <c r="J133" s="538"/>
      <c r="K133" s="538"/>
      <c r="L133" s="538"/>
      <c r="M133" s="538"/>
      <c r="N133" s="542"/>
      <c r="O133" s="538"/>
      <c r="P133" s="542"/>
      <c r="Q133" s="592"/>
      <c r="R133" s="538"/>
    </row>
    <row r="134" spans="1:18" s="332" customFormat="1" ht="30">
      <c r="A134" s="536">
        <v>43</v>
      </c>
      <c r="B134" s="536" t="s">
        <v>96</v>
      </c>
      <c r="C134" s="536" t="s">
        <v>685</v>
      </c>
      <c r="D134" s="536">
        <v>13</v>
      </c>
      <c r="E134" s="536" t="s">
        <v>3089</v>
      </c>
      <c r="F134" s="536" t="s">
        <v>3077</v>
      </c>
      <c r="G134" s="539" t="s">
        <v>2600</v>
      </c>
      <c r="H134" s="506" t="s">
        <v>3079</v>
      </c>
      <c r="I134" s="491">
        <v>1</v>
      </c>
      <c r="J134" s="536" t="s">
        <v>3086</v>
      </c>
      <c r="K134" s="536" t="s">
        <v>51</v>
      </c>
      <c r="L134" s="536" t="s">
        <v>135</v>
      </c>
      <c r="M134" s="536"/>
      <c r="N134" s="540">
        <v>5273.95</v>
      </c>
      <c r="O134" s="540"/>
      <c r="P134" s="540">
        <v>5273.95</v>
      </c>
      <c r="Q134" s="591" t="s">
        <v>2910</v>
      </c>
      <c r="R134" s="536" t="s">
        <v>3061</v>
      </c>
    </row>
    <row r="135" spans="1:18" s="332" customFormat="1">
      <c r="A135" s="538"/>
      <c r="B135" s="538"/>
      <c r="C135" s="538"/>
      <c r="D135" s="538"/>
      <c r="E135" s="538"/>
      <c r="F135" s="538"/>
      <c r="G135" s="539"/>
      <c r="H135" s="491" t="s">
        <v>3087</v>
      </c>
      <c r="I135" s="491">
        <v>5</v>
      </c>
      <c r="J135" s="538"/>
      <c r="K135" s="538"/>
      <c r="L135" s="538"/>
      <c r="M135" s="538"/>
      <c r="N135" s="542"/>
      <c r="O135" s="538"/>
      <c r="P135" s="542"/>
      <c r="Q135" s="592"/>
      <c r="R135" s="538"/>
    </row>
    <row r="136" spans="1:18" s="332" customFormat="1" ht="30">
      <c r="A136" s="536">
        <v>44</v>
      </c>
      <c r="B136" s="536" t="s">
        <v>135</v>
      </c>
      <c r="C136" s="536" t="s">
        <v>685</v>
      </c>
      <c r="D136" s="536">
        <v>13</v>
      </c>
      <c r="E136" s="536" t="s">
        <v>2933</v>
      </c>
      <c r="F136" s="536" t="s">
        <v>3077</v>
      </c>
      <c r="G136" s="536" t="s">
        <v>3078</v>
      </c>
      <c r="H136" s="506" t="s">
        <v>3079</v>
      </c>
      <c r="I136" s="491">
        <v>1</v>
      </c>
      <c r="J136" s="536" t="s">
        <v>3090</v>
      </c>
      <c r="K136" s="536" t="s">
        <v>51</v>
      </c>
      <c r="L136" s="536" t="s">
        <v>42</v>
      </c>
      <c r="M136" s="536"/>
      <c r="N136" s="540">
        <v>5000</v>
      </c>
      <c r="O136" s="540"/>
      <c r="P136" s="540">
        <v>5000</v>
      </c>
      <c r="Q136" s="591" t="s">
        <v>2910</v>
      </c>
      <c r="R136" s="536" t="s">
        <v>3061</v>
      </c>
    </row>
    <row r="137" spans="1:18" s="332" customFormat="1">
      <c r="A137" s="538"/>
      <c r="B137" s="538"/>
      <c r="C137" s="538"/>
      <c r="D137" s="538"/>
      <c r="E137" s="538"/>
      <c r="F137" s="538"/>
      <c r="G137" s="538"/>
      <c r="H137" s="491" t="s">
        <v>3087</v>
      </c>
      <c r="I137" s="491">
        <v>9</v>
      </c>
      <c r="J137" s="538"/>
      <c r="K137" s="538"/>
      <c r="L137" s="538"/>
      <c r="M137" s="538"/>
      <c r="N137" s="542"/>
      <c r="O137" s="538"/>
      <c r="P137" s="542"/>
      <c r="Q137" s="592"/>
      <c r="R137" s="538"/>
    </row>
    <row r="138" spans="1:18" s="332" customFormat="1" ht="30" customHeight="1">
      <c r="A138" s="536">
        <v>45</v>
      </c>
      <c r="B138" s="536" t="s">
        <v>135</v>
      </c>
      <c r="C138" s="536" t="s">
        <v>685</v>
      </c>
      <c r="D138" s="536">
        <v>13</v>
      </c>
      <c r="E138" s="536" t="s">
        <v>5702</v>
      </c>
      <c r="F138" s="536" t="s">
        <v>5703</v>
      </c>
      <c r="G138" s="536" t="s">
        <v>5704</v>
      </c>
      <c r="H138" s="491" t="s">
        <v>439</v>
      </c>
      <c r="I138" s="491">
        <v>1</v>
      </c>
      <c r="J138" s="536" t="s">
        <v>5705</v>
      </c>
      <c r="K138" s="536" t="s">
        <v>51</v>
      </c>
      <c r="L138" s="536" t="s">
        <v>41</v>
      </c>
      <c r="M138" s="536"/>
      <c r="N138" s="540">
        <v>9965.66</v>
      </c>
      <c r="O138" s="540"/>
      <c r="P138" s="540">
        <v>9965.66</v>
      </c>
      <c r="Q138" s="591" t="s">
        <v>2910</v>
      </c>
      <c r="R138" s="536" t="s">
        <v>3061</v>
      </c>
    </row>
    <row r="139" spans="1:18" s="332" customFormat="1" ht="30">
      <c r="A139" s="538"/>
      <c r="B139" s="538"/>
      <c r="C139" s="538"/>
      <c r="D139" s="538"/>
      <c r="E139" s="538"/>
      <c r="F139" s="538"/>
      <c r="G139" s="538"/>
      <c r="H139" s="506" t="s">
        <v>3079</v>
      </c>
      <c r="I139" s="491">
        <v>1</v>
      </c>
      <c r="J139" s="538"/>
      <c r="K139" s="538"/>
      <c r="L139" s="538"/>
      <c r="M139" s="538"/>
      <c r="N139" s="542"/>
      <c r="O139" s="538"/>
      <c r="P139" s="542"/>
      <c r="Q139" s="592"/>
      <c r="R139" s="538"/>
    </row>
    <row r="140" spans="1:18" s="332" customFormat="1" ht="63.75" customHeight="1">
      <c r="A140" s="536">
        <v>46</v>
      </c>
      <c r="B140" s="536" t="s">
        <v>135</v>
      </c>
      <c r="C140" s="536" t="s">
        <v>685</v>
      </c>
      <c r="D140" s="536">
        <v>13</v>
      </c>
      <c r="E140" s="536" t="s">
        <v>1164</v>
      </c>
      <c r="F140" s="536" t="s">
        <v>5706</v>
      </c>
      <c r="G140" s="536" t="s">
        <v>641</v>
      </c>
      <c r="H140" s="506" t="s">
        <v>5707</v>
      </c>
      <c r="I140" s="491">
        <v>1</v>
      </c>
      <c r="J140" s="536" t="s">
        <v>5708</v>
      </c>
      <c r="K140" s="536" t="s">
        <v>51</v>
      </c>
      <c r="L140" s="536" t="s">
        <v>135</v>
      </c>
      <c r="M140" s="536"/>
      <c r="N140" s="540">
        <v>2636.4</v>
      </c>
      <c r="O140" s="540"/>
      <c r="P140" s="540">
        <v>2636.4</v>
      </c>
      <c r="Q140" s="591" t="s">
        <v>2910</v>
      </c>
      <c r="R140" s="536" t="s">
        <v>3061</v>
      </c>
    </row>
    <row r="141" spans="1:18" s="332" customFormat="1" ht="92.25" customHeight="1">
      <c r="A141" s="538"/>
      <c r="B141" s="538"/>
      <c r="C141" s="538"/>
      <c r="D141" s="538"/>
      <c r="E141" s="538"/>
      <c r="F141" s="538"/>
      <c r="G141" s="538"/>
      <c r="H141" s="491" t="s">
        <v>5709</v>
      </c>
      <c r="I141" s="491">
        <v>15</v>
      </c>
      <c r="J141" s="538"/>
      <c r="K141" s="538"/>
      <c r="L141" s="538"/>
      <c r="M141" s="538"/>
      <c r="N141" s="542"/>
      <c r="O141" s="538"/>
      <c r="P141" s="542"/>
      <c r="Q141" s="592"/>
      <c r="R141" s="538"/>
    </row>
    <row r="142" spans="1:18" s="332" customFormat="1" ht="30">
      <c r="A142" s="536">
        <v>47</v>
      </c>
      <c r="B142" s="536" t="s">
        <v>96</v>
      </c>
      <c r="C142" s="536">
        <v>5</v>
      </c>
      <c r="D142" s="536">
        <v>4</v>
      </c>
      <c r="E142" s="536" t="s">
        <v>3091</v>
      </c>
      <c r="F142" s="536" t="s">
        <v>3092</v>
      </c>
      <c r="G142" s="536" t="s">
        <v>623</v>
      </c>
      <c r="H142" s="491" t="s">
        <v>3093</v>
      </c>
      <c r="I142" s="490">
        <v>1</v>
      </c>
      <c r="J142" s="536" t="s">
        <v>3094</v>
      </c>
      <c r="K142" s="536" t="s">
        <v>51</v>
      </c>
      <c r="L142" s="536" t="s">
        <v>37</v>
      </c>
      <c r="M142" s="536"/>
      <c r="N142" s="540">
        <v>8423.4699999999993</v>
      </c>
      <c r="O142" s="536"/>
      <c r="P142" s="540">
        <v>8423.4699999999993</v>
      </c>
      <c r="Q142" s="536" t="s">
        <v>3095</v>
      </c>
      <c r="R142" s="536" t="s">
        <v>3096</v>
      </c>
    </row>
    <row r="143" spans="1:18" s="332" customFormat="1" ht="45">
      <c r="A143" s="538"/>
      <c r="B143" s="691"/>
      <c r="C143" s="691"/>
      <c r="D143" s="691"/>
      <c r="E143" s="691"/>
      <c r="F143" s="691"/>
      <c r="G143" s="691"/>
      <c r="H143" s="491" t="s">
        <v>3097</v>
      </c>
      <c r="I143" s="491">
        <v>30</v>
      </c>
      <c r="J143" s="691"/>
      <c r="K143" s="691"/>
      <c r="L143" s="691"/>
      <c r="M143" s="691"/>
      <c r="N143" s="691"/>
      <c r="O143" s="691"/>
      <c r="P143" s="691"/>
      <c r="Q143" s="691"/>
      <c r="R143" s="691"/>
    </row>
    <row r="144" spans="1:18" s="332" customFormat="1" ht="60.75" customHeight="1">
      <c r="A144" s="536">
        <v>48</v>
      </c>
      <c r="B144" s="536" t="s">
        <v>96</v>
      </c>
      <c r="C144" s="536">
        <v>5</v>
      </c>
      <c r="D144" s="536">
        <v>4</v>
      </c>
      <c r="E144" s="536" t="s">
        <v>3098</v>
      </c>
      <c r="F144" s="536" t="s">
        <v>3099</v>
      </c>
      <c r="G144" s="536" t="s">
        <v>2246</v>
      </c>
      <c r="H144" s="491" t="s">
        <v>3100</v>
      </c>
      <c r="I144" s="491">
        <v>1</v>
      </c>
      <c r="J144" s="539" t="s">
        <v>3101</v>
      </c>
      <c r="K144" s="536" t="s">
        <v>51</v>
      </c>
      <c r="L144" s="536" t="s">
        <v>30</v>
      </c>
      <c r="M144" s="536"/>
      <c r="N144" s="540">
        <v>15918</v>
      </c>
      <c r="O144" s="536"/>
      <c r="P144" s="540">
        <v>15918</v>
      </c>
      <c r="Q144" s="536" t="s">
        <v>3102</v>
      </c>
      <c r="R144" s="536" t="s">
        <v>3103</v>
      </c>
    </row>
    <row r="145" spans="1:18" s="332" customFormat="1" ht="75.75" customHeight="1">
      <c r="A145" s="538"/>
      <c r="B145" s="538"/>
      <c r="C145" s="538"/>
      <c r="D145" s="538"/>
      <c r="E145" s="538"/>
      <c r="F145" s="538"/>
      <c r="G145" s="538"/>
      <c r="H145" s="506" t="s">
        <v>1066</v>
      </c>
      <c r="I145" s="491">
        <v>24</v>
      </c>
      <c r="J145" s="539"/>
      <c r="K145" s="538"/>
      <c r="L145" s="538"/>
      <c r="M145" s="538"/>
      <c r="N145" s="538"/>
      <c r="O145" s="538"/>
      <c r="P145" s="538"/>
      <c r="Q145" s="538"/>
      <c r="R145" s="538"/>
    </row>
    <row r="146" spans="1:18" ht="99" customHeight="1">
      <c r="A146" s="536">
        <v>49</v>
      </c>
      <c r="B146" s="536" t="s">
        <v>135</v>
      </c>
      <c r="C146" s="536">
        <v>5</v>
      </c>
      <c r="D146" s="536">
        <v>4</v>
      </c>
      <c r="E146" s="536" t="s">
        <v>3104</v>
      </c>
      <c r="F146" s="536" t="s">
        <v>3105</v>
      </c>
      <c r="G146" s="536" t="s">
        <v>637</v>
      </c>
      <c r="H146" s="397" t="s">
        <v>1064</v>
      </c>
      <c r="I146" s="397">
        <v>1</v>
      </c>
      <c r="J146" s="539" t="s">
        <v>3101</v>
      </c>
      <c r="K146" s="536" t="s">
        <v>51</v>
      </c>
      <c r="L146" s="536" t="s">
        <v>37</v>
      </c>
      <c r="M146" s="536"/>
      <c r="N146" s="540">
        <v>9642.4</v>
      </c>
      <c r="O146" s="536"/>
      <c r="P146" s="540">
        <v>9642.4</v>
      </c>
      <c r="Q146" s="536" t="s">
        <v>3106</v>
      </c>
      <c r="R146" s="536" t="s">
        <v>3107</v>
      </c>
    </row>
    <row r="147" spans="1:18" ht="83.25" customHeight="1">
      <c r="A147" s="538"/>
      <c r="B147" s="538"/>
      <c r="C147" s="538"/>
      <c r="D147" s="538"/>
      <c r="E147" s="538"/>
      <c r="F147" s="538"/>
      <c r="G147" s="538"/>
      <c r="H147" s="426" t="s">
        <v>3108</v>
      </c>
      <c r="I147" s="397">
        <v>32</v>
      </c>
      <c r="J147" s="539"/>
      <c r="K147" s="538"/>
      <c r="L147" s="538"/>
      <c r="M147" s="538"/>
      <c r="N147" s="538"/>
      <c r="O147" s="538"/>
      <c r="P147" s="538"/>
      <c r="Q147" s="538"/>
      <c r="R147" s="538"/>
    </row>
    <row r="148" spans="1:18" ht="57" customHeight="1">
      <c r="A148" s="536">
        <v>50</v>
      </c>
      <c r="B148" s="536" t="s">
        <v>40</v>
      </c>
      <c r="C148" s="536">
        <v>1</v>
      </c>
      <c r="D148" s="536">
        <v>6</v>
      </c>
      <c r="E148" s="536" t="s">
        <v>3109</v>
      </c>
      <c r="F148" s="536" t="s">
        <v>3110</v>
      </c>
      <c r="G148" s="536" t="s">
        <v>627</v>
      </c>
      <c r="H148" s="397" t="s">
        <v>3070</v>
      </c>
      <c r="I148" s="397">
        <v>50</v>
      </c>
      <c r="J148" s="536" t="s">
        <v>3111</v>
      </c>
      <c r="K148" s="536" t="s">
        <v>51</v>
      </c>
      <c r="L148" s="536" t="s">
        <v>39</v>
      </c>
      <c r="M148" s="536"/>
      <c r="N148" s="540">
        <v>13263.93</v>
      </c>
      <c r="O148" s="536"/>
      <c r="P148" s="540">
        <v>13263.93</v>
      </c>
      <c r="Q148" s="536" t="s">
        <v>3112</v>
      </c>
      <c r="R148" s="536" t="s">
        <v>3113</v>
      </c>
    </row>
    <row r="149" spans="1:18" ht="82.5" customHeight="1">
      <c r="A149" s="538"/>
      <c r="B149" s="538"/>
      <c r="C149" s="538"/>
      <c r="D149" s="538"/>
      <c r="E149" s="538"/>
      <c r="F149" s="538"/>
      <c r="G149" s="538"/>
      <c r="H149" s="426" t="s">
        <v>3114</v>
      </c>
      <c r="I149" s="397">
        <v>1000</v>
      </c>
      <c r="J149" s="538"/>
      <c r="K149" s="538"/>
      <c r="L149" s="538"/>
      <c r="M149" s="538"/>
      <c r="N149" s="538"/>
      <c r="O149" s="538"/>
      <c r="P149" s="538"/>
      <c r="Q149" s="538"/>
      <c r="R149" s="538"/>
    </row>
    <row r="150" spans="1:18" s="332" customFormat="1" ht="103.5" customHeight="1">
      <c r="A150" s="536">
        <v>51</v>
      </c>
      <c r="B150" s="536" t="s">
        <v>40</v>
      </c>
      <c r="C150" s="536">
        <v>1</v>
      </c>
      <c r="D150" s="536">
        <v>6</v>
      </c>
      <c r="E150" s="536" t="s">
        <v>3115</v>
      </c>
      <c r="F150" s="536" t="s">
        <v>3116</v>
      </c>
      <c r="G150" s="536" t="s">
        <v>3117</v>
      </c>
      <c r="H150" s="397" t="s">
        <v>3014</v>
      </c>
      <c r="I150" s="397">
        <v>2</v>
      </c>
      <c r="J150" s="536" t="s">
        <v>3118</v>
      </c>
      <c r="K150" s="536" t="s">
        <v>51</v>
      </c>
      <c r="L150" s="536" t="s">
        <v>37</v>
      </c>
      <c r="M150" s="536"/>
      <c r="N150" s="540">
        <v>11610</v>
      </c>
      <c r="O150" s="536"/>
      <c r="P150" s="540">
        <v>9439.02</v>
      </c>
      <c r="Q150" s="536" t="s">
        <v>3011</v>
      </c>
      <c r="R150" s="536" t="s">
        <v>3119</v>
      </c>
    </row>
    <row r="151" spans="1:18" s="332" customFormat="1" ht="70.5" customHeight="1">
      <c r="A151" s="538"/>
      <c r="B151" s="538"/>
      <c r="C151" s="538"/>
      <c r="D151" s="538"/>
      <c r="E151" s="538"/>
      <c r="F151" s="538"/>
      <c r="G151" s="538"/>
      <c r="H151" s="426" t="s">
        <v>3114</v>
      </c>
      <c r="I151" s="397">
        <v>2000</v>
      </c>
      <c r="J151" s="538"/>
      <c r="K151" s="538"/>
      <c r="L151" s="538"/>
      <c r="M151" s="538"/>
      <c r="N151" s="538"/>
      <c r="O151" s="538"/>
      <c r="P151" s="538"/>
      <c r="Q151" s="538"/>
      <c r="R151" s="538"/>
    </row>
    <row r="152" spans="1:18" ht="62.25" customHeight="1">
      <c r="A152" s="536">
        <v>52</v>
      </c>
      <c r="B152" s="536" t="s">
        <v>40</v>
      </c>
      <c r="C152" s="536">
        <v>1</v>
      </c>
      <c r="D152" s="536">
        <v>6</v>
      </c>
      <c r="E152" s="536" t="s">
        <v>3120</v>
      </c>
      <c r="F152" s="536" t="s">
        <v>3121</v>
      </c>
      <c r="G152" s="536" t="s">
        <v>637</v>
      </c>
      <c r="H152" s="397" t="s">
        <v>1064</v>
      </c>
      <c r="I152" s="397">
        <v>1</v>
      </c>
      <c r="J152" s="536" t="s">
        <v>3122</v>
      </c>
      <c r="K152" s="536" t="s">
        <v>51</v>
      </c>
      <c r="L152" s="536" t="s">
        <v>30</v>
      </c>
      <c r="M152" s="536"/>
      <c r="N152" s="540">
        <v>5000</v>
      </c>
      <c r="O152" s="536"/>
      <c r="P152" s="540">
        <v>5000</v>
      </c>
      <c r="Q152" s="536" t="s">
        <v>3123</v>
      </c>
      <c r="R152" s="536" t="s">
        <v>3124</v>
      </c>
    </row>
    <row r="153" spans="1:18" ht="45" customHeight="1">
      <c r="A153" s="538"/>
      <c r="B153" s="538"/>
      <c r="C153" s="538"/>
      <c r="D153" s="538"/>
      <c r="E153" s="538"/>
      <c r="F153" s="538"/>
      <c r="G153" s="538"/>
      <c r="H153" s="426" t="s">
        <v>3108</v>
      </c>
      <c r="I153" s="397">
        <v>30</v>
      </c>
      <c r="J153" s="538"/>
      <c r="K153" s="538"/>
      <c r="L153" s="538"/>
      <c r="M153" s="538"/>
      <c r="N153" s="538"/>
      <c r="O153" s="538"/>
      <c r="P153" s="538"/>
      <c r="Q153" s="538"/>
      <c r="R153" s="538"/>
    </row>
    <row r="154" spans="1:18" s="332" customFormat="1" ht="85.5" customHeight="1">
      <c r="A154" s="536">
        <v>53</v>
      </c>
      <c r="B154" s="536" t="s">
        <v>135</v>
      </c>
      <c r="C154" s="536" t="s">
        <v>1040</v>
      </c>
      <c r="D154" s="536">
        <v>10</v>
      </c>
      <c r="E154" s="536" t="s">
        <v>3125</v>
      </c>
      <c r="F154" s="536" t="s">
        <v>3126</v>
      </c>
      <c r="G154" s="536" t="s">
        <v>3127</v>
      </c>
      <c r="H154" s="397" t="s">
        <v>1058</v>
      </c>
      <c r="I154" s="397">
        <v>2</v>
      </c>
      <c r="J154" s="536" t="s">
        <v>3128</v>
      </c>
      <c r="K154" s="536" t="s">
        <v>51</v>
      </c>
      <c r="L154" s="536" t="s">
        <v>36</v>
      </c>
      <c r="M154" s="536"/>
      <c r="N154" s="540">
        <v>49175.41</v>
      </c>
      <c r="O154" s="536"/>
      <c r="P154" s="540">
        <v>49175.41</v>
      </c>
      <c r="Q154" s="536" t="s">
        <v>3129</v>
      </c>
      <c r="R154" s="536" t="s">
        <v>3130</v>
      </c>
    </row>
    <row r="155" spans="1:18" s="332" customFormat="1" ht="199.5" customHeight="1">
      <c r="A155" s="538"/>
      <c r="B155" s="537"/>
      <c r="C155" s="537"/>
      <c r="D155" s="537"/>
      <c r="E155" s="537"/>
      <c r="F155" s="659"/>
      <c r="G155" s="537"/>
      <c r="H155" s="407" t="s">
        <v>1125</v>
      </c>
      <c r="I155" s="393">
        <v>50</v>
      </c>
      <c r="J155" s="537"/>
      <c r="K155" s="537"/>
      <c r="L155" s="537"/>
      <c r="M155" s="537"/>
      <c r="N155" s="537"/>
      <c r="O155" s="690"/>
      <c r="P155" s="538"/>
      <c r="Q155" s="538"/>
      <c r="R155" s="538"/>
    </row>
    <row r="156" spans="1:18" s="332" customFormat="1" ht="201.75" customHeight="1">
      <c r="A156" s="536">
        <v>54</v>
      </c>
      <c r="B156" s="536" t="s">
        <v>135</v>
      </c>
      <c r="C156" s="536" t="s">
        <v>1040</v>
      </c>
      <c r="D156" s="536">
        <v>10</v>
      </c>
      <c r="E156" s="536" t="s">
        <v>3131</v>
      </c>
      <c r="F156" s="536" t="s">
        <v>3132</v>
      </c>
      <c r="G156" s="536" t="s">
        <v>2246</v>
      </c>
      <c r="H156" s="491" t="s">
        <v>1058</v>
      </c>
      <c r="I156" s="491">
        <v>3</v>
      </c>
      <c r="J156" s="536" t="s">
        <v>3133</v>
      </c>
      <c r="K156" s="536" t="s">
        <v>51</v>
      </c>
      <c r="L156" s="536" t="s">
        <v>30</v>
      </c>
      <c r="M156" s="536"/>
      <c r="N156" s="540">
        <v>77970.350000000006</v>
      </c>
      <c r="O156" s="536"/>
      <c r="P156" s="540">
        <v>71375.350000000006</v>
      </c>
      <c r="Q156" s="536" t="s">
        <v>2947</v>
      </c>
      <c r="R156" s="536" t="s">
        <v>3134</v>
      </c>
    </row>
    <row r="157" spans="1:18" s="332" customFormat="1" ht="131.25" customHeight="1">
      <c r="A157" s="538"/>
      <c r="B157" s="538"/>
      <c r="C157" s="538"/>
      <c r="D157" s="538"/>
      <c r="E157" s="538"/>
      <c r="F157" s="532"/>
      <c r="G157" s="538"/>
      <c r="H157" s="506" t="s">
        <v>1125</v>
      </c>
      <c r="I157" s="491">
        <v>900</v>
      </c>
      <c r="J157" s="538"/>
      <c r="K157" s="538"/>
      <c r="L157" s="538"/>
      <c r="M157" s="538"/>
      <c r="N157" s="538"/>
      <c r="O157" s="538"/>
      <c r="P157" s="538"/>
      <c r="Q157" s="538"/>
      <c r="R157" s="538"/>
    </row>
    <row r="158" spans="1:18" s="332" customFormat="1" ht="106.5" customHeight="1">
      <c r="A158" s="536">
        <v>55</v>
      </c>
      <c r="B158" s="536" t="s">
        <v>96</v>
      </c>
      <c r="C158" s="536">
        <v>5</v>
      </c>
      <c r="D158" s="536">
        <v>11</v>
      </c>
      <c r="E158" s="536" t="s">
        <v>3135</v>
      </c>
      <c r="F158" s="536" t="s">
        <v>3136</v>
      </c>
      <c r="G158" s="536" t="s">
        <v>1700</v>
      </c>
      <c r="H158" s="491" t="s">
        <v>5710</v>
      </c>
      <c r="I158" s="491">
        <v>3</v>
      </c>
      <c r="J158" s="536" t="s">
        <v>5711</v>
      </c>
      <c r="K158" s="536" t="s">
        <v>51</v>
      </c>
      <c r="L158" s="536" t="s">
        <v>37</v>
      </c>
      <c r="M158" s="536"/>
      <c r="N158" s="540">
        <v>22056</v>
      </c>
      <c r="O158" s="536"/>
      <c r="P158" s="540">
        <v>20742.55</v>
      </c>
      <c r="Q158" s="536" t="s">
        <v>3137</v>
      </c>
      <c r="R158" s="536" t="s">
        <v>3138</v>
      </c>
    </row>
    <row r="159" spans="1:18" s="332" customFormat="1" ht="106.5" customHeight="1">
      <c r="A159" s="538"/>
      <c r="B159" s="538"/>
      <c r="C159" s="538"/>
      <c r="D159" s="538"/>
      <c r="E159" s="538"/>
      <c r="F159" s="532"/>
      <c r="G159" s="538"/>
      <c r="H159" s="491" t="s">
        <v>5712</v>
      </c>
      <c r="I159" s="491">
        <v>124</v>
      </c>
      <c r="J159" s="538"/>
      <c r="K159" s="538"/>
      <c r="L159" s="538"/>
      <c r="M159" s="538"/>
      <c r="N159" s="538"/>
      <c r="O159" s="538"/>
      <c r="P159" s="538"/>
      <c r="Q159" s="538"/>
      <c r="R159" s="538"/>
    </row>
    <row r="160" spans="1:18" s="332" customFormat="1" ht="110.25" customHeight="1">
      <c r="A160" s="536">
        <v>56</v>
      </c>
      <c r="B160" s="536" t="s">
        <v>96</v>
      </c>
      <c r="C160" s="536">
        <v>5</v>
      </c>
      <c r="D160" s="536">
        <v>11</v>
      </c>
      <c r="E160" s="536" t="s">
        <v>3139</v>
      </c>
      <c r="F160" s="536" t="s">
        <v>3140</v>
      </c>
      <c r="G160" s="536" t="s">
        <v>3141</v>
      </c>
      <c r="H160" s="491" t="s">
        <v>3093</v>
      </c>
      <c r="I160" s="491">
        <v>10</v>
      </c>
      <c r="J160" s="536" t="s">
        <v>3142</v>
      </c>
      <c r="K160" s="536" t="s">
        <v>51</v>
      </c>
      <c r="L160" s="536" t="s">
        <v>34</v>
      </c>
      <c r="M160" s="536"/>
      <c r="N160" s="540">
        <v>8795.44</v>
      </c>
      <c r="O160" s="536"/>
      <c r="P160" s="540">
        <v>8795.44</v>
      </c>
      <c r="Q160" s="536" t="s">
        <v>2947</v>
      </c>
      <c r="R160" s="536" t="s">
        <v>3134</v>
      </c>
    </row>
    <row r="161" spans="1:18" s="332" customFormat="1" ht="110.25" customHeight="1">
      <c r="A161" s="538"/>
      <c r="B161" s="538"/>
      <c r="C161" s="538"/>
      <c r="D161" s="538"/>
      <c r="E161" s="538"/>
      <c r="F161" s="538"/>
      <c r="G161" s="538"/>
      <c r="H161" s="491" t="s">
        <v>3097</v>
      </c>
      <c r="I161" s="491">
        <v>100</v>
      </c>
      <c r="J161" s="538"/>
      <c r="K161" s="538"/>
      <c r="L161" s="538"/>
      <c r="M161" s="538"/>
      <c r="N161" s="538"/>
      <c r="O161" s="538"/>
      <c r="P161" s="538"/>
      <c r="Q161" s="538"/>
      <c r="R161" s="538"/>
    </row>
    <row r="162" spans="1:18" s="332" customFormat="1" ht="30">
      <c r="A162" s="536">
        <v>57</v>
      </c>
      <c r="B162" s="536" t="s">
        <v>96</v>
      </c>
      <c r="C162" s="536">
        <v>5</v>
      </c>
      <c r="D162" s="536">
        <v>11</v>
      </c>
      <c r="E162" s="536" t="s">
        <v>3143</v>
      </c>
      <c r="F162" s="536" t="s">
        <v>3144</v>
      </c>
      <c r="G162" s="536" t="s">
        <v>3141</v>
      </c>
      <c r="H162" s="491" t="s">
        <v>1064</v>
      </c>
      <c r="I162" s="491">
        <v>1</v>
      </c>
      <c r="J162" s="536" t="s">
        <v>3145</v>
      </c>
      <c r="K162" s="536" t="s">
        <v>51</v>
      </c>
      <c r="L162" s="536" t="s">
        <v>34</v>
      </c>
      <c r="M162" s="536"/>
      <c r="N162" s="540">
        <v>5623.9</v>
      </c>
      <c r="O162" s="536"/>
      <c r="P162" s="540">
        <v>5363.48</v>
      </c>
      <c r="Q162" s="536" t="s">
        <v>3146</v>
      </c>
      <c r="R162" s="536" t="s">
        <v>3147</v>
      </c>
    </row>
    <row r="163" spans="1:18" s="332" customFormat="1" ht="30">
      <c r="A163" s="537"/>
      <c r="B163" s="537"/>
      <c r="C163" s="537"/>
      <c r="D163" s="537"/>
      <c r="E163" s="537"/>
      <c r="F163" s="537"/>
      <c r="G163" s="537"/>
      <c r="H163" s="506" t="s">
        <v>3108</v>
      </c>
      <c r="I163" s="491">
        <v>29</v>
      </c>
      <c r="J163" s="537"/>
      <c r="K163" s="537"/>
      <c r="L163" s="537"/>
      <c r="M163" s="537"/>
      <c r="N163" s="537"/>
      <c r="O163" s="537"/>
      <c r="P163" s="541"/>
      <c r="Q163" s="537"/>
      <c r="R163" s="537"/>
    </row>
    <row r="164" spans="1:18" s="332" customFormat="1" ht="30" customHeight="1">
      <c r="A164" s="537"/>
      <c r="B164" s="537"/>
      <c r="C164" s="537"/>
      <c r="D164" s="537"/>
      <c r="E164" s="537"/>
      <c r="F164" s="537"/>
      <c r="G164" s="537"/>
      <c r="H164" s="491" t="s">
        <v>3093</v>
      </c>
      <c r="I164" s="491">
        <v>4</v>
      </c>
      <c r="J164" s="537"/>
      <c r="K164" s="537"/>
      <c r="L164" s="537"/>
      <c r="M164" s="537"/>
      <c r="N164" s="537"/>
      <c r="O164" s="537"/>
      <c r="P164" s="537"/>
      <c r="Q164" s="537"/>
      <c r="R164" s="537"/>
    </row>
    <row r="165" spans="1:18" s="332" customFormat="1" ht="45">
      <c r="A165" s="538"/>
      <c r="B165" s="538"/>
      <c r="C165" s="538"/>
      <c r="D165" s="538"/>
      <c r="E165" s="538"/>
      <c r="F165" s="538"/>
      <c r="G165" s="538"/>
      <c r="H165" s="491" t="s">
        <v>3097</v>
      </c>
      <c r="I165" s="491">
        <v>96</v>
      </c>
      <c r="J165" s="538"/>
      <c r="K165" s="538"/>
      <c r="L165" s="538"/>
      <c r="M165" s="538"/>
      <c r="N165" s="538"/>
      <c r="O165" s="538"/>
      <c r="P165" s="538"/>
      <c r="Q165" s="538"/>
      <c r="R165" s="538"/>
    </row>
    <row r="166" spans="1:18" s="332" customFormat="1" ht="63" customHeight="1">
      <c r="A166" s="536">
        <v>58</v>
      </c>
      <c r="B166" s="536" t="s">
        <v>41</v>
      </c>
      <c r="C166" s="536">
        <v>2</v>
      </c>
      <c r="D166" s="536">
        <v>12</v>
      </c>
      <c r="E166" s="536" t="s">
        <v>3148</v>
      </c>
      <c r="F166" s="536" t="s">
        <v>3149</v>
      </c>
      <c r="G166" s="536" t="s">
        <v>1514</v>
      </c>
      <c r="H166" s="397" t="s">
        <v>325</v>
      </c>
      <c r="I166" s="397">
        <v>1</v>
      </c>
      <c r="J166" s="536" t="s">
        <v>3150</v>
      </c>
      <c r="K166" s="536" t="s">
        <v>51</v>
      </c>
      <c r="L166" s="536" t="s">
        <v>37</v>
      </c>
      <c r="M166" s="536"/>
      <c r="N166" s="540">
        <v>10000</v>
      </c>
      <c r="O166" s="536"/>
      <c r="P166" s="540">
        <v>10000</v>
      </c>
      <c r="Q166" s="536" t="s">
        <v>2947</v>
      </c>
      <c r="R166" s="536" t="s">
        <v>3134</v>
      </c>
    </row>
    <row r="167" spans="1:18" s="332" customFormat="1" ht="38.25" customHeight="1">
      <c r="A167" s="538"/>
      <c r="B167" s="538"/>
      <c r="C167" s="538"/>
      <c r="D167" s="538"/>
      <c r="E167" s="538"/>
      <c r="F167" s="538"/>
      <c r="G167" s="538"/>
      <c r="H167" s="397" t="s">
        <v>2975</v>
      </c>
      <c r="I167" s="397">
        <v>15</v>
      </c>
      <c r="J167" s="538"/>
      <c r="K167" s="538"/>
      <c r="L167" s="538"/>
      <c r="M167" s="538"/>
      <c r="N167" s="538"/>
      <c r="O167" s="538"/>
      <c r="P167" s="538"/>
      <c r="Q167" s="538"/>
      <c r="R167" s="538"/>
    </row>
    <row r="168" spans="1:18" ht="30">
      <c r="A168" s="536">
        <v>59</v>
      </c>
      <c r="B168" s="536" t="s">
        <v>135</v>
      </c>
      <c r="C168" s="536" t="s">
        <v>685</v>
      </c>
      <c r="D168" s="536">
        <v>13</v>
      </c>
      <c r="E168" s="536" t="s">
        <v>3151</v>
      </c>
      <c r="F168" s="536" t="s">
        <v>3152</v>
      </c>
      <c r="G168" s="536" t="s">
        <v>642</v>
      </c>
      <c r="H168" s="397" t="s">
        <v>1058</v>
      </c>
      <c r="I168" s="397">
        <v>1</v>
      </c>
      <c r="J168" s="536" t="s">
        <v>3153</v>
      </c>
      <c r="K168" s="536" t="s">
        <v>51</v>
      </c>
      <c r="L168" s="536" t="s">
        <v>37</v>
      </c>
      <c r="M168" s="536"/>
      <c r="N168" s="540">
        <v>19926</v>
      </c>
      <c r="O168" s="536"/>
      <c r="P168" s="540">
        <v>19926</v>
      </c>
      <c r="Q168" s="536" t="s">
        <v>3102</v>
      </c>
      <c r="R168" s="536" t="s">
        <v>3103</v>
      </c>
    </row>
    <row r="169" spans="1:18" ht="57" customHeight="1">
      <c r="A169" s="538"/>
      <c r="B169" s="538"/>
      <c r="C169" s="538"/>
      <c r="D169" s="538"/>
      <c r="E169" s="538"/>
      <c r="F169" s="538"/>
      <c r="G169" s="538"/>
      <c r="H169" s="426" t="s">
        <v>1125</v>
      </c>
      <c r="I169" s="397">
        <v>12</v>
      </c>
      <c r="J169" s="538"/>
      <c r="K169" s="538"/>
      <c r="L169" s="538"/>
      <c r="M169" s="538"/>
      <c r="N169" s="538"/>
      <c r="O169" s="538"/>
      <c r="P169" s="538"/>
      <c r="Q169" s="538"/>
      <c r="R169" s="538"/>
    </row>
    <row r="170" spans="1:18" s="332" customFormat="1" ht="30">
      <c r="A170" s="536">
        <v>60</v>
      </c>
      <c r="B170" s="536" t="s">
        <v>96</v>
      </c>
      <c r="C170" s="536">
        <v>1</v>
      </c>
      <c r="D170" s="536">
        <v>13</v>
      </c>
      <c r="E170" s="536" t="s">
        <v>3154</v>
      </c>
      <c r="F170" s="536" t="s">
        <v>3155</v>
      </c>
      <c r="G170" s="536" t="s">
        <v>627</v>
      </c>
      <c r="H170" s="491" t="s">
        <v>3070</v>
      </c>
      <c r="I170" s="491">
        <v>200</v>
      </c>
      <c r="J170" s="536" t="s">
        <v>3156</v>
      </c>
      <c r="K170" s="536" t="s">
        <v>51</v>
      </c>
      <c r="L170" s="536" t="s">
        <v>34</v>
      </c>
      <c r="M170" s="536"/>
      <c r="N170" s="540">
        <v>21955.37</v>
      </c>
      <c r="O170" s="536"/>
      <c r="P170" s="540">
        <v>21844.880000000001</v>
      </c>
      <c r="Q170" s="536" t="s">
        <v>3157</v>
      </c>
      <c r="R170" s="536" t="s">
        <v>3158</v>
      </c>
    </row>
    <row r="171" spans="1:18" s="332" customFormat="1" ht="30">
      <c r="A171" s="538"/>
      <c r="B171" s="538"/>
      <c r="C171" s="538"/>
      <c r="D171" s="538"/>
      <c r="E171" s="538"/>
      <c r="F171" s="538"/>
      <c r="G171" s="538"/>
      <c r="H171" s="506" t="s">
        <v>3114</v>
      </c>
      <c r="I171" s="491">
        <v>200</v>
      </c>
      <c r="J171" s="538"/>
      <c r="K171" s="538"/>
      <c r="L171" s="538"/>
      <c r="M171" s="538"/>
      <c r="N171" s="538"/>
      <c r="O171" s="538"/>
      <c r="P171" s="538"/>
      <c r="Q171" s="538"/>
      <c r="R171" s="538"/>
    </row>
    <row r="172" spans="1:18" s="332" customFormat="1" ht="56.25" customHeight="1">
      <c r="A172" s="536">
        <v>61</v>
      </c>
      <c r="B172" s="536" t="s">
        <v>96</v>
      </c>
      <c r="C172" s="536">
        <v>1</v>
      </c>
      <c r="D172" s="536">
        <v>13</v>
      </c>
      <c r="E172" s="536" t="s">
        <v>3159</v>
      </c>
      <c r="F172" s="536" t="s">
        <v>3160</v>
      </c>
      <c r="G172" s="536" t="s">
        <v>2216</v>
      </c>
      <c r="H172" s="491" t="s">
        <v>3161</v>
      </c>
      <c r="I172" s="491">
        <v>2</v>
      </c>
      <c r="J172" s="536" t="s">
        <v>3162</v>
      </c>
      <c r="K172" s="536" t="s">
        <v>51</v>
      </c>
      <c r="L172" s="536" t="s">
        <v>37</v>
      </c>
      <c r="M172" s="536"/>
      <c r="N172" s="540">
        <v>26123.14</v>
      </c>
      <c r="O172" s="536"/>
      <c r="P172" s="540">
        <v>16656.48</v>
      </c>
      <c r="Q172" s="536" t="s">
        <v>3163</v>
      </c>
      <c r="R172" s="536" t="s">
        <v>3164</v>
      </c>
    </row>
    <row r="173" spans="1:18" s="332" customFormat="1" ht="62.25" customHeight="1">
      <c r="A173" s="538"/>
      <c r="B173" s="538"/>
      <c r="C173" s="538"/>
      <c r="D173" s="538"/>
      <c r="E173" s="538"/>
      <c r="F173" s="538"/>
      <c r="G173" s="538"/>
      <c r="H173" s="506" t="s">
        <v>325</v>
      </c>
      <c r="I173" s="491">
        <v>2</v>
      </c>
      <c r="J173" s="538"/>
      <c r="K173" s="538"/>
      <c r="L173" s="538"/>
      <c r="M173" s="538"/>
      <c r="N173" s="538"/>
      <c r="O173" s="538"/>
      <c r="P173" s="538"/>
      <c r="Q173" s="538"/>
      <c r="R173" s="538"/>
    </row>
    <row r="174" spans="1:18">
      <c r="A174" s="137"/>
      <c r="B174" s="137"/>
      <c r="C174" s="137"/>
      <c r="D174" s="137"/>
      <c r="E174" s="137"/>
      <c r="F174" s="137"/>
      <c r="G174" s="137"/>
      <c r="H174" s="137"/>
      <c r="I174" s="137"/>
      <c r="J174" s="137"/>
      <c r="K174" s="137"/>
      <c r="L174" s="137"/>
      <c r="M174" s="137"/>
      <c r="N174" s="137"/>
      <c r="O174" s="137"/>
      <c r="P174" s="137"/>
      <c r="Q174" s="137"/>
      <c r="R174" s="137"/>
    </row>
    <row r="176" spans="1:18">
      <c r="L176" s="137"/>
      <c r="M176" s="527" t="s">
        <v>45</v>
      </c>
      <c r="N176" s="528"/>
      <c r="O176" s="528" t="s">
        <v>46</v>
      </c>
      <c r="P176" s="529"/>
    </row>
    <row r="177" spans="12:16">
      <c r="L177" s="137"/>
      <c r="M177" s="138" t="s">
        <v>5524</v>
      </c>
      <c r="N177" s="138" t="s">
        <v>5523</v>
      </c>
      <c r="O177" s="138" t="s">
        <v>5524</v>
      </c>
      <c r="P177" s="138" t="s">
        <v>5523</v>
      </c>
    </row>
    <row r="178" spans="12:16">
      <c r="M178" s="235">
        <v>24</v>
      </c>
      <c r="N178" s="141">
        <v>546189.47</v>
      </c>
      <c r="O178" s="140">
        <v>37</v>
      </c>
      <c r="P178" s="141">
        <v>694620.35</v>
      </c>
    </row>
  </sheetData>
  <mergeCells count="1050">
    <mergeCell ref="A136:A137"/>
    <mergeCell ref="B136:B137"/>
    <mergeCell ref="C136:C137"/>
    <mergeCell ref="D136:D137"/>
    <mergeCell ref="E136:E137"/>
    <mergeCell ref="F136:F137"/>
    <mergeCell ref="G136:G137"/>
    <mergeCell ref="J136:J137"/>
    <mergeCell ref="K136:K137"/>
    <mergeCell ref="L136:L137"/>
    <mergeCell ref="M136:M137"/>
    <mergeCell ref="N136:N137"/>
    <mergeCell ref="O136:O137"/>
    <mergeCell ref="P136:P137"/>
    <mergeCell ref="Q136:Q137"/>
    <mergeCell ref="R136:R137"/>
    <mergeCell ref="A134:A135"/>
    <mergeCell ref="B134:B135"/>
    <mergeCell ref="C134:C135"/>
    <mergeCell ref="D134:D135"/>
    <mergeCell ref="E134:E135"/>
    <mergeCell ref="F134:F135"/>
    <mergeCell ref="G134:G135"/>
    <mergeCell ref="J134:J135"/>
    <mergeCell ref="K134:K135"/>
    <mergeCell ref="L134:L135"/>
    <mergeCell ref="M134:M135"/>
    <mergeCell ref="N134:N135"/>
    <mergeCell ref="O134:O135"/>
    <mergeCell ref="P134:P135"/>
    <mergeCell ref="Q134:Q135"/>
    <mergeCell ref="R134:R135"/>
    <mergeCell ref="A130:A131"/>
    <mergeCell ref="B130:B131"/>
    <mergeCell ref="C130:C131"/>
    <mergeCell ref="D130:D131"/>
    <mergeCell ref="E130:E131"/>
    <mergeCell ref="F130:F131"/>
    <mergeCell ref="G130:G131"/>
    <mergeCell ref="J130:J131"/>
    <mergeCell ref="K130:K131"/>
    <mergeCell ref="L130:L131"/>
    <mergeCell ref="M130:M131"/>
    <mergeCell ref="N130:N131"/>
    <mergeCell ref="O130:O131"/>
    <mergeCell ref="P130:P131"/>
    <mergeCell ref="Q130:Q131"/>
    <mergeCell ref="R130:R131"/>
    <mergeCell ref="C119:C120"/>
    <mergeCell ref="D119:D120"/>
    <mergeCell ref="E119:E120"/>
    <mergeCell ref="F119:F120"/>
    <mergeCell ref="G119:G120"/>
    <mergeCell ref="J119:J120"/>
    <mergeCell ref="K119:K120"/>
    <mergeCell ref="L119:L120"/>
    <mergeCell ref="M119:M120"/>
    <mergeCell ref="N119:N120"/>
    <mergeCell ref="O119:O120"/>
    <mergeCell ref="P119:P120"/>
    <mergeCell ref="Q119:Q120"/>
    <mergeCell ref="R119:R120"/>
    <mergeCell ref="A121:A122"/>
    <mergeCell ref="B121:B122"/>
    <mergeCell ref="R102:R104"/>
    <mergeCell ref="A105:A107"/>
    <mergeCell ref="B105:B107"/>
    <mergeCell ref="C105:C107"/>
    <mergeCell ref="D105:D107"/>
    <mergeCell ref="E105:E107"/>
    <mergeCell ref="F105:F107"/>
    <mergeCell ref="G105:G107"/>
    <mergeCell ref="H105:H106"/>
    <mergeCell ref="A115:A116"/>
    <mergeCell ref="B115:B116"/>
    <mergeCell ref="C115:C116"/>
    <mergeCell ref="D115:D116"/>
    <mergeCell ref="E115:E116"/>
    <mergeCell ref="F115:F116"/>
    <mergeCell ref="G115:G116"/>
    <mergeCell ref="J115:J116"/>
    <mergeCell ref="K115:K116"/>
    <mergeCell ref="L115:L116"/>
    <mergeCell ref="M115:M116"/>
    <mergeCell ref="N115:N116"/>
    <mergeCell ref="O115:O116"/>
    <mergeCell ref="P115:P116"/>
    <mergeCell ref="Q115:Q116"/>
    <mergeCell ref="R115:R116"/>
    <mergeCell ref="A102:A104"/>
    <mergeCell ref="B102:B104"/>
    <mergeCell ref="C102:C104"/>
    <mergeCell ref="D102:D104"/>
    <mergeCell ref="E102:E104"/>
    <mergeCell ref="F102:F104"/>
    <mergeCell ref="G102:G104"/>
    <mergeCell ref="H102:H103"/>
    <mergeCell ref="I102:I103"/>
    <mergeCell ref="J102:J104"/>
    <mergeCell ref="K102:K104"/>
    <mergeCell ref="L102:L104"/>
    <mergeCell ref="J90:J92"/>
    <mergeCell ref="K90:K92"/>
    <mergeCell ref="L90:L92"/>
    <mergeCell ref="M102:M104"/>
    <mergeCell ref="N102:N104"/>
    <mergeCell ref="N72:N74"/>
    <mergeCell ref="O72:O74"/>
    <mergeCell ref="O102:O104"/>
    <mergeCell ref="P72:P74"/>
    <mergeCell ref="Q72:Q74"/>
    <mergeCell ref="Q82:Q85"/>
    <mergeCell ref="O90:O92"/>
    <mergeCell ref="P90:P92"/>
    <mergeCell ref="Q90:Q92"/>
    <mergeCell ref="O96:O98"/>
    <mergeCell ref="P96:P98"/>
    <mergeCell ref="Q96:Q98"/>
    <mergeCell ref="P102:P104"/>
    <mergeCell ref="Q102:Q104"/>
    <mergeCell ref="M67:M68"/>
    <mergeCell ref="N67:N68"/>
    <mergeCell ref="F90:F92"/>
    <mergeCell ref="G90:G92"/>
    <mergeCell ref="H90:H91"/>
    <mergeCell ref="I90:I91"/>
    <mergeCell ref="D96:D98"/>
    <mergeCell ref="E96:E98"/>
    <mergeCell ref="F96:F98"/>
    <mergeCell ref="G96:G98"/>
    <mergeCell ref="H96:H97"/>
    <mergeCell ref="I96:I97"/>
    <mergeCell ref="J96:J98"/>
    <mergeCell ref="K96:K98"/>
    <mergeCell ref="L96:L98"/>
    <mergeCell ref="M90:M92"/>
    <mergeCell ref="N90:N92"/>
    <mergeCell ref="M96:M98"/>
    <mergeCell ref="N96:N98"/>
    <mergeCell ref="R82:R85"/>
    <mergeCell ref="A86:A87"/>
    <mergeCell ref="B86:B87"/>
    <mergeCell ref="C86:C87"/>
    <mergeCell ref="D86:D87"/>
    <mergeCell ref="E86:E87"/>
    <mergeCell ref="F86:F87"/>
    <mergeCell ref="G86:G87"/>
    <mergeCell ref="J86:J87"/>
    <mergeCell ref="K86:K87"/>
    <mergeCell ref="L86:L87"/>
    <mergeCell ref="M86:M87"/>
    <mergeCell ref="N86:N87"/>
    <mergeCell ref="O86:O87"/>
    <mergeCell ref="P86:P87"/>
    <mergeCell ref="Q86:Q87"/>
    <mergeCell ref="N52:N56"/>
    <mergeCell ref="O52:O56"/>
    <mergeCell ref="P52:P56"/>
    <mergeCell ref="Q52:Q56"/>
    <mergeCell ref="H60:H61"/>
    <mergeCell ref="I60:I61"/>
    <mergeCell ref="A60:A63"/>
    <mergeCell ref="B60:B63"/>
    <mergeCell ref="C60:C63"/>
    <mergeCell ref="D60:D63"/>
    <mergeCell ref="E60:E63"/>
    <mergeCell ref="F60:F63"/>
    <mergeCell ref="G60:G63"/>
    <mergeCell ref="J60:J63"/>
    <mergeCell ref="K60:K63"/>
    <mergeCell ref="L60:L63"/>
    <mergeCell ref="R22:R26"/>
    <mergeCell ref="N44:N47"/>
    <mergeCell ref="O44:O47"/>
    <mergeCell ref="P44:P47"/>
    <mergeCell ref="Q44:Q47"/>
    <mergeCell ref="R44:R47"/>
    <mergeCell ref="H48:H49"/>
    <mergeCell ref="I48:I49"/>
    <mergeCell ref="A44:A47"/>
    <mergeCell ref="B44:B47"/>
    <mergeCell ref="C44:C47"/>
    <mergeCell ref="D44:D47"/>
    <mergeCell ref="E44:E47"/>
    <mergeCell ref="F44:F47"/>
    <mergeCell ref="G44:G47"/>
    <mergeCell ref="H44:H45"/>
    <mergeCell ref="I44:I45"/>
    <mergeCell ref="J44:J47"/>
    <mergeCell ref="K44:K47"/>
    <mergeCell ref="L44:L47"/>
    <mergeCell ref="M44:M47"/>
    <mergeCell ref="O35:O37"/>
    <mergeCell ref="P35:P37"/>
    <mergeCell ref="Q35:Q37"/>
    <mergeCell ref="R27:R29"/>
    <mergeCell ref="A30:A34"/>
    <mergeCell ref="B30:B34"/>
    <mergeCell ref="F22:F26"/>
    <mergeCell ref="G22:G26"/>
    <mergeCell ref="H22:H23"/>
    <mergeCell ref="O16:O18"/>
    <mergeCell ref="P16:P18"/>
    <mergeCell ref="Q16:Q18"/>
    <mergeCell ref="A19:A21"/>
    <mergeCell ref="B19:B21"/>
    <mergeCell ref="C19:C21"/>
    <mergeCell ref="D19:D21"/>
    <mergeCell ref="E19:E21"/>
    <mergeCell ref="F19:F21"/>
    <mergeCell ref="G19:G21"/>
    <mergeCell ref="H19:H20"/>
    <mergeCell ref="I19:I20"/>
    <mergeCell ref="J19:J21"/>
    <mergeCell ref="K19:K21"/>
    <mergeCell ref="L19:L21"/>
    <mergeCell ref="M19:M21"/>
    <mergeCell ref="N19:N21"/>
    <mergeCell ref="R16:R18"/>
    <mergeCell ref="O19:O21"/>
    <mergeCell ref="P19:P21"/>
    <mergeCell ref="Q19:Q21"/>
    <mergeCell ref="R19:R21"/>
    <mergeCell ref="A13:A15"/>
    <mergeCell ref="B13:B15"/>
    <mergeCell ref="C13:C15"/>
    <mergeCell ref="D13:D15"/>
    <mergeCell ref="E13:E15"/>
    <mergeCell ref="F13:F15"/>
    <mergeCell ref="G13:G15"/>
    <mergeCell ref="H13:H14"/>
    <mergeCell ref="I13:I14"/>
    <mergeCell ref="J13:J15"/>
    <mergeCell ref="K13:K15"/>
    <mergeCell ref="L13:L15"/>
    <mergeCell ref="M13:M15"/>
    <mergeCell ref="A16:A18"/>
    <mergeCell ref="B16:B18"/>
    <mergeCell ref="C16:C18"/>
    <mergeCell ref="D16:D18"/>
    <mergeCell ref="E16:E18"/>
    <mergeCell ref="F16:F18"/>
    <mergeCell ref="G16:G18"/>
    <mergeCell ref="H16:H17"/>
    <mergeCell ref="I16:I17"/>
    <mergeCell ref="J16:J18"/>
    <mergeCell ref="K16:K18"/>
    <mergeCell ref="L16:L18"/>
    <mergeCell ref="M16:M18"/>
    <mergeCell ref="N16:N18"/>
    <mergeCell ref="R10:R12"/>
    <mergeCell ref="N13:N15"/>
    <mergeCell ref="O13:O15"/>
    <mergeCell ref="P13:P15"/>
    <mergeCell ref="Q13:Q15"/>
    <mergeCell ref="R13:R15"/>
    <mergeCell ref="A10:A12"/>
    <mergeCell ref="B10:B12"/>
    <mergeCell ref="C10:C12"/>
    <mergeCell ref="D10:D12"/>
    <mergeCell ref="E10:E12"/>
    <mergeCell ref="F10:F12"/>
    <mergeCell ref="G10:G12"/>
    <mergeCell ref="H10:H11"/>
    <mergeCell ref="I10:I11"/>
    <mergeCell ref="J10:J12"/>
    <mergeCell ref="K10:K12"/>
    <mergeCell ref="L10:L12"/>
    <mergeCell ref="M10:M12"/>
    <mergeCell ref="N10:N12"/>
    <mergeCell ref="O10:O12"/>
    <mergeCell ref="P10:P12"/>
    <mergeCell ref="Q10:Q12"/>
    <mergeCell ref="D35:D37"/>
    <mergeCell ref="E35:E37"/>
    <mergeCell ref="F35:F37"/>
    <mergeCell ref="G35:G37"/>
    <mergeCell ref="I22:I23"/>
    <mergeCell ref="J22:J26"/>
    <mergeCell ref="K22:K26"/>
    <mergeCell ref="L22:L26"/>
    <mergeCell ref="M22:M26"/>
    <mergeCell ref="N22:N26"/>
    <mergeCell ref="O22:O26"/>
    <mergeCell ref="P22:P26"/>
    <mergeCell ref="Q22:Q26"/>
    <mergeCell ref="L35:L37"/>
    <mergeCell ref="M35:M37"/>
    <mergeCell ref="N35:N37"/>
    <mergeCell ref="H30:H31"/>
    <mergeCell ref="D30:D34"/>
    <mergeCell ref="E30:E34"/>
    <mergeCell ref="F30:F34"/>
    <mergeCell ref="G30:G34"/>
    <mergeCell ref="I30:I31"/>
    <mergeCell ref="J30:J34"/>
    <mergeCell ref="H35:H36"/>
    <mergeCell ref="I35:I36"/>
    <mergeCell ref="J35:J37"/>
    <mergeCell ref="K35:K37"/>
    <mergeCell ref="H27:H28"/>
    <mergeCell ref="I27:I28"/>
    <mergeCell ref="J27:J29"/>
    <mergeCell ref="K27:K29"/>
    <mergeCell ref="L27:L29"/>
    <mergeCell ref="M27:M29"/>
    <mergeCell ref="N27:N29"/>
    <mergeCell ref="O27:O29"/>
    <mergeCell ref="P27:P29"/>
    <mergeCell ref="Q27:Q29"/>
    <mergeCell ref="A22:A26"/>
    <mergeCell ref="B22:B26"/>
    <mergeCell ref="C22:C26"/>
    <mergeCell ref="D22:D26"/>
    <mergeCell ref="E22:E26"/>
    <mergeCell ref="K30:K34"/>
    <mergeCell ref="L30:L34"/>
    <mergeCell ref="M30:M34"/>
    <mergeCell ref="N30:N34"/>
    <mergeCell ref="O30:O34"/>
    <mergeCell ref="P30:P34"/>
    <mergeCell ref="Q30:Q34"/>
    <mergeCell ref="C30:C34"/>
    <mergeCell ref="R4:R5"/>
    <mergeCell ref="G4:G5"/>
    <mergeCell ref="H4:I4"/>
    <mergeCell ref="J4:J5"/>
    <mergeCell ref="K4:L4"/>
    <mergeCell ref="M4:N4"/>
    <mergeCell ref="O4:P4"/>
    <mergeCell ref="A4:A5"/>
    <mergeCell ref="B4:B5"/>
    <mergeCell ref="C4:C5"/>
    <mergeCell ref="D4:D5"/>
    <mergeCell ref="E4:E5"/>
    <mergeCell ref="F4:F5"/>
    <mergeCell ref="A7:A9"/>
    <mergeCell ref="B7:B9"/>
    <mergeCell ref="C7:C9"/>
    <mergeCell ref="D7:D9"/>
    <mergeCell ref="E7:E9"/>
    <mergeCell ref="F7:F9"/>
    <mergeCell ref="G7:G9"/>
    <mergeCell ref="H7:H8"/>
    <mergeCell ref="I7:I8"/>
    <mergeCell ref="J7:J9"/>
    <mergeCell ref="K7:K9"/>
    <mergeCell ref="L7:L9"/>
    <mergeCell ref="M7:M9"/>
    <mergeCell ref="N7:N9"/>
    <mergeCell ref="O7:O9"/>
    <mergeCell ref="P7:P9"/>
    <mergeCell ref="Q7:Q9"/>
    <mergeCell ref="R7:R9"/>
    <mergeCell ref="Q4:Q5"/>
    <mergeCell ref="R30:R34"/>
    <mergeCell ref="A27:A29"/>
    <mergeCell ref="B27:B29"/>
    <mergeCell ref="C27:C29"/>
    <mergeCell ref="D27:D29"/>
    <mergeCell ref="E27:E29"/>
    <mergeCell ref="F27:F29"/>
    <mergeCell ref="G27:G29"/>
    <mergeCell ref="P41:P43"/>
    <mergeCell ref="Q41:Q43"/>
    <mergeCell ref="R35:R37"/>
    <mergeCell ref="A38:A40"/>
    <mergeCell ref="B38:B40"/>
    <mergeCell ref="C38:C40"/>
    <mergeCell ref="D38:D40"/>
    <mergeCell ref="E38:E40"/>
    <mergeCell ref="F38:F40"/>
    <mergeCell ref="G38:G40"/>
    <mergeCell ref="H38:H39"/>
    <mergeCell ref="I38:I39"/>
    <mergeCell ref="J38:J40"/>
    <mergeCell ref="K38:K40"/>
    <mergeCell ref="L38:L40"/>
    <mergeCell ref="M38:M40"/>
    <mergeCell ref="N38:N40"/>
    <mergeCell ref="O38:O40"/>
    <mergeCell ref="P38:P40"/>
    <mergeCell ref="Q38:Q40"/>
    <mergeCell ref="R38:R40"/>
    <mergeCell ref="A35:A37"/>
    <mergeCell ref="B35:B37"/>
    <mergeCell ref="C35:C37"/>
    <mergeCell ref="R41:R43"/>
    <mergeCell ref="A48:A51"/>
    <mergeCell ref="B48:B51"/>
    <mergeCell ref="C48:C51"/>
    <mergeCell ref="D48:D51"/>
    <mergeCell ref="E48:E51"/>
    <mergeCell ref="F48:F51"/>
    <mergeCell ref="G48:G51"/>
    <mergeCell ref="J48:J51"/>
    <mergeCell ref="K48:K51"/>
    <mergeCell ref="L48:L51"/>
    <mergeCell ref="M48:M51"/>
    <mergeCell ref="N48:N51"/>
    <mergeCell ref="O48:O51"/>
    <mergeCell ref="P48:P51"/>
    <mergeCell ref="Q48:Q51"/>
    <mergeCell ref="R48:R51"/>
    <mergeCell ref="A41:A43"/>
    <mergeCell ref="B41:B43"/>
    <mergeCell ref="C41:C43"/>
    <mergeCell ref="D41:D43"/>
    <mergeCell ref="E41:E43"/>
    <mergeCell ref="F41:F43"/>
    <mergeCell ref="G41:G43"/>
    <mergeCell ref="H41:H42"/>
    <mergeCell ref="I41:I42"/>
    <mergeCell ref="J41:J43"/>
    <mergeCell ref="K41:K43"/>
    <mergeCell ref="L41:L43"/>
    <mergeCell ref="M41:M43"/>
    <mergeCell ref="N41:N43"/>
    <mergeCell ref="O41:O43"/>
    <mergeCell ref="R52:R56"/>
    <mergeCell ref="A57:A59"/>
    <mergeCell ref="B57:B59"/>
    <mergeCell ref="C57:C59"/>
    <mergeCell ref="D57:D59"/>
    <mergeCell ref="E57:E59"/>
    <mergeCell ref="F57:F59"/>
    <mergeCell ref="G57:G59"/>
    <mergeCell ref="H57:H58"/>
    <mergeCell ref="I57:I58"/>
    <mergeCell ref="J57:J59"/>
    <mergeCell ref="K57:K59"/>
    <mergeCell ref="L57:L59"/>
    <mergeCell ref="M57:M59"/>
    <mergeCell ref="N57:N59"/>
    <mergeCell ref="O57:O59"/>
    <mergeCell ref="P57:P59"/>
    <mergeCell ref="Q57:Q59"/>
    <mergeCell ref="R57:R59"/>
    <mergeCell ref="A52:A56"/>
    <mergeCell ref="B52:B56"/>
    <mergeCell ref="C52:C56"/>
    <mergeCell ref="D52:D56"/>
    <mergeCell ref="E52:E56"/>
    <mergeCell ref="F52:F56"/>
    <mergeCell ref="G52:G56"/>
    <mergeCell ref="H52:H53"/>
    <mergeCell ref="I52:I53"/>
    <mergeCell ref="J52:J56"/>
    <mergeCell ref="K52:K56"/>
    <mergeCell ref="L52:L56"/>
    <mergeCell ref="M52:M56"/>
    <mergeCell ref="R60:R63"/>
    <mergeCell ref="A64:A66"/>
    <mergeCell ref="B64:B66"/>
    <mergeCell ref="C64:C66"/>
    <mergeCell ref="D64:D66"/>
    <mergeCell ref="E64:E66"/>
    <mergeCell ref="F64:F66"/>
    <mergeCell ref="G64:G66"/>
    <mergeCell ref="H64:H65"/>
    <mergeCell ref="I64:I65"/>
    <mergeCell ref="J64:J66"/>
    <mergeCell ref="K64:K66"/>
    <mergeCell ref="L64:L66"/>
    <mergeCell ref="M64:M66"/>
    <mergeCell ref="N64:N66"/>
    <mergeCell ref="O64:O66"/>
    <mergeCell ref="P64:P66"/>
    <mergeCell ref="Q64:Q66"/>
    <mergeCell ref="R64:R66"/>
    <mergeCell ref="M60:M63"/>
    <mergeCell ref="N60:N63"/>
    <mergeCell ref="O60:O63"/>
    <mergeCell ref="P60:P63"/>
    <mergeCell ref="Q60:Q63"/>
    <mergeCell ref="O67:O68"/>
    <mergeCell ref="P67:P68"/>
    <mergeCell ref="Q67:Q68"/>
    <mergeCell ref="R67:R68"/>
    <mergeCell ref="A69:A71"/>
    <mergeCell ref="B69:B71"/>
    <mergeCell ref="C69:C71"/>
    <mergeCell ref="D69:D71"/>
    <mergeCell ref="E69:E71"/>
    <mergeCell ref="F69:F71"/>
    <mergeCell ref="G69:G71"/>
    <mergeCell ref="H69:H70"/>
    <mergeCell ref="I69:I70"/>
    <mergeCell ref="J69:J71"/>
    <mergeCell ref="K69:K71"/>
    <mergeCell ref="L69:L71"/>
    <mergeCell ref="M69:M71"/>
    <mergeCell ref="N69:N71"/>
    <mergeCell ref="O69:O71"/>
    <mergeCell ref="P69:P71"/>
    <mergeCell ref="Q69:Q71"/>
    <mergeCell ref="R69:R71"/>
    <mergeCell ref="A67:A68"/>
    <mergeCell ref="B67:B68"/>
    <mergeCell ref="C67:C68"/>
    <mergeCell ref="D67:D68"/>
    <mergeCell ref="E67:E68"/>
    <mergeCell ref="F67:F68"/>
    <mergeCell ref="G67:G68"/>
    <mergeCell ref="J67:J68"/>
    <mergeCell ref="K67:K68"/>
    <mergeCell ref="L67:L68"/>
    <mergeCell ref="R72:R74"/>
    <mergeCell ref="A75:A79"/>
    <mergeCell ref="B75:B79"/>
    <mergeCell ref="C75:C79"/>
    <mergeCell ref="D75:D79"/>
    <mergeCell ref="E75:E79"/>
    <mergeCell ref="F75:F79"/>
    <mergeCell ref="G75:G79"/>
    <mergeCell ref="H75:H76"/>
    <mergeCell ref="I75:I76"/>
    <mergeCell ref="J75:J79"/>
    <mergeCell ref="K75:K79"/>
    <mergeCell ref="L75:L79"/>
    <mergeCell ref="M75:M79"/>
    <mergeCell ref="N75:N79"/>
    <mergeCell ref="O75:O79"/>
    <mergeCell ref="P75:P79"/>
    <mergeCell ref="Q75:Q79"/>
    <mergeCell ref="R75:R79"/>
    <mergeCell ref="A72:A74"/>
    <mergeCell ref="B72:B74"/>
    <mergeCell ref="C72:C74"/>
    <mergeCell ref="D72:D74"/>
    <mergeCell ref="E72:E74"/>
    <mergeCell ref="F72:F74"/>
    <mergeCell ref="G72:G74"/>
    <mergeCell ref="H72:H73"/>
    <mergeCell ref="I72:I73"/>
    <mergeCell ref="J72:J74"/>
    <mergeCell ref="K72:K74"/>
    <mergeCell ref="L72:L74"/>
    <mergeCell ref="M72:M74"/>
    <mergeCell ref="A80:A81"/>
    <mergeCell ref="B80:B81"/>
    <mergeCell ref="C80:C81"/>
    <mergeCell ref="D80:D81"/>
    <mergeCell ref="E80:E81"/>
    <mergeCell ref="F80:F81"/>
    <mergeCell ref="G80:G81"/>
    <mergeCell ref="J80:J81"/>
    <mergeCell ref="K80:K81"/>
    <mergeCell ref="L80:L81"/>
    <mergeCell ref="M80:M81"/>
    <mergeCell ref="N80:N81"/>
    <mergeCell ref="O80:O81"/>
    <mergeCell ref="P80:P81"/>
    <mergeCell ref="Q80:Q81"/>
    <mergeCell ref="R80:R81"/>
    <mergeCell ref="A82:A85"/>
    <mergeCell ref="B82:B85"/>
    <mergeCell ref="C82:C85"/>
    <mergeCell ref="D82:D85"/>
    <mergeCell ref="E82:E85"/>
    <mergeCell ref="F82:F85"/>
    <mergeCell ref="G82:G85"/>
    <mergeCell ref="H82:H83"/>
    <mergeCell ref="I82:I83"/>
    <mergeCell ref="J82:J85"/>
    <mergeCell ref="K82:K85"/>
    <mergeCell ref="L82:L85"/>
    <mergeCell ref="M82:M85"/>
    <mergeCell ref="N82:N85"/>
    <mergeCell ref="O82:O85"/>
    <mergeCell ref="P82:P85"/>
    <mergeCell ref="R86:R87"/>
    <mergeCell ref="A88:A89"/>
    <mergeCell ref="B88:B89"/>
    <mergeCell ref="C88:C89"/>
    <mergeCell ref="D88:D89"/>
    <mergeCell ref="E88:E89"/>
    <mergeCell ref="F88:F89"/>
    <mergeCell ref="G88:G89"/>
    <mergeCell ref="J88:J89"/>
    <mergeCell ref="K88:K89"/>
    <mergeCell ref="L88:L89"/>
    <mergeCell ref="M88:M89"/>
    <mergeCell ref="N88:N89"/>
    <mergeCell ref="O88:O89"/>
    <mergeCell ref="P88:P89"/>
    <mergeCell ref="Q88:Q89"/>
    <mergeCell ref="R88:R89"/>
    <mergeCell ref="R90:R92"/>
    <mergeCell ref="A93:A95"/>
    <mergeCell ref="B93:B95"/>
    <mergeCell ref="C93:C95"/>
    <mergeCell ref="D93:D95"/>
    <mergeCell ref="E93:E95"/>
    <mergeCell ref="F93:F95"/>
    <mergeCell ref="G93:G95"/>
    <mergeCell ref="H93:H94"/>
    <mergeCell ref="I93:I94"/>
    <mergeCell ref="J93:J95"/>
    <mergeCell ref="K93:K95"/>
    <mergeCell ref="L93:L95"/>
    <mergeCell ref="M93:M95"/>
    <mergeCell ref="N93:N95"/>
    <mergeCell ref="O93:O95"/>
    <mergeCell ref="P93:P95"/>
    <mergeCell ref="Q93:Q95"/>
    <mergeCell ref="R93:R95"/>
    <mergeCell ref="A90:A92"/>
    <mergeCell ref="B90:B92"/>
    <mergeCell ref="C90:C92"/>
    <mergeCell ref="D90:D92"/>
    <mergeCell ref="E90:E92"/>
    <mergeCell ref="R96:R98"/>
    <mergeCell ref="A99:A101"/>
    <mergeCell ref="B99:B101"/>
    <mergeCell ref="C99:C101"/>
    <mergeCell ref="D99:D101"/>
    <mergeCell ref="E99:E101"/>
    <mergeCell ref="F99:F101"/>
    <mergeCell ref="G99:G101"/>
    <mergeCell ref="H99:H100"/>
    <mergeCell ref="I99:I100"/>
    <mergeCell ref="J99:J101"/>
    <mergeCell ref="K99:K101"/>
    <mergeCell ref="L99:L101"/>
    <mergeCell ref="M99:M101"/>
    <mergeCell ref="N99:N101"/>
    <mergeCell ref="O99:O101"/>
    <mergeCell ref="P99:P101"/>
    <mergeCell ref="Q99:Q101"/>
    <mergeCell ref="R99:R101"/>
    <mergeCell ref="A96:A98"/>
    <mergeCell ref="B96:B98"/>
    <mergeCell ref="C96:C98"/>
    <mergeCell ref="I105:I106"/>
    <mergeCell ref="J105:J107"/>
    <mergeCell ref="K105:K107"/>
    <mergeCell ref="L105:L107"/>
    <mergeCell ref="M105:M107"/>
    <mergeCell ref="N105:N107"/>
    <mergeCell ref="O105:O107"/>
    <mergeCell ref="P105:P107"/>
    <mergeCell ref="Q105:Q107"/>
    <mergeCell ref="R105:R107"/>
    <mergeCell ref="A108:A111"/>
    <mergeCell ref="B108:B111"/>
    <mergeCell ref="C108:C111"/>
    <mergeCell ref="D108:D111"/>
    <mergeCell ref="E108:E111"/>
    <mergeCell ref="F108:F111"/>
    <mergeCell ref="G108:G111"/>
    <mergeCell ref="J108:J111"/>
    <mergeCell ref="K108:K111"/>
    <mergeCell ref="L108:L111"/>
    <mergeCell ref="M108:M111"/>
    <mergeCell ref="N108:N111"/>
    <mergeCell ref="O108:O111"/>
    <mergeCell ref="P108:P111"/>
    <mergeCell ref="Q108:Q111"/>
    <mergeCell ref="R108:R111"/>
    <mergeCell ref="H108:H109"/>
    <mergeCell ref="I108:I109"/>
    <mergeCell ref="N112:N114"/>
    <mergeCell ref="O112:O114"/>
    <mergeCell ref="P112:P114"/>
    <mergeCell ref="Q112:Q114"/>
    <mergeCell ref="R112:R114"/>
    <mergeCell ref="A112:A114"/>
    <mergeCell ref="B112:B114"/>
    <mergeCell ref="C112:C114"/>
    <mergeCell ref="D112:D114"/>
    <mergeCell ref="E112:E114"/>
    <mergeCell ref="F112:F114"/>
    <mergeCell ref="G112:G114"/>
    <mergeCell ref="H112:H113"/>
    <mergeCell ref="I112:I113"/>
    <mergeCell ref="J112:J114"/>
    <mergeCell ref="K112:K114"/>
    <mergeCell ref="L112:L114"/>
    <mergeCell ref="M112:M114"/>
    <mergeCell ref="C121:C122"/>
    <mergeCell ref="D121:D122"/>
    <mergeCell ref="E121:E122"/>
    <mergeCell ref="F121:F122"/>
    <mergeCell ref="G121:G122"/>
    <mergeCell ref="J121:J122"/>
    <mergeCell ref="K121:K122"/>
    <mergeCell ref="L121:L122"/>
    <mergeCell ref="M121:M122"/>
    <mergeCell ref="N121:N122"/>
    <mergeCell ref="O121:O122"/>
    <mergeCell ref="P121:P122"/>
    <mergeCell ref="Q121:Q122"/>
    <mergeCell ref="R121:R122"/>
    <mergeCell ref="A117:A118"/>
    <mergeCell ref="B117:B118"/>
    <mergeCell ref="C117:C118"/>
    <mergeCell ref="D117:D118"/>
    <mergeCell ref="E117:E118"/>
    <mergeCell ref="F117:F118"/>
    <mergeCell ref="G117:G118"/>
    <mergeCell ref="J117:J118"/>
    <mergeCell ref="K117:K118"/>
    <mergeCell ref="L117:L118"/>
    <mergeCell ref="M117:M118"/>
    <mergeCell ref="N117:N118"/>
    <mergeCell ref="O117:O118"/>
    <mergeCell ref="P117:P118"/>
    <mergeCell ref="Q117:Q118"/>
    <mergeCell ref="R117:R118"/>
    <mergeCell ref="A119:A120"/>
    <mergeCell ref="B119:B120"/>
    <mergeCell ref="A123:A125"/>
    <mergeCell ref="B123:B125"/>
    <mergeCell ref="C123:C125"/>
    <mergeCell ref="D123:D125"/>
    <mergeCell ref="E123:E125"/>
    <mergeCell ref="F123:F125"/>
    <mergeCell ref="G123:G125"/>
    <mergeCell ref="J123:J125"/>
    <mergeCell ref="K123:K125"/>
    <mergeCell ref="L123:L125"/>
    <mergeCell ref="M123:M125"/>
    <mergeCell ref="N123:N125"/>
    <mergeCell ref="O123:O125"/>
    <mergeCell ref="P123:P125"/>
    <mergeCell ref="Q123:Q125"/>
    <mergeCell ref="R123:R125"/>
    <mergeCell ref="A126:A127"/>
    <mergeCell ref="B126:B127"/>
    <mergeCell ref="C126:C127"/>
    <mergeCell ref="D126:D127"/>
    <mergeCell ref="E126:E127"/>
    <mergeCell ref="F126:F127"/>
    <mergeCell ref="G126:G127"/>
    <mergeCell ref="J126:J127"/>
    <mergeCell ref="K126:K127"/>
    <mergeCell ref="L126:L127"/>
    <mergeCell ref="M126:M127"/>
    <mergeCell ref="N126:N127"/>
    <mergeCell ref="O126:O127"/>
    <mergeCell ref="P126:P127"/>
    <mergeCell ref="Q126:Q127"/>
    <mergeCell ref="R126:R127"/>
    <mergeCell ref="A128:A129"/>
    <mergeCell ref="B128:B129"/>
    <mergeCell ref="C128:C129"/>
    <mergeCell ref="D128:D129"/>
    <mergeCell ref="E128:E129"/>
    <mergeCell ref="F128:F129"/>
    <mergeCell ref="G128:G129"/>
    <mergeCell ref="J128:J129"/>
    <mergeCell ref="K128:K129"/>
    <mergeCell ref="L128:L129"/>
    <mergeCell ref="M128:M129"/>
    <mergeCell ref="N128:N129"/>
    <mergeCell ref="O128:O129"/>
    <mergeCell ref="P128:P129"/>
    <mergeCell ref="Q128:Q129"/>
    <mergeCell ref="R128:R129"/>
    <mergeCell ref="A132:A133"/>
    <mergeCell ref="B132:B133"/>
    <mergeCell ref="C132:C133"/>
    <mergeCell ref="D132:D133"/>
    <mergeCell ref="E132:E133"/>
    <mergeCell ref="F132:F133"/>
    <mergeCell ref="G132:G133"/>
    <mergeCell ref="J132:J133"/>
    <mergeCell ref="K132:K133"/>
    <mergeCell ref="L132:L133"/>
    <mergeCell ref="M132:M133"/>
    <mergeCell ref="N132:N133"/>
    <mergeCell ref="O132:O133"/>
    <mergeCell ref="P132:P133"/>
    <mergeCell ref="Q132:Q133"/>
    <mergeCell ref="R132:R133"/>
    <mergeCell ref="A138:A139"/>
    <mergeCell ref="B138:B139"/>
    <mergeCell ref="C138:C139"/>
    <mergeCell ref="D138:D139"/>
    <mergeCell ref="E138:E139"/>
    <mergeCell ref="F138:F139"/>
    <mergeCell ref="G138:G139"/>
    <mergeCell ref="J138:J139"/>
    <mergeCell ref="K138:K139"/>
    <mergeCell ref="L138:L139"/>
    <mergeCell ref="M138:M139"/>
    <mergeCell ref="N138:N139"/>
    <mergeCell ref="O138:O139"/>
    <mergeCell ref="P138:P139"/>
    <mergeCell ref="Q138:Q139"/>
    <mergeCell ref="R138:R139"/>
    <mergeCell ref="A140:A141"/>
    <mergeCell ref="B140:B141"/>
    <mergeCell ref="C140:C141"/>
    <mergeCell ref="D140:D141"/>
    <mergeCell ref="E140:E141"/>
    <mergeCell ref="F140:F141"/>
    <mergeCell ref="G140:G141"/>
    <mergeCell ref="J140:J141"/>
    <mergeCell ref="K140:K141"/>
    <mergeCell ref="L140:L141"/>
    <mergeCell ref="M140:M141"/>
    <mergeCell ref="N140:N141"/>
    <mergeCell ref="O140:O141"/>
    <mergeCell ref="P140:P141"/>
    <mergeCell ref="Q140:Q141"/>
    <mergeCell ref="R140:R141"/>
    <mergeCell ref="A142:A143"/>
    <mergeCell ref="B142:B143"/>
    <mergeCell ref="C142:C143"/>
    <mergeCell ref="D142:D143"/>
    <mergeCell ref="E142:E143"/>
    <mergeCell ref="F142:F143"/>
    <mergeCell ref="G142:G143"/>
    <mergeCell ref="J142:J143"/>
    <mergeCell ref="K142:K143"/>
    <mergeCell ref="L142:L143"/>
    <mergeCell ref="M142:M143"/>
    <mergeCell ref="N142:N143"/>
    <mergeCell ref="O142:O143"/>
    <mergeCell ref="P142:P143"/>
    <mergeCell ref="Q142:Q143"/>
    <mergeCell ref="R142:R143"/>
    <mergeCell ref="A144:A145"/>
    <mergeCell ref="B144:B145"/>
    <mergeCell ref="C144:C145"/>
    <mergeCell ref="D144:D145"/>
    <mergeCell ref="E144:E145"/>
    <mergeCell ref="F144:F145"/>
    <mergeCell ref="G144:G145"/>
    <mergeCell ref="J144:J145"/>
    <mergeCell ref="K144:K145"/>
    <mergeCell ref="L144:L145"/>
    <mergeCell ref="M144:M145"/>
    <mergeCell ref="N144:N145"/>
    <mergeCell ref="O144:O145"/>
    <mergeCell ref="P144:P145"/>
    <mergeCell ref="Q144:Q145"/>
    <mergeCell ref="R144:R145"/>
    <mergeCell ref="A146:A147"/>
    <mergeCell ref="B146:B147"/>
    <mergeCell ref="C146:C147"/>
    <mergeCell ref="D146:D147"/>
    <mergeCell ref="E146:E147"/>
    <mergeCell ref="F146:F147"/>
    <mergeCell ref="G146:G147"/>
    <mergeCell ref="J146:J147"/>
    <mergeCell ref="K146:K147"/>
    <mergeCell ref="L146:L147"/>
    <mergeCell ref="M146:M147"/>
    <mergeCell ref="N146:N147"/>
    <mergeCell ref="O146:O147"/>
    <mergeCell ref="P146:P147"/>
    <mergeCell ref="Q146:Q147"/>
    <mergeCell ref="R146:R147"/>
    <mergeCell ref="A148:A149"/>
    <mergeCell ref="B148:B149"/>
    <mergeCell ref="C148:C149"/>
    <mergeCell ref="D148:D149"/>
    <mergeCell ref="E148:E149"/>
    <mergeCell ref="F148:F149"/>
    <mergeCell ref="G148:G149"/>
    <mergeCell ref="J148:J149"/>
    <mergeCell ref="K148:K149"/>
    <mergeCell ref="L148:L149"/>
    <mergeCell ref="M148:M149"/>
    <mergeCell ref="N148:N149"/>
    <mergeCell ref="O148:O149"/>
    <mergeCell ref="P148:P149"/>
    <mergeCell ref="Q148:Q149"/>
    <mergeCell ref="R148:R149"/>
    <mergeCell ref="A150:A151"/>
    <mergeCell ref="B150:B151"/>
    <mergeCell ref="C150:C151"/>
    <mergeCell ref="D150:D151"/>
    <mergeCell ref="E150:E151"/>
    <mergeCell ref="F150:F151"/>
    <mergeCell ref="G150:G151"/>
    <mergeCell ref="J150:J151"/>
    <mergeCell ref="K150:K151"/>
    <mergeCell ref="L150:L151"/>
    <mergeCell ref="M150:M151"/>
    <mergeCell ref="N150:N151"/>
    <mergeCell ref="O150:O151"/>
    <mergeCell ref="P150:P151"/>
    <mergeCell ref="Q150:Q151"/>
    <mergeCell ref="R150:R151"/>
    <mergeCell ref="A152:A153"/>
    <mergeCell ref="B152:B153"/>
    <mergeCell ref="C152:C153"/>
    <mergeCell ref="D152:D153"/>
    <mergeCell ref="E152:E153"/>
    <mergeCell ref="F152:F153"/>
    <mergeCell ref="G152:G153"/>
    <mergeCell ref="J152:J153"/>
    <mergeCell ref="K152:K153"/>
    <mergeCell ref="L152:L153"/>
    <mergeCell ref="M152:M153"/>
    <mergeCell ref="N152:N153"/>
    <mergeCell ref="O152:O153"/>
    <mergeCell ref="P152:P153"/>
    <mergeCell ref="Q152:Q153"/>
    <mergeCell ref="R152:R153"/>
    <mergeCell ref="A154:A155"/>
    <mergeCell ref="B154:B155"/>
    <mergeCell ref="C154:C155"/>
    <mergeCell ref="D154:D155"/>
    <mergeCell ref="E154:E155"/>
    <mergeCell ref="F154:F155"/>
    <mergeCell ref="G154:G155"/>
    <mergeCell ref="J154:J155"/>
    <mergeCell ref="K154:K155"/>
    <mergeCell ref="L154:L155"/>
    <mergeCell ref="M154:M155"/>
    <mergeCell ref="N154:N155"/>
    <mergeCell ref="O154:O155"/>
    <mergeCell ref="P154:P155"/>
    <mergeCell ref="Q154:Q155"/>
    <mergeCell ref="R154:R155"/>
    <mergeCell ref="A156:A157"/>
    <mergeCell ref="B156:B157"/>
    <mergeCell ref="C156:C157"/>
    <mergeCell ref="D156:D157"/>
    <mergeCell ref="E156:E157"/>
    <mergeCell ref="F156:F157"/>
    <mergeCell ref="G156:G157"/>
    <mergeCell ref="J156:J157"/>
    <mergeCell ref="K156:K157"/>
    <mergeCell ref="L156:L157"/>
    <mergeCell ref="M156:M157"/>
    <mergeCell ref="N156:N157"/>
    <mergeCell ref="O156:O157"/>
    <mergeCell ref="P156:P157"/>
    <mergeCell ref="Q156:Q157"/>
    <mergeCell ref="R156:R157"/>
    <mergeCell ref="A158:A159"/>
    <mergeCell ref="B158:B159"/>
    <mergeCell ref="C158:C159"/>
    <mergeCell ref="D158:D159"/>
    <mergeCell ref="E158:E159"/>
    <mergeCell ref="F158:F159"/>
    <mergeCell ref="G158:G159"/>
    <mergeCell ref="J158:J159"/>
    <mergeCell ref="K158:K159"/>
    <mergeCell ref="L158:L159"/>
    <mergeCell ref="M158:M159"/>
    <mergeCell ref="N158:N159"/>
    <mergeCell ref="O158:O159"/>
    <mergeCell ref="P158:P159"/>
    <mergeCell ref="Q158:Q159"/>
    <mergeCell ref="R158:R159"/>
    <mergeCell ref="A160:A161"/>
    <mergeCell ref="B160:B161"/>
    <mergeCell ref="C160:C161"/>
    <mergeCell ref="D160:D161"/>
    <mergeCell ref="E160:E161"/>
    <mergeCell ref="F160:F161"/>
    <mergeCell ref="G160:G161"/>
    <mergeCell ref="J160:J161"/>
    <mergeCell ref="K160:K161"/>
    <mergeCell ref="L160:L161"/>
    <mergeCell ref="M160:M161"/>
    <mergeCell ref="N160:N161"/>
    <mergeCell ref="O160:O161"/>
    <mergeCell ref="P160:P161"/>
    <mergeCell ref="Q160:Q161"/>
    <mergeCell ref="R160:R161"/>
    <mergeCell ref="A162:A165"/>
    <mergeCell ref="B162:B165"/>
    <mergeCell ref="C162:C165"/>
    <mergeCell ref="D162:D165"/>
    <mergeCell ref="E162:E165"/>
    <mergeCell ref="F162:F165"/>
    <mergeCell ref="G162:G165"/>
    <mergeCell ref="J162:J165"/>
    <mergeCell ref="K162:K165"/>
    <mergeCell ref="L162:L165"/>
    <mergeCell ref="M162:M165"/>
    <mergeCell ref="N162:N165"/>
    <mergeCell ref="O162:O165"/>
    <mergeCell ref="P162:P165"/>
    <mergeCell ref="Q162:Q165"/>
    <mergeCell ref="R162:R165"/>
    <mergeCell ref="A166:A167"/>
    <mergeCell ref="B166:B167"/>
    <mergeCell ref="C166:C167"/>
    <mergeCell ref="D166:D167"/>
    <mergeCell ref="E166:E167"/>
    <mergeCell ref="F166:F167"/>
    <mergeCell ref="G166:G167"/>
    <mergeCell ref="J166:J167"/>
    <mergeCell ref="K166:K167"/>
    <mergeCell ref="L166:L167"/>
    <mergeCell ref="M166:M167"/>
    <mergeCell ref="N166:N167"/>
    <mergeCell ref="O166:O167"/>
    <mergeCell ref="P166:P167"/>
    <mergeCell ref="Q166:Q167"/>
    <mergeCell ref="R166:R167"/>
    <mergeCell ref="A168:A169"/>
    <mergeCell ref="B168:B169"/>
    <mergeCell ref="C168:C169"/>
    <mergeCell ref="D168:D169"/>
    <mergeCell ref="E168:E169"/>
    <mergeCell ref="F168:F169"/>
    <mergeCell ref="G168:G169"/>
    <mergeCell ref="J168:J169"/>
    <mergeCell ref="K168:K169"/>
    <mergeCell ref="L168:L169"/>
    <mergeCell ref="M168:M169"/>
    <mergeCell ref="N168:N169"/>
    <mergeCell ref="O168:O169"/>
    <mergeCell ref="P168:P169"/>
    <mergeCell ref="Q168:Q169"/>
    <mergeCell ref="R168:R169"/>
    <mergeCell ref="A170:A171"/>
    <mergeCell ref="B170:B171"/>
    <mergeCell ref="C170:C171"/>
    <mergeCell ref="D170:D171"/>
    <mergeCell ref="E170:E171"/>
    <mergeCell ref="F170:F171"/>
    <mergeCell ref="G170:G171"/>
    <mergeCell ref="J170:J171"/>
    <mergeCell ref="K170:K171"/>
    <mergeCell ref="L170:L171"/>
    <mergeCell ref="M170:M171"/>
    <mergeCell ref="N170:N171"/>
    <mergeCell ref="O170:O171"/>
    <mergeCell ref="P170:P171"/>
    <mergeCell ref="Q170:Q171"/>
    <mergeCell ref="R170:R171"/>
    <mergeCell ref="R172:R173"/>
    <mergeCell ref="M176:N176"/>
    <mergeCell ref="O176:P176"/>
    <mergeCell ref="A172:A173"/>
    <mergeCell ref="B172:B173"/>
    <mergeCell ref="C172:C173"/>
    <mergeCell ref="D172:D173"/>
    <mergeCell ref="E172:E173"/>
    <mergeCell ref="F172:F173"/>
    <mergeCell ref="G172:G173"/>
    <mergeCell ref="J172:J173"/>
    <mergeCell ref="K172:K173"/>
    <mergeCell ref="L172:L173"/>
    <mergeCell ref="M172:M173"/>
    <mergeCell ref="N172:N173"/>
    <mergeCell ref="O172:O173"/>
    <mergeCell ref="P172:P173"/>
    <mergeCell ref="Q172:Q17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dimension ref="A2:Z82"/>
  <sheetViews>
    <sheetView topLeftCell="A70" zoomScale="60" zoomScaleNormal="60" workbookViewId="0">
      <selection activeCell="L86" sqref="L86"/>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7109375" customWidth="1"/>
    <col min="10" max="10" width="29.7109375" customWidth="1"/>
    <col min="11" max="11" width="10.7109375" customWidth="1"/>
    <col min="12" max="12" width="14.140625" customWidth="1"/>
    <col min="13" max="16" width="14.7109375" customWidth="1"/>
    <col min="17" max="17" width="16.7109375" customWidth="1"/>
    <col min="18" max="18" width="15.7109375" customWidth="1"/>
    <col min="19" max="34" width="0" hidden="1" customWidth="1"/>
    <col min="217" max="217" width="4.7109375" bestFit="1" customWidth="1"/>
    <col min="218" max="218" width="9.7109375" bestFit="1" customWidth="1"/>
    <col min="219" max="219" width="10" bestFit="1" customWidth="1"/>
    <col min="220" max="220" width="8.85546875" bestFit="1" customWidth="1"/>
    <col min="221" max="221" width="22.85546875" customWidth="1"/>
    <col min="222" max="222" width="59.7109375" bestFit="1" customWidth="1"/>
    <col min="223" max="223" width="57.85546875" bestFit="1" customWidth="1"/>
    <col min="224" max="224" width="35.28515625" bestFit="1" customWidth="1"/>
    <col min="225" max="225" width="28.140625" bestFit="1" customWidth="1"/>
    <col min="226" max="226" width="33.140625" bestFit="1" customWidth="1"/>
    <col min="227" max="227" width="26" bestFit="1" customWidth="1"/>
    <col min="228" max="228" width="19.140625" bestFit="1" customWidth="1"/>
    <col min="229" max="229" width="10.42578125" customWidth="1"/>
    <col min="230" max="230" width="11.85546875" customWidth="1"/>
    <col min="231" max="231" width="14.7109375" customWidth="1"/>
    <col min="232" max="232" width="9" bestFit="1" customWidth="1"/>
    <col min="473" max="473" width="4.7109375" bestFit="1" customWidth="1"/>
    <col min="474" max="474" width="9.7109375" bestFit="1" customWidth="1"/>
    <col min="475" max="475" width="10" bestFit="1" customWidth="1"/>
    <col min="476" max="476" width="8.85546875" bestFit="1" customWidth="1"/>
    <col min="477" max="477" width="22.85546875" customWidth="1"/>
    <col min="478" max="478" width="59.7109375" bestFit="1" customWidth="1"/>
    <col min="479" max="479" width="57.85546875" bestFit="1" customWidth="1"/>
    <col min="480" max="480" width="35.28515625" bestFit="1" customWidth="1"/>
    <col min="481" max="481" width="28.140625" bestFit="1" customWidth="1"/>
    <col min="482" max="482" width="33.140625" bestFit="1" customWidth="1"/>
    <col min="483" max="483" width="26" bestFit="1" customWidth="1"/>
    <col min="484" max="484" width="19.140625" bestFit="1" customWidth="1"/>
    <col min="485" max="485" width="10.42578125" customWidth="1"/>
    <col min="486" max="486" width="11.85546875" customWidth="1"/>
    <col min="487" max="487" width="14.7109375" customWidth="1"/>
    <col min="488" max="488" width="9" bestFit="1" customWidth="1"/>
    <col min="729" max="729" width="4.7109375" bestFit="1" customWidth="1"/>
    <col min="730" max="730" width="9.7109375" bestFit="1" customWidth="1"/>
    <col min="731" max="731" width="10" bestFit="1" customWidth="1"/>
    <col min="732" max="732" width="8.85546875" bestFit="1" customWidth="1"/>
    <col min="733" max="733" width="22.85546875" customWidth="1"/>
    <col min="734" max="734" width="59.7109375" bestFit="1" customWidth="1"/>
    <col min="735" max="735" width="57.85546875" bestFit="1" customWidth="1"/>
    <col min="736" max="736" width="35.28515625" bestFit="1" customWidth="1"/>
    <col min="737" max="737" width="28.140625" bestFit="1" customWidth="1"/>
    <col min="738" max="738" width="33.140625" bestFit="1" customWidth="1"/>
    <col min="739" max="739" width="26" bestFit="1" customWidth="1"/>
    <col min="740" max="740" width="19.140625" bestFit="1" customWidth="1"/>
    <col min="741" max="741" width="10.42578125" customWidth="1"/>
    <col min="742" max="742" width="11.85546875" customWidth="1"/>
    <col min="743" max="743" width="14.7109375" customWidth="1"/>
    <col min="744" max="744" width="9" bestFit="1" customWidth="1"/>
    <col min="985" max="985" width="4.7109375" bestFit="1" customWidth="1"/>
    <col min="986" max="986" width="9.7109375" bestFit="1" customWidth="1"/>
    <col min="987" max="987" width="10" bestFit="1" customWidth="1"/>
    <col min="988" max="988" width="8.85546875" bestFit="1" customWidth="1"/>
    <col min="989" max="989" width="22.85546875" customWidth="1"/>
    <col min="990" max="990" width="59.7109375" bestFit="1" customWidth="1"/>
    <col min="991" max="991" width="57.85546875" bestFit="1" customWidth="1"/>
    <col min="992" max="992" width="35.28515625" bestFit="1" customWidth="1"/>
    <col min="993" max="993" width="28.140625" bestFit="1" customWidth="1"/>
    <col min="994" max="994" width="33.140625" bestFit="1" customWidth="1"/>
    <col min="995" max="995" width="26" bestFit="1" customWidth="1"/>
    <col min="996" max="996" width="19.140625" bestFit="1" customWidth="1"/>
    <col min="997" max="997" width="10.42578125" customWidth="1"/>
    <col min="998" max="998" width="11.85546875" customWidth="1"/>
    <col min="999" max="999" width="14.7109375" customWidth="1"/>
    <col min="1000" max="1000" width="9" bestFit="1" customWidth="1"/>
    <col min="1241" max="1241" width="4.7109375" bestFit="1" customWidth="1"/>
    <col min="1242" max="1242" width="9.7109375" bestFit="1" customWidth="1"/>
    <col min="1243" max="1243" width="10" bestFit="1" customWidth="1"/>
    <col min="1244" max="1244" width="8.85546875" bestFit="1" customWidth="1"/>
    <col min="1245" max="1245" width="22.85546875" customWidth="1"/>
    <col min="1246" max="1246" width="59.7109375" bestFit="1" customWidth="1"/>
    <col min="1247" max="1247" width="57.85546875" bestFit="1" customWidth="1"/>
    <col min="1248" max="1248" width="35.28515625" bestFit="1" customWidth="1"/>
    <col min="1249" max="1249" width="28.140625" bestFit="1" customWidth="1"/>
    <col min="1250" max="1250" width="33.140625" bestFit="1" customWidth="1"/>
    <col min="1251" max="1251" width="26" bestFit="1" customWidth="1"/>
    <col min="1252" max="1252" width="19.140625" bestFit="1" customWidth="1"/>
    <col min="1253" max="1253" width="10.42578125" customWidth="1"/>
    <col min="1254" max="1254" width="11.85546875" customWidth="1"/>
    <col min="1255" max="1255" width="14.7109375" customWidth="1"/>
    <col min="1256" max="1256" width="9" bestFit="1" customWidth="1"/>
    <col min="1497" max="1497" width="4.7109375" bestFit="1" customWidth="1"/>
    <col min="1498" max="1498" width="9.7109375" bestFit="1" customWidth="1"/>
    <col min="1499" max="1499" width="10" bestFit="1" customWidth="1"/>
    <col min="1500" max="1500" width="8.85546875" bestFit="1" customWidth="1"/>
    <col min="1501" max="1501" width="22.85546875" customWidth="1"/>
    <col min="1502" max="1502" width="59.7109375" bestFit="1" customWidth="1"/>
    <col min="1503" max="1503" width="57.85546875" bestFit="1" customWidth="1"/>
    <col min="1504" max="1504" width="35.28515625" bestFit="1" customWidth="1"/>
    <col min="1505" max="1505" width="28.140625" bestFit="1" customWidth="1"/>
    <col min="1506" max="1506" width="33.140625" bestFit="1" customWidth="1"/>
    <col min="1507" max="1507" width="26" bestFit="1" customWidth="1"/>
    <col min="1508" max="1508" width="19.140625" bestFit="1" customWidth="1"/>
    <col min="1509" max="1509" width="10.42578125" customWidth="1"/>
    <col min="1510" max="1510" width="11.85546875" customWidth="1"/>
    <col min="1511" max="1511" width="14.7109375" customWidth="1"/>
    <col min="1512" max="1512" width="9" bestFit="1" customWidth="1"/>
    <col min="1753" max="1753" width="4.7109375" bestFit="1" customWidth="1"/>
    <col min="1754" max="1754" width="9.7109375" bestFit="1" customWidth="1"/>
    <col min="1755" max="1755" width="10" bestFit="1" customWidth="1"/>
    <col min="1756" max="1756" width="8.85546875" bestFit="1" customWidth="1"/>
    <col min="1757" max="1757" width="22.85546875" customWidth="1"/>
    <col min="1758" max="1758" width="59.7109375" bestFit="1" customWidth="1"/>
    <col min="1759" max="1759" width="57.85546875" bestFit="1" customWidth="1"/>
    <col min="1760" max="1760" width="35.28515625" bestFit="1" customWidth="1"/>
    <col min="1761" max="1761" width="28.140625" bestFit="1" customWidth="1"/>
    <col min="1762" max="1762" width="33.140625" bestFit="1" customWidth="1"/>
    <col min="1763" max="1763" width="26" bestFit="1" customWidth="1"/>
    <col min="1764" max="1764" width="19.140625" bestFit="1" customWidth="1"/>
    <col min="1765" max="1765" width="10.42578125" customWidth="1"/>
    <col min="1766" max="1766" width="11.85546875" customWidth="1"/>
    <col min="1767" max="1767" width="14.7109375" customWidth="1"/>
    <col min="1768" max="1768" width="9" bestFit="1" customWidth="1"/>
    <col min="2009" max="2009" width="4.7109375" bestFit="1" customWidth="1"/>
    <col min="2010" max="2010" width="9.7109375" bestFit="1" customWidth="1"/>
    <col min="2011" max="2011" width="10" bestFit="1" customWidth="1"/>
    <col min="2012" max="2012" width="8.85546875" bestFit="1" customWidth="1"/>
    <col min="2013" max="2013" width="22.85546875" customWidth="1"/>
    <col min="2014" max="2014" width="59.7109375" bestFit="1" customWidth="1"/>
    <col min="2015" max="2015" width="57.85546875" bestFit="1" customWidth="1"/>
    <col min="2016" max="2016" width="35.28515625" bestFit="1" customWidth="1"/>
    <col min="2017" max="2017" width="28.140625" bestFit="1" customWidth="1"/>
    <col min="2018" max="2018" width="33.140625" bestFit="1" customWidth="1"/>
    <col min="2019" max="2019" width="26" bestFit="1" customWidth="1"/>
    <col min="2020" max="2020" width="19.140625" bestFit="1" customWidth="1"/>
    <col min="2021" max="2021" width="10.42578125" customWidth="1"/>
    <col min="2022" max="2022" width="11.85546875" customWidth="1"/>
    <col min="2023" max="2023" width="14.7109375" customWidth="1"/>
    <col min="2024" max="2024" width="9" bestFit="1" customWidth="1"/>
    <col min="2265" max="2265" width="4.7109375" bestFit="1" customWidth="1"/>
    <col min="2266" max="2266" width="9.7109375" bestFit="1" customWidth="1"/>
    <col min="2267" max="2267" width="10" bestFit="1" customWidth="1"/>
    <col min="2268" max="2268" width="8.85546875" bestFit="1" customWidth="1"/>
    <col min="2269" max="2269" width="22.85546875" customWidth="1"/>
    <col min="2270" max="2270" width="59.7109375" bestFit="1" customWidth="1"/>
    <col min="2271" max="2271" width="57.85546875" bestFit="1" customWidth="1"/>
    <col min="2272" max="2272" width="35.28515625" bestFit="1" customWidth="1"/>
    <col min="2273" max="2273" width="28.140625" bestFit="1" customWidth="1"/>
    <col min="2274" max="2274" width="33.140625" bestFit="1" customWidth="1"/>
    <col min="2275" max="2275" width="26" bestFit="1" customWidth="1"/>
    <col min="2276" max="2276" width="19.140625" bestFit="1" customWidth="1"/>
    <col min="2277" max="2277" width="10.42578125" customWidth="1"/>
    <col min="2278" max="2278" width="11.85546875" customWidth="1"/>
    <col min="2279" max="2279" width="14.7109375" customWidth="1"/>
    <col min="2280" max="2280" width="9" bestFit="1" customWidth="1"/>
    <col min="2521" max="2521" width="4.7109375" bestFit="1" customWidth="1"/>
    <col min="2522" max="2522" width="9.7109375" bestFit="1" customWidth="1"/>
    <col min="2523" max="2523" width="10" bestFit="1" customWidth="1"/>
    <col min="2524" max="2524" width="8.85546875" bestFit="1" customWidth="1"/>
    <col min="2525" max="2525" width="22.85546875" customWidth="1"/>
    <col min="2526" max="2526" width="59.7109375" bestFit="1" customWidth="1"/>
    <col min="2527" max="2527" width="57.85546875" bestFit="1" customWidth="1"/>
    <col min="2528" max="2528" width="35.28515625" bestFit="1" customWidth="1"/>
    <col min="2529" max="2529" width="28.140625" bestFit="1" customWidth="1"/>
    <col min="2530" max="2530" width="33.140625" bestFit="1" customWidth="1"/>
    <col min="2531" max="2531" width="26" bestFit="1" customWidth="1"/>
    <col min="2532" max="2532" width="19.140625" bestFit="1" customWidth="1"/>
    <col min="2533" max="2533" width="10.42578125" customWidth="1"/>
    <col min="2534" max="2534" width="11.85546875" customWidth="1"/>
    <col min="2535" max="2535" width="14.7109375" customWidth="1"/>
    <col min="2536" max="2536" width="9" bestFit="1" customWidth="1"/>
    <col min="2777" max="2777" width="4.7109375" bestFit="1" customWidth="1"/>
    <col min="2778" max="2778" width="9.7109375" bestFit="1" customWidth="1"/>
    <col min="2779" max="2779" width="10" bestFit="1" customWidth="1"/>
    <col min="2780" max="2780" width="8.85546875" bestFit="1" customWidth="1"/>
    <col min="2781" max="2781" width="22.85546875" customWidth="1"/>
    <col min="2782" max="2782" width="59.7109375" bestFit="1" customWidth="1"/>
    <col min="2783" max="2783" width="57.85546875" bestFit="1" customWidth="1"/>
    <col min="2784" max="2784" width="35.28515625" bestFit="1" customWidth="1"/>
    <col min="2785" max="2785" width="28.140625" bestFit="1" customWidth="1"/>
    <col min="2786" max="2786" width="33.140625" bestFit="1" customWidth="1"/>
    <col min="2787" max="2787" width="26" bestFit="1" customWidth="1"/>
    <col min="2788" max="2788" width="19.140625" bestFit="1" customWidth="1"/>
    <col min="2789" max="2789" width="10.42578125" customWidth="1"/>
    <col min="2790" max="2790" width="11.85546875" customWidth="1"/>
    <col min="2791" max="2791" width="14.7109375" customWidth="1"/>
    <col min="2792" max="2792" width="9" bestFit="1" customWidth="1"/>
    <col min="3033" max="3033" width="4.7109375" bestFit="1" customWidth="1"/>
    <col min="3034" max="3034" width="9.7109375" bestFit="1" customWidth="1"/>
    <col min="3035" max="3035" width="10" bestFit="1" customWidth="1"/>
    <col min="3036" max="3036" width="8.85546875" bestFit="1" customWidth="1"/>
    <col min="3037" max="3037" width="22.85546875" customWidth="1"/>
    <col min="3038" max="3038" width="59.7109375" bestFit="1" customWidth="1"/>
    <col min="3039" max="3039" width="57.85546875" bestFit="1" customWidth="1"/>
    <col min="3040" max="3040" width="35.28515625" bestFit="1" customWidth="1"/>
    <col min="3041" max="3041" width="28.140625" bestFit="1" customWidth="1"/>
    <col min="3042" max="3042" width="33.140625" bestFit="1" customWidth="1"/>
    <col min="3043" max="3043" width="26" bestFit="1" customWidth="1"/>
    <col min="3044" max="3044" width="19.140625" bestFit="1" customWidth="1"/>
    <col min="3045" max="3045" width="10.42578125" customWidth="1"/>
    <col min="3046" max="3046" width="11.85546875" customWidth="1"/>
    <col min="3047" max="3047" width="14.7109375" customWidth="1"/>
    <col min="3048" max="3048" width="9" bestFit="1" customWidth="1"/>
    <col min="3289" max="3289" width="4.7109375" bestFit="1" customWidth="1"/>
    <col min="3290" max="3290" width="9.7109375" bestFit="1" customWidth="1"/>
    <col min="3291" max="3291" width="10" bestFit="1" customWidth="1"/>
    <col min="3292" max="3292" width="8.85546875" bestFit="1" customWidth="1"/>
    <col min="3293" max="3293" width="22.85546875" customWidth="1"/>
    <col min="3294" max="3294" width="59.7109375" bestFit="1" customWidth="1"/>
    <col min="3295" max="3295" width="57.85546875" bestFit="1" customWidth="1"/>
    <col min="3296" max="3296" width="35.28515625" bestFit="1" customWidth="1"/>
    <col min="3297" max="3297" width="28.140625" bestFit="1" customWidth="1"/>
    <col min="3298" max="3298" width="33.140625" bestFit="1" customWidth="1"/>
    <col min="3299" max="3299" width="26" bestFit="1" customWidth="1"/>
    <col min="3300" max="3300" width="19.140625" bestFit="1" customWidth="1"/>
    <col min="3301" max="3301" width="10.42578125" customWidth="1"/>
    <col min="3302" max="3302" width="11.85546875" customWidth="1"/>
    <col min="3303" max="3303" width="14.7109375" customWidth="1"/>
    <col min="3304" max="3304" width="9" bestFit="1" customWidth="1"/>
    <col min="3545" max="3545" width="4.7109375" bestFit="1" customWidth="1"/>
    <col min="3546" max="3546" width="9.7109375" bestFit="1" customWidth="1"/>
    <col min="3547" max="3547" width="10" bestFit="1" customWidth="1"/>
    <col min="3548" max="3548" width="8.85546875" bestFit="1" customWidth="1"/>
    <col min="3549" max="3549" width="22.85546875" customWidth="1"/>
    <col min="3550" max="3550" width="59.7109375" bestFit="1" customWidth="1"/>
    <col min="3551" max="3551" width="57.85546875" bestFit="1" customWidth="1"/>
    <col min="3552" max="3552" width="35.28515625" bestFit="1" customWidth="1"/>
    <col min="3553" max="3553" width="28.140625" bestFit="1" customWidth="1"/>
    <col min="3554" max="3554" width="33.140625" bestFit="1" customWidth="1"/>
    <col min="3555" max="3555" width="26" bestFit="1" customWidth="1"/>
    <col min="3556" max="3556" width="19.140625" bestFit="1" customWidth="1"/>
    <col min="3557" max="3557" width="10.42578125" customWidth="1"/>
    <col min="3558" max="3558" width="11.85546875" customWidth="1"/>
    <col min="3559" max="3559" width="14.7109375" customWidth="1"/>
    <col min="3560" max="3560" width="9" bestFit="1" customWidth="1"/>
    <col min="3801" max="3801" width="4.7109375" bestFit="1" customWidth="1"/>
    <col min="3802" max="3802" width="9.7109375" bestFit="1" customWidth="1"/>
    <col min="3803" max="3803" width="10" bestFit="1" customWidth="1"/>
    <col min="3804" max="3804" width="8.85546875" bestFit="1" customWidth="1"/>
    <col min="3805" max="3805" width="22.85546875" customWidth="1"/>
    <col min="3806" max="3806" width="59.7109375" bestFit="1" customWidth="1"/>
    <col min="3807" max="3807" width="57.85546875" bestFit="1" customWidth="1"/>
    <col min="3808" max="3808" width="35.28515625" bestFit="1" customWidth="1"/>
    <col min="3809" max="3809" width="28.140625" bestFit="1" customWidth="1"/>
    <col min="3810" max="3810" width="33.140625" bestFit="1" customWidth="1"/>
    <col min="3811" max="3811" width="26" bestFit="1" customWidth="1"/>
    <col min="3812" max="3812" width="19.140625" bestFit="1" customWidth="1"/>
    <col min="3813" max="3813" width="10.42578125" customWidth="1"/>
    <col min="3814" max="3814" width="11.85546875" customWidth="1"/>
    <col min="3815" max="3815" width="14.7109375" customWidth="1"/>
    <col min="3816" max="3816" width="9" bestFit="1" customWidth="1"/>
    <col min="4057" max="4057" width="4.7109375" bestFit="1" customWidth="1"/>
    <col min="4058" max="4058" width="9.7109375" bestFit="1" customWidth="1"/>
    <col min="4059" max="4059" width="10" bestFit="1" customWidth="1"/>
    <col min="4060" max="4060" width="8.85546875" bestFit="1" customWidth="1"/>
    <col min="4061" max="4061" width="22.85546875" customWidth="1"/>
    <col min="4062" max="4062" width="59.7109375" bestFit="1" customWidth="1"/>
    <col min="4063" max="4063" width="57.85546875" bestFit="1" customWidth="1"/>
    <col min="4064" max="4064" width="35.28515625" bestFit="1" customWidth="1"/>
    <col min="4065" max="4065" width="28.140625" bestFit="1" customWidth="1"/>
    <col min="4066" max="4066" width="33.140625" bestFit="1" customWidth="1"/>
    <col min="4067" max="4067" width="26" bestFit="1" customWidth="1"/>
    <col min="4068" max="4068" width="19.140625" bestFit="1" customWidth="1"/>
    <col min="4069" max="4069" width="10.42578125" customWidth="1"/>
    <col min="4070" max="4070" width="11.85546875" customWidth="1"/>
    <col min="4071" max="4071" width="14.7109375" customWidth="1"/>
    <col min="4072" max="4072" width="9" bestFit="1" customWidth="1"/>
    <col min="4313" max="4313" width="4.7109375" bestFit="1" customWidth="1"/>
    <col min="4314" max="4314" width="9.7109375" bestFit="1" customWidth="1"/>
    <col min="4315" max="4315" width="10" bestFit="1" customWidth="1"/>
    <col min="4316" max="4316" width="8.85546875" bestFit="1" customWidth="1"/>
    <col min="4317" max="4317" width="22.85546875" customWidth="1"/>
    <col min="4318" max="4318" width="59.7109375" bestFit="1" customWidth="1"/>
    <col min="4319" max="4319" width="57.85546875" bestFit="1" customWidth="1"/>
    <col min="4320" max="4320" width="35.28515625" bestFit="1" customWidth="1"/>
    <col min="4321" max="4321" width="28.140625" bestFit="1" customWidth="1"/>
    <col min="4322" max="4322" width="33.140625" bestFit="1" customWidth="1"/>
    <col min="4323" max="4323" width="26" bestFit="1" customWidth="1"/>
    <col min="4324" max="4324" width="19.140625" bestFit="1" customWidth="1"/>
    <col min="4325" max="4325" width="10.42578125" customWidth="1"/>
    <col min="4326" max="4326" width="11.85546875" customWidth="1"/>
    <col min="4327" max="4327" width="14.7109375" customWidth="1"/>
    <col min="4328" max="4328" width="9" bestFit="1" customWidth="1"/>
    <col min="4569" max="4569" width="4.7109375" bestFit="1" customWidth="1"/>
    <col min="4570" max="4570" width="9.7109375" bestFit="1" customWidth="1"/>
    <col min="4571" max="4571" width="10" bestFit="1" customWidth="1"/>
    <col min="4572" max="4572" width="8.85546875" bestFit="1" customWidth="1"/>
    <col min="4573" max="4573" width="22.85546875" customWidth="1"/>
    <col min="4574" max="4574" width="59.7109375" bestFit="1" customWidth="1"/>
    <col min="4575" max="4575" width="57.85546875" bestFit="1" customWidth="1"/>
    <col min="4576" max="4576" width="35.28515625" bestFit="1" customWidth="1"/>
    <col min="4577" max="4577" width="28.140625" bestFit="1" customWidth="1"/>
    <col min="4578" max="4578" width="33.140625" bestFit="1" customWidth="1"/>
    <col min="4579" max="4579" width="26" bestFit="1" customWidth="1"/>
    <col min="4580" max="4580" width="19.140625" bestFit="1" customWidth="1"/>
    <col min="4581" max="4581" width="10.42578125" customWidth="1"/>
    <col min="4582" max="4582" width="11.85546875" customWidth="1"/>
    <col min="4583" max="4583" width="14.7109375" customWidth="1"/>
    <col min="4584" max="4584" width="9" bestFit="1" customWidth="1"/>
    <col min="4825" max="4825" width="4.7109375" bestFit="1" customWidth="1"/>
    <col min="4826" max="4826" width="9.7109375" bestFit="1" customWidth="1"/>
    <col min="4827" max="4827" width="10" bestFit="1" customWidth="1"/>
    <col min="4828" max="4828" width="8.85546875" bestFit="1" customWidth="1"/>
    <col min="4829" max="4829" width="22.85546875" customWidth="1"/>
    <col min="4830" max="4830" width="59.7109375" bestFit="1" customWidth="1"/>
    <col min="4831" max="4831" width="57.85546875" bestFit="1" customWidth="1"/>
    <col min="4832" max="4832" width="35.28515625" bestFit="1" customWidth="1"/>
    <col min="4833" max="4833" width="28.140625" bestFit="1" customWidth="1"/>
    <col min="4834" max="4834" width="33.140625" bestFit="1" customWidth="1"/>
    <col min="4835" max="4835" width="26" bestFit="1" customWidth="1"/>
    <col min="4836" max="4836" width="19.140625" bestFit="1" customWidth="1"/>
    <col min="4837" max="4837" width="10.42578125" customWidth="1"/>
    <col min="4838" max="4838" width="11.85546875" customWidth="1"/>
    <col min="4839" max="4839" width="14.7109375" customWidth="1"/>
    <col min="4840" max="4840" width="9" bestFit="1" customWidth="1"/>
    <col min="5081" max="5081" width="4.7109375" bestFit="1" customWidth="1"/>
    <col min="5082" max="5082" width="9.7109375" bestFit="1" customWidth="1"/>
    <col min="5083" max="5083" width="10" bestFit="1" customWidth="1"/>
    <col min="5084" max="5084" width="8.85546875" bestFit="1" customWidth="1"/>
    <col min="5085" max="5085" width="22.85546875" customWidth="1"/>
    <col min="5086" max="5086" width="59.7109375" bestFit="1" customWidth="1"/>
    <col min="5087" max="5087" width="57.85546875" bestFit="1" customWidth="1"/>
    <col min="5088" max="5088" width="35.28515625" bestFit="1" customWidth="1"/>
    <col min="5089" max="5089" width="28.140625" bestFit="1" customWidth="1"/>
    <col min="5090" max="5090" width="33.140625" bestFit="1" customWidth="1"/>
    <col min="5091" max="5091" width="26" bestFit="1" customWidth="1"/>
    <col min="5092" max="5092" width="19.140625" bestFit="1" customWidth="1"/>
    <col min="5093" max="5093" width="10.42578125" customWidth="1"/>
    <col min="5094" max="5094" width="11.85546875" customWidth="1"/>
    <col min="5095" max="5095" width="14.7109375" customWidth="1"/>
    <col min="5096" max="5096" width="9" bestFit="1" customWidth="1"/>
    <col min="5337" max="5337" width="4.7109375" bestFit="1" customWidth="1"/>
    <col min="5338" max="5338" width="9.7109375" bestFit="1" customWidth="1"/>
    <col min="5339" max="5339" width="10" bestFit="1" customWidth="1"/>
    <col min="5340" max="5340" width="8.85546875" bestFit="1" customWidth="1"/>
    <col min="5341" max="5341" width="22.85546875" customWidth="1"/>
    <col min="5342" max="5342" width="59.7109375" bestFit="1" customWidth="1"/>
    <col min="5343" max="5343" width="57.85546875" bestFit="1" customWidth="1"/>
    <col min="5344" max="5344" width="35.28515625" bestFit="1" customWidth="1"/>
    <col min="5345" max="5345" width="28.140625" bestFit="1" customWidth="1"/>
    <col min="5346" max="5346" width="33.140625" bestFit="1" customWidth="1"/>
    <col min="5347" max="5347" width="26" bestFit="1" customWidth="1"/>
    <col min="5348" max="5348" width="19.140625" bestFit="1" customWidth="1"/>
    <col min="5349" max="5349" width="10.42578125" customWidth="1"/>
    <col min="5350" max="5350" width="11.85546875" customWidth="1"/>
    <col min="5351" max="5351" width="14.7109375" customWidth="1"/>
    <col min="5352" max="5352" width="9" bestFit="1" customWidth="1"/>
    <col min="5593" max="5593" width="4.7109375" bestFit="1" customWidth="1"/>
    <col min="5594" max="5594" width="9.7109375" bestFit="1" customWidth="1"/>
    <col min="5595" max="5595" width="10" bestFit="1" customWidth="1"/>
    <col min="5596" max="5596" width="8.85546875" bestFit="1" customWidth="1"/>
    <col min="5597" max="5597" width="22.85546875" customWidth="1"/>
    <col min="5598" max="5598" width="59.7109375" bestFit="1" customWidth="1"/>
    <col min="5599" max="5599" width="57.85546875" bestFit="1" customWidth="1"/>
    <col min="5600" max="5600" width="35.28515625" bestFit="1" customWidth="1"/>
    <col min="5601" max="5601" width="28.140625" bestFit="1" customWidth="1"/>
    <col min="5602" max="5602" width="33.140625" bestFit="1" customWidth="1"/>
    <col min="5603" max="5603" width="26" bestFit="1" customWidth="1"/>
    <col min="5604" max="5604" width="19.140625" bestFit="1" customWidth="1"/>
    <col min="5605" max="5605" width="10.42578125" customWidth="1"/>
    <col min="5606" max="5606" width="11.85546875" customWidth="1"/>
    <col min="5607" max="5607" width="14.7109375" customWidth="1"/>
    <col min="5608" max="5608" width="9" bestFit="1" customWidth="1"/>
    <col min="5849" max="5849" width="4.7109375" bestFit="1" customWidth="1"/>
    <col min="5850" max="5850" width="9.7109375" bestFit="1" customWidth="1"/>
    <col min="5851" max="5851" width="10" bestFit="1" customWidth="1"/>
    <col min="5852" max="5852" width="8.85546875" bestFit="1" customWidth="1"/>
    <col min="5853" max="5853" width="22.85546875" customWidth="1"/>
    <col min="5854" max="5854" width="59.7109375" bestFit="1" customWidth="1"/>
    <col min="5855" max="5855" width="57.85546875" bestFit="1" customWidth="1"/>
    <col min="5856" max="5856" width="35.28515625" bestFit="1" customWidth="1"/>
    <col min="5857" max="5857" width="28.140625" bestFit="1" customWidth="1"/>
    <col min="5858" max="5858" width="33.140625" bestFit="1" customWidth="1"/>
    <col min="5859" max="5859" width="26" bestFit="1" customWidth="1"/>
    <col min="5860" max="5860" width="19.140625" bestFit="1" customWidth="1"/>
    <col min="5861" max="5861" width="10.42578125" customWidth="1"/>
    <col min="5862" max="5862" width="11.85546875" customWidth="1"/>
    <col min="5863" max="5863" width="14.7109375" customWidth="1"/>
    <col min="5864" max="5864" width="9" bestFit="1" customWidth="1"/>
    <col min="6105" max="6105" width="4.7109375" bestFit="1" customWidth="1"/>
    <col min="6106" max="6106" width="9.7109375" bestFit="1" customWidth="1"/>
    <col min="6107" max="6107" width="10" bestFit="1" customWidth="1"/>
    <col min="6108" max="6108" width="8.85546875" bestFit="1" customWidth="1"/>
    <col min="6109" max="6109" width="22.85546875" customWidth="1"/>
    <col min="6110" max="6110" width="59.7109375" bestFit="1" customWidth="1"/>
    <col min="6111" max="6111" width="57.85546875" bestFit="1" customWidth="1"/>
    <col min="6112" max="6112" width="35.28515625" bestFit="1" customWidth="1"/>
    <col min="6113" max="6113" width="28.140625" bestFit="1" customWidth="1"/>
    <col min="6114" max="6114" width="33.140625" bestFit="1" customWidth="1"/>
    <col min="6115" max="6115" width="26" bestFit="1" customWidth="1"/>
    <col min="6116" max="6116" width="19.140625" bestFit="1" customWidth="1"/>
    <col min="6117" max="6117" width="10.42578125" customWidth="1"/>
    <col min="6118" max="6118" width="11.85546875" customWidth="1"/>
    <col min="6119" max="6119" width="14.7109375" customWidth="1"/>
    <col min="6120" max="6120" width="9" bestFit="1" customWidth="1"/>
    <col min="6361" max="6361" width="4.7109375" bestFit="1" customWidth="1"/>
    <col min="6362" max="6362" width="9.7109375" bestFit="1" customWidth="1"/>
    <col min="6363" max="6363" width="10" bestFit="1" customWidth="1"/>
    <col min="6364" max="6364" width="8.85546875" bestFit="1" customWidth="1"/>
    <col min="6365" max="6365" width="22.85546875" customWidth="1"/>
    <col min="6366" max="6366" width="59.7109375" bestFit="1" customWidth="1"/>
    <col min="6367" max="6367" width="57.85546875" bestFit="1" customWidth="1"/>
    <col min="6368" max="6368" width="35.28515625" bestFit="1" customWidth="1"/>
    <col min="6369" max="6369" width="28.140625" bestFit="1" customWidth="1"/>
    <col min="6370" max="6370" width="33.140625" bestFit="1" customWidth="1"/>
    <col min="6371" max="6371" width="26" bestFit="1" customWidth="1"/>
    <col min="6372" max="6372" width="19.140625" bestFit="1" customWidth="1"/>
    <col min="6373" max="6373" width="10.42578125" customWidth="1"/>
    <col min="6374" max="6374" width="11.85546875" customWidth="1"/>
    <col min="6375" max="6375" width="14.7109375" customWidth="1"/>
    <col min="6376" max="6376" width="9" bestFit="1" customWidth="1"/>
    <col min="6617" max="6617" width="4.7109375" bestFit="1" customWidth="1"/>
    <col min="6618" max="6618" width="9.7109375" bestFit="1" customWidth="1"/>
    <col min="6619" max="6619" width="10" bestFit="1" customWidth="1"/>
    <col min="6620" max="6620" width="8.85546875" bestFit="1" customWidth="1"/>
    <col min="6621" max="6621" width="22.85546875" customWidth="1"/>
    <col min="6622" max="6622" width="59.7109375" bestFit="1" customWidth="1"/>
    <col min="6623" max="6623" width="57.85546875" bestFit="1" customWidth="1"/>
    <col min="6624" max="6624" width="35.28515625" bestFit="1" customWidth="1"/>
    <col min="6625" max="6625" width="28.140625" bestFit="1" customWidth="1"/>
    <col min="6626" max="6626" width="33.140625" bestFit="1" customWidth="1"/>
    <col min="6627" max="6627" width="26" bestFit="1" customWidth="1"/>
    <col min="6628" max="6628" width="19.140625" bestFit="1" customWidth="1"/>
    <col min="6629" max="6629" width="10.42578125" customWidth="1"/>
    <col min="6630" max="6630" width="11.85546875" customWidth="1"/>
    <col min="6631" max="6631" width="14.7109375" customWidth="1"/>
    <col min="6632" max="6632" width="9" bestFit="1" customWidth="1"/>
    <col min="6873" max="6873" width="4.7109375" bestFit="1" customWidth="1"/>
    <col min="6874" max="6874" width="9.7109375" bestFit="1" customWidth="1"/>
    <col min="6875" max="6875" width="10" bestFit="1" customWidth="1"/>
    <col min="6876" max="6876" width="8.85546875" bestFit="1" customWidth="1"/>
    <col min="6877" max="6877" width="22.85546875" customWidth="1"/>
    <col min="6878" max="6878" width="59.7109375" bestFit="1" customWidth="1"/>
    <col min="6879" max="6879" width="57.85546875" bestFit="1" customWidth="1"/>
    <col min="6880" max="6880" width="35.28515625" bestFit="1" customWidth="1"/>
    <col min="6881" max="6881" width="28.140625" bestFit="1" customWidth="1"/>
    <col min="6882" max="6882" width="33.140625" bestFit="1" customWidth="1"/>
    <col min="6883" max="6883" width="26" bestFit="1" customWidth="1"/>
    <col min="6884" max="6884" width="19.140625" bestFit="1" customWidth="1"/>
    <col min="6885" max="6885" width="10.42578125" customWidth="1"/>
    <col min="6886" max="6886" width="11.85546875" customWidth="1"/>
    <col min="6887" max="6887" width="14.7109375" customWidth="1"/>
    <col min="6888" max="6888" width="9" bestFit="1" customWidth="1"/>
    <col min="7129" max="7129" width="4.7109375" bestFit="1" customWidth="1"/>
    <col min="7130" max="7130" width="9.7109375" bestFit="1" customWidth="1"/>
    <col min="7131" max="7131" width="10" bestFit="1" customWidth="1"/>
    <col min="7132" max="7132" width="8.85546875" bestFit="1" customWidth="1"/>
    <col min="7133" max="7133" width="22.85546875" customWidth="1"/>
    <col min="7134" max="7134" width="59.7109375" bestFit="1" customWidth="1"/>
    <col min="7135" max="7135" width="57.85546875" bestFit="1" customWidth="1"/>
    <col min="7136" max="7136" width="35.28515625" bestFit="1" customWidth="1"/>
    <col min="7137" max="7137" width="28.140625" bestFit="1" customWidth="1"/>
    <col min="7138" max="7138" width="33.140625" bestFit="1" customWidth="1"/>
    <col min="7139" max="7139" width="26" bestFit="1" customWidth="1"/>
    <col min="7140" max="7140" width="19.140625" bestFit="1" customWidth="1"/>
    <col min="7141" max="7141" width="10.42578125" customWidth="1"/>
    <col min="7142" max="7142" width="11.85546875" customWidth="1"/>
    <col min="7143" max="7143" width="14.7109375" customWidth="1"/>
    <col min="7144" max="7144" width="9" bestFit="1" customWidth="1"/>
    <col min="7385" max="7385" width="4.7109375" bestFit="1" customWidth="1"/>
    <col min="7386" max="7386" width="9.7109375" bestFit="1" customWidth="1"/>
    <col min="7387" max="7387" width="10" bestFit="1" customWidth="1"/>
    <col min="7388" max="7388" width="8.85546875" bestFit="1" customWidth="1"/>
    <col min="7389" max="7389" width="22.85546875" customWidth="1"/>
    <col min="7390" max="7390" width="59.7109375" bestFit="1" customWidth="1"/>
    <col min="7391" max="7391" width="57.85546875" bestFit="1" customWidth="1"/>
    <col min="7392" max="7392" width="35.28515625" bestFit="1" customWidth="1"/>
    <col min="7393" max="7393" width="28.140625" bestFit="1" customWidth="1"/>
    <col min="7394" max="7394" width="33.140625" bestFit="1" customWidth="1"/>
    <col min="7395" max="7395" width="26" bestFit="1" customWidth="1"/>
    <col min="7396" max="7396" width="19.140625" bestFit="1" customWidth="1"/>
    <col min="7397" max="7397" width="10.42578125" customWidth="1"/>
    <col min="7398" max="7398" width="11.85546875" customWidth="1"/>
    <col min="7399" max="7399" width="14.7109375" customWidth="1"/>
    <col min="7400" max="7400" width="9" bestFit="1" customWidth="1"/>
    <col min="7641" max="7641" width="4.7109375" bestFit="1" customWidth="1"/>
    <col min="7642" max="7642" width="9.7109375" bestFit="1" customWidth="1"/>
    <col min="7643" max="7643" width="10" bestFit="1" customWidth="1"/>
    <col min="7644" max="7644" width="8.85546875" bestFit="1" customWidth="1"/>
    <col min="7645" max="7645" width="22.85546875" customWidth="1"/>
    <col min="7646" max="7646" width="59.7109375" bestFit="1" customWidth="1"/>
    <col min="7647" max="7647" width="57.85546875" bestFit="1" customWidth="1"/>
    <col min="7648" max="7648" width="35.28515625" bestFit="1" customWidth="1"/>
    <col min="7649" max="7649" width="28.140625" bestFit="1" customWidth="1"/>
    <col min="7650" max="7650" width="33.140625" bestFit="1" customWidth="1"/>
    <col min="7651" max="7651" width="26" bestFit="1" customWidth="1"/>
    <col min="7652" max="7652" width="19.140625" bestFit="1" customWidth="1"/>
    <col min="7653" max="7653" width="10.42578125" customWidth="1"/>
    <col min="7654" max="7654" width="11.85546875" customWidth="1"/>
    <col min="7655" max="7655" width="14.7109375" customWidth="1"/>
    <col min="7656" max="7656" width="9" bestFit="1" customWidth="1"/>
    <col min="7897" max="7897" width="4.7109375" bestFit="1" customWidth="1"/>
    <col min="7898" max="7898" width="9.7109375" bestFit="1" customWidth="1"/>
    <col min="7899" max="7899" width="10" bestFit="1" customWidth="1"/>
    <col min="7900" max="7900" width="8.85546875" bestFit="1" customWidth="1"/>
    <col min="7901" max="7901" width="22.85546875" customWidth="1"/>
    <col min="7902" max="7902" width="59.7109375" bestFit="1" customWidth="1"/>
    <col min="7903" max="7903" width="57.85546875" bestFit="1" customWidth="1"/>
    <col min="7904" max="7904" width="35.28515625" bestFit="1" customWidth="1"/>
    <col min="7905" max="7905" width="28.140625" bestFit="1" customWidth="1"/>
    <col min="7906" max="7906" width="33.140625" bestFit="1" customWidth="1"/>
    <col min="7907" max="7907" width="26" bestFit="1" customWidth="1"/>
    <col min="7908" max="7908" width="19.140625" bestFit="1" customWidth="1"/>
    <col min="7909" max="7909" width="10.42578125" customWidth="1"/>
    <col min="7910" max="7910" width="11.85546875" customWidth="1"/>
    <col min="7911" max="7911" width="14.7109375" customWidth="1"/>
    <col min="7912" max="7912" width="9" bestFit="1" customWidth="1"/>
    <col min="8153" max="8153" width="4.7109375" bestFit="1" customWidth="1"/>
    <col min="8154" max="8154" width="9.7109375" bestFit="1" customWidth="1"/>
    <col min="8155" max="8155" width="10" bestFit="1" customWidth="1"/>
    <col min="8156" max="8156" width="8.85546875" bestFit="1" customWidth="1"/>
    <col min="8157" max="8157" width="22.85546875" customWidth="1"/>
    <col min="8158" max="8158" width="59.7109375" bestFit="1" customWidth="1"/>
    <col min="8159" max="8159" width="57.85546875" bestFit="1" customWidth="1"/>
    <col min="8160" max="8160" width="35.28515625" bestFit="1" customWidth="1"/>
    <col min="8161" max="8161" width="28.140625" bestFit="1" customWidth="1"/>
    <col min="8162" max="8162" width="33.140625" bestFit="1" customWidth="1"/>
    <col min="8163" max="8163" width="26" bestFit="1" customWidth="1"/>
    <col min="8164" max="8164" width="19.140625" bestFit="1" customWidth="1"/>
    <col min="8165" max="8165" width="10.42578125" customWidth="1"/>
    <col min="8166" max="8166" width="11.85546875" customWidth="1"/>
    <col min="8167" max="8167" width="14.7109375" customWidth="1"/>
    <col min="8168" max="8168" width="9" bestFit="1" customWidth="1"/>
    <col min="8409" max="8409" width="4.7109375" bestFit="1" customWidth="1"/>
    <col min="8410" max="8410" width="9.7109375" bestFit="1" customWidth="1"/>
    <col min="8411" max="8411" width="10" bestFit="1" customWidth="1"/>
    <col min="8412" max="8412" width="8.85546875" bestFit="1" customWidth="1"/>
    <col min="8413" max="8413" width="22.85546875" customWidth="1"/>
    <col min="8414" max="8414" width="59.7109375" bestFit="1" customWidth="1"/>
    <col min="8415" max="8415" width="57.85546875" bestFit="1" customWidth="1"/>
    <col min="8416" max="8416" width="35.28515625" bestFit="1" customWidth="1"/>
    <col min="8417" max="8417" width="28.140625" bestFit="1" customWidth="1"/>
    <col min="8418" max="8418" width="33.140625" bestFit="1" customWidth="1"/>
    <col min="8419" max="8419" width="26" bestFit="1" customWidth="1"/>
    <col min="8420" max="8420" width="19.140625" bestFit="1" customWidth="1"/>
    <col min="8421" max="8421" width="10.42578125" customWidth="1"/>
    <col min="8422" max="8422" width="11.85546875" customWidth="1"/>
    <col min="8423" max="8423" width="14.7109375" customWidth="1"/>
    <col min="8424" max="8424" width="9" bestFit="1" customWidth="1"/>
    <col min="8665" max="8665" width="4.7109375" bestFit="1" customWidth="1"/>
    <col min="8666" max="8666" width="9.7109375" bestFit="1" customWidth="1"/>
    <col min="8667" max="8667" width="10" bestFit="1" customWidth="1"/>
    <col min="8668" max="8668" width="8.85546875" bestFit="1" customWidth="1"/>
    <col min="8669" max="8669" width="22.85546875" customWidth="1"/>
    <col min="8670" max="8670" width="59.7109375" bestFit="1" customWidth="1"/>
    <col min="8671" max="8671" width="57.85546875" bestFit="1" customWidth="1"/>
    <col min="8672" max="8672" width="35.28515625" bestFit="1" customWidth="1"/>
    <col min="8673" max="8673" width="28.140625" bestFit="1" customWidth="1"/>
    <col min="8674" max="8674" width="33.140625" bestFit="1" customWidth="1"/>
    <col min="8675" max="8675" width="26" bestFit="1" customWidth="1"/>
    <col min="8676" max="8676" width="19.140625" bestFit="1" customWidth="1"/>
    <col min="8677" max="8677" width="10.42578125" customWidth="1"/>
    <col min="8678" max="8678" width="11.85546875" customWidth="1"/>
    <col min="8679" max="8679" width="14.7109375" customWidth="1"/>
    <col min="8680" max="8680" width="9" bestFit="1" customWidth="1"/>
    <col min="8921" max="8921" width="4.7109375" bestFit="1" customWidth="1"/>
    <col min="8922" max="8922" width="9.7109375" bestFit="1" customWidth="1"/>
    <col min="8923" max="8923" width="10" bestFit="1" customWidth="1"/>
    <col min="8924" max="8924" width="8.85546875" bestFit="1" customWidth="1"/>
    <col min="8925" max="8925" width="22.85546875" customWidth="1"/>
    <col min="8926" max="8926" width="59.7109375" bestFit="1" customWidth="1"/>
    <col min="8927" max="8927" width="57.85546875" bestFit="1" customWidth="1"/>
    <col min="8928" max="8928" width="35.28515625" bestFit="1" customWidth="1"/>
    <col min="8929" max="8929" width="28.140625" bestFit="1" customWidth="1"/>
    <col min="8930" max="8930" width="33.140625" bestFit="1" customWidth="1"/>
    <col min="8931" max="8931" width="26" bestFit="1" customWidth="1"/>
    <col min="8932" max="8932" width="19.140625" bestFit="1" customWidth="1"/>
    <col min="8933" max="8933" width="10.42578125" customWidth="1"/>
    <col min="8934" max="8934" width="11.85546875" customWidth="1"/>
    <col min="8935" max="8935" width="14.7109375" customWidth="1"/>
    <col min="8936" max="8936" width="9" bestFit="1" customWidth="1"/>
    <col min="9177" max="9177" width="4.7109375" bestFit="1" customWidth="1"/>
    <col min="9178" max="9178" width="9.7109375" bestFit="1" customWidth="1"/>
    <col min="9179" max="9179" width="10" bestFit="1" customWidth="1"/>
    <col min="9180" max="9180" width="8.85546875" bestFit="1" customWidth="1"/>
    <col min="9181" max="9181" width="22.85546875" customWidth="1"/>
    <col min="9182" max="9182" width="59.7109375" bestFit="1" customWidth="1"/>
    <col min="9183" max="9183" width="57.85546875" bestFit="1" customWidth="1"/>
    <col min="9184" max="9184" width="35.28515625" bestFit="1" customWidth="1"/>
    <col min="9185" max="9185" width="28.140625" bestFit="1" customWidth="1"/>
    <col min="9186" max="9186" width="33.140625" bestFit="1" customWidth="1"/>
    <col min="9187" max="9187" width="26" bestFit="1" customWidth="1"/>
    <col min="9188" max="9188" width="19.140625" bestFit="1" customWidth="1"/>
    <col min="9189" max="9189" width="10.42578125" customWidth="1"/>
    <col min="9190" max="9190" width="11.85546875" customWidth="1"/>
    <col min="9191" max="9191" width="14.7109375" customWidth="1"/>
    <col min="9192" max="9192" width="9" bestFit="1" customWidth="1"/>
    <col min="9433" max="9433" width="4.7109375" bestFit="1" customWidth="1"/>
    <col min="9434" max="9434" width="9.7109375" bestFit="1" customWidth="1"/>
    <col min="9435" max="9435" width="10" bestFit="1" customWidth="1"/>
    <col min="9436" max="9436" width="8.85546875" bestFit="1" customWidth="1"/>
    <col min="9437" max="9437" width="22.85546875" customWidth="1"/>
    <col min="9438" max="9438" width="59.7109375" bestFit="1" customWidth="1"/>
    <col min="9439" max="9439" width="57.85546875" bestFit="1" customWidth="1"/>
    <col min="9440" max="9440" width="35.28515625" bestFit="1" customWidth="1"/>
    <col min="9441" max="9441" width="28.140625" bestFit="1" customWidth="1"/>
    <col min="9442" max="9442" width="33.140625" bestFit="1" customWidth="1"/>
    <col min="9443" max="9443" width="26" bestFit="1" customWidth="1"/>
    <col min="9444" max="9444" width="19.140625" bestFit="1" customWidth="1"/>
    <col min="9445" max="9445" width="10.42578125" customWidth="1"/>
    <col min="9446" max="9446" width="11.85546875" customWidth="1"/>
    <col min="9447" max="9447" width="14.7109375" customWidth="1"/>
    <col min="9448" max="9448" width="9" bestFit="1" customWidth="1"/>
    <col min="9689" max="9689" width="4.7109375" bestFit="1" customWidth="1"/>
    <col min="9690" max="9690" width="9.7109375" bestFit="1" customWidth="1"/>
    <col min="9691" max="9691" width="10" bestFit="1" customWidth="1"/>
    <col min="9692" max="9692" width="8.85546875" bestFit="1" customWidth="1"/>
    <col min="9693" max="9693" width="22.85546875" customWidth="1"/>
    <col min="9694" max="9694" width="59.7109375" bestFit="1" customWidth="1"/>
    <col min="9695" max="9695" width="57.85546875" bestFit="1" customWidth="1"/>
    <col min="9696" max="9696" width="35.28515625" bestFit="1" customWidth="1"/>
    <col min="9697" max="9697" width="28.140625" bestFit="1" customWidth="1"/>
    <col min="9698" max="9698" width="33.140625" bestFit="1" customWidth="1"/>
    <col min="9699" max="9699" width="26" bestFit="1" customWidth="1"/>
    <col min="9700" max="9700" width="19.140625" bestFit="1" customWidth="1"/>
    <col min="9701" max="9701" width="10.42578125" customWidth="1"/>
    <col min="9702" max="9702" width="11.85546875" customWidth="1"/>
    <col min="9703" max="9703" width="14.7109375" customWidth="1"/>
    <col min="9704" max="9704" width="9" bestFit="1" customWidth="1"/>
    <col min="9945" max="9945" width="4.7109375" bestFit="1" customWidth="1"/>
    <col min="9946" max="9946" width="9.7109375" bestFit="1" customWidth="1"/>
    <col min="9947" max="9947" width="10" bestFit="1" customWidth="1"/>
    <col min="9948" max="9948" width="8.85546875" bestFit="1" customWidth="1"/>
    <col min="9949" max="9949" width="22.85546875" customWidth="1"/>
    <col min="9950" max="9950" width="59.7109375" bestFit="1" customWidth="1"/>
    <col min="9951" max="9951" width="57.85546875" bestFit="1" customWidth="1"/>
    <col min="9952" max="9952" width="35.28515625" bestFit="1" customWidth="1"/>
    <col min="9953" max="9953" width="28.140625" bestFit="1" customWidth="1"/>
    <col min="9954" max="9954" width="33.140625" bestFit="1" customWidth="1"/>
    <col min="9955" max="9955" width="26" bestFit="1" customWidth="1"/>
    <col min="9956" max="9956" width="19.140625" bestFit="1" customWidth="1"/>
    <col min="9957" max="9957" width="10.42578125" customWidth="1"/>
    <col min="9958" max="9958" width="11.85546875" customWidth="1"/>
    <col min="9959" max="9959" width="14.7109375" customWidth="1"/>
    <col min="9960" max="9960" width="9" bestFit="1" customWidth="1"/>
    <col min="10201" max="10201" width="4.7109375" bestFit="1" customWidth="1"/>
    <col min="10202" max="10202" width="9.7109375" bestFit="1" customWidth="1"/>
    <col min="10203" max="10203" width="10" bestFit="1" customWidth="1"/>
    <col min="10204" max="10204" width="8.85546875" bestFit="1" customWidth="1"/>
    <col min="10205" max="10205" width="22.85546875" customWidth="1"/>
    <col min="10206" max="10206" width="59.7109375" bestFit="1" customWidth="1"/>
    <col min="10207" max="10207" width="57.85546875" bestFit="1" customWidth="1"/>
    <col min="10208" max="10208" width="35.28515625" bestFit="1" customWidth="1"/>
    <col min="10209" max="10209" width="28.140625" bestFit="1" customWidth="1"/>
    <col min="10210" max="10210" width="33.140625" bestFit="1" customWidth="1"/>
    <col min="10211" max="10211" width="26" bestFit="1" customWidth="1"/>
    <col min="10212" max="10212" width="19.140625" bestFit="1" customWidth="1"/>
    <col min="10213" max="10213" width="10.42578125" customWidth="1"/>
    <col min="10214" max="10214" width="11.85546875" customWidth="1"/>
    <col min="10215" max="10215" width="14.7109375" customWidth="1"/>
    <col min="10216" max="10216" width="9" bestFit="1" customWidth="1"/>
    <col min="10457" max="10457" width="4.7109375" bestFit="1" customWidth="1"/>
    <col min="10458" max="10458" width="9.7109375" bestFit="1" customWidth="1"/>
    <col min="10459" max="10459" width="10" bestFit="1" customWidth="1"/>
    <col min="10460" max="10460" width="8.85546875" bestFit="1" customWidth="1"/>
    <col min="10461" max="10461" width="22.85546875" customWidth="1"/>
    <col min="10462" max="10462" width="59.7109375" bestFit="1" customWidth="1"/>
    <col min="10463" max="10463" width="57.85546875" bestFit="1" customWidth="1"/>
    <col min="10464" max="10464" width="35.28515625" bestFit="1" customWidth="1"/>
    <col min="10465" max="10465" width="28.140625" bestFit="1" customWidth="1"/>
    <col min="10466" max="10466" width="33.140625" bestFit="1" customWidth="1"/>
    <col min="10467" max="10467" width="26" bestFit="1" customWidth="1"/>
    <col min="10468" max="10468" width="19.140625" bestFit="1" customWidth="1"/>
    <col min="10469" max="10469" width="10.42578125" customWidth="1"/>
    <col min="10470" max="10470" width="11.85546875" customWidth="1"/>
    <col min="10471" max="10471" width="14.7109375" customWidth="1"/>
    <col min="10472" max="10472" width="9" bestFit="1" customWidth="1"/>
    <col min="10713" max="10713" width="4.7109375" bestFit="1" customWidth="1"/>
    <col min="10714" max="10714" width="9.7109375" bestFit="1" customWidth="1"/>
    <col min="10715" max="10715" width="10" bestFit="1" customWidth="1"/>
    <col min="10716" max="10716" width="8.85546875" bestFit="1" customWidth="1"/>
    <col min="10717" max="10717" width="22.85546875" customWidth="1"/>
    <col min="10718" max="10718" width="59.7109375" bestFit="1" customWidth="1"/>
    <col min="10719" max="10719" width="57.85546875" bestFit="1" customWidth="1"/>
    <col min="10720" max="10720" width="35.28515625" bestFit="1" customWidth="1"/>
    <col min="10721" max="10721" width="28.140625" bestFit="1" customWidth="1"/>
    <col min="10722" max="10722" width="33.140625" bestFit="1" customWidth="1"/>
    <col min="10723" max="10723" width="26" bestFit="1" customWidth="1"/>
    <col min="10724" max="10724" width="19.140625" bestFit="1" customWidth="1"/>
    <col min="10725" max="10725" width="10.42578125" customWidth="1"/>
    <col min="10726" max="10726" width="11.85546875" customWidth="1"/>
    <col min="10727" max="10727" width="14.7109375" customWidth="1"/>
    <col min="10728" max="10728" width="9" bestFit="1" customWidth="1"/>
    <col min="10969" max="10969" width="4.7109375" bestFit="1" customWidth="1"/>
    <col min="10970" max="10970" width="9.7109375" bestFit="1" customWidth="1"/>
    <col min="10971" max="10971" width="10" bestFit="1" customWidth="1"/>
    <col min="10972" max="10972" width="8.85546875" bestFit="1" customWidth="1"/>
    <col min="10973" max="10973" width="22.85546875" customWidth="1"/>
    <col min="10974" max="10974" width="59.7109375" bestFit="1" customWidth="1"/>
    <col min="10975" max="10975" width="57.85546875" bestFit="1" customWidth="1"/>
    <col min="10976" max="10976" width="35.28515625" bestFit="1" customWidth="1"/>
    <col min="10977" max="10977" width="28.140625" bestFit="1" customWidth="1"/>
    <col min="10978" max="10978" width="33.140625" bestFit="1" customWidth="1"/>
    <col min="10979" max="10979" width="26" bestFit="1" customWidth="1"/>
    <col min="10980" max="10980" width="19.140625" bestFit="1" customWidth="1"/>
    <col min="10981" max="10981" width="10.42578125" customWidth="1"/>
    <col min="10982" max="10982" width="11.85546875" customWidth="1"/>
    <col min="10983" max="10983" width="14.7109375" customWidth="1"/>
    <col min="10984" max="10984" width="9" bestFit="1" customWidth="1"/>
    <col min="11225" max="11225" width="4.7109375" bestFit="1" customWidth="1"/>
    <col min="11226" max="11226" width="9.7109375" bestFit="1" customWidth="1"/>
    <col min="11227" max="11227" width="10" bestFit="1" customWidth="1"/>
    <col min="11228" max="11228" width="8.85546875" bestFit="1" customWidth="1"/>
    <col min="11229" max="11229" width="22.85546875" customWidth="1"/>
    <col min="11230" max="11230" width="59.7109375" bestFit="1" customWidth="1"/>
    <col min="11231" max="11231" width="57.85546875" bestFit="1" customWidth="1"/>
    <col min="11232" max="11232" width="35.28515625" bestFit="1" customWidth="1"/>
    <col min="11233" max="11233" width="28.140625" bestFit="1" customWidth="1"/>
    <col min="11234" max="11234" width="33.140625" bestFit="1" customWidth="1"/>
    <col min="11235" max="11235" width="26" bestFit="1" customWidth="1"/>
    <col min="11236" max="11236" width="19.140625" bestFit="1" customWidth="1"/>
    <col min="11237" max="11237" width="10.42578125" customWidth="1"/>
    <col min="11238" max="11238" width="11.85546875" customWidth="1"/>
    <col min="11239" max="11239" width="14.7109375" customWidth="1"/>
    <col min="11240" max="11240" width="9" bestFit="1" customWidth="1"/>
    <col min="11481" max="11481" width="4.7109375" bestFit="1" customWidth="1"/>
    <col min="11482" max="11482" width="9.7109375" bestFit="1" customWidth="1"/>
    <col min="11483" max="11483" width="10" bestFit="1" customWidth="1"/>
    <col min="11484" max="11484" width="8.85546875" bestFit="1" customWidth="1"/>
    <col min="11485" max="11485" width="22.85546875" customWidth="1"/>
    <col min="11486" max="11486" width="59.7109375" bestFit="1" customWidth="1"/>
    <col min="11487" max="11487" width="57.85546875" bestFit="1" customWidth="1"/>
    <col min="11488" max="11488" width="35.28515625" bestFit="1" customWidth="1"/>
    <col min="11489" max="11489" width="28.140625" bestFit="1" customWidth="1"/>
    <col min="11490" max="11490" width="33.140625" bestFit="1" customWidth="1"/>
    <col min="11491" max="11491" width="26" bestFit="1" customWidth="1"/>
    <col min="11492" max="11492" width="19.140625" bestFit="1" customWidth="1"/>
    <col min="11493" max="11493" width="10.42578125" customWidth="1"/>
    <col min="11494" max="11494" width="11.85546875" customWidth="1"/>
    <col min="11495" max="11495" width="14.7109375" customWidth="1"/>
    <col min="11496" max="11496" width="9" bestFit="1" customWidth="1"/>
    <col min="11737" max="11737" width="4.7109375" bestFit="1" customWidth="1"/>
    <col min="11738" max="11738" width="9.7109375" bestFit="1" customWidth="1"/>
    <col min="11739" max="11739" width="10" bestFit="1" customWidth="1"/>
    <col min="11740" max="11740" width="8.85546875" bestFit="1" customWidth="1"/>
    <col min="11741" max="11741" width="22.85546875" customWidth="1"/>
    <col min="11742" max="11742" width="59.7109375" bestFit="1" customWidth="1"/>
    <col min="11743" max="11743" width="57.85546875" bestFit="1" customWidth="1"/>
    <col min="11744" max="11744" width="35.28515625" bestFit="1" customWidth="1"/>
    <col min="11745" max="11745" width="28.140625" bestFit="1" customWidth="1"/>
    <col min="11746" max="11746" width="33.140625" bestFit="1" customWidth="1"/>
    <col min="11747" max="11747" width="26" bestFit="1" customWidth="1"/>
    <col min="11748" max="11748" width="19.140625" bestFit="1" customWidth="1"/>
    <col min="11749" max="11749" width="10.42578125" customWidth="1"/>
    <col min="11750" max="11750" width="11.85546875" customWidth="1"/>
    <col min="11751" max="11751" width="14.7109375" customWidth="1"/>
    <col min="11752" max="11752" width="9" bestFit="1" customWidth="1"/>
    <col min="11993" max="11993" width="4.7109375" bestFit="1" customWidth="1"/>
    <col min="11994" max="11994" width="9.7109375" bestFit="1" customWidth="1"/>
    <col min="11995" max="11995" width="10" bestFit="1" customWidth="1"/>
    <col min="11996" max="11996" width="8.85546875" bestFit="1" customWidth="1"/>
    <col min="11997" max="11997" width="22.85546875" customWidth="1"/>
    <col min="11998" max="11998" width="59.7109375" bestFit="1" customWidth="1"/>
    <col min="11999" max="11999" width="57.85546875" bestFit="1" customWidth="1"/>
    <col min="12000" max="12000" width="35.28515625" bestFit="1" customWidth="1"/>
    <col min="12001" max="12001" width="28.140625" bestFit="1" customWidth="1"/>
    <col min="12002" max="12002" width="33.140625" bestFit="1" customWidth="1"/>
    <col min="12003" max="12003" width="26" bestFit="1" customWidth="1"/>
    <col min="12004" max="12004" width="19.140625" bestFit="1" customWidth="1"/>
    <col min="12005" max="12005" width="10.42578125" customWidth="1"/>
    <col min="12006" max="12006" width="11.85546875" customWidth="1"/>
    <col min="12007" max="12007" width="14.7109375" customWidth="1"/>
    <col min="12008" max="12008" width="9" bestFit="1" customWidth="1"/>
    <col min="12249" max="12249" width="4.7109375" bestFit="1" customWidth="1"/>
    <col min="12250" max="12250" width="9.7109375" bestFit="1" customWidth="1"/>
    <col min="12251" max="12251" width="10" bestFit="1" customWidth="1"/>
    <col min="12252" max="12252" width="8.85546875" bestFit="1" customWidth="1"/>
    <col min="12253" max="12253" width="22.85546875" customWidth="1"/>
    <col min="12254" max="12254" width="59.7109375" bestFit="1" customWidth="1"/>
    <col min="12255" max="12255" width="57.85546875" bestFit="1" customWidth="1"/>
    <col min="12256" max="12256" width="35.28515625" bestFit="1" customWidth="1"/>
    <col min="12257" max="12257" width="28.140625" bestFit="1" customWidth="1"/>
    <col min="12258" max="12258" width="33.140625" bestFit="1" customWidth="1"/>
    <col min="12259" max="12259" width="26" bestFit="1" customWidth="1"/>
    <col min="12260" max="12260" width="19.140625" bestFit="1" customWidth="1"/>
    <col min="12261" max="12261" width="10.42578125" customWidth="1"/>
    <col min="12262" max="12262" width="11.85546875" customWidth="1"/>
    <col min="12263" max="12263" width="14.7109375" customWidth="1"/>
    <col min="12264" max="12264" width="9" bestFit="1" customWidth="1"/>
    <col min="12505" max="12505" width="4.7109375" bestFit="1" customWidth="1"/>
    <col min="12506" max="12506" width="9.7109375" bestFit="1" customWidth="1"/>
    <col min="12507" max="12507" width="10" bestFit="1" customWidth="1"/>
    <col min="12508" max="12508" width="8.85546875" bestFit="1" customWidth="1"/>
    <col min="12509" max="12509" width="22.85546875" customWidth="1"/>
    <col min="12510" max="12510" width="59.7109375" bestFit="1" customWidth="1"/>
    <col min="12511" max="12511" width="57.85546875" bestFit="1" customWidth="1"/>
    <col min="12512" max="12512" width="35.28515625" bestFit="1" customWidth="1"/>
    <col min="12513" max="12513" width="28.140625" bestFit="1" customWidth="1"/>
    <col min="12514" max="12514" width="33.140625" bestFit="1" customWidth="1"/>
    <col min="12515" max="12515" width="26" bestFit="1" customWidth="1"/>
    <col min="12516" max="12516" width="19.140625" bestFit="1" customWidth="1"/>
    <col min="12517" max="12517" width="10.42578125" customWidth="1"/>
    <col min="12518" max="12518" width="11.85546875" customWidth="1"/>
    <col min="12519" max="12519" width="14.7109375" customWidth="1"/>
    <col min="12520" max="12520" width="9" bestFit="1" customWidth="1"/>
    <col min="12761" max="12761" width="4.7109375" bestFit="1" customWidth="1"/>
    <col min="12762" max="12762" width="9.7109375" bestFit="1" customWidth="1"/>
    <col min="12763" max="12763" width="10" bestFit="1" customWidth="1"/>
    <col min="12764" max="12764" width="8.85546875" bestFit="1" customWidth="1"/>
    <col min="12765" max="12765" width="22.85546875" customWidth="1"/>
    <col min="12766" max="12766" width="59.7109375" bestFit="1" customWidth="1"/>
    <col min="12767" max="12767" width="57.85546875" bestFit="1" customWidth="1"/>
    <col min="12768" max="12768" width="35.28515625" bestFit="1" customWidth="1"/>
    <col min="12769" max="12769" width="28.140625" bestFit="1" customWidth="1"/>
    <col min="12770" max="12770" width="33.140625" bestFit="1" customWidth="1"/>
    <col min="12771" max="12771" width="26" bestFit="1" customWidth="1"/>
    <col min="12772" max="12772" width="19.140625" bestFit="1" customWidth="1"/>
    <col min="12773" max="12773" width="10.42578125" customWidth="1"/>
    <col min="12774" max="12774" width="11.85546875" customWidth="1"/>
    <col min="12775" max="12775" width="14.7109375" customWidth="1"/>
    <col min="12776" max="12776" width="9" bestFit="1" customWidth="1"/>
    <col min="13017" max="13017" width="4.7109375" bestFit="1" customWidth="1"/>
    <col min="13018" max="13018" width="9.7109375" bestFit="1" customWidth="1"/>
    <col min="13019" max="13019" width="10" bestFit="1" customWidth="1"/>
    <col min="13020" max="13020" width="8.85546875" bestFit="1" customWidth="1"/>
    <col min="13021" max="13021" width="22.85546875" customWidth="1"/>
    <col min="13022" max="13022" width="59.7109375" bestFit="1" customWidth="1"/>
    <col min="13023" max="13023" width="57.85546875" bestFit="1" customWidth="1"/>
    <col min="13024" max="13024" width="35.28515625" bestFit="1" customWidth="1"/>
    <col min="13025" max="13025" width="28.140625" bestFit="1" customWidth="1"/>
    <col min="13026" max="13026" width="33.140625" bestFit="1" customWidth="1"/>
    <col min="13027" max="13027" width="26" bestFit="1" customWidth="1"/>
    <col min="13028" max="13028" width="19.140625" bestFit="1" customWidth="1"/>
    <col min="13029" max="13029" width="10.42578125" customWidth="1"/>
    <col min="13030" max="13030" width="11.85546875" customWidth="1"/>
    <col min="13031" max="13031" width="14.7109375" customWidth="1"/>
    <col min="13032" max="13032" width="9" bestFit="1" customWidth="1"/>
    <col min="13273" max="13273" width="4.7109375" bestFit="1" customWidth="1"/>
    <col min="13274" max="13274" width="9.7109375" bestFit="1" customWidth="1"/>
    <col min="13275" max="13275" width="10" bestFit="1" customWidth="1"/>
    <col min="13276" max="13276" width="8.85546875" bestFit="1" customWidth="1"/>
    <col min="13277" max="13277" width="22.85546875" customWidth="1"/>
    <col min="13278" max="13278" width="59.7109375" bestFit="1" customWidth="1"/>
    <col min="13279" max="13279" width="57.85546875" bestFit="1" customWidth="1"/>
    <col min="13280" max="13280" width="35.28515625" bestFit="1" customWidth="1"/>
    <col min="13281" max="13281" width="28.140625" bestFit="1" customWidth="1"/>
    <col min="13282" max="13282" width="33.140625" bestFit="1" customWidth="1"/>
    <col min="13283" max="13283" width="26" bestFit="1" customWidth="1"/>
    <col min="13284" max="13284" width="19.140625" bestFit="1" customWidth="1"/>
    <col min="13285" max="13285" width="10.42578125" customWidth="1"/>
    <col min="13286" max="13286" width="11.85546875" customWidth="1"/>
    <col min="13287" max="13287" width="14.7109375" customWidth="1"/>
    <col min="13288" max="13288" width="9" bestFit="1" customWidth="1"/>
    <col min="13529" max="13529" width="4.7109375" bestFit="1" customWidth="1"/>
    <col min="13530" max="13530" width="9.7109375" bestFit="1" customWidth="1"/>
    <col min="13531" max="13531" width="10" bestFit="1" customWidth="1"/>
    <col min="13532" max="13532" width="8.85546875" bestFit="1" customWidth="1"/>
    <col min="13533" max="13533" width="22.85546875" customWidth="1"/>
    <col min="13534" max="13534" width="59.7109375" bestFit="1" customWidth="1"/>
    <col min="13535" max="13535" width="57.85546875" bestFit="1" customWidth="1"/>
    <col min="13536" max="13536" width="35.28515625" bestFit="1" customWidth="1"/>
    <col min="13537" max="13537" width="28.140625" bestFit="1" customWidth="1"/>
    <col min="13538" max="13538" width="33.140625" bestFit="1" customWidth="1"/>
    <col min="13539" max="13539" width="26" bestFit="1" customWidth="1"/>
    <col min="13540" max="13540" width="19.140625" bestFit="1" customWidth="1"/>
    <col min="13541" max="13541" width="10.42578125" customWidth="1"/>
    <col min="13542" max="13542" width="11.85546875" customWidth="1"/>
    <col min="13543" max="13543" width="14.7109375" customWidth="1"/>
    <col min="13544" max="13544" width="9" bestFit="1" customWidth="1"/>
    <col min="13785" max="13785" width="4.7109375" bestFit="1" customWidth="1"/>
    <col min="13786" max="13786" width="9.7109375" bestFit="1" customWidth="1"/>
    <col min="13787" max="13787" width="10" bestFit="1" customWidth="1"/>
    <col min="13788" max="13788" width="8.85546875" bestFit="1" customWidth="1"/>
    <col min="13789" max="13789" width="22.85546875" customWidth="1"/>
    <col min="13790" max="13790" width="59.7109375" bestFit="1" customWidth="1"/>
    <col min="13791" max="13791" width="57.85546875" bestFit="1" customWidth="1"/>
    <col min="13792" max="13792" width="35.28515625" bestFit="1" customWidth="1"/>
    <col min="13793" max="13793" width="28.140625" bestFit="1" customWidth="1"/>
    <col min="13794" max="13794" width="33.140625" bestFit="1" customWidth="1"/>
    <col min="13795" max="13795" width="26" bestFit="1" customWidth="1"/>
    <col min="13796" max="13796" width="19.140625" bestFit="1" customWidth="1"/>
    <col min="13797" max="13797" width="10.42578125" customWidth="1"/>
    <col min="13798" max="13798" width="11.85546875" customWidth="1"/>
    <col min="13799" max="13799" width="14.7109375" customWidth="1"/>
    <col min="13800" max="13800" width="9" bestFit="1" customWidth="1"/>
    <col min="14041" max="14041" width="4.7109375" bestFit="1" customWidth="1"/>
    <col min="14042" max="14042" width="9.7109375" bestFit="1" customWidth="1"/>
    <col min="14043" max="14043" width="10" bestFit="1" customWidth="1"/>
    <col min="14044" max="14044" width="8.85546875" bestFit="1" customWidth="1"/>
    <col min="14045" max="14045" width="22.85546875" customWidth="1"/>
    <col min="14046" max="14046" width="59.7109375" bestFit="1" customWidth="1"/>
    <col min="14047" max="14047" width="57.85546875" bestFit="1" customWidth="1"/>
    <col min="14048" max="14048" width="35.28515625" bestFit="1" customWidth="1"/>
    <col min="14049" max="14049" width="28.140625" bestFit="1" customWidth="1"/>
    <col min="14050" max="14050" width="33.140625" bestFit="1" customWidth="1"/>
    <col min="14051" max="14051" width="26" bestFit="1" customWidth="1"/>
    <col min="14052" max="14052" width="19.140625" bestFit="1" customWidth="1"/>
    <col min="14053" max="14053" width="10.42578125" customWidth="1"/>
    <col min="14054" max="14054" width="11.85546875" customWidth="1"/>
    <col min="14055" max="14055" width="14.7109375" customWidth="1"/>
    <col min="14056" max="14056" width="9" bestFit="1" customWidth="1"/>
    <col min="14297" max="14297" width="4.7109375" bestFit="1" customWidth="1"/>
    <col min="14298" max="14298" width="9.7109375" bestFit="1" customWidth="1"/>
    <col min="14299" max="14299" width="10" bestFit="1" customWidth="1"/>
    <col min="14300" max="14300" width="8.85546875" bestFit="1" customWidth="1"/>
    <col min="14301" max="14301" width="22.85546875" customWidth="1"/>
    <col min="14302" max="14302" width="59.7109375" bestFit="1" customWidth="1"/>
    <col min="14303" max="14303" width="57.85546875" bestFit="1" customWidth="1"/>
    <col min="14304" max="14304" width="35.28515625" bestFit="1" customWidth="1"/>
    <col min="14305" max="14305" width="28.140625" bestFit="1" customWidth="1"/>
    <col min="14306" max="14306" width="33.140625" bestFit="1" customWidth="1"/>
    <col min="14307" max="14307" width="26" bestFit="1" customWidth="1"/>
    <col min="14308" max="14308" width="19.140625" bestFit="1" customWidth="1"/>
    <col min="14309" max="14309" width="10.42578125" customWidth="1"/>
    <col min="14310" max="14310" width="11.85546875" customWidth="1"/>
    <col min="14311" max="14311" width="14.7109375" customWidth="1"/>
    <col min="14312" max="14312" width="9" bestFit="1" customWidth="1"/>
    <col min="14553" max="14553" width="4.7109375" bestFit="1" customWidth="1"/>
    <col min="14554" max="14554" width="9.7109375" bestFit="1" customWidth="1"/>
    <col min="14555" max="14555" width="10" bestFit="1" customWidth="1"/>
    <col min="14556" max="14556" width="8.85546875" bestFit="1" customWidth="1"/>
    <col min="14557" max="14557" width="22.85546875" customWidth="1"/>
    <col min="14558" max="14558" width="59.7109375" bestFit="1" customWidth="1"/>
    <col min="14559" max="14559" width="57.85546875" bestFit="1" customWidth="1"/>
    <col min="14560" max="14560" width="35.28515625" bestFit="1" customWidth="1"/>
    <col min="14561" max="14561" width="28.140625" bestFit="1" customWidth="1"/>
    <col min="14562" max="14562" width="33.140625" bestFit="1" customWidth="1"/>
    <col min="14563" max="14563" width="26" bestFit="1" customWidth="1"/>
    <col min="14564" max="14564" width="19.140625" bestFit="1" customWidth="1"/>
    <col min="14565" max="14565" width="10.42578125" customWidth="1"/>
    <col min="14566" max="14566" width="11.85546875" customWidth="1"/>
    <col min="14567" max="14567" width="14.7109375" customWidth="1"/>
    <col min="14568" max="14568" width="9" bestFit="1" customWidth="1"/>
    <col min="14809" max="14809" width="4.7109375" bestFit="1" customWidth="1"/>
    <col min="14810" max="14810" width="9.7109375" bestFit="1" customWidth="1"/>
    <col min="14811" max="14811" width="10" bestFit="1" customWidth="1"/>
    <col min="14812" max="14812" width="8.85546875" bestFit="1" customWidth="1"/>
    <col min="14813" max="14813" width="22.85546875" customWidth="1"/>
    <col min="14814" max="14814" width="59.7109375" bestFit="1" customWidth="1"/>
    <col min="14815" max="14815" width="57.85546875" bestFit="1" customWidth="1"/>
    <col min="14816" max="14816" width="35.28515625" bestFit="1" customWidth="1"/>
    <col min="14817" max="14817" width="28.140625" bestFit="1" customWidth="1"/>
    <col min="14818" max="14818" width="33.140625" bestFit="1" customWidth="1"/>
    <col min="14819" max="14819" width="26" bestFit="1" customWidth="1"/>
    <col min="14820" max="14820" width="19.140625" bestFit="1" customWidth="1"/>
    <col min="14821" max="14821" width="10.42578125" customWidth="1"/>
    <col min="14822" max="14822" width="11.85546875" customWidth="1"/>
    <col min="14823" max="14823" width="14.7109375" customWidth="1"/>
    <col min="14824" max="14824" width="9" bestFit="1" customWidth="1"/>
    <col min="15065" max="15065" width="4.7109375" bestFit="1" customWidth="1"/>
    <col min="15066" max="15066" width="9.7109375" bestFit="1" customWidth="1"/>
    <col min="15067" max="15067" width="10" bestFit="1" customWidth="1"/>
    <col min="15068" max="15068" width="8.85546875" bestFit="1" customWidth="1"/>
    <col min="15069" max="15069" width="22.85546875" customWidth="1"/>
    <col min="15070" max="15070" width="59.7109375" bestFit="1" customWidth="1"/>
    <col min="15071" max="15071" width="57.85546875" bestFit="1" customWidth="1"/>
    <col min="15072" max="15072" width="35.28515625" bestFit="1" customWidth="1"/>
    <col min="15073" max="15073" width="28.140625" bestFit="1" customWidth="1"/>
    <col min="15074" max="15074" width="33.140625" bestFit="1" customWidth="1"/>
    <col min="15075" max="15075" width="26" bestFit="1" customWidth="1"/>
    <col min="15076" max="15076" width="19.140625" bestFit="1" customWidth="1"/>
    <col min="15077" max="15077" width="10.42578125" customWidth="1"/>
    <col min="15078" max="15078" width="11.85546875" customWidth="1"/>
    <col min="15079" max="15079" width="14.7109375" customWidth="1"/>
    <col min="15080" max="15080" width="9" bestFit="1" customWidth="1"/>
    <col min="15321" max="15321" width="4.7109375" bestFit="1" customWidth="1"/>
    <col min="15322" max="15322" width="9.7109375" bestFit="1" customWidth="1"/>
    <col min="15323" max="15323" width="10" bestFit="1" customWidth="1"/>
    <col min="15324" max="15324" width="8.85546875" bestFit="1" customWidth="1"/>
    <col min="15325" max="15325" width="22.85546875" customWidth="1"/>
    <col min="15326" max="15326" width="59.7109375" bestFit="1" customWidth="1"/>
    <col min="15327" max="15327" width="57.85546875" bestFit="1" customWidth="1"/>
    <col min="15328" max="15328" width="35.28515625" bestFit="1" customWidth="1"/>
    <col min="15329" max="15329" width="28.140625" bestFit="1" customWidth="1"/>
    <col min="15330" max="15330" width="33.140625" bestFit="1" customWidth="1"/>
    <col min="15331" max="15331" width="26" bestFit="1" customWidth="1"/>
    <col min="15332" max="15332" width="19.140625" bestFit="1" customWidth="1"/>
    <col min="15333" max="15333" width="10.42578125" customWidth="1"/>
    <col min="15334" max="15334" width="11.85546875" customWidth="1"/>
    <col min="15335" max="15335" width="14.7109375" customWidth="1"/>
    <col min="15336" max="15336" width="9" bestFit="1" customWidth="1"/>
    <col min="15577" max="15577" width="4.7109375" bestFit="1" customWidth="1"/>
    <col min="15578" max="15578" width="9.7109375" bestFit="1" customWidth="1"/>
    <col min="15579" max="15579" width="10" bestFit="1" customWidth="1"/>
    <col min="15580" max="15580" width="8.85546875" bestFit="1" customWidth="1"/>
    <col min="15581" max="15581" width="22.85546875" customWidth="1"/>
    <col min="15582" max="15582" width="59.7109375" bestFit="1" customWidth="1"/>
    <col min="15583" max="15583" width="57.85546875" bestFit="1" customWidth="1"/>
    <col min="15584" max="15584" width="35.28515625" bestFit="1" customWidth="1"/>
    <col min="15585" max="15585" width="28.140625" bestFit="1" customWidth="1"/>
    <col min="15586" max="15586" width="33.140625" bestFit="1" customWidth="1"/>
    <col min="15587" max="15587" width="26" bestFit="1" customWidth="1"/>
    <col min="15588" max="15588" width="19.140625" bestFit="1" customWidth="1"/>
    <col min="15589" max="15589" width="10.42578125" customWidth="1"/>
    <col min="15590" max="15590" width="11.85546875" customWidth="1"/>
    <col min="15591" max="15591" width="14.7109375" customWidth="1"/>
    <col min="15592" max="15592" width="9" bestFit="1" customWidth="1"/>
    <col min="15833" max="15833" width="4.7109375" bestFit="1" customWidth="1"/>
    <col min="15834" max="15834" width="9.7109375" bestFit="1" customWidth="1"/>
    <col min="15835" max="15835" width="10" bestFit="1" customWidth="1"/>
    <col min="15836" max="15836" width="8.85546875" bestFit="1" customWidth="1"/>
    <col min="15837" max="15837" width="22.85546875" customWidth="1"/>
    <col min="15838" max="15838" width="59.7109375" bestFit="1" customWidth="1"/>
    <col min="15839" max="15839" width="57.85546875" bestFit="1" customWidth="1"/>
    <col min="15840" max="15840" width="35.28515625" bestFit="1" customWidth="1"/>
    <col min="15841" max="15841" width="28.140625" bestFit="1" customWidth="1"/>
    <col min="15842" max="15842" width="33.140625" bestFit="1" customWidth="1"/>
    <col min="15843" max="15843" width="26" bestFit="1" customWidth="1"/>
    <col min="15844" max="15844" width="19.140625" bestFit="1" customWidth="1"/>
    <col min="15845" max="15845" width="10.42578125" customWidth="1"/>
    <col min="15846" max="15846" width="11.85546875" customWidth="1"/>
    <col min="15847" max="15847" width="14.7109375" customWidth="1"/>
    <col min="15848" max="15848" width="9" bestFit="1" customWidth="1"/>
    <col min="16089" max="16089" width="4.7109375" bestFit="1" customWidth="1"/>
    <col min="16090" max="16090" width="9.7109375" bestFit="1" customWidth="1"/>
    <col min="16091" max="16091" width="10" bestFit="1" customWidth="1"/>
    <col min="16092" max="16092" width="8.85546875" bestFit="1" customWidth="1"/>
    <col min="16093" max="16093" width="22.85546875" customWidth="1"/>
    <col min="16094" max="16094" width="59.7109375" bestFit="1" customWidth="1"/>
    <col min="16095" max="16095" width="57.85546875" bestFit="1" customWidth="1"/>
    <col min="16096" max="16096" width="35.28515625" bestFit="1" customWidth="1"/>
    <col min="16097" max="16097" width="28.140625" bestFit="1" customWidth="1"/>
    <col min="16098" max="16098" width="33.140625" bestFit="1" customWidth="1"/>
    <col min="16099" max="16099" width="26" bestFit="1" customWidth="1"/>
    <col min="16100" max="16100" width="19.140625" bestFit="1" customWidth="1"/>
    <col min="16101" max="16101" width="10.42578125" customWidth="1"/>
    <col min="16102" max="16102" width="11.85546875" customWidth="1"/>
    <col min="16103" max="16103" width="14.7109375" customWidth="1"/>
    <col min="16104" max="16104" width="9" bestFit="1" customWidth="1"/>
  </cols>
  <sheetData>
    <row r="2" spans="1:26">
      <c r="A2" s="1" t="s">
        <v>5742</v>
      </c>
    </row>
    <row r="4" spans="1:26" s="107" customFormat="1" ht="65.25" customHeight="1">
      <c r="A4" s="699" t="s">
        <v>0</v>
      </c>
      <c r="B4" s="702" t="s">
        <v>1</v>
      </c>
      <c r="C4" s="702" t="s">
        <v>2</v>
      </c>
      <c r="D4" s="702" t="s">
        <v>3</v>
      </c>
      <c r="E4" s="699" t="s">
        <v>58</v>
      </c>
      <c r="F4" s="699" t="s">
        <v>5</v>
      </c>
      <c r="G4" s="699" t="s">
        <v>6</v>
      </c>
      <c r="H4" s="701" t="s">
        <v>7</v>
      </c>
      <c r="I4" s="701"/>
      <c r="J4" s="699" t="s">
        <v>59</v>
      </c>
      <c r="K4" s="567" t="s">
        <v>619</v>
      </c>
      <c r="L4" s="688"/>
      <c r="M4" s="701" t="s">
        <v>61</v>
      </c>
      <c r="N4" s="701"/>
      <c r="O4" s="701" t="s">
        <v>62</v>
      </c>
      <c r="P4" s="701"/>
      <c r="Q4" s="699" t="s">
        <v>8</v>
      </c>
      <c r="R4" s="702" t="s">
        <v>9</v>
      </c>
      <c r="S4" s="269">
        <f>SUM(S48:S68)</f>
        <v>0</v>
      </c>
      <c r="T4" s="269">
        <f>SUM(T48:T68)</f>
        <v>1420466.8400000003</v>
      </c>
      <c r="U4" s="107" t="s">
        <v>3165</v>
      </c>
      <c r="V4" s="270">
        <v>0</v>
      </c>
      <c r="W4" s="270">
        <v>3585205</v>
      </c>
      <c r="X4" s="264">
        <f>V4-S4</f>
        <v>0</v>
      </c>
      <c r="Y4" s="264">
        <f>W4-T4</f>
        <v>2164738.1599999997</v>
      </c>
      <c r="Z4" s="264">
        <f>SUM(X4:Y4)</f>
        <v>2164738.1599999997</v>
      </c>
    </row>
    <row r="5" spans="1:26" s="107" customFormat="1" ht="24" customHeight="1">
      <c r="A5" s="700"/>
      <c r="B5" s="703"/>
      <c r="C5" s="703"/>
      <c r="D5" s="703"/>
      <c r="E5" s="700"/>
      <c r="F5" s="700"/>
      <c r="G5" s="700"/>
      <c r="H5" s="226" t="s">
        <v>10</v>
      </c>
      <c r="I5" s="226" t="s">
        <v>63</v>
      </c>
      <c r="J5" s="700"/>
      <c r="K5" s="227">
        <v>2016</v>
      </c>
      <c r="L5" s="227">
        <v>2017</v>
      </c>
      <c r="M5" s="227">
        <v>2016</v>
      </c>
      <c r="N5" s="227">
        <v>2017</v>
      </c>
      <c r="O5" s="227">
        <v>2016</v>
      </c>
      <c r="P5" s="227">
        <v>2017</v>
      </c>
      <c r="Q5" s="700"/>
      <c r="R5" s="703"/>
      <c r="S5" s="269">
        <f>SUM(S7:S47)+S69</f>
        <v>2159121.98</v>
      </c>
      <c r="T5" s="269">
        <f>SUM(T7:T47)+T69</f>
        <v>2840548.66</v>
      </c>
      <c r="U5" s="107" t="s">
        <v>3166</v>
      </c>
      <c r="V5" s="270">
        <v>2504121.98</v>
      </c>
      <c r="W5" s="270">
        <v>3500668.1311000003</v>
      </c>
      <c r="X5" s="264">
        <f>V5-S5</f>
        <v>345000</v>
      </c>
      <c r="Y5" s="264">
        <f>W5-T5</f>
        <v>660119.4711000002</v>
      </c>
      <c r="Z5" s="264">
        <f>SUM(X5:Y5)</f>
        <v>1005119.4711000002</v>
      </c>
    </row>
    <row r="6" spans="1:26" s="107" customFormat="1" ht="15.75" customHeight="1">
      <c r="A6" s="225" t="s">
        <v>12</v>
      </c>
      <c r="B6" s="226" t="s">
        <v>13</v>
      </c>
      <c r="C6" s="226" t="s">
        <v>14</v>
      </c>
      <c r="D6" s="226" t="s">
        <v>15</v>
      </c>
      <c r="E6" s="225" t="s">
        <v>16</v>
      </c>
      <c r="F6" s="225" t="s">
        <v>17</v>
      </c>
      <c r="G6" s="225" t="s">
        <v>18</v>
      </c>
      <c r="H6" s="226" t="s">
        <v>19</v>
      </c>
      <c r="I6" s="226" t="s">
        <v>20</v>
      </c>
      <c r="J6" s="225" t="s">
        <v>21</v>
      </c>
      <c r="K6" s="227" t="s">
        <v>22</v>
      </c>
      <c r="L6" s="227" t="s">
        <v>23</v>
      </c>
      <c r="M6" s="227" t="s">
        <v>24</v>
      </c>
      <c r="N6" s="227" t="s">
        <v>25</v>
      </c>
      <c r="O6" s="227" t="s">
        <v>26</v>
      </c>
      <c r="P6" s="227" t="s">
        <v>27</v>
      </c>
      <c r="Q6" s="225" t="s">
        <v>28</v>
      </c>
      <c r="R6" s="226" t="s">
        <v>29</v>
      </c>
      <c r="S6" s="107">
        <v>2016</v>
      </c>
      <c r="T6" s="271">
        <v>2017</v>
      </c>
      <c r="V6" s="264"/>
      <c r="W6" s="264"/>
      <c r="X6" s="264"/>
    </row>
    <row r="7" spans="1:26" s="96" customFormat="1" ht="409.5" customHeight="1">
      <c r="A7" s="126">
        <v>1</v>
      </c>
      <c r="B7" s="126" t="s">
        <v>96</v>
      </c>
      <c r="C7" s="126" t="s">
        <v>655</v>
      </c>
      <c r="D7" s="126">
        <v>11</v>
      </c>
      <c r="E7" s="126" t="s">
        <v>3167</v>
      </c>
      <c r="F7" s="244" t="s">
        <v>3168</v>
      </c>
      <c r="G7" s="268" t="s">
        <v>3169</v>
      </c>
      <c r="H7" s="126" t="s">
        <v>872</v>
      </c>
      <c r="I7" s="210">
        <v>40</v>
      </c>
      <c r="J7" s="245" t="s">
        <v>3170</v>
      </c>
      <c r="L7" s="126" t="s">
        <v>34</v>
      </c>
      <c r="N7" s="246">
        <v>150000</v>
      </c>
      <c r="O7" s="110"/>
      <c r="P7" s="246">
        <v>150000</v>
      </c>
      <c r="Q7" s="247" t="s">
        <v>3171</v>
      </c>
      <c r="R7" s="248" t="s">
        <v>3172</v>
      </c>
      <c r="S7" s="249">
        <f>O7</f>
        <v>0</v>
      </c>
      <c r="T7" s="250">
        <f>P7</f>
        <v>150000</v>
      </c>
      <c r="V7" s="251"/>
      <c r="W7" s="251"/>
      <c r="X7" s="251"/>
    </row>
    <row r="8" spans="1:26" s="96" customFormat="1" ht="409.6" customHeight="1">
      <c r="A8" s="385">
        <v>2</v>
      </c>
      <c r="B8" s="385" t="s">
        <v>3173</v>
      </c>
      <c r="C8" s="385">
        <v>1</v>
      </c>
      <c r="D8" s="385">
        <v>6</v>
      </c>
      <c r="E8" s="383" t="s">
        <v>3174</v>
      </c>
      <c r="F8" s="383" t="s">
        <v>5569</v>
      </c>
      <c r="G8" s="388" t="s">
        <v>3175</v>
      </c>
      <c r="H8" s="439" t="s">
        <v>3176</v>
      </c>
      <c r="I8" s="244" t="s">
        <v>3177</v>
      </c>
      <c r="J8" s="388" t="s">
        <v>5570</v>
      </c>
      <c r="K8" s="383" t="s">
        <v>42</v>
      </c>
      <c r="L8" s="383" t="s">
        <v>31</v>
      </c>
      <c r="M8" s="386">
        <v>141212.20000000001</v>
      </c>
      <c r="N8" s="386">
        <v>674918.16</v>
      </c>
      <c r="O8" s="386">
        <v>141212.20000000001</v>
      </c>
      <c r="P8" s="386">
        <v>674918.16</v>
      </c>
      <c r="Q8" s="383" t="s">
        <v>3171</v>
      </c>
      <c r="R8" s="384" t="s">
        <v>3172</v>
      </c>
      <c r="S8" s="252">
        <f>O8</f>
        <v>141212.20000000001</v>
      </c>
      <c r="T8" s="253">
        <f>P8</f>
        <v>674918.16</v>
      </c>
      <c r="V8" s="251"/>
      <c r="W8" s="251"/>
      <c r="X8" s="251"/>
    </row>
    <row r="9" spans="1:26" s="15" customFormat="1" ht="87.75" customHeight="1">
      <c r="A9" s="693">
        <v>3</v>
      </c>
      <c r="B9" s="693" t="s">
        <v>3173</v>
      </c>
      <c r="C9" s="693" t="s">
        <v>655</v>
      </c>
      <c r="D9" s="693">
        <v>10</v>
      </c>
      <c r="E9" s="696" t="s">
        <v>3178</v>
      </c>
      <c r="F9" s="696" t="s">
        <v>3179</v>
      </c>
      <c r="G9" s="696" t="s">
        <v>3180</v>
      </c>
      <c r="H9" s="126" t="s">
        <v>3181</v>
      </c>
      <c r="I9" s="126">
        <v>1</v>
      </c>
      <c r="J9" s="696" t="s">
        <v>3182</v>
      </c>
      <c r="K9" s="696" t="s">
        <v>31</v>
      </c>
      <c r="L9" s="696" t="s">
        <v>3183</v>
      </c>
      <c r="M9" s="704">
        <v>432511.16</v>
      </c>
      <c r="N9" s="704">
        <v>0</v>
      </c>
      <c r="O9" s="704">
        <v>432511.16</v>
      </c>
      <c r="P9" s="704">
        <v>0</v>
      </c>
      <c r="Q9" s="696" t="s">
        <v>3171</v>
      </c>
      <c r="R9" s="704" t="s">
        <v>3172</v>
      </c>
      <c r="T9" s="254"/>
      <c r="V9" s="41"/>
      <c r="W9" s="41"/>
      <c r="X9" s="41"/>
    </row>
    <row r="10" spans="1:26" s="15" customFormat="1" ht="58.5" customHeight="1">
      <c r="A10" s="694"/>
      <c r="B10" s="694"/>
      <c r="C10" s="694"/>
      <c r="D10" s="694"/>
      <c r="E10" s="697"/>
      <c r="F10" s="697"/>
      <c r="G10" s="697"/>
      <c r="H10" s="126" t="s">
        <v>907</v>
      </c>
      <c r="I10" s="126">
        <v>450</v>
      </c>
      <c r="J10" s="697"/>
      <c r="K10" s="697"/>
      <c r="L10" s="697"/>
      <c r="M10" s="707"/>
      <c r="N10" s="707"/>
      <c r="O10" s="707"/>
      <c r="P10" s="707"/>
      <c r="Q10" s="697"/>
      <c r="R10" s="705"/>
      <c r="T10" s="254"/>
      <c r="V10" s="41"/>
      <c r="W10" s="41"/>
      <c r="X10" s="41"/>
    </row>
    <row r="11" spans="1:26" s="15" customFormat="1" ht="111" customHeight="1">
      <c r="A11" s="694"/>
      <c r="B11" s="694"/>
      <c r="C11" s="694"/>
      <c r="D11" s="694"/>
      <c r="E11" s="697"/>
      <c r="F11" s="697"/>
      <c r="G11" s="697"/>
      <c r="H11" s="126" t="s">
        <v>3184</v>
      </c>
      <c r="I11" s="126">
        <v>10</v>
      </c>
      <c r="J11" s="697"/>
      <c r="K11" s="697"/>
      <c r="L11" s="697"/>
      <c r="M11" s="707"/>
      <c r="N11" s="707"/>
      <c r="O11" s="707"/>
      <c r="P11" s="707"/>
      <c r="Q11" s="697"/>
      <c r="R11" s="705"/>
      <c r="S11" s="41">
        <f>O9</f>
        <v>432511.16</v>
      </c>
      <c r="T11" s="255">
        <f>P9</f>
        <v>0</v>
      </c>
      <c r="V11" s="41"/>
      <c r="W11" s="41"/>
      <c r="X11" s="41"/>
    </row>
    <row r="12" spans="1:26" s="15" customFormat="1" ht="66" customHeight="1">
      <c r="A12" s="694"/>
      <c r="B12" s="694"/>
      <c r="C12" s="694"/>
      <c r="D12" s="694"/>
      <c r="E12" s="697"/>
      <c r="F12" s="697"/>
      <c r="G12" s="697"/>
      <c r="H12" s="126" t="s">
        <v>100</v>
      </c>
      <c r="I12" s="126">
        <v>2</v>
      </c>
      <c r="J12" s="697"/>
      <c r="K12" s="697"/>
      <c r="L12" s="697"/>
      <c r="M12" s="707"/>
      <c r="N12" s="707"/>
      <c r="O12" s="707"/>
      <c r="P12" s="707"/>
      <c r="Q12" s="697"/>
      <c r="R12" s="705"/>
      <c r="T12" s="254"/>
      <c r="V12" s="41"/>
      <c r="W12" s="41"/>
      <c r="X12" s="41"/>
    </row>
    <row r="13" spans="1:26" s="15" customFormat="1" ht="139.5" customHeight="1">
      <c r="A13" s="695"/>
      <c r="B13" s="695"/>
      <c r="C13" s="695"/>
      <c r="D13" s="695"/>
      <c r="E13" s="698"/>
      <c r="F13" s="698"/>
      <c r="G13" s="698"/>
      <c r="H13" s="126" t="s">
        <v>210</v>
      </c>
      <c r="I13" s="126">
        <v>21</v>
      </c>
      <c r="J13" s="698"/>
      <c r="K13" s="698"/>
      <c r="L13" s="698"/>
      <c r="M13" s="708"/>
      <c r="N13" s="708"/>
      <c r="O13" s="708"/>
      <c r="P13" s="708"/>
      <c r="Q13" s="698"/>
      <c r="R13" s="706"/>
      <c r="T13" s="254"/>
      <c r="V13" s="41"/>
      <c r="W13" s="41"/>
      <c r="X13" s="41"/>
    </row>
    <row r="14" spans="1:26" s="15" customFormat="1" ht="174.75" customHeight="1">
      <c r="A14" s="256">
        <v>4</v>
      </c>
      <c r="B14" s="256" t="s">
        <v>3185</v>
      </c>
      <c r="C14" s="256" t="s">
        <v>712</v>
      </c>
      <c r="D14" s="256">
        <v>12</v>
      </c>
      <c r="E14" s="126" t="s">
        <v>3186</v>
      </c>
      <c r="F14" s="126" t="s">
        <v>3187</v>
      </c>
      <c r="G14" s="126" t="s">
        <v>3188</v>
      </c>
      <c r="H14" s="126" t="s">
        <v>274</v>
      </c>
      <c r="I14" s="126">
        <v>2</v>
      </c>
      <c r="J14" s="126" t="s">
        <v>3189</v>
      </c>
      <c r="K14" s="126" t="s">
        <v>31</v>
      </c>
      <c r="L14" s="126" t="s">
        <v>36</v>
      </c>
      <c r="M14" s="257">
        <v>89249.88</v>
      </c>
      <c r="N14" s="257">
        <v>114267</v>
      </c>
      <c r="O14" s="257">
        <v>89249.88</v>
      </c>
      <c r="P14" s="257">
        <v>114267</v>
      </c>
      <c r="Q14" s="126" t="s">
        <v>3171</v>
      </c>
      <c r="R14" s="248" t="s">
        <v>3172</v>
      </c>
      <c r="S14" s="41">
        <f>O14</f>
        <v>89249.88</v>
      </c>
      <c r="T14" s="255">
        <f>P14</f>
        <v>114267</v>
      </c>
      <c r="V14" s="41"/>
      <c r="W14" s="41"/>
      <c r="X14" s="41"/>
    </row>
    <row r="15" spans="1:26" s="332" customFormat="1" ht="78" customHeight="1">
      <c r="A15" s="693">
        <v>5</v>
      </c>
      <c r="B15" s="693" t="s">
        <v>3190</v>
      </c>
      <c r="C15" s="693" t="s">
        <v>1191</v>
      </c>
      <c r="D15" s="693">
        <v>12</v>
      </c>
      <c r="E15" s="696" t="s">
        <v>3191</v>
      </c>
      <c r="F15" s="696" t="s">
        <v>3192</v>
      </c>
      <c r="G15" s="696" t="s">
        <v>5571</v>
      </c>
      <c r="H15" s="126" t="s">
        <v>903</v>
      </c>
      <c r="I15" s="377" t="s">
        <v>3194</v>
      </c>
      <c r="J15" s="696" t="s">
        <v>3193</v>
      </c>
      <c r="K15" s="696" t="s">
        <v>135</v>
      </c>
      <c r="L15" s="696" t="s">
        <v>37</v>
      </c>
      <c r="M15" s="709">
        <v>32169.9</v>
      </c>
      <c r="N15" s="709">
        <v>43809</v>
      </c>
      <c r="O15" s="709">
        <v>32169.9</v>
      </c>
      <c r="P15" s="709">
        <v>43809</v>
      </c>
      <c r="Q15" s="696" t="s">
        <v>3171</v>
      </c>
      <c r="R15" s="704" t="s">
        <v>3172</v>
      </c>
      <c r="T15" s="254"/>
      <c r="V15" s="41"/>
      <c r="W15" s="41"/>
      <c r="X15" s="41"/>
    </row>
    <row r="16" spans="1:26" s="332" customFormat="1" ht="83.25" customHeight="1">
      <c r="A16" s="695"/>
      <c r="B16" s="695"/>
      <c r="C16" s="695"/>
      <c r="D16" s="695"/>
      <c r="E16" s="698"/>
      <c r="F16" s="698"/>
      <c r="G16" s="698"/>
      <c r="H16" s="126" t="s">
        <v>44</v>
      </c>
      <c r="I16" s="126">
        <v>196</v>
      </c>
      <c r="J16" s="698"/>
      <c r="K16" s="698"/>
      <c r="L16" s="698"/>
      <c r="M16" s="708"/>
      <c r="N16" s="708"/>
      <c r="O16" s="708"/>
      <c r="P16" s="708"/>
      <c r="Q16" s="698"/>
      <c r="R16" s="706"/>
      <c r="S16" s="41">
        <f>O15</f>
        <v>32169.9</v>
      </c>
      <c r="T16" s="255">
        <f>P15</f>
        <v>43809</v>
      </c>
      <c r="V16" s="41"/>
      <c r="W16" s="41"/>
      <c r="X16" s="41"/>
    </row>
    <row r="17" spans="1:24" s="332" customFormat="1" ht="57.75" customHeight="1">
      <c r="A17" s="693">
        <v>6</v>
      </c>
      <c r="B17" s="693" t="s">
        <v>3195</v>
      </c>
      <c r="C17" s="693" t="s">
        <v>3196</v>
      </c>
      <c r="D17" s="693">
        <v>4</v>
      </c>
      <c r="E17" s="696" t="s">
        <v>3197</v>
      </c>
      <c r="F17" s="696" t="s">
        <v>3198</v>
      </c>
      <c r="G17" s="696" t="s">
        <v>5572</v>
      </c>
      <c r="H17" s="126" t="s">
        <v>3199</v>
      </c>
      <c r="I17" s="126">
        <v>543</v>
      </c>
      <c r="J17" s="696" t="s">
        <v>3200</v>
      </c>
      <c r="K17" s="696" t="s">
        <v>30</v>
      </c>
      <c r="L17" s="696" t="s">
        <v>31</v>
      </c>
      <c r="M17" s="704">
        <v>1600</v>
      </c>
      <c r="N17" s="709">
        <v>426000</v>
      </c>
      <c r="O17" s="704">
        <v>1600</v>
      </c>
      <c r="P17" s="709">
        <v>426000</v>
      </c>
      <c r="Q17" s="696" t="s">
        <v>3201</v>
      </c>
      <c r="R17" s="704" t="s">
        <v>3172</v>
      </c>
      <c r="T17" s="254"/>
      <c r="V17" s="41"/>
      <c r="W17" s="41"/>
      <c r="X17" s="41"/>
    </row>
    <row r="18" spans="1:24" s="332" customFormat="1" ht="63.75" customHeight="1">
      <c r="A18" s="694"/>
      <c r="B18" s="694"/>
      <c r="C18" s="694"/>
      <c r="D18" s="694"/>
      <c r="E18" s="697"/>
      <c r="F18" s="697"/>
      <c r="G18" s="697"/>
      <c r="H18" s="126" t="s">
        <v>3202</v>
      </c>
      <c r="I18" s="126">
        <v>253</v>
      </c>
      <c r="J18" s="697"/>
      <c r="K18" s="697"/>
      <c r="L18" s="697"/>
      <c r="M18" s="705"/>
      <c r="N18" s="707"/>
      <c r="O18" s="705"/>
      <c r="P18" s="707"/>
      <c r="Q18" s="697"/>
      <c r="R18" s="705"/>
      <c r="T18" s="254"/>
      <c r="V18" s="41"/>
      <c r="W18" s="41"/>
      <c r="X18" s="41"/>
    </row>
    <row r="19" spans="1:24" s="332" customFormat="1" ht="50.25" customHeight="1">
      <c r="A19" s="694"/>
      <c r="B19" s="694"/>
      <c r="C19" s="694"/>
      <c r="D19" s="694"/>
      <c r="E19" s="697"/>
      <c r="F19" s="697"/>
      <c r="G19" s="697"/>
      <c r="H19" s="126" t="s">
        <v>3203</v>
      </c>
      <c r="I19" s="126">
        <v>50</v>
      </c>
      <c r="J19" s="697"/>
      <c r="K19" s="697"/>
      <c r="L19" s="697"/>
      <c r="M19" s="705"/>
      <c r="N19" s="707"/>
      <c r="O19" s="705"/>
      <c r="P19" s="707"/>
      <c r="Q19" s="697"/>
      <c r="R19" s="705"/>
      <c r="T19" s="254"/>
      <c r="V19" s="41"/>
      <c r="W19" s="41"/>
      <c r="X19" s="41"/>
    </row>
    <row r="20" spans="1:24" s="332" customFormat="1" ht="172.5" customHeight="1">
      <c r="A20" s="694"/>
      <c r="B20" s="694"/>
      <c r="C20" s="694"/>
      <c r="D20" s="694"/>
      <c r="E20" s="697"/>
      <c r="F20" s="697"/>
      <c r="G20" s="697"/>
      <c r="H20" s="126" t="s">
        <v>3204</v>
      </c>
      <c r="I20" s="126">
        <v>13</v>
      </c>
      <c r="J20" s="697"/>
      <c r="K20" s="697"/>
      <c r="L20" s="697"/>
      <c r="M20" s="705"/>
      <c r="N20" s="707"/>
      <c r="O20" s="705"/>
      <c r="P20" s="707"/>
      <c r="Q20" s="697"/>
      <c r="R20" s="705"/>
      <c r="S20" s="41">
        <f>O17</f>
        <v>1600</v>
      </c>
      <c r="T20" s="255">
        <f>P17</f>
        <v>426000</v>
      </c>
      <c r="V20" s="41"/>
      <c r="W20" s="41"/>
      <c r="X20" s="41"/>
    </row>
    <row r="21" spans="1:24" s="332" customFormat="1" ht="37.5" customHeight="1">
      <c r="A21" s="695"/>
      <c r="B21" s="695"/>
      <c r="C21" s="695"/>
      <c r="D21" s="695"/>
      <c r="E21" s="698"/>
      <c r="F21" s="698"/>
      <c r="G21" s="698"/>
      <c r="H21" s="126" t="s">
        <v>5573</v>
      </c>
      <c r="I21" s="126">
        <v>40</v>
      </c>
      <c r="J21" s="698"/>
      <c r="K21" s="698"/>
      <c r="L21" s="698"/>
      <c r="M21" s="706"/>
      <c r="N21" s="708"/>
      <c r="O21" s="706"/>
      <c r="P21" s="708"/>
      <c r="Q21" s="698"/>
      <c r="R21" s="706"/>
      <c r="T21" s="254"/>
      <c r="V21" s="41"/>
      <c r="W21" s="41"/>
      <c r="X21" s="41"/>
    </row>
    <row r="22" spans="1:24" s="332" customFormat="1" ht="112.5" customHeight="1">
      <c r="A22" s="389">
        <v>7</v>
      </c>
      <c r="B22" s="389" t="s">
        <v>1197</v>
      </c>
      <c r="C22" s="389" t="s">
        <v>3205</v>
      </c>
      <c r="D22" s="389">
        <v>10</v>
      </c>
      <c r="E22" s="126" t="s">
        <v>5574</v>
      </c>
      <c r="F22" s="126" t="s">
        <v>3206</v>
      </c>
      <c r="G22" s="126" t="s">
        <v>3207</v>
      </c>
      <c r="H22" s="126" t="s">
        <v>3208</v>
      </c>
      <c r="I22" s="126">
        <v>2</v>
      </c>
      <c r="J22" s="126" t="s">
        <v>3209</v>
      </c>
      <c r="K22" s="126" t="s">
        <v>31</v>
      </c>
      <c r="L22" s="126" t="s">
        <v>31</v>
      </c>
      <c r="M22" s="257">
        <v>400000</v>
      </c>
      <c r="N22" s="257">
        <v>240000</v>
      </c>
      <c r="O22" s="257">
        <v>400000</v>
      </c>
      <c r="P22" s="257">
        <v>240000</v>
      </c>
      <c r="Q22" s="126" t="s">
        <v>3210</v>
      </c>
      <c r="R22" s="387" t="s">
        <v>3172</v>
      </c>
      <c r="S22" s="41">
        <f t="shared" ref="S22:T25" si="0">O22</f>
        <v>400000</v>
      </c>
      <c r="T22" s="255">
        <f t="shared" si="0"/>
        <v>240000</v>
      </c>
      <c r="V22" s="41"/>
      <c r="W22" s="41"/>
      <c r="X22" s="41"/>
    </row>
    <row r="23" spans="1:24" s="332" customFormat="1" ht="113.25" customHeight="1">
      <c r="A23" s="389">
        <v>8</v>
      </c>
      <c r="B23" s="389" t="s">
        <v>1197</v>
      </c>
      <c r="C23" s="389" t="s">
        <v>697</v>
      </c>
      <c r="D23" s="389">
        <v>10</v>
      </c>
      <c r="E23" s="126" t="s">
        <v>3211</v>
      </c>
      <c r="F23" s="126" t="s">
        <v>3206</v>
      </c>
      <c r="G23" s="126" t="s">
        <v>3207</v>
      </c>
      <c r="H23" s="126" t="s">
        <v>3208</v>
      </c>
      <c r="I23" s="126">
        <v>2</v>
      </c>
      <c r="J23" s="126" t="s">
        <v>3212</v>
      </c>
      <c r="K23" s="126" t="s">
        <v>31</v>
      </c>
      <c r="L23" s="126" t="s">
        <v>31</v>
      </c>
      <c r="M23" s="257">
        <v>57502.5</v>
      </c>
      <c r="N23" s="257">
        <v>17497.5</v>
      </c>
      <c r="O23" s="257">
        <v>57502.5</v>
      </c>
      <c r="P23" s="257">
        <v>17497.5</v>
      </c>
      <c r="Q23" s="126" t="s">
        <v>3210</v>
      </c>
      <c r="R23" s="387" t="s">
        <v>3172</v>
      </c>
      <c r="S23" s="41">
        <f t="shared" si="0"/>
        <v>57502.5</v>
      </c>
      <c r="T23" s="255">
        <f t="shared" si="0"/>
        <v>17497.5</v>
      </c>
      <c r="V23" s="41"/>
      <c r="W23" s="41"/>
      <c r="X23" s="41"/>
    </row>
    <row r="24" spans="1:24" s="332" customFormat="1" ht="150.75" customHeight="1">
      <c r="A24" s="389">
        <v>9</v>
      </c>
      <c r="B24" s="389" t="s">
        <v>1197</v>
      </c>
      <c r="C24" s="389" t="s">
        <v>697</v>
      </c>
      <c r="D24" s="389">
        <v>10</v>
      </c>
      <c r="E24" s="126" t="s">
        <v>3213</v>
      </c>
      <c r="F24" s="126" t="s">
        <v>3206</v>
      </c>
      <c r="G24" s="126" t="s">
        <v>3207</v>
      </c>
      <c r="H24" s="126" t="s">
        <v>3208</v>
      </c>
      <c r="I24" s="126">
        <v>2</v>
      </c>
      <c r="J24" s="126" t="s">
        <v>3209</v>
      </c>
      <c r="K24" s="126" t="s">
        <v>31</v>
      </c>
      <c r="L24" s="126" t="s">
        <v>31</v>
      </c>
      <c r="M24" s="387">
        <v>261499.4</v>
      </c>
      <c r="N24" s="257">
        <v>395000</v>
      </c>
      <c r="O24" s="387">
        <v>261499.4</v>
      </c>
      <c r="P24" s="257">
        <v>395000</v>
      </c>
      <c r="Q24" s="126" t="s">
        <v>3210</v>
      </c>
      <c r="R24" s="387" t="s">
        <v>3172</v>
      </c>
      <c r="S24" s="41">
        <f t="shared" si="0"/>
        <v>261499.4</v>
      </c>
      <c r="T24" s="255">
        <f t="shared" si="0"/>
        <v>395000</v>
      </c>
      <c r="V24" s="41"/>
      <c r="W24" s="41"/>
      <c r="X24" s="41"/>
    </row>
    <row r="25" spans="1:24" s="89" customFormat="1" ht="117.75" customHeight="1">
      <c r="A25" s="256">
        <v>10</v>
      </c>
      <c r="B25" s="256" t="s">
        <v>1549</v>
      </c>
      <c r="C25" s="256" t="s">
        <v>708</v>
      </c>
      <c r="D25" s="256">
        <v>13</v>
      </c>
      <c r="E25" s="126" t="s">
        <v>3214</v>
      </c>
      <c r="F25" s="126" t="s">
        <v>3215</v>
      </c>
      <c r="G25" s="126" t="s">
        <v>3216</v>
      </c>
      <c r="H25" s="126" t="s">
        <v>3217</v>
      </c>
      <c r="I25" s="126">
        <v>148</v>
      </c>
      <c r="J25" s="126" t="s">
        <v>3218</v>
      </c>
      <c r="K25" s="126" t="s">
        <v>31</v>
      </c>
      <c r="L25" s="126"/>
      <c r="M25" s="257">
        <v>150000</v>
      </c>
      <c r="N25" s="257"/>
      <c r="O25" s="257">
        <v>150000</v>
      </c>
      <c r="P25" s="257"/>
      <c r="Q25" s="126" t="s">
        <v>3210</v>
      </c>
      <c r="R25" s="246" t="s">
        <v>3172</v>
      </c>
      <c r="S25" s="258">
        <f t="shared" si="0"/>
        <v>150000</v>
      </c>
      <c r="T25" s="259">
        <f t="shared" si="0"/>
        <v>0</v>
      </c>
      <c r="V25" s="258"/>
      <c r="W25" s="258"/>
      <c r="X25" s="258"/>
    </row>
    <row r="26" spans="1:24" s="15" customFormat="1" ht="136.5" customHeight="1">
      <c r="A26" s="260">
        <v>11</v>
      </c>
      <c r="B26" s="260" t="s">
        <v>1549</v>
      </c>
      <c r="C26" s="260" t="s">
        <v>708</v>
      </c>
      <c r="D26" s="260">
        <v>13</v>
      </c>
      <c r="E26" s="261" t="s">
        <v>3219</v>
      </c>
      <c r="F26" s="261" t="s">
        <v>3220</v>
      </c>
      <c r="G26" s="261" t="s">
        <v>3216</v>
      </c>
      <c r="H26" s="261" t="s">
        <v>3217</v>
      </c>
      <c r="I26" s="261">
        <v>20</v>
      </c>
      <c r="J26" s="261" t="s">
        <v>3218</v>
      </c>
      <c r="K26" s="261" t="s">
        <v>31</v>
      </c>
      <c r="L26" s="261"/>
      <c r="M26" s="262">
        <v>200000</v>
      </c>
      <c r="N26" s="262"/>
      <c r="O26" s="262">
        <v>200000</v>
      </c>
      <c r="P26" s="262"/>
      <c r="Q26" s="261" t="s">
        <v>3210</v>
      </c>
      <c r="R26" s="263" t="s">
        <v>3172</v>
      </c>
      <c r="S26" s="258">
        <f t="shared" ref="S26:T27" si="1">O26</f>
        <v>200000</v>
      </c>
      <c r="T26" s="259">
        <f t="shared" si="1"/>
        <v>0</v>
      </c>
      <c r="V26" s="41"/>
      <c r="W26" s="41"/>
      <c r="X26" s="41"/>
    </row>
    <row r="27" spans="1:24" s="15" customFormat="1" ht="92.25" customHeight="1">
      <c r="A27" s="256">
        <v>12</v>
      </c>
      <c r="B27" s="256" t="s">
        <v>1549</v>
      </c>
      <c r="C27" s="256" t="s">
        <v>708</v>
      </c>
      <c r="D27" s="256">
        <v>13</v>
      </c>
      <c r="E27" s="126" t="s">
        <v>3221</v>
      </c>
      <c r="F27" s="126" t="s">
        <v>3222</v>
      </c>
      <c r="G27" s="126" t="s">
        <v>3223</v>
      </c>
      <c r="H27" s="126" t="s">
        <v>3224</v>
      </c>
      <c r="I27" s="126">
        <v>4</v>
      </c>
      <c r="J27" s="126" t="s">
        <v>3225</v>
      </c>
      <c r="K27" s="126" t="s">
        <v>31</v>
      </c>
      <c r="L27" s="126"/>
      <c r="M27" s="257">
        <v>100000</v>
      </c>
      <c r="N27" s="257"/>
      <c r="O27" s="257">
        <v>100000</v>
      </c>
      <c r="P27" s="257"/>
      <c r="Q27" s="126" t="s">
        <v>3210</v>
      </c>
      <c r="R27" s="248" t="s">
        <v>3172</v>
      </c>
      <c r="S27" s="258">
        <f t="shared" si="1"/>
        <v>100000</v>
      </c>
      <c r="T27" s="259">
        <f t="shared" si="1"/>
        <v>0</v>
      </c>
      <c r="V27" s="41"/>
      <c r="W27" s="41"/>
      <c r="X27" s="41"/>
    </row>
    <row r="28" spans="1:24" s="332" customFormat="1" ht="234.75" customHeight="1">
      <c r="A28" s="389">
        <v>13</v>
      </c>
      <c r="B28" s="389" t="s">
        <v>3232</v>
      </c>
      <c r="C28" s="389" t="s">
        <v>679</v>
      </c>
      <c r="D28" s="389">
        <v>7</v>
      </c>
      <c r="E28" s="126" t="s">
        <v>3236</v>
      </c>
      <c r="F28" s="126" t="s">
        <v>3237</v>
      </c>
      <c r="G28" s="126" t="s">
        <v>3238</v>
      </c>
      <c r="H28" s="126" t="s">
        <v>3239</v>
      </c>
      <c r="I28" s="126">
        <v>2</v>
      </c>
      <c r="J28" s="126" t="s">
        <v>3240</v>
      </c>
      <c r="K28" s="126"/>
      <c r="L28" s="126" t="s">
        <v>3241</v>
      </c>
      <c r="M28" s="257"/>
      <c r="N28" s="257">
        <v>6500</v>
      </c>
      <c r="O28" s="257"/>
      <c r="P28" s="257">
        <v>6500</v>
      </c>
      <c r="Q28" s="126" t="s">
        <v>3234</v>
      </c>
      <c r="R28" s="387" t="s">
        <v>3172</v>
      </c>
      <c r="S28" s="41">
        <f>O28</f>
        <v>0</v>
      </c>
      <c r="T28" s="255">
        <f>P28</f>
        <v>6500</v>
      </c>
      <c r="V28" s="41"/>
      <c r="W28" s="41"/>
      <c r="X28" s="41"/>
    </row>
    <row r="29" spans="1:24" s="15" customFormat="1" ht="97.5" customHeight="1">
      <c r="A29" s="693">
        <v>14</v>
      </c>
      <c r="B29" s="693" t="s">
        <v>985</v>
      </c>
      <c r="C29" s="693" t="s">
        <v>712</v>
      </c>
      <c r="D29" s="696">
        <v>2</v>
      </c>
      <c r="E29" s="696" t="s">
        <v>3243</v>
      </c>
      <c r="F29" s="696" t="s">
        <v>3244</v>
      </c>
      <c r="G29" s="696" t="s">
        <v>3245</v>
      </c>
      <c r="H29" s="126" t="s">
        <v>3246</v>
      </c>
      <c r="I29" s="126">
        <v>4</v>
      </c>
      <c r="J29" s="696" t="s">
        <v>3247</v>
      </c>
      <c r="K29" s="696" t="s">
        <v>31</v>
      </c>
      <c r="L29" s="696" t="s">
        <v>31</v>
      </c>
      <c r="M29" s="709">
        <v>70000</v>
      </c>
      <c r="N29" s="709">
        <v>63000</v>
      </c>
      <c r="O29" s="709">
        <v>70000</v>
      </c>
      <c r="P29" s="709">
        <v>63000</v>
      </c>
      <c r="Q29" s="696" t="s">
        <v>3234</v>
      </c>
      <c r="R29" s="704" t="s">
        <v>3172</v>
      </c>
      <c r="S29" s="265">
        <f>O29</f>
        <v>70000</v>
      </c>
      <c r="T29" s="255">
        <f>P29</f>
        <v>63000</v>
      </c>
      <c r="V29" s="41"/>
      <c r="W29" s="41"/>
      <c r="X29" s="41"/>
    </row>
    <row r="30" spans="1:24" s="15" customFormat="1" ht="93.75" customHeight="1">
      <c r="A30" s="695"/>
      <c r="B30" s="695"/>
      <c r="C30" s="695"/>
      <c r="D30" s="698"/>
      <c r="E30" s="698"/>
      <c r="F30" s="698"/>
      <c r="G30" s="698"/>
      <c r="H30" s="126" t="s">
        <v>3248</v>
      </c>
      <c r="I30" s="126">
        <v>360</v>
      </c>
      <c r="J30" s="698"/>
      <c r="K30" s="698"/>
      <c r="L30" s="698"/>
      <c r="M30" s="708"/>
      <c r="N30" s="708"/>
      <c r="O30" s="708"/>
      <c r="P30" s="708"/>
      <c r="Q30" s="698"/>
      <c r="R30" s="706"/>
      <c r="T30" s="254"/>
      <c r="V30" s="41"/>
      <c r="W30" s="41"/>
      <c r="X30" s="41"/>
    </row>
    <row r="31" spans="1:24" s="332" customFormat="1" ht="63.75" customHeight="1">
      <c r="A31" s="713">
        <v>15</v>
      </c>
      <c r="B31" s="713" t="s">
        <v>96</v>
      </c>
      <c r="C31" s="713">
        <v>5</v>
      </c>
      <c r="D31" s="713">
        <v>13</v>
      </c>
      <c r="E31" s="711" t="s">
        <v>3249</v>
      </c>
      <c r="F31" s="711" t="s">
        <v>3250</v>
      </c>
      <c r="G31" s="711" t="s">
        <v>3251</v>
      </c>
      <c r="H31" s="126" t="s">
        <v>872</v>
      </c>
      <c r="I31" s="126">
        <v>1</v>
      </c>
      <c r="J31" s="711" t="s">
        <v>3252</v>
      </c>
      <c r="K31" s="711"/>
      <c r="L31" s="711" t="s">
        <v>42</v>
      </c>
      <c r="M31" s="710">
        <v>0</v>
      </c>
      <c r="N31" s="710">
        <v>23000</v>
      </c>
      <c r="O31" s="710">
        <v>0</v>
      </c>
      <c r="P31" s="710">
        <v>23000</v>
      </c>
      <c r="Q31" s="711" t="s">
        <v>3234</v>
      </c>
      <c r="R31" s="712" t="s">
        <v>3172</v>
      </c>
      <c r="T31" s="254"/>
      <c r="V31" s="41"/>
      <c r="W31" s="41"/>
      <c r="X31" s="41"/>
    </row>
    <row r="32" spans="1:24" s="332" customFormat="1" ht="198.75" customHeight="1">
      <c r="A32" s="713"/>
      <c r="B32" s="713"/>
      <c r="C32" s="713"/>
      <c r="D32" s="713"/>
      <c r="E32" s="711"/>
      <c r="F32" s="711"/>
      <c r="G32" s="711"/>
      <c r="H32" s="126" t="s">
        <v>3253</v>
      </c>
      <c r="I32" s="126">
        <v>32</v>
      </c>
      <c r="J32" s="711"/>
      <c r="K32" s="711"/>
      <c r="L32" s="711"/>
      <c r="M32" s="710"/>
      <c r="N32" s="710"/>
      <c r="O32" s="710"/>
      <c r="P32" s="710"/>
      <c r="Q32" s="711"/>
      <c r="R32" s="712"/>
      <c r="S32" s="41">
        <f>O31</f>
        <v>0</v>
      </c>
      <c r="T32" s="255">
        <f>P31</f>
        <v>23000</v>
      </c>
      <c r="V32" s="41"/>
      <c r="W32" s="41"/>
      <c r="X32" s="41"/>
    </row>
    <row r="33" spans="1:24" s="332" customFormat="1" ht="96.75" customHeight="1">
      <c r="A33" s="693">
        <v>16</v>
      </c>
      <c r="B33" s="693" t="s">
        <v>96</v>
      </c>
      <c r="C33" s="693">
        <v>5</v>
      </c>
      <c r="D33" s="693">
        <v>13</v>
      </c>
      <c r="E33" s="696" t="s">
        <v>3254</v>
      </c>
      <c r="F33" s="696" t="s">
        <v>3255</v>
      </c>
      <c r="G33" s="696" t="s">
        <v>3256</v>
      </c>
      <c r="H33" s="126" t="s">
        <v>872</v>
      </c>
      <c r="I33" s="126">
        <v>16</v>
      </c>
      <c r="J33" s="696" t="s">
        <v>3257</v>
      </c>
      <c r="K33" s="696" t="s">
        <v>42</v>
      </c>
      <c r="L33" s="696" t="s">
        <v>42</v>
      </c>
      <c r="M33" s="709">
        <v>62100</v>
      </c>
      <c r="N33" s="709">
        <v>33320</v>
      </c>
      <c r="O33" s="709">
        <v>62100</v>
      </c>
      <c r="P33" s="709">
        <v>33320</v>
      </c>
      <c r="Q33" s="696" t="s">
        <v>3258</v>
      </c>
      <c r="R33" s="712" t="s">
        <v>3172</v>
      </c>
      <c r="S33" s="41">
        <f>O33</f>
        <v>62100</v>
      </c>
      <c r="T33" s="255">
        <f>P33</f>
        <v>33320</v>
      </c>
      <c r="V33" s="41"/>
      <c r="W33" s="41"/>
      <c r="X33" s="41"/>
    </row>
    <row r="34" spans="1:24" s="332" customFormat="1" ht="97.5" customHeight="1">
      <c r="A34" s="695"/>
      <c r="B34" s="695"/>
      <c r="C34" s="695"/>
      <c r="D34" s="695"/>
      <c r="E34" s="698"/>
      <c r="F34" s="698"/>
      <c r="G34" s="698"/>
      <c r="H34" s="126" t="s">
        <v>44</v>
      </c>
      <c r="I34" s="126">
        <v>500</v>
      </c>
      <c r="J34" s="698"/>
      <c r="K34" s="698"/>
      <c r="L34" s="698"/>
      <c r="M34" s="708"/>
      <c r="N34" s="708"/>
      <c r="O34" s="708"/>
      <c r="P34" s="708"/>
      <c r="Q34" s="698"/>
      <c r="R34" s="712"/>
      <c r="T34" s="254"/>
      <c r="V34" s="41"/>
      <c r="W34" s="41"/>
      <c r="X34" s="41"/>
    </row>
    <row r="35" spans="1:24" s="332" customFormat="1" ht="57" customHeight="1">
      <c r="A35" s="693">
        <v>17</v>
      </c>
      <c r="B35" s="693" t="s">
        <v>40</v>
      </c>
      <c r="C35" s="693">
        <v>4</v>
      </c>
      <c r="D35" s="693">
        <v>2</v>
      </c>
      <c r="E35" s="696" t="s">
        <v>3259</v>
      </c>
      <c r="F35" s="696" t="s">
        <v>3260</v>
      </c>
      <c r="G35" s="696" t="s">
        <v>3262</v>
      </c>
      <c r="H35" s="126" t="s">
        <v>3233</v>
      </c>
      <c r="I35" s="126">
        <v>5</v>
      </c>
      <c r="J35" s="696" t="s">
        <v>3261</v>
      </c>
      <c r="K35" s="696" t="s">
        <v>31</v>
      </c>
      <c r="L35" s="696" t="s">
        <v>2804</v>
      </c>
      <c r="M35" s="704">
        <v>64782.94</v>
      </c>
      <c r="N35" s="704">
        <v>35000</v>
      </c>
      <c r="O35" s="704">
        <v>64782.94</v>
      </c>
      <c r="P35" s="704">
        <v>35000</v>
      </c>
      <c r="Q35" s="696" t="s">
        <v>3234</v>
      </c>
      <c r="R35" s="704" t="s">
        <v>3172</v>
      </c>
      <c r="T35" s="254"/>
      <c r="V35" s="41"/>
      <c r="W35" s="41"/>
      <c r="X35" s="41"/>
    </row>
    <row r="36" spans="1:24" s="332" customFormat="1" ht="74.25" customHeight="1">
      <c r="A36" s="695"/>
      <c r="B36" s="695"/>
      <c r="C36" s="695"/>
      <c r="D36" s="695"/>
      <c r="E36" s="698"/>
      <c r="F36" s="698"/>
      <c r="G36" s="698"/>
      <c r="H36" s="126" t="s">
        <v>44</v>
      </c>
      <c r="I36" s="126">
        <v>260</v>
      </c>
      <c r="J36" s="698"/>
      <c r="K36" s="698"/>
      <c r="L36" s="698"/>
      <c r="M36" s="706"/>
      <c r="N36" s="706"/>
      <c r="O36" s="706"/>
      <c r="P36" s="706"/>
      <c r="Q36" s="698"/>
      <c r="R36" s="706"/>
      <c r="S36" s="41">
        <f>O35</f>
        <v>64782.94</v>
      </c>
      <c r="T36" s="255">
        <f>P35</f>
        <v>35000</v>
      </c>
      <c r="V36" s="41"/>
      <c r="W36" s="41"/>
      <c r="X36" s="41"/>
    </row>
    <row r="37" spans="1:24" s="332" customFormat="1" ht="114.75" customHeight="1">
      <c r="A37" s="693">
        <v>18</v>
      </c>
      <c r="B37" s="693" t="s">
        <v>40</v>
      </c>
      <c r="C37" s="693">
        <v>4</v>
      </c>
      <c r="D37" s="693">
        <v>2</v>
      </c>
      <c r="E37" s="696" t="s">
        <v>3263</v>
      </c>
      <c r="F37" s="696" t="s">
        <v>3264</v>
      </c>
      <c r="G37" s="696" t="s">
        <v>3266</v>
      </c>
      <c r="H37" s="126" t="s">
        <v>3233</v>
      </c>
      <c r="I37" s="126">
        <v>1</v>
      </c>
      <c r="J37" s="696" t="s">
        <v>3265</v>
      </c>
      <c r="K37" s="696" t="s">
        <v>31</v>
      </c>
      <c r="L37" s="696"/>
      <c r="M37" s="704">
        <v>2610</v>
      </c>
      <c r="N37" s="709">
        <v>0</v>
      </c>
      <c r="O37" s="704">
        <v>2610</v>
      </c>
      <c r="P37" s="709">
        <v>0</v>
      </c>
      <c r="Q37" s="696" t="s">
        <v>3234</v>
      </c>
      <c r="R37" s="704" t="s">
        <v>3172</v>
      </c>
      <c r="S37" s="41">
        <f>O37</f>
        <v>2610</v>
      </c>
      <c r="T37" s="255">
        <f>P37</f>
        <v>0</v>
      </c>
      <c r="V37" s="41"/>
      <c r="W37" s="41"/>
      <c r="X37" s="41"/>
    </row>
    <row r="38" spans="1:24" s="332" customFormat="1" ht="69" customHeight="1">
      <c r="A38" s="695"/>
      <c r="B38" s="695"/>
      <c r="C38" s="695"/>
      <c r="D38" s="695"/>
      <c r="E38" s="698"/>
      <c r="F38" s="698"/>
      <c r="G38" s="698"/>
      <c r="H38" s="126" t="s">
        <v>44</v>
      </c>
      <c r="I38" s="126">
        <v>90</v>
      </c>
      <c r="J38" s="698"/>
      <c r="K38" s="698"/>
      <c r="L38" s="698"/>
      <c r="M38" s="706"/>
      <c r="N38" s="708"/>
      <c r="O38" s="706"/>
      <c r="P38" s="708"/>
      <c r="Q38" s="698"/>
      <c r="R38" s="706"/>
      <c r="T38" s="254"/>
      <c r="V38" s="41"/>
      <c r="W38" s="41"/>
      <c r="X38" s="41"/>
    </row>
    <row r="39" spans="1:24" s="15" customFormat="1" ht="192.75" customHeight="1">
      <c r="A39" s="256">
        <v>19</v>
      </c>
      <c r="B39" s="256" t="s">
        <v>40</v>
      </c>
      <c r="C39" s="256" t="s">
        <v>712</v>
      </c>
      <c r="D39" s="256">
        <v>2</v>
      </c>
      <c r="E39" s="126" t="s">
        <v>3267</v>
      </c>
      <c r="F39" s="126" t="s">
        <v>3268</v>
      </c>
      <c r="G39" s="126" t="s">
        <v>3269</v>
      </c>
      <c r="H39" s="126" t="s">
        <v>3270</v>
      </c>
      <c r="I39" s="126">
        <v>1000</v>
      </c>
      <c r="J39" s="126" t="s">
        <v>3271</v>
      </c>
      <c r="K39" s="126" t="s">
        <v>31</v>
      </c>
      <c r="L39" s="126" t="s">
        <v>31</v>
      </c>
      <c r="M39" s="246">
        <v>15129</v>
      </c>
      <c r="N39" s="257"/>
      <c r="O39" s="257">
        <v>15129</v>
      </c>
      <c r="P39" s="257"/>
      <c r="Q39" s="126" t="s">
        <v>3234</v>
      </c>
      <c r="R39" s="248" t="s">
        <v>3172</v>
      </c>
      <c r="S39" s="41">
        <f t="shared" ref="S39:T43" si="2">O39</f>
        <v>15129</v>
      </c>
      <c r="T39" s="255">
        <f t="shared" si="2"/>
        <v>0</v>
      </c>
      <c r="V39" s="41"/>
      <c r="W39" s="41"/>
      <c r="X39" s="41"/>
    </row>
    <row r="40" spans="1:24" s="332" customFormat="1" ht="123.75" customHeight="1">
      <c r="A40" s="511">
        <v>20</v>
      </c>
      <c r="B40" s="511" t="s">
        <v>40</v>
      </c>
      <c r="C40" s="511">
        <v>2</v>
      </c>
      <c r="D40" s="511">
        <v>13</v>
      </c>
      <c r="E40" s="509" t="s">
        <v>3272</v>
      </c>
      <c r="F40" s="509" t="s">
        <v>3273</v>
      </c>
      <c r="G40" s="509" t="s">
        <v>3274</v>
      </c>
      <c r="H40" s="509" t="s">
        <v>210</v>
      </c>
      <c r="I40" s="509">
        <v>34</v>
      </c>
      <c r="J40" s="509" t="s">
        <v>5741</v>
      </c>
      <c r="K40" s="509" t="s">
        <v>34</v>
      </c>
      <c r="L40" s="509"/>
      <c r="M40" s="510">
        <v>18729.599999999999</v>
      </c>
      <c r="N40" s="510"/>
      <c r="O40" s="510">
        <v>18729.599999999999</v>
      </c>
      <c r="P40" s="510"/>
      <c r="Q40" s="509" t="s">
        <v>3275</v>
      </c>
      <c r="R40" s="508" t="s">
        <v>3172</v>
      </c>
      <c r="S40" s="41"/>
      <c r="T40" s="255"/>
      <c r="V40" s="41"/>
      <c r="W40" s="41"/>
      <c r="X40" s="41"/>
    </row>
    <row r="41" spans="1:24" s="332" customFormat="1" ht="207.75" customHeight="1">
      <c r="A41" s="511">
        <v>21</v>
      </c>
      <c r="B41" s="511" t="s">
        <v>643</v>
      </c>
      <c r="C41" s="511">
        <v>2</v>
      </c>
      <c r="D41" s="511">
        <v>3</v>
      </c>
      <c r="E41" s="509" t="s">
        <v>3276</v>
      </c>
      <c r="F41" s="509" t="s">
        <v>3277</v>
      </c>
      <c r="G41" s="509" t="s">
        <v>3278</v>
      </c>
      <c r="H41" s="509" t="s">
        <v>3279</v>
      </c>
      <c r="I41" s="520">
        <v>43</v>
      </c>
      <c r="J41" s="509" t="s">
        <v>3280</v>
      </c>
      <c r="K41" s="520" t="s">
        <v>34</v>
      </c>
      <c r="L41" s="509"/>
      <c r="M41" s="521" t="s">
        <v>5713</v>
      </c>
      <c r="N41" s="510"/>
      <c r="O41" s="521" t="s">
        <v>5713</v>
      </c>
      <c r="P41" s="510"/>
      <c r="Q41" s="509" t="s">
        <v>3275</v>
      </c>
      <c r="R41" s="507" t="s">
        <v>3172</v>
      </c>
      <c r="S41" s="41"/>
      <c r="T41" s="255"/>
      <c r="V41" s="41"/>
      <c r="W41" s="41"/>
      <c r="X41" s="41"/>
    </row>
    <row r="42" spans="1:24" s="332" customFormat="1" ht="118.5" customHeight="1">
      <c r="A42" s="389">
        <v>22</v>
      </c>
      <c r="B42" s="389" t="s">
        <v>40</v>
      </c>
      <c r="C42" s="389">
        <v>3</v>
      </c>
      <c r="D42" s="389">
        <v>13</v>
      </c>
      <c r="E42" s="126" t="s">
        <v>5575</v>
      </c>
      <c r="F42" s="126" t="s">
        <v>3281</v>
      </c>
      <c r="G42" s="389" t="s">
        <v>3282</v>
      </c>
      <c r="H42" s="126" t="s">
        <v>3283</v>
      </c>
      <c r="I42" s="126">
        <v>200</v>
      </c>
      <c r="J42" s="126" t="s">
        <v>3284</v>
      </c>
      <c r="K42" s="126" t="s">
        <v>30</v>
      </c>
      <c r="L42" s="126" t="s">
        <v>31</v>
      </c>
      <c r="M42" s="257">
        <f>45000-6245</f>
        <v>38755</v>
      </c>
      <c r="N42" s="257">
        <v>45000</v>
      </c>
      <c r="O42" s="257">
        <f>M42</f>
        <v>38755</v>
      </c>
      <c r="P42" s="257">
        <v>45000</v>
      </c>
      <c r="Q42" s="126" t="s">
        <v>3210</v>
      </c>
      <c r="R42" s="387" t="s">
        <v>3172</v>
      </c>
      <c r="S42" s="41">
        <f t="shared" si="2"/>
        <v>38755</v>
      </c>
      <c r="T42" s="255">
        <f t="shared" si="2"/>
        <v>45000</v>
      </c>
      <c r="V42" s="41"/>
      <c r="W42" s="41"/>
      <c r="X42" s="41"/>
    </row>
    <row r="43" spans="1:24" s="15" customFormat="1" ht="240.75" customHeight="1">
      <c r="A43" s="256">
        <v>23</v>
      </c>
      <c r="B43" s="256" t="s">
        <v>40</v>
      </c>
      <c r="C43" s="256">
        <v>1.5</v>
      </c>
      <c r="D43" s="256">
        <v>3</v>
      </c>
      <c r="E43" s="126" t="s">
        <v>3285</v>
      </c>
      <c r="F43" s="126" t="s">
        <v>3286</v>
      </c>
      <c r="G43" s="256" t="s">
        <v>1514</v>
      </c>
      <c r="H43" s="126" t="s">
        <v>3283</v>
      </c>
      <c r="I43" s="126"/>
      <c r="J43" s="126" t="s">
        <v>3287</v>
      </c>
      <c r="K43" s="126" t="s">
        <v>42</v>
      </c>
      <c r="L43" s="126" t="s">
        <v>31</v>
      </c>
      <c r="M43" s="257">
        <v>40000</v>
      </c>
      <c r="N43" s="257">
        <v>40000</v>
      </c>
      <c r="O43" s="257">
        <v>40000</v>
      </c>
      <c r="P43" s="257">
        <v>40000</v>
      </c>
      <c r="Q43" s="126" t="s">
        <v>3288</v>
      </c>
      <c r="R43" s="246" t="s">
        <v>3172</v>
      </c>
      <c r="S43" s="41">
        <f t="shared" si="2"/>
        <v>40000</v>
      </c>
      <c r="T43" s="255">
        <f t="shared" si="2"/>
        <v>40000</v>
      </c>
      <c r="V43" s="41"/>
      <c r="W43" s="41"/>
      <c r="X43" s="41"/>
    </row>
    <row r="44" spans="1:24" s="42" customFormat="1" ht="108" customHeight="1">
      <c r="A44" s="198">
        <v>24</v>
      </c>
      <c r="B44" s="199" t="s">
        <v>1549</v>
      </c>
      <c r="C44" s="199" t="s">
        <v>3289</v>
      </c>
      <c r="D44" s="199">
        <v>13</v>
      </c>
      <c r="E44" s="23" t="s">
        <v>3290</v>
      </c>
      <c r="F44" s="199" t="s">
        <v>3226</v>
      </c>
      <c r="G44" s="199" t="s">
        <v>3227</v>
      </c>
      <c r="H44" s="199" t="s">
        <v>3291</v>
      </c>
      <c r="I44" s="199">
        <v>18</v>
      </c>
      <c r="J44" s="199" t="s">
        <v>3228</v>
      </c>
      <c r="K44" s="23"/>
      <c r="L44" s="199" t="s">
        <v>2177</v>
      </c>
      <c r="M44" s="23"/>
      <c r="N44" s="24">
        <v>270000</v>
      </c>
      <c r="O44" s="211"/>
      <c r="P44" s="211">
        <v>270000</v>
      </c>
      <c r="Q44" s="199" t="s">
        <v>3230</v>
      </c>
      <c r="R44" s="23" t="s">
        <v>3231</v>
      </c>
      <c r="S44" s="41">
        <f t="shared" ref="S44:T45" si="3">O44</f>
        <v>0</v>
      </c>
      <c r="T44" s="255">
        <f t="shared" si="3"/>
        <v>270000</v>
      </c>
      <c r="V44" s="265"/>
      <c r="W44" s="265"/>
      <c r="X44" s="265"/>
    </row>
    <row r="45" spans="1:24" s="15" customFormat="1" ht="90.75" customHeight="1">
      <c r="A45" s="199">
        <v>25</v>
      </c>
      <c r="B45" s="199" t="s">
        <v>96</v>
      </c>
      <c r="C45" s="199" t="s">
        <v>1040</v>
      </c>
      <c r="D45" s="199">
        <v>10</v>
      </c>
      <c r="E45" s="199" t="s">
        <v>3292</v>
      </c>
      <c r="F45" s="199" t="s">
        <v>3293</v>
      </c>
      <c r="G45" s="199" t="s">
        <v>3294</v>
      </c>
      <c r="H45" s="199" t="s">
        <v>613</v>
      </c>
      <c r="I45" s="199">
        <v>1</v>
      </c>
      <c r="J45" s="199" t="s">
        <v>3295</v>
      </c>
      <c r="K45" s="199" t="s">
        <v>51</v>
      </c>
      <c r="L45" s="199" t="s">
        <v>40</v>
      </c>
      <c r="M45" s="199"/>
      <c r="N45" s="211">
        <v>55000</v>
      </c>
      <c r="O45" s="211"/>
      <c r="P45" s="211">
        <v>55000</v>
      </c>
      <c r="Q45" s="199" t="s">
        <v>3171</v>
      </c>
      <c r="R45" s="199" t="s">
        <v>3172</v>
      </c>
      <c r="S45" s="41">
        <f t="shared" si="3"/>
        <v>0</v>
      </c>
      <c r="T45" s="255">
        <f t="shared" si="3"/>
        <v>55000</v>
      </c>
      <c r="V45" s="41"/>
      <c r="W45" s="41"/>
      <c r="X45" s="41"/>
    </row>
    <row r="46" spans="1:24" s="332" customFormat="1" ht="36.75" customHeight="1">
      <c r="A46" s="536">
        <v>26</v>
      </c>
      <c r="B46" s="536" t="s">
        <v>40</v>
      </c>
      <c r="C46" s="536">
        <v>1</v>
      </c>
      <c r="D46" s="536">
        <v>6</v>
      </c>
      <c r="E46" s="536" t="s">
        <v>3296</v>
      </c>
      <c r="F46" s="536" t="s">
        <v>3297</v>
      </c>
      <c r="G46" s="536" t="s">
        <v>3298</v>
      </c>
      <c r="H46" s="377" t="s">
        <v>756</v>
      </c>
      <c r="I46" s="377">
        <v>2</v>
      </c>
      <c r="J46" s="536" t="s">
        <v>3299</v>
      </c>
      <c r="K46" s="536"/>
      <c r="L46" s="536" t="s">
        <v>2853</v>
      </c>
      <c r="M46" s="536"/>
      <c r="N46" s="540">
        <v>33700</v>
      </c>
      <c r="O46" s="536"/>
      <c r="P46" s="540">
        <v>33700</v>
      </c>
      <c r="Q46" s="696" t="s">
        <v>3234</v>
      </c>
      <c r="R46" s="704" t="s">
        <v>3172</v>
      </c>
      <c r="S46" s="332">
        <f>O46</f>
        <v>0</v>
      </c>
      <c r="T46" s="254">
        <f>P46</f>
        <v>33700</v>
      </c>
      <c r="V46" s="41"/>
      <c r="W46" s="41"/>
      <c r="X46" s="41"/>
    </row>
    <row r="47" spans="1:24" s="332" customFormat="1" ht="70.5" customHeight="1">
      <c r="A47" s="538"/>
      <c r="B47" s="538"/>
      <c r="C47" s="538"/>
      <c r="D47" s="538"/>
      <c r="E47" s="538"/>
      <c r="F47" s="538"/>
      <c r="G47" s="538"/>
      <c r="H47" s="377" t="s">
        <v>44</v>
      </c>
      <c r="I47" s="377">
        <v>105</v>
      </c>
      <c r="J47" s="538"/>
      <c r="K47" s="538"/>
      <c r="L47" s="538"/>
      <c r="M47" s="538"/>
      <c r="N47" s="542"/>
      <c r="O47" s="538"/>
      <c r="P47" s="542"/>
      <c r="Q47" s="698"/>
      <c r="R47" s="706"/>
      <c r="T47" s="254"/>
      <c r="V47" s="41"/>
      <c r="W47" s="41"/>
      <c r="X47" s="41"/>
    </row>
    <row r="48" spans="1:24" s="15" customFormat="1" ht="60">
      <c r="A48" s="199">
        <v>27</v>
      </c>
      <c r="B48" s="199" t="s">
        <v>643</v>
      </c>
      <c r="C48" s="199" t="s">
        <v>40</v>
      </c>
      <c r="D48" s="199">
        <v>13</v>
      </c>
      <c r="E48" s="199" t="s">
        <v>3300</v>
      </c>
      <c r="F48" s="199" t="s">
        <v>3301</v>
      </c>
      <c r="G48" s="199" t="s">
        <v>865</v>
      </c>
      <c r="H48" s="199" t="s">
        <v>3302</v>
      </c>
      <c r="I48" s="199" t="s">
        <v>3303</v>
      </c>
      <c r="J48" s="199" t="s">
        <v>3304</v>
      </c>
      <c r="K48" s="199" t="s">
        <v>1937</v>
      </c>
      <c r="L48" s="199" t="s">
        <v>34</v>
      </c>
      <c r="M48" s="199"/>
      <c r="N48" s="219">
        <f t="shared" ref="N48:N68" si="4">P48+S48</f>
        <v>107029.2</v>
      </c>
      <c r="O48" s="199"/>
      <c r="P48" s="211">
        <v>107029.2</v>
      </c>
      <c r="Q48" s="199" t="s">
        <v>3305</v>
      </c>
      <c r="R48" s="199" t="s">
        <v>3306</v>
      </c>
      <c r="S48" s="15">
        <f>O48</f>
        <v>0</v>
      </c>
      <c r="T48" s="254">
        <f>P48</f>
        <v>107029.2</v>
      </c>
      <c r="V48" s="41"/>
      <c r="W48" s="41"/>
      <c r="X48" s="41"/>
    </row>
    <row r="49" spans="1:24" s="15" customFormat="1" ht="108.75" customHeight="1">
      <c r="A49" s="199">
        <v>28</v>
      </c>
      <c r="B49" s="199" t="s">
        <v>135</v>
      </c>
      <c r="C49" s="199" t="s">
        <v>41</v>
      </c>
      <c r="D49" s="199">
        <v>12</v>
      </c>
      <c r="E49" s="199" t="s">
        <v>3307</v>
      </c>
      <c r="F49" s="199" t="s">
        <v>3308</v>
      </c>
      <c r="G49" s="198" t="s">
        <v>1859</v>
      </c>
      <c r="H49" s="199" t="s">
        <v>3309</v>
      </c>
      <c r="I49" s="199" t="s">
        <v>3310</v>
      </c>
      <c r="J49" s="199" t="s">
        <v>3311</v>
      </c>
      <c r="K49" s="199" t="s">
        <v>1937</v>
      </c>
      <c r="L49" s="198" t="s">
        <v>34</v>
      </c>
      <c r="M49" s="199"/>
      <c r="N49" s="219">
        <f t="shared" si="4"/>
        <v>136297.76</v>
      </c>
      <c r="O49" s="199"/>
      <c r="P49" s="212">
        <v>136297.76</v>
      </c>
      <c r="Q49" s="199" t="s">
        <v>3312</v>
      </c>
      <c r="R49" s="199" t="s">
        <v>3313</v>
      </c>
      <c r="S49" s="15">
        <f>O49</f>
        <v>0</v>
      </c>
      <c r="T49" s="254">
        <f>P49</f>
        <v>136297.76</v>
      </c>
      <c r="V49" s="41"/>
      <c r="W49" s="41"/>
      <c r="X49" s="41"/>
    </row>
    <row r="50" spans="1:24" s="332" customFormat="1" ht="108.75" customHeight="1">
      <c r="A50" s="377">
        <v>29</v>
      </c>
      <c r="B50" s="376" t="s">
        <v>135</v>
      </c>
      <c r="C50" s="376" t="s">
        <v>40</v>
      </c>
      <c r="D50" s="376">
        <v>6</v>
      </c>
      <c r="E50" s="377" t="s">
        <v>3314</v>
      </c>
      <c r="F50" s="377" t="s">
        <v>3315</v>
      </c>
      <c r="G50" s="377" t="s">
        <v>3316</v>
      </c>
      <c r="H50" s="377" t="s">
        <v>3317</v>
      </c>
      <c r="I50" s="377" t="s">
        <v>3318</v>
      </c>
      <c r="J50" s="377" t="s">
        <v>3319</v>
      </c>
      <c r="K50" s="377" t="s">
        <v>1937</v>
      </c>
      <c r="L50" s="376" t="s">
        <v>30</v>
      </c>
      <c r="M50" s="377"/>
      <c r="N50" s="382">
        <v>193659.8</v>
      </c>
      <c r="O50" s="377"/>
      <c r="P50" s="379">
        <v>193659.8</v>
      </c>
      <c r="Q50" s="377" t="s">
        <v>3320</v>
      </c>
      <c r="R50" s="377" t="s">
        <v>3321</v>
      </c>
      <c r="T50" s="254"/>
      <c r="V50" s="41"/>
      <c r="W50" s="41"/>
      <c r="X50" s="41"/>
    </row>
    <row r="51" spans="1:24" s="15" customFormat="1" ht="176.25" customHeight="1">
      <c r="A51" s="198">
        <v>30</v>
      </c>
      <c r="B51" s="198" t="s">
        <v>96</v>
      </c>
      <c r="C51" s="198" t="s">
        <v>1197</v>
      </c>
      <c r="D51" s="198">
        <v>13</v>
      </c>
      <c r="E51" s="199" t="s">
        <v>3322</v>
      </c>
      <c r="F51" s="199" t="s">
        <v>3323</v>
      </c>
      <c r="G51" s="199" t="s">
        <v>3324</v>
      </c>
      <c r="H51" s="199" t="s">
        <v>3325</v>
      </c>
      <c r="I51" s="216" t="s">
        <v>3326</v>
      </c>
      <c r="J51" s="199" t="s">
        <v>3327</v>
      </c>
      <c r="K51" s="199" t="s">
        <v>1937</v>
      </c>
      <c r="L51" s="198" t="s">
        <v>30</v>
      </c>
      <c r="M51" s="199"/>
      <c r="N51" s="219">
        <f t="shared" si="4"/>
        <v>255580.5</v>
      </c>
      <c r="O51" s="199"/>
      <c r="P51" s="212">
        <v>255580.5</v>
      </c>
      <c r="Q51" s="199" t="s">
        <v>3328</v>
      </c>
      <c r="R51" s="199" t="s">
        <v>3329</v>
      </c>
      <c r="S51" s="15">
        <f t="shared" ref="S51:T55" si="5">O51</f>
        <v>0</v>
      </c>
      <c r="T51" s="254">
        <f t="shared" si="5"/>
        <v>255580.5</v>
      </c>
      <c r="V51" s="41"/>
      <c r="W51" s="41"/>
      <c r="X51" s="41"/>
    </row>
    <row r="52" spans="1:24" s="15" customFormat="1" ht="68.25" customHeight="1">
      <c r="A52" s="199">
        <v>31</v>
      </c>
      <c r="B52" s="198" t="s">
        <v>96</v>
      </c>
      <c r="C52" s="198" t="s">
        <v>643</v>
      </c>
      <c r="D52" s="198">
        <v>11</v>
      </c>
      <c r="E52" s="199" t="s">
        <v>3330</v>
      </c>
      <c r="F52" s="199" t="s">
        <v>3331</v>
      </c>
      <c r="G52" s="199" t="s">
        <v>3332</v>
      </c>
      <c r="H52" s="199" t="s">
        <v>3333</v>
      </c>
      <c r="I52" s="199" t="s">
        <v>3334</v>
      </c>
      <c r="J52" s="199" t="s">
        <v>3335</v>
      </c>
      <c r="K52" s="199" t="s">
        <v>1937</v>
      </c>
      <c r="L52" s="198" t="s">
        <v>30</v>
      </c>
      <c r="M52" s="199"/>
      <c r="N52" s="219">
        <f t="shared" si="4"/>
        <v>197679.44</v>
      </c>
      <c r="O52" s="199"/>
      <c r="P52" s="212">
        <v>197679.44</v>
      </c>
      <c r="Q52" s="199" t="s">
        <v>3336</v>
      </c>
      <c r="R52" s="199" t="s">
        <v>3337</v>
      </c>
      <c r="S52" s="15">
        <f t="shared" si="5"/>
        <v>0</v>
      </c>
      <c r="T52" s="254">
        <f t="shared" si="5"/>
        <v>197679.44</v>
      </c>
      <c r="V52" s="41"/>
      <c r="W52" s="41"/>
      <c r="X52" s="41"/>
    </row>
    <row r="53" spans="1:24" s="15" customFormat="1" ht="105">
      <c r="A53" s="199">
        <v>32</v>
      </c>
      <c r="B53" s="198" t="s">
        <v>40</v>
      </c>
      <c r="C53" s="198" t="s">
        <v>40</v>
      </c>
      <c r="D53" s="198">
        <v>6</v>
      </c>
      <c r="E53" s="199" t="s">
        <v>3338</v>
      </c>
      <c r="F53" s="199" t="s">
        <v>3339</v>
      </c>
      <c r="G53" s="198" t="s">
        <v>865</v>
      </c>
      <c r="H53" s="199" t="s">
        <v>3340</v>
      </c>
      <c r="I53" s="199" t="s">
        <v>3341</v>
      </c>
      <c r="J53" s="199" t="s">
        <v>3342</v>
      </c>
      <c r="K53" s="199" t="s">
        <v>1937</v>
      </c>
      <c r="L53" s="198" t="s">
        <v>31</v>
      </c>
      <c r="M53" s="199"/>
      <c r="N53" s="219">
        <f t="shared" si="4"/>
        <v>20050</v>
      </c>
      <c r="O53" s="199"/>
      <c r="P53" s="212">
        <v>20050</v>
      </c>
      <c r="Q53" s="199" t="s">
        <v>3343</v>
      </c>
      <c r="R53" s="199" t="s">
        <v>3344</v>
      </c>
      <c r="S53" s="15">
        <f t="shared" si="5"/>
        <v>0</v>
      </c>
      <c r="T53" s="254">
        <f t="shared" si="5"/>
        <v>20050</v>
      </c>
      <c r="V53" s="41"/>
      <c r="W53" s="41"/>
      <c r="X53" s="41"/>
    </row>
    <row r="54" spans="1:24" s="15" customFormat="1" ht="109.5" customHeight="1">
      <c r="A54" s="199">
        <v>33</v>
      </c>
      <c r="B54" s="198" t="s">
        <v>135</v>
      </c>
      <c r="C54" s="198" t="s">
        <v>41</v>
      </c>
      <c r="D54" s="198">
        <v>12</v>
      </c>
      <c r="E54" s="199" t="s">
        <v>3345</v>
      </c>
      <c r="F54" s="199" t="s">
        <v>3346</v>
      </c>
      <c r="G54" s="198" t="s">
        <v>43</v>
      </c>
      <c r="H54" s="199" t="s">
        <v>3347</v>
      </c>
      <c r="I54" s="199" t="s">
        <v>3348</v>
      </c>
      <c r="J54" s="199" t="s">
        <v>3349</v>
      </c>
      <c r="K54" s="199" t="s">
        <v>1937</v>
      </c>
      <c r="L54" s="198" t="s">
        <v>34</v>
      </c>
      <c r="M54" s="199"/>
      <c r="N54" s="219">
        <f t="shared" si="4"/>
        <v>150725</v>
      </c>
      <c r="O54" s="199"/>
      <c r="P54" s="212">
        <v>150725</v>
      </c>
      <c r="Q54" s="199" t="s">
        <v>3350</v>
      </c>
      <c r="R54" s="199" t="s">
        <v>3351</v>
      </c>
      <c r="S54" s="15">
        <f t="shared" si="5"/>
        <v>0</v>
      </c>
      <c r="T54" s="254">
        <f t="shared" si="5"/>
        <v>150725</v>
      </c>
      <c r="V54" s="41"/>
      <c r="W54" s="41"/>
      <c r="X54" s="41"/>
    </row>
    <row r="55" spans="1:24" s="15" customFormat="1" ht="75">
      <c r="A55" s="198">
        <v>34</v>
      </c>
      <c r="B55" s="198" t="s">
        <v>40</v>
      </c>
      <c r="C55" s="198" t="s">
        <v>135</v>
      </c>
      <c r="D55" s="198">
        <v>13</v>
      </c>
      <c r="E55" s="199" t="s">
        <v>3352</v>
      </c>
      <c r="F55" s="199" t="s">
        <v>3353</v>
      </c>
      <c r="G55" s="198" t="s">
        <v>2552</v>
      </c>
      <c r="H55" s="199" t="s">
        <v>3354</v>
      </c>
      <c r="I55" s="199" t="s">
        <v>3355</v>
      </c>
      <c r="J55" s="199" t="s">
        <v>3356</v>
      </c>
      <c r="K55" s="199" t="s">
        <v>1937</v>
      </c>
      <c r="L55" s="198" t="s">
        <v>34</v>
      </c>
      <c r="M55" s="199"/>
      <c r="N55" s="219">
        <f t="shared" si="4"/>
        <v>61569.2</v>
      </c>
      <c r="O55" s="199"/>
      <c r="P55" s="212">
        <v>61569.2</v>
      </c>
      <c r="Q55" s="199" t="s">
        <v>3350</v>
      </c>
      <c r="R55" s="199" t="s">
        <v>3351</v>
      </c>
      <c r="S55" s="15">
        <f t="shared" si="5"/>
        <v>0</v>
      </c>
      <c r="T55" s="254">
        <f t="shared" si="5"/>
        <v>61569.2</v>
      </c>
      <c r="V55" s="41"/>
      <c r="W55" s="41"/>
      <c r="X55" s="41"/>
    </row>
    <row r="56" spans="1:24" s="15" customFormat="1" ht="135.75" customHeight="1">
      <c r="A56" s="199">
        <v>35</v>
      </c>
      <c r="B56" s="198" t="s">
        <v>40</v>
      </c>
      <c r="C56" s="198" t="s">
        <v>40</v>
      </c>
      <c r="D56" s="198">
        <v>6</v>
      </c>
      <c r="E56" s="199" t="s">
        <v>3357</v>
      </c>
      <c r="F56" s="199" t="s">
        <v>3358</v>
      </c>
      <c r="G56" s="198" t="s">
        <v>43</v>
      </c>
      <c r="H56" s="199" t="s">
        <v>3347</v>
      </c>
      <c r="I56" s="199" t="s">
        <v>3359</v>
      </c>
      <c r="J56" s="199" t="s">
        <v>3360</v>
      </c>
      <c r="K56" s="199" t="s">
        <v>1937</v>
      </c>
      <c r="L56" s="198" t="s">
        <v>135</v>
      </c>
      <c r="M56" s="199"/>
      <c r="N56" s="219">
        <f t="shared" si="4"/>
        <v>50000</v>
      </c>
      <c r="O56" s="199"/>
      <c r="P56" s="212">
        <v>50000</v>
      </c>
      <c r="Q56" s="199" t="s">
        <v>57</v>
      </c>
      <c r="R56" s="199" t="s">
        <v>3361</v>
      </c>
      <c r="S56" s="15">
        <f t="shared" ref="S56:T58" si="6">O56</f>
        <v>0</v>
      </c>
      <c r="T56" s="254">
        <f t="shared" si="6"/>
        <v>50000</v>
      </c>
      <c r="V56" s="41"/>
      <c r="W56" s="41"/>
      <c r="X56" s="41"/>
    </row>
    <row r="57" spans="1:24" s="15" customFormat="1" ht="150">
      <c r="A57" s="199">
        <v>36</v>
      </c>
      <c r="B57" s="198" t="s">
        <v>135</v>
      </c>
      <c r="C57" s="198" t="s">
        <v>40</v>
      </c>
      <c r="D57" s="198">
        <v>6</v>
      </c>
      <c r="E57" s="199" t="s">
        <v>3362</v>
      </c>
      <c r="F57" s="199" t="s">
        <v>3363</v>
      </c>
      <c r="G57" s="198" t="s">
        <v>3364</v>
      </c>
      <c r="H57" s="199" t="s">
        <v>3365</v>
      </c>
      <c r="I57" s="199" t="s">
        <v>3366</v>
      </c>
      <c r="J57" s="199" t="s">
        <v>3367</v>
      </c>
      <c r="K57" s="199" t="s">
        <v>1937</v>
      </c>
      <c r="L57" s="198" t="s">
        <v>30</v>
      </c>
      <c r="M57" s="199"/>
      <c r="N57" s="219">
        <f t="shared" si="4"/>
        <v>91858.16</v>
      </c>
      <c r="O57" s="199"/>
      <c r="P57" s="212">
        <v>91858.16</v>
      </c>
      <c r="Q57" s="199" t="s">
        <v>57</v>
      </c>
      <c r="R57" s="199" t="s">
        <v>3368</v>
      </c>
      <c r="S57" s="15">
        <f t="shared" si="6"/>
        <v>0</v>
      </c>
      <c r="T57" s="254">
        <f t="shared" si="6"/>
        <v>91858.16</v>
      </c>
      <c r="V57" s="41"/>
      <c r="W57" s="41"/>
      <c r="X57" s="41"/>
    </row>
    <row r="58" spans="1:24" s="15" customFormat="1" ht="99.75" customHeight="1">
      <c r="A58" s="199">
        <v>37</v>
      </c>
      <c r="B58" s="198" t="s">
        <v>96</v>
      </c>
      <c r="C58" s="198" t="s">
        <v>643</v>
      </c>
      <c r="D58" s="198">
        <v>11</v>
      </c>
      <c r="E58" s="199" t="s">
        <v>3371</v>
      </c>
      <c r="F58" s="199" t="s">
        <v>3372</v>
      </c>
      <c r="G58" s="199" t="s">
        <v>3373</v>
      </c>
      <c r="H58" s="199" t="s">
        <v>3374</v>
      </c>
      <c r="I58" s="199" t="s">
        <v>3375</v>
      </c>
      <c r="J58" s="199" t="s">
        <v>3376</v>
      </c>
      <c r="K58" s="199" t="s">
        <v>1937</v>
      </c>
      <c r="L58" s="198" t="s">
        <v>37</v>
      </c>
      <c r="M58" s="199"/>
      <c r="N58" s="219">
        <f t="shared" si="4"/>
        <v>57361.08</v>
      </c>
      <c r="O58" s="199"/>
      <c r="P58" s="212">
        <v>57361.08</v>
      </c>
      <c r="Q58" s="199" t="s">
        <v>3369</v>
      </c>
      <c r="R58" s="199" t="s">
        <v>3370</v>
      </c>
      <c r="S58" s="15">
        <f t="shared" si="6"/>
        <v>0</v>
      </c>
      <c r="T58" s="254">
        <f t="shared" si="6"/>
        <v>57361.08</v>
      </c>
      <c r="V58" s="41"/>
      <c r="W58" s="41"/>
      <c r="X58" s="41"/>
    </row>
    <row r="59" spans="1:24" s="332" customFormat="1" ht="176.25" customHeight="1">
      <c r="A59" s="377">
        <v>38</v>
      </c>
      <c r="B59" s="376" t="s">
        <v>40</v>
      </c>
      <c r="C59" s="376" t="s">
        <v>40</v>
      </c>
      <c r="D59" s="376">
        <v>6</v>
      </c>
      <c r="E59" s="377" t="s">
        <v>3377</v>
      </c>
      <c r="F59" s="377" t="s">
        <v>3378</v>
      </c>
      <c r="G59" s="376" t="s">
        <v>3379</v>
      </c>
      <c r="H59" s="377" t="s">
        <v>3380</v>
      </c>
      <c r="I59" s="377" t="s">
        <v>3381</v>
      </c>
      <c r="J59" s="377" t="s">
        <v>3382</v>
      </c>
      <c r="K59" s="377" t="s">
        <v>1937</v>
      </c>
      <c r="L59" s="376" t="s">
        <v>31</v>
      </c>
      <c r="M59" s="377"/>
      <c r="N59" s="382">
        <v>26365</v>
      </c>
      <c r="O59" s="377"/>
      <c r="P59" s="379">
        <v>26365</v>
      </c>
      <c r="Q59" s="377" t="s">
        <v>3383</v>
      </c>
      <c r="R59" s="377" t="s">
        <v>3384</v>
      </c>
      <c r="T59" s="254"/>
      <c r="V59" s="41"/>
      <c r="W59" s="41"/>
      <c r="X59" s="41"/>
    </row>
    <row r="60" spans="1:24" s="332" customFormat="1" ht="87" customHeight="1">
      <c r="A60" s="377">
        <v>39</v>
      </c>
      <c r="B60" s="376" t="s">
        <v>643</v>
      </c>
      <c r="C60" s="376" t="s">
        <v>40</v>
      </c>
      <c r="D60" s="376">
        <v>6</v>
      </c>
      <c r="E60" s="377" t="s">
        <v>3385</v>
      </c>
      <c r="F60" s="377" t="s">
        <v>3386</v>
      </c>
      <c r="G60" s="376" t="s">
        <v>3387</v>
      </c>
      <c r="H60" s="377" t="s">
        <v>3388</v>
      </c>
      <c r="I60" s="377" t="s">
        <v>3389</v>
      </c>
      <c r="J60" s="377" t="s">
        <v>3390</v>
      </c>
      <c r="K60" s="377" t="s">
        <v>1937</v>
      </c>
      <c r="L60" s="376" t="s">
        <v>30</v>
      </c>
      <c r="M60" s="377"/>
      <c r="N60" s="382">
        <v>67666</v>
      </c>
      <c r="O60" s="377"/>
      <c r="P60" s="379">
        <v>67666</v>
      </c>
      <c r="Q60" s="377" t="s">
        <v>3391</v>
      </c>
      <c r="R60" s="377" t="s">
        <v>3392</v>
      </c>
      <c r="T60" s="254"/>
      <c r="V60" s="41"/>
      <c r="W60" s="41"/>
      <c r="X60" s="41"/>
    </row>
    <row r="61" spans="1:24" s="332" customFormat="1" ht="409.5">
      <c r="A61" s="377">
        <v>40</v>
      </c>
      <c r="B61" s="376" t="s">
        <v>96</v>
      </c>
      <c r="C61" s="376" t="s">
        <v>40</v>
      </c>
      <c r="D61" s="376">
        <v>6</v>
      </c>
      <c r="E61" s="377" t="s">
        <v>3393</v>
      </c>
      <c r="F61" s="377" t="s">
        <v>3394</v>
      </c>
      <c r="G61" s="377" t="s">
        <v>3395</v>
      </c>
      <c r="H61" s="377" t="s">
        <v>3396</v>
      </c>
      <c r="I61" s="377" t="s">
        <v>3397</v>
      </c>
      <c r="J61" s="381" t="s">
        <v>3398</v>
      </c>
      <c r="K61" s="377" t="s">
        <v>1937</v>
      </c>
      <c r="L61" s="376" t="s">
        <v>30</v>
      </c>
      <c r="M61" s="377"/>
      <c r="N61" s="382">
        <v>108872.12</v>
      </c>
      <c r="O61" s="377"/>
      <c r="P61" s="378">
        <v>108872.12</v>
      </c>
      <c r="Q61" s="377" t="s">
        <v>842</v>
      </c>
      <c r="R61" s="377" t="s">
        <v>3399</v>
      </c>
      <c r="V61" s="41"/>
      <c r="W61" s="41"/>
      <c r="X61" s="41"/>
    </row>
    <row r="62" spans="1:24" s="15" customFormat="1" ht="409.5">
      <c r="A62" s="199">
        <v>41</v>
      </c>
      <c r="B62" s="198" t="s">
        <v>40</v>
      </c>
      <c r="C62" s="198" t="s">
        <v>40</v>
      </c>
      <c r="D62" s="198">
        <v>6</v>
      </c>
      <c r="E62" s="199" t="s">
        <v>3400</v>
      </c>
      <c r="F62" s="199" t="s">
        <v>3401</v>
      </c>
      <c r="G62" s="199" t="s">
        <v>3402</v>
      </c>
      <c r="H62" s="199" t="s">
        <v>3403</v>
      </c>
      <c r="I62" s="199" t="s">
        <v>3404</v>
      </c>
      <c r="J62" s="216" t="s">
        <v>3405</v>
      </c>
      <c r="K62" s="199" t="s">
        <v>1937</v>
      </c>
      <c r="L62" s="198" t="s">
        <v>31</v>
      </c>
      <c r="M62" s="199"/>
      <c r="N62" s="219">
        <f t="shared" si="4"/>
        <v>111069.3</v>
      </c>
      <c r="O62" s="199"/>
      <c r="P62" s="212">
        <v>111069.3</v>
      </c>
      <c r="Q62" s="199" t="s">
        <v>842</v>
      </c>
      <c r="R62" s="199" t="s">
        <v>3399</v>
      </c>
      <c r="S62" s="15">
        <f t="shared" ref="S62:T63" si="7">O62</f>
        <v>0</v>
      </c>
      <c r="T62" s="15">
        <f t="shared" si="7"/>
        <v>111069.3</v>
      </c>
      <c r="V62" s="41"/>
      <c r="W62" s="41"/>
      <c r="X62" s="41"/>
    </row>
    <row r="63" spans="1:24" s="15" customFormat="1" ht="300">
      <c r="A63" s="198">
        <v>42</v>
      </c>
      <c r="B63" s="198" t="s">
        <v>96</v>
      </c>
      <c r="C63" s="198" t="s">
        <v>41</v>
      </c>
      <c r="D63" s="198">
        <v>12</v>
      </c>
      <c r="E63" s="199" t="s">
        <v>3406</v>
      </c>
      <c r="F63" s="199" t="s">
        <v>3407</v>
      </c>
      <c r="G63" s="199" t="s">
        <v>3408</v>
      </c>
      <c r="H63" s="199" t="s">
        <v>3409</v>
      </c>
      <c r="I63" s="199" t="s">
        <v>3410</v>
      </c>
      <c r="J63" s="199" t="s">
        <v>3411</v>
      </c>
      <c r="K63" s="199" t="s">
        <v>1937</v>
      </c>
      <c r="L63" s="198" t="s">
        <v>34</v>
      </c>
      <c r="M63" s="199"/>
      <c r="N63" s="219">
        <f t="shared" si="4"/>
        <v>80399</v>
      </c>
      <c r="O63" s="199"/>
      <c r="P63" s="212">
        <v>80399</v>
      </c>
      <c r="Q63" s="199" t="s">
        <v>842</v>
      </c>
      <c r="R63" s="199" t="s">
        <v>3399</v>
      </c>
      <c r="S63" s="15">
        <f t="shared" si="7"/>
        <v>0</v>
      </c>
      <c r="T63" s="15">
        <f t="shared" si="7"/>
        <v>80399</v>
      </c>
      <c r="V63" s="41"/>
      <c r="W63" s="41"/>
      <c r="X63" s="41"/>
    </row>
    <row r="64" spans="1:24" s="332" customFormat="1" ht="390">
      <c r="A64" s="377">
        <v>43</v>
      </c>
      <c r="B64" s="376" t="s">
        <v>40</v>
      </c>
      <c r="C64" s="376" t="s">
        <v>1197</v>
      </c>
      <c r="D64" s="376">
        <v>13</v>
      </c>
      <c r="E64" s="377" t="s">
        <v>3412</v>
      </c>
      <c r="F64" s="377" t="s">
        <v>3413</v>
      </c>
      <c r="G64" s="377" t="s">
        <v>3414</v>
      </c>
      <c r="H64" s="377" t="s">
        <v>3415</v>
      </c>
      <c r="I64" s="377" t="s">
        <v>3416</v>
      </c>
      <c r="J64" s="377" t="s">
        <v>3417</v>
      </c>
      <c r="K64" s="377" t="s">
        <v>1937</v>
      </c>
      <c r="L64" s="376" t="s">
        <v>30</v>
      </c>
      <c r="M64" s="377"/>
      <c r="N64" s="382">
        <v>64150</v>
      </c>
      <c r="O64" s="377"/>
      <c r="P64" s="378">
        <v>64150</v>
      </c>
      <c r="Q64" s="377" t="s">
        <v>3418</v>
      </c>
      <c r="R64" s="377" t="s">
        <v>3419</v>
      </c>
      <c r="V64" s="41"/>
      <c r="W64" s="41"/>
      <c r="X64" s="41"/>
    </row>
    <row r="65" spans="1:24" s="332" customFormat="1" ht="338.25" customHeight="1">
      <c r="A65" s="377">
        <v>44</v>
      </c>
      <c r="B65" s="376" t="s">
        <v>135</v>
      </c>
      <c r="C65" s="376" t="s">
        <v>40</v>
      </c>
      <c r="D65" s="376">
        <v>13</v>
      </c>
      <c r="E65" s="377" t="s">
        <v>3420</v>
      </c>
      <c r="F65" s="377" t="s">
        <v>3421</v>
      </c>
      <c r="G65" s="377" t="s">
        <v>3422</v>
      </c>
      <c r="H65" s="377" t="s">
        <v>3423</v>
      </c>
      <c r="I65" s="377" t="s">
        <v>3424</v>
      </c>
      <c r="J65" s="377" t="s">
        <v>3425</v>
      </c>
      <c r="K65" s="377" t="s">
        <v>1937</v>
      </c>
      <c r="L65" s="376" t="s">
        <v>34</v>
      </c>
      <c r="M65" s="377"/>
      <c r="N65" s="382">
        <v>206060</v>
      </c>
      <c r="O65" s="377"/>
      <c r="P65" s="379">
        <v>206060</v>
      </c>
      <c r="Q65" s="377" t="s">
        <v>634</v>
      </c>
      <c r="R65" s="377" t="s">
        <v>3426</v>
      </c>
      <c r="V65" s="41"/>
      <c r="W65" s="41"/>
      <c r="X65" s="41"/>
    </row>
    <row r="66" spans="1:24" s="15" customFormat="1" ht="285">
      <c r="A66" s="199">
        <v>45</v>
      </c>
      <c r="B66" s="198" t="s">
        <v>40</v>
      </c>
      <c r="C66" s="198" t="s">
        <v>41</v>
      </c>
      <c r="D66" s="198">
        <v>12</v>
      </c>
      <c r="E66" s="199" t="s">
        <v>3428</v>
      </c>
      <c r="F66" s="199" t="s">
        <v>3429</v>
      </c>
      <c r="G66" s="199" t="s">
        <v>3430</v>
      </c>
      <c r="H66" s="199" t="s">
        <v>3431</v>
      </c>
      <c r="I66" s="199" t="s">
        <v>3432</v>
      </c>
      <c r="J66" s="199" t="s">
        <v>3433</v>
      </c>
      <c r="K66" s="199" t="s">
        <v>1937</v>
      </c>
      <c r="L66" s="198" t="s">
        <v>34</v>
      </c>
      <c r="M66" s="199"/>
      <c r="N66" s="219">
        <f t="shared" si="4"/>
        <v>71858.600000000006</v>
      </c>
      <c r="O66" s="199"/>
      <c r="P66" s="212">
        <v>71858.600000000006</v>
      </c>
      <c r="Q66" s="199" t="s">
        <v>3434</v>
      </c>
      <c r="R66" s="199" t="s">
        <v>3435</v>
      </c>
      <c r="S66" s="15">
        <f>O66</f>
        <v>0</v>
      </c>
      <c r="T66" s="15">
        <f>P66</f>
        <v>71858.600000000006</v>
      </c>
      <c r="V66" s="41"/>
      <c r="W66" s="41"/>
      <c r="X66" s="41"/>
    </row>
    <row r="67" spans="1:24" s="332" customFormat="1" ht="375">
      <c r="A67" s="377">
        <v>46</v>
      </c>
      <c r="B67" s="376" t="s">
        <v>40</v>
      </c>
      <c r="C67" s="376" t="s">
        <v>40</v>
      </c>
      <c r="D67" s="376">
        <v>6</v>
      </c>
      <c r="E67" s="377" t="s">
        <v>3436</v>
      </c>
      <c r="F67" s="377" t="s">
        <v>3437</v>
      </c>
      <c r="G67" s="377" t="s">
        <v>3438</v>
      </c>
      <c r="H67" s="377" t="s">
        <v>3439</v>
      </c>
      <c r="I67" s="377" t="s">
        <v>5576</v>
      </c>
      <c r="J67" s="377" t="s">
        <v>3440</v>
      </c>
      <c r="K67" s="377" t="s">
        <v>1937</v>
      </c>
      <c r="L67" s="376" t="s">
        <v>30</v>
      </c>
      <c r="M67" s="377"/>
      <c r="N67" s="382">
        <f t="shared" si="4"/>
        <v>133707.72</v>
      </c>
      <c r="O67" s="377"/>
      <c r="P67" s="378">
        <v>133707.72</v>
      </c>
      <c r="Q67" s="377" t="s">
        <v>3441</v>
      </c>
      <c r="R67" s="377" t="s">
        <v>3442</v>
      </c>
      <c r="V67" s="41"/>
      <c r="W67" s="41"/>
      <c r="X67" s="41"/>
    </row>
    <row r="68" spans="1:24" s="15" customFormat="1" ht="409.5" customHeight="1">
      <c r="A68" s="199">
        <v>47</v>
      </c>
      <c r="B68" s="198" t="s">
        <v>96</v>
      </c>
      <c r="C68" s="198" t="s">
        <v>1197</v>
      </c>
      <c r="D68" s="198">
        <v>13</v>
      </c>
      <c r="E68" s="199" t="s">
        <v>3443</v>
      </c>
      <c r="F68" s="199" t="s">
        <v>3444</v>
      </c>
      <c r="G68" s="199" t="s">
        <v>3445</v>
      </c>
      <c r="H68" s="199" t="s">
        <v>3446</v>
      </c>
      <c r="I68" s="199" t="s">
        <v>3447</v>
      </c>
      <c r="J68" s="199" t="s">
        <v>3448</v>
      </c>
      <c r="K68" s="199" t="s">
        <v>1937</v>
      </c>
      <c r="L68" s="198" t="s">
        <v>30</v>
      </c>
      <c r="M68" s="199"/>
      <c r="N68" s="219">
        <f t="shared" si="4"/>
        <v>28989.599999999999</v>
      </c>
      <c r="O68" s="199"/>
      <c r="P68" s="212">
        <v>28989.599999999999</v>
      </c>
      <c r="Q68" s="199" t="s">
        <v>3449</v>
      </c>
      <c r="R68" s="199" t="s">
        <v>3450</v>
      </c>
      <c r="S68" s="15">
        <f t="shared" ref="S68:T68" si="8">O68</f>
        <v>0</v>
      </c>
      <c r="T68" s="15">
        <f t="shared" si="8"/>
        <v>28989.599999999999</v>
      </c>
      <c r="V68" s="41"/>
      <c r="W68" s="41"/>
      <c r="X68" s="41"/>
    </row>
    <row r="69" spans="1:24" s="332" customFormat="1" ht="390" customHeight="1">
      <c r="A69" s="377">
        <v>48</v>
      </c>
      <c r="B69" s="376" t="s">
        <v>1536</v>
      </c>
      <c r="C69" s="376" t="s">
        <v>3451</v>
      </c>
      <c r="D69" s="376">
        <v>13</v>
      </c>
      <c r="E69" s="376" t="s">
        <v>3452</v>
      </c>
      <c r="F69" s="377" t="s">
        <v>3453</v>
      </c>
      <c r="G69" s="377" t="s">
        <v>3216</v>
      </c>
      <c r="H69" s="377" t="s">
        <v>3454</v>
      </c>
      <c r="I69" s="377" t="s">
        <v>3455</v>
      </c>
      <c r="J69" s="377" t="s">
        <v>3228</v>
      </c>
      <c r="K69" s="376"/>
      <c r="L69" s="376" t="s">
        <v>3229</v>
      </c>
      <c r="M69" s="378"/>
      <c r="N69" s="378">
        <v>174537</v>
      </c>
      <c r="O69" s="378"/>
      <c r="P69" s="209">
        <v>174537</v>
      </c>
      <c r="Q69" s="126" t="s">
        <v>3210</v>
      </c>
      <c r="R69" s="387" t="s">
        <v>3172</v>
      </c>
      <c r="S69" s="41">
        <f>O69</f>
        <v>0</v>
      </c>
      <c r="T69" s="41">
        <f>P69</f>
        <v>174537</v>
      </c>
      <c r="V69" s="41"/>
      <c r="W69" s="41"/>
      <c r="X69" s="41"/>
    </row>
    <row r="70" spans="1:24" s="29" customFormat="1">
      <c r="F70" s="87"/>
      <c r="T70" s="267"/>
      <c r="V70" s="266"/>
      <c r="W70" s="266"/>
      <c r="X70" s="266"/>
    </row>
    <row r="71" spans="1:24" s="29" customFormat="1">
      <c r="F71" s="87"/>
      <c r="M71" s="527" t="s">
        <v>45</v>
      </c>
      <c r="N71" s="528"/>
      <c r="O71" s="528" t="s">
        <v>46</v>
      </c>
      <c r="P71" s="529"/>
      <c r="T71" s="267"/>
      <c r="V71" s="266"/>
      <c r="W71" s="266"/>
      <c r="X71" s="266"/>
    </row>
    <row r="72" spans="1:24" s="29" customFormat="1">
      <c r="F72" s="87"/>
      <c r="M72" s="138" t="s">
        <v>5524</v>
      </c>
      <c r="N72" s="138" t="s">
        <v>5523</v>
      </c>
      <c r="O72" s="138" t="s">
        <v>5524</v>
      </c>
      <c r="P72" s="138" t="s">
        <v>5523</v>
      </c>
      <c r="T72" s="267"/>
      <c r="V72" s="266"/>
      <c r="W72" s="266"/>
      <c r="X72" s="266"/>
    </row>
    <row r="73" spans="1:24" s="29" customFormat="1">
      <c r="F73" s="87"/>
      <c r="J73" s="87"/>
      <c r="M73" s="463">
        <v>27</v>
      </c>
      <c r="N73" s="462">
        <v>5018400.24</v>
      </c>
      <c r="O73" s="463">
        <v>21</v>
      </c>
      <c r="P73" s="462">
        <v>2220947.48</v>
      </c>
      <c r="T73" s="267"/>
      <c r="V73" s="266"/>
      <c r="W73" s="266"/>
      <c r="X73" s="266"/>
    </row>
    <row r="74" spans="1:24" s="29" customFormat="1">
      <c r="F74" s="87"/>
      <c r="J74" s="87"/>
      <c r="T74" s="267"/>
      <c r="V74" s="266"/>
      <c r="W74" s="266"/>
      <c r="X74" s="266"/>
    </row>
    <row r="75" spans="1:24" s="29" customFormat="1">
      <c r="F75" s="87"/>
      <c r="J75" s="87"/>
      <c r="T75" s="267"/>
      <c r="V75" s="266"/>
      <c r="W75" s="266"/>
      <c r="X75" s="266"/>
    </row>
    <row r="76" spans="1:24" s="29" customFormat="1">
      <c r="F76" s="87"/>
      <c r="J76" s="87"/>
      <c r="T76" s="267"/>
      <c r="V76" s="266"/>
      <c r="W76" s="266"/>
      <c r="X76" s="266"/>
    </row>
    <row r="77" spans="1:24" s="29" customFormat="1">
      <c r="F77" s="87"/>
      <c r="J77" s="87"/>
      <c r="T77" s="267"/>
      <c r="V77" s="266"/>
      <c r="W77" s="266"/>
      <c r="X77" s="266"/>
    </row>
    <row r="78" spans="1:24" s="29" customFormat="1">
      <c r="F78" s="87"/>
      <c r="J78" s="87"/>
      <c r="T78" s="267"/>
      <c r="V78" s="266"/>
      <c r="W78" s="266"/>
      <c r="X78" s="266"/>
    </row>
    <row r="79" spans="1:24" s="29" customFormat="1"/>
    <row r="80" spans="1:24" s="29" customFormat="1"/>
    <row r="81" s="29" customFormat="1"/>
    <row r="82" s="29" customFormat="1"/>
  </sheetData>
  <mergeCells count="160">
    <mergeCell ref="M71:N71"/>
    <mergeCell ref="O71:P71"/>
    <mergeCell ref="Q46:Q47"/>
    <mergeCell ref="R46:R47"/>
    <mergeCell ref="G46:G47"/>
    <mergeCell ref="J46:J47"/>
    <mergeCell ref="K46:K47"/>
    <mergeCell ref="L46:L47"/>
    <mergeCell ref="M46:M47"/>
    <mergeCell ref="N46:N47"/>
    <mergeCell ref="A46:A47"/>
    <mergeCell ref="B46:B47"/>
    <mergeCell ref="C46:C47"/>
    <mergeCell ref="D46:D47"/>
    <mergeCell ref="E46:E47"/>
    <mergeCell ref="F46:F47"/>
    <mergeCell ref="O46:O47"/>
    <mergeCell ref="P46:P47"/>
    <mergeCell ref="Q37:Q38"/>
    <mergeCell ref="R37:R38"/>
    <mergeCell ref="K37:K38"/>
    <mergeCell ref="L37:L38"/>
    <mergeCell ref="M37:M38"/>
    <mergeCell ref="N37:N38"/>
    <mergeCell ref="O37:O38"/>
    <mergeCell ref="P37:P38"/>
    <mergeCell ref="A37:A38"/>
    <mergeCell ref="B37:B38"/>
    <mergeCell ref="C37:C38"/>
    <mergeCell ref="D37:D38"/>
    <mergeCell ref="E37:E38"/>
    <mergeCell ref="F37:F38"/>
    <mergeCell ref="G37:G38"/>
    <mergeCell ref="J37:J38"/>
    <mergeCell ref="R35:R36"/>
    <mergeCell ref="L35:L36"/>
    <mergeCell ref="M35:M36"/>
    <mergeCell ref="N35:N36"/>
    <mergeCell ref="O35:O36"/>
    <mergeCell ref="P35:P36"/>
    <mergeCell ref="Q35:Q36"/>
    <mergeCell ref="A35:A36"/>
    <mergeCell ref="B35:B36"/>
    <mergeCell ref="C35:C36"/>
    <mergeCell ref="D35:D36"/>
    <mergeCell ref="E35:E36"/>
    <mergeCell ref="F35:F36"/>
    <mergeCell ref="G35:G36"/>
    <mergeCell ref="J35:J36"/>
    <mergeCell ref="K35:K36"/>
    <mergeCell ref="O33:O34"/>
    <mergeCell ref="P33:P34"/>
    <mergeCell ref="Q33:Q34"/>
    <mergeCell ref="R33:R34"/>
    <mergeCell ref="F33:F34"/>
    <mergeCell ref="G33:G34"/>
    <mergeCell ref="J33:J34"/>
    <mergeCell ref="K33:K34"/>
    <mergeCell ref="L33:L34"/>
    <mergeCell ref="M33:M34"/>
    <mergeCell ref="A33:A34"/>
    <mergeCell ref="B33:B34"/>
    <mergeCell ref="C33:C34"/>
    <mergeCell ref="D33:D34"/>
    <mergeCell ref="E33:E34"/>
    <mergeCell ref="L31:L32"/>
    <mergeCell ref="M31:M32"/>
    <mergeCell ref="N31:N32"/>
    <mergeCell ref="A31:A32"/>
    <mergeCell ref="B31:B32"/>
    <mergeCell ref="C31:C32"/>
    <mergeCell ref="D31:D32"/>
    <mergeCell ref="E31:E32"/>
    <mergeCell ref="F31:F32"/>
    <mergeCell ref="N33:N34"/>
    <mergeCell ref="A29:A30"/>
    <mergeCell ref="B29:B30"/>
    <mergeCell ref="C29:C30"/>
    <mergeCell ref="D29:D30"/>
    <mergeCell ref="E29:E30"/>
    <mergeCell ref="F29:F30"/>
    <mergeCell ref="R29:R30"/>
    <mergeCell ref="O29:O30"/>
    <mergeCell ref="P29:P30"/>
    <mergeCell ref="Q29:Q30"/>
    <mergeCell ref="L29:L30"/>
    <mergeCell ref="M29:M30"/>
    <mergeCell ref="N29:N30"/>
    <mergeCell ref="G29:G30"/>
    <mergeCell ref="J29:J30"/>
    <mergeCell ref="K29:K30"/>
    <mergeCell ref="Q17:Q21"/>
    <mergeCell ref="R17:R21"/>
    <mergeCell ref="G17:G21"/>
    <mergeCell ref="J17:J21"/>
    <mergeCell ref="K17:K21"/>
    <mergeCell ref="L17:L21"/>
    <mergeCell ref="M17:M21"/>
    <mergeCell ref="N17:N21"/>
    <mergeCell ref="O31:O32"/>
    <mergeCell ref="P31:P32"/>
    <mergeCell ref="Q31:Q32"/>
    <mergeCell ref="R31:R32"/>
    <mergeCell ref="G31:G32"/>
    <mergeCell ref="J31:J32"/>
    <mergeCell ref="K31:K32"/>
    <mergeCell ref="A17:A21"/>
    <mergeCell ref="B17:B21"/>
    <mergeCell ref="C17:C21"/>
    <mergeCell ref="D17:D21"/>
    <mergeCell ref="E17:E21"/>
    <mergeCell ref="F17:F21"/>
    <mergeCell ref="P15:P16"/>
    <mergeCell ref="Q15:Q16"/>
    <mergeCell ref="R15:R16"/>
    <mergeCell ref="J15:J16"/>
    <mergeCell ref="K15:K16"/>
    <mergeCell ref="L15:L16"/>
    <mergeCell ref="M15:M16"/>
    <mergeCell ref="N15:N16"/>
    <mergeCell ref="O15:O16"/>
    <mergeCell ref="A15:A16"/>
    <mergeCell ref="B15:B16"/>
    <mergeCell ref="C15:C16"/>
    <mergeCell ref="D15:D16"/>
    <mergeCell ref="E15:E16"/>
    <mergeCell ref="F15:F16"/>
    <mergeCell ref="G15:G16"/>
    <mergeCell ref="O17:O21"/>
    <mergeCell ref="P17:P21"/>
    <mergeCell ref="R9:R13"/>
    <mergeCell ref="J9:J13"/>
    <mergeCell ref="K9:K13"/>
    <mergeCell ref="L9:L13"/>
    <mergeCell ref="M9:M13"/>
    <mergeCell ref="N9:N13"/>
    <mergeCell ref="O9:O13"/>
    <mergeCell ref="Q4:Q5"/>
    <mergeCell ref="R4:R5"/>
    <mergeCell ref="J4:J5"/>
    <mergeCell ref="K4:L4"/>
    <mergeCell ref="M4:N4"/>
    <mergeCell ref="O4:P4"/>
    <mergeCell ref="P9:P13"/>
    <mergeCell ref="Q9:Q13"/>
    <mergeCell ref="A9:A13"/>
    <mergeCell ref="B9:B13"/>
    <mergeCell ref="C9:C13"/>
    <mergeCell ref="D9:D13"/>
    <mergeCell ref="E9:E13"/>
    <mergeCell ref="F9:F13"/>
    <mergeCell ref="G9:G13"/>
    <mergeCell ref="G4:G5"/>
    <mergeCell ref="H4:I4"/>
    <mergeCell ref="A4:A5"/>
    <mergeCell ref="B4:B5"/>
    <mergeCell ref="C4:C5"/>
    <mergeCell ref="D4:D5"/>
    <mergeCell ref="E4:E5"/>
    <mergeCell ref="F4:F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8"/>
  <dimension ref="A2:U87"/>
  <sheetViews>
    <sheetView zoomScale="60" zoomScaleNormal="60" workbookViewId="0">
      <selection activeCell="K92" sqref="K92"/>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1" width="10.7109375" customWidth="1"/>
    <col min="12" max="12" width="13.42578125" customWidth="1"/>
    <col min="13" max="16" width="14.7109375" customWidth="1"/>
    <col min="17" max="17" width="16.7109375" customWidth="1"/>
    <col min="18" max="18" width="15.7109375" customWidth="1"/>
    <col min="21" max="21" width="13.425781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5743</v>
      </c>
    </row>
    <row r="4" spans="1:18" s="13" customFormat="1" ht="65.2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ht="27" customHeight="1">
      <c r="A5" s="561"/>
      <c r="B5" s="563"/>
      <c r="C5" s="563"/>
      <c r="D5" s="563"/>
      <c r="E5" s="561"/>
      <c r="F5" s="561"/>
      <c r="G5" s="561"/>
      <c r="H5" s="410" t="s">
        <v>10</v>
      </c>
      <c r="I5" s="410" t="s">
        <v>11</v>
      </c>
      <c r="J5" s="561"/>
      <c r="K5" s="411">
        <v>2016</v>
      </c>
      <c r="L5" s="411">
        <v>2017</v>
      </c>
      <c r="M5" s="411">
        <v>2016</v>
      </c>
      <c r="N5" s="411">
        <v>2017</v>
      </c>
      <c r="O5" s="411">
        <v>2016</v>
      </c>
      <c r="P5" s="411">
        <v>2017</v>
      </c>
      <c r="Q5" s="561"/>
      <c r="R5" s="563"/>
    </row>
    <row r="6" spans="1:18" s="13" customFormat="1" ht="14.25" customHeight="1">
      <c r="A6" s="409" t="s">
        <v>12</v>
      </c>
      <c r="B6" s="410" t="s">
        <v>13</v>
      </c>
      <c r="C6" s="410" t="s">
        <v>14</v>
      </c>
      <c r="D6" s="410" t="s">
        <v>15</v>
      </c>
      <c r="E6" s="409" t="s">
        <v>16</v>
      </c>
      <c r="F6" s="409" t="s">
        <v>17</v>
      </c>
      <c r="G6" s="409" t="s">
        <v>18</v>
      </c>
      <c r="H6" s="410" t="s">
        <v>19</v>
      </c>
      <c r="I6" s="410" t="s">
        <v>20</v>
      </c>
      <c r="J6" s="409" t="s">
        <v>21</v>
      </c>
      <c r="K6" s="411" t="s">
        <v>22</v>
      </c>
      <c r="L6" s="411" t="s">
        <v>23</v>
      </c>
      <c r="M6" s="411" t="s">
        <v>24</v>
      </c>
      <c r="N6" s="411" t="s">
        <v>25</v>
      </c>
      <c r="O6" s="411" t="s">
        <v>26</v>
      </c>
      <c r="P6" s="411" t="s">
        <v>27</v>
      </c>
      <c r="Q6" s="409" t="s">
        <v>28</v>
      </c>
      <c r="R6" s="410" t="s">
        <v>29</v>
      </c>
    </row>
    <row r="7" spans="1:18" s="332" customFormat="1" ht="158.25" customHeight="1">
      <c r="A7" s="401">
        <v>1</v>
      </c>
      <c r="B7" s="401">
        <v>1</v>
      </c>
      <c r="C7" s="401">
        <v>2</v>
      </c>
      <c r="D7" s="401">
        <v>2</v>
      </c>
      <c r="E7" s="397" t="s">
        <v>4359</v>
      </c>
      <c r="F7" s="397" t="s">
        <v>4360</v>
      </c>
      <c r="G7" s="397" t="s">
        <v>4361</v>
      </c>
      <c r="H7" s="397" t="s">
        <v>4362</v>
      </c>
      <c r="I7" s="397">
        <v>125</v>
      </c>
      <c r="J7" s="397" t="s">
        <v>4363</v>
      </c>
      <c r="K7" s="397" t="s">
        <v>30</v>
      </c>
      <c r="L7" s="397" t="s">
        <v>31</v>
      </c>
      <c r="M7" s="437"/>
      <c r="N7" s="432">
        <v>29916.959999999999</v>
      </c>
      <c r="O7" s="432"/>
      <c r="P7" s="432">
        <v>29916.959999999999</v>
      </c>
      <c r="Q7" s="397" t="s">
        <v>4364</v>
      </c>
      <c r="R7" s="397" t="s">
        <v>3846</v>
      </c>
    </row>
    <row r="8" spans="1:18" s="332" customFormat="1" ht="223.5" customHeight="1">
      <c r="A8" s="401">
        <v>2</v>
      </c>
      <c r="B8" s="401" t="s">
        <v>32</v>
      </c>
      <c r="C8" s="401">
        <v>3.4</v>
      </c>
      <c r="D8" s="401">
        <v>2</v>
      </c>
      <c r="E8" s="397" t="s">
        <v>4365</v>
      </c>
      <c r="F8" s="397" t="s">
        <v>4366</v>
      </c>
      <c r="G8" s="397" t="s">
        <v>33</v>
      </c>
      <c r="H8" s="397" t="s">
        <v>4362</v>
      </c>
      <c r="I8" s="397">
        <v>70</v>
      </c>
      <c r="J8" s="397" t="s">
        <v>4367</v>
      </c>
      <c r="K8" s="397" t="s">
        <v>34</v>
      </c>
      <c r="L8" s="397"/>
      <c r="M8" s="432">
        <v>20049.71</v>
      </c>
      <c r="N8" s="432"/>
      <c r="O8" s="432">
        <v>20049.71</v>
      </c>
      <c r="P8" s="432"/>
      <c r="Q8" s="397" t="s">
        <v>4364</v>
      </c>
      <c r="R8" s="397" t="s">
        <v>3846</v>
      </c>
    </row>
    <row r="9" spans="1:18" s="332" customFormat="1" ht="217.5" customHeight="1">
      <c r="A9" s="397">
        <v>3</v>
      </c>
      <c r="B9" s="397">
        <v>1</v>
      </c>
      <c r="C9" s="221" t="s">
        <v>35</v>
      </c>
      <c r="D9" s="221">
        <v>2</v>
      </c>
      <c r="E9" s="221" t="s">
        <v>4368</v>
      </c>
      <c r="F9" s="397" t="s">
        <v>4369</v>
      </c>
      <c r="G9" s="397" t="s">
        <v>4370</v>
      </c>
      <c r="H9" s="221" t="s">
        <v>4371</v>
      </c>
      <c r="I9" s="57">
        <v>35000</v>
      </c>
      <c r="J9" s="221" t="s">
        <v>4372</v>
      </c>
      <c r="K9" s="397" t="s">
        <v>36</v>
      </c>
      <c r="L9" s="221"/>
      <c r="M9" s="399">
        <v>3611.25</v>
      </c>
      <c r="N9" s="221"/>
      <c r="O9" s="399">
        <v>3611.25</v>
      </c>
      <c r="P9" s="221"/>
      <c r="Q9" s="397" t="s">
        <v>4364</v>
      </c>
      <c r="R9" s="397" t="s">
        <v>3846</v>
      </c>
    </row>
    <row r="10" spans="1:18" s="332" customFormat="1" ht="250.5" customHeight="1">
      <c r="A10" s="401">
        <v>4</v>
      </c>
      <c r="B10" s="401">
        <v>1</v>
      </c>
      <c r="C10" s="401">
        <v>4</v>
      </c>
      <c r="D10" s="401">
        <v>2</v>
      </c>
      <c r="E10" s="397" t="s">
        <v>4373</v>
      </c>
      <c r="F10" s="397" t="s">
        <v>4374</v>
      </c>
      <c r="G10" s="397" t="s">
        <v>4375</v>
      </c>
      <c r="H10" s="397" t="s">
        <v>4362</v>
      </c>
      <c r="I10" s="397" t="s">
        <v>4376</v>
      </c>
      <c r="J10" s="397" t="s">
        <v>4377</v>
      </c>
      <c r="K10" s="397" t="s">
        <v>36</v>
      </c>
      <c r="L10" s="397"/>
      <c r="M10" s="432">
        <v>4735.62</v>
      </c>
      <c r="N10" s="432"/>
      <c r="O10" s="432">
        <v>4735.62</v>
      </c>
      <c r="P10" s="432"/>
      <c r="Q10" s="397" t="s">
        <v>4364</v>
      </c>
      <c r="R10" s="397" t="s">
        <v>3846</v>
      </c>
    </row>
    <row r="11" spans="1:18" s="332" customFormat="1" ht="165">
      <c r="A11" s="276">
        <v>5</v>
      </c>
      <c r="B11" s="401">
        <v>1</v>
      </c>
      <c r="C11" s="401">
        <v>4</v>
      </c>
      <c r="D11" s="401">
        <v>2</v>
      </c>
      <c r="E11" s="397" t="s">
        <v>4378</v>
      </c>
      <c r="F11" s="397" t="s">
        <v>4379</v>
      </c>
      <c r="G11" s="397" t="s">
        <v>3766</v>
      </c>
      <c r="H11" s="397" t="s">
        <v>4362</v>
      </c>
      <c r="I11" s="397">
        <v>32</v>
      </c>
      <c r="J11" s="397" t="s">
        <v>4380</v>
      </c>
      <c r="K11" s="397"/>
      <c r="L11" s="397" t="s">
        <v>37</v>
      </c>
      <c r="M11" s="432"/>
      <c r="N11" s="432">
        <v>73753.119999999995</v>
      </c>
      <c r="O11" s="432"/>
      <c r="P11" s="432">
        <v>73753.119999999995</v>
      </c>
      <c r="Q11" s="397" t="s">
        <v>4364</v>
      </c>
      <c r="R11" s="397" t="s">
        <v>3846</v>
      </c>
    </row>
    <row r="12" spans="1:18" s="332" customFormat="1" ht="153" customHeight="1">
      <c r="A12" s="401">
        <v>6</v>
      </c>
      <c r="B12" s="401" t="s">
        <v>712</v>
      </c>
      <c r="C12" s="401" t="s">
        <v>712</v>
      </c>
      <c r="D12" s="401">
        <v>2</v>
      </c>
      <c r="E12" s="397" t="s">
        <v>4381</v>
      </c>
      <c r="F12" s="397" t="s">
        <v>4382</v>
      </c>
      <c r="G12" s="397" t="s">
        <v>4383</v>
      </c>
      <c r="H12" s="397" t="s">
        <v>4362</v>
      </c>
      <c r="I12" s="397">
        <v>100</v>
      </c>
      <c r="J12" s="397" t="s">
        <v>4384</v>
      </c>
      <c r="K12" s="397" t="s">
        <v>30</v>
      </c>
      <c r="L12" s="397" t="s">
        <v>31</v>
      </c>
      <c r="M12" s="432"/>
      <c r="N12" s="432">
        <v>20129.16</v>
      </c>
      <c r="O12" s="432"/>
      <c r="P12" s="432">
        <v>20129.16</v>
      </c>
      <c r="Q12" s="397" t="s">
        <v>4364</v>
      </c>
      <c r="R12" s="397" t="s">
        <v>3846</v>
      </c>
    </row>
    <row r="13" spans="1:18" s="332" customFormat="1" ht="66" customHeight="1">
      <c r="A13" s="530">
        <v>7</v>
      </c>
      <c r="B13" s="530" t="s">
        <v>1292</v>
      </c>
      <c r="C13" s="530" t="s">
        <v>712</v>
      </c>
      <c r="D13" s="530">
        <v>2</v>
      </c>
      <c r="E13" s="536" t="s">
        <v>4385</v>
      </c>
      <c r="F13" s="536" t="s">
        <v>4386</v>
      </c>
      <c r="G13" s="536" t="s">
        <v>4387</v>
      </c>
      <c r="H13" s="397" t="s">
        <v>4362</v>
      </c>
      <c r="I13" s="397">
        <v>160</v>
      </c>
      <c r="J13" s="536" t="s">
        <v>4388</v>
      </c>
      <c r="K13" s="536" t="s">
        <v>36</v>
      </c>
      <c r="L13" s="536"/>
      <c r="M13" s="718">
        <v>63588.6</v>
      </c>
      <c r="N13" s="718"/>
      <c r="O13" s="718">
        <v>63588.6</v>
      </c>
      <c r="P13" s="718"/>
      <c r="Q13" s="536" t="s">
        <v>4364</v>
      </c>
      <c r="R13" s="536" t="s">
        <v>3846</v>
      </c>
    </row>
    <row r="14" spans="1:18" s="332" customFormat="1" ht="123.75" customHeight="1">
      <c r="A14" s="532"/>
      <c r="B14" s="532"/>
      <c r="C14" s="532"/>
      <c r="D14" s="532"/>
      <c r="E14" s="538"/>
      <c r="F14" s="538"/>
      <c r="G14" s="538"/>
      <c r="H14" s="397" t="s">
        <v>4389</v>
      </c>
      <c r="I14" s="397">
        <v>74</v>
      </c>
      <c r="J14" s="538"/>
      <c r="K14" s="538"/>
      <c r="L14" s="538"/>
      <c r="M14" s="720"/>
      <c r="N14" s="720"/>
      <c r="O14" s="720"/>
      <c r="P14" s="720"/>
      <c r="Q14" s="538"/>
      <c r="R14" s="538"/>
    </row>
    <row r="15" spans="1:18" s="332" customFormat="1" ht="46.5" customHeight="1">
      <c r="A15" s="530">
        <v>8</v>
      </c>
      <c r="B15" s="530" t="s">
        <v>712</v>
      </c>
      <c r="C15" s="530" t="s">
        <v>1292</v>
      </c>
      <c r="D15" s="530">
        <v>2</v>
      </c>
      <c r="E15" s="536" t="s">
        <v>4390</v>
      </c>
      <c r="F15" s="536" t="s">
        <v>4391</v>
      </c>
      <c r="G15" s="536" t="s">
        <v>4392</v>
      </c>
      <c r="H15" s="397" t="s">
        <v>4362</v>
      </c>
      <c r="I15" s="397">
        <v>30</v>
      </c>
      <c r="J15" s="536" t="s">
        <v>4393</v>
      </c>
      <c r="K15" s="536" t="s">
        <v>31</v>
      </c>
      <c r="L15" s="536"/>
      <c r="M15" s="718">
        <v>7281.43</v>
      </c>
      <c r="N15" s="718"/>
      <c r="O15" s="718">
        <v>7281.43</v>
      </c>
      <c r="P15" s="718"/>
      <c r="Q15" s="536" t="s">
        <v>4364</v>
      </c>
      <c r="R15" s="536" t="s">
        <v>3846</v>
      </c>
    </row>
    <row r="16" spans="1:18" s="332" customFormat="1" ht="81" customHeight="1">
      <c r="A16" s="532"/>
      <c r="B16" s="532"/>
      <c r="C16" s="532"/>
      <c r="D16" s="532"/>
      <c r="E16" s="538"/>
      <c r="F16" s="538"/>
      <c r="G16" s="538"/>
      <c r="H16" s="397" t="s">
        <v>4394</v>
      </c>
      <c r="I16" s="397">
        <v>3</v>
      </c>
      <c r="J16" s="538"/>
      <c r="K16" s="538"/>
      <c r="L16" s="538"/>
      <c r="M16" s="720"/>
      <c r="N16" s="720"/>
      <c r="O16" s="720"/>
      <c r="P16" s="720"/>
      <c r="Q16" s="538"/>
      <c r="R16" s="538"/>
    </row>
    <row r="17" spans="1:20" s="332" customFormat="1" ht="268.5" customHeight="1">
      <c r="A17" s="490">
        <v>9</v>
      </c>
      <c r="B17" s="490">
        <v>1</v>
      </c>
      <c r="C17" s="490" t="s">
        <v>4395</v>
      </c>
      <c r="D17" s="490">
        <v>5</v>
      </c>
      <c r="E17" s="491" t="s">
        <v>4396</v>
      </c>
      <c r="F17" s="491" t="s">
        <v>4397</v>
      </c>
      <c r="G17" s="491" t="s">
        <v>4398</v>
      </c>
      <c r="H17" s="491" t="s">
        <v>4362</v>
      </c>
      <c r="I17" s="505">
        <v>33</v>
      </c>
      <c r="J17" s="491" t="s">
        <v>4399</v>
      </c>
      <c r="K17" s="491" t="s">
        <v>34</v>
      </c>
      <c r="L17" s="491" t="s">
        <v>31</v>
      </c>
      <c r="M17" s="512"/>
      <c r="N17" s="512">
        <v>8548.64</v>
      </c>
      <c r="O17" s="512"/>
      <c r="P17" s="512">
        <v>8548.64</v>
      </c>
      <c r="Q17" s="491" t="s">
        <v>4364</v>
      </c>
      <c r="R17" s="491" t="s">
        <v>3846</v>
      </c>
      <c r="T17" s="41"/>
    </row>
    <row r="18" spans="1:20" s="332" customFormat="1" ht="54.75" customHeight="1">
      <c r="A18" s="543">
        <v>10</v>
      </c>
      <c r="B18" s="543">
        <v>1</v>
      </c>
      <c r="C18" s="543" t="s">
        <v>38</v>
      </c>
      <c r="D18" s="543">
        <v>2</v>
      </c>
      <c r="E18" s="539" t="s">
        <v>4400</v>
      </c>
      <c r="F18" s="539" t="s">
        <v>4401</v>
      </c>
      <c r="G18" s="539" t="s">
        <v>4402</v>
      </c>
      <c r="H18" s="539" t="s">
        <v>4362</v>
      </c>
      <c r="I18" s="536" t="s">
        <v>4404</v>
      </c>
      <c r="J18" s="539" t="s">
        <v>4403</v>
      </c>
      <c r="K18" s="539" t="s">
        <v>39</v>
      </c>
      <c r="L18" s="536"/>
      <c r="M18" s="721">
        <v>19559.61</v>
      </c>
      <c r="N18" s="721"/>
      <c r="O18" s="721">
        <v>19559.61</v>
      </c>
      <c r="P18" s="721"/>
      <c r="Q18" s="539" t="s">
        <v>4364</v>
      </c>
      <c r="R18" s="539" t="s">
        <v>3846</v>
      </c>
    </row>
    <row r="19" spans="1:20" s="332" customFormat="1" ht="63.75" customHeight="1">
      <c r="A19" s="543"/>
      <c r="B19" s="543"/>
      <c r="C19" s="543"/>
      <c r="D19" s="543"/>
      <c r="E19" s="539"/>
      <c r="F19" s="539"/>
      <c r="G19" s="539"/>
      <c r="H19" s="539"/>
      <c r="I19" s="538"/>
      <c r="J19" s="539"/>
      <c r="K19" s="539"/>
      <c r="L19" s="538"/>
      <c r="M19" s="721"/>
      <c r="N19" s="721"/>
      <c r="O19" s="721"/>
      <c r="P19" s="721"/>
      <c r="Q19" s="539"/>
      <c r="R19" s="539"/>
    </row>
    <row r="20" spans="1:20" s="332" customFormat="1" ht="177.75" customHeight="1">
      <c r="A20" s="401">
        <v>11</v>
      </c>
      <c r="B20" s="401" t="s">
        <v>712</v>
      </c>
      <c r="C20" s="401">
        <v>1</v>
      </c>
      <c r="D20" s="401">
        <v>5</v>
      </c>
      <c r="E20" s="397" t="s">
        <v>4405</v>
      </c>
      <c r="F20" s="397" t="s">
        <v>4406</v>
      </c>
      <c r="G20" s="397" t="s">
        <v>4407</v>
      </c>
      <c r="H20" s="397" t="s">
        <v>4362</v>
      </c>
      <c r="I20" s="397" t="s">
        <v>4409</v>
      </c>
      <c r="J20" s="397" t="s">
        <v>4408</v>
      </c>
      <c r="K20" s="397" t="s">
        <v>34</v>
      </c>
      <c r="L20" s="397" t="s">
        <v>39</v>
      </c>
      <c r="M20" s="432"/>
      <c r="N20" s="432">
        <v>25853.069999999996</v>
      </c>
      <c r="O20" s="432"/>
      <c r="P20" s="432">
        <v>25853.069999999996</v>
      </c>
      <c r="Q20" s="397" t="s">
        <v>4364</v>
      </c>
      <c r="R20" s="397" t="s">
        <v>3846</v>
      </c>
    </row>
    <row r="21" spans="1:20" s="332" customFormat="1" ht="46.5" customHeight="1">
      <c r="A21" s="530">
        <v>12</v>
      </c>
      <c r="B21" s="530">
        <v>1.2</v>
      </c>
      <c r="C21" s="530">
        <v>1.4</v>
      </c>
      <c r="D21" s="530">
        <v>5</v>
      </c>
      <c r="E21" s="536" t="s">
        <v>4410</v>
      </c>
      <c r="F21" s="536" t="s">
        <v>4411</v>
      </c>
      <c r="G21" s="536" t="s">
        <v>4412</v>
      </c>
      <c r="H21" s="397" t="s">
        <v>4413</v>
      </c>
      <c r="I21" s="397">
        <v>200</v>
      </c>
      <c r="J21" s="536" t="s">
        <v>4414</v>
      </c>
      <c r="K21" s="536" t="s">
        <v>30</v>
      </c>
      <c r="L21" s="536"/>
      <c r="M21" s="718">
        <v>119738.12</v>
      </c>
      <c r="N21" s="718"/>
      <c r="O21" s="718">
        <v>119738.12</v>
      </c>
      <c r="P21" s="718"/>
      <c r="Q21" s="536" t="s">
        <v>4415</v>
      </c>
      <c r="R21" s="536" t="s">
        <v>3846</v>
      </c>
    </row>
    <row r="22" spans="1:20" s="332" customFormat="1" ht="33.75" customHeight="1">
      <c r="A22" s="531"/>
      <c r="B22" s="531"/>
      <c r="C22" s="531"/>
      <c r="D22" s="531"/>
      <c r="E22" s="537"/>
      <c r="F22" s="537"/>
      <c r="G22" s="537"/>
      <c r="H22" s="397" t="s">
        <v>4203</v>
      </c>
      <c r="I22" s="397">
        <v>100</v>
      </c>
      <c r="J22" s="537"/>
      <c r="K22" s="537"/>
      <c r="L22" s="537"/>
      <c r="M22" s="719"/>
      <c r="N22" s="719"/>
      <c r="O22" s="719"/>
      <c r="P22" s="719"/>
      <c r="Q22" s="537"/>
      <c r="R22" s="537"/>
    </row>
    <row r="23" spans="1:20" s="332" customFormat="1" ht="33.75" customHeight="1">
      <c r="A23" s="531"/>
      <c r="B23" s="531"/>
      <c r="C23" s="531"/>
      <c r="D23" s="531"/>
      <c r="E23" s="537"/>
      <c r="F23" s="537"/>
      <c r="G23" s="537"/>
      <c r="H23" s="397" t="s">
        <v>4416</v>
      </c>
      <c r="I23" s="397">
        <v>2</v>
      </c>
      <c r="J23" s="537"/>
      <c r="K23" s="537"/>
      <c r="L23" s="537"/>
      <c r="M23" s="719"/>
      <c r="N23" s="719"/>
      <c r="O23" s="719"/>
      <c r="P23" s="719"/>
      <c r="Q23" s="537"/>
      <c r="R23" s="537"/>
    </row>
    <row r="24" spans="1:20" s="332" customFormat="1" ht="60" customHeight="1">
      <c r="A24" s="532"/>
      <c r="B24" s="532"/>
      <c r="C24" s="532"/>
      <c r="D24" s="532"/>
      <c r="E24" s="538"/>
      <c r="F24" s="538"/>
      <c r="G24" s="538"/>
      <c r="H24" s="397" t="s">
        <v>4417</v>
      </c>
      <c r="I24" s="397">
        <v>350</v>
      </c>
      <c r="J24" s="538"/>
      <c r="K24" s="538"/>
      <c r="L24" s="538"/>
      <c r="M24" s="720"/>
      <c r="N24" s="720"/>
      <c r="O24" s="720"/>
      <c r="P24" s="720"/>
      <c r="Q24" s="538"/>
      <c r="R24" s="538"/>
    </row>
    <row r="25" spans="1:20" s="332" customFormat="1" ht="294.75" customHeight="1">
      <c r="A25" s="401">
        <v>13</v>
      </c>
      <c r="B25" s="401" t="s">
        <v>1292</v>
      </c>
      <c r="C25" s="401" t="s">
        <v>4395</v>
      </c>
      <c r="D25" s="401">
        <v>5</v>
      </c>
      <c r="E25" s="397" t="s">
        <v>4418</v>
      </c>
      <c r="F25" s="397" t="s">
        <v>4419</v>
      </c>
      <c r="G25" s="397" t="s">
        <v>2552</v>
      </c>
      <c r="H25" s="397" t="s">
        <v>4420</v>
      </c>
      <c r="I25" s="397" t="s">
        <v>4421</v>
      </c>
      <c r="J25" s="397" t="s">
        <v>4422</v>
      </c>
      <c r="K25" s="397" t="s">
        <v>37</v>
      </c>
      <c r="L25" s="397"/>
      <c r="M25" s="400">
        <v>6270.69</v>
      </c>
      <c r="N25" s="400"/>
      <c r="O25" s="400">
        <v>6270.69</v>
      </c>
      <c r="P25" s="432"/>
      <c r="Q25" s="397" t="s">
        <v>4364</v>
      </c>
      <c r="R25" s="397" t="s">
        <v>3846</v>
      </c>
    </row>
    <row r="26" spans="1:20" s="332" customFormat="1" ht="305.25" customHeight="1">
      <c r="A26" s="401">
        <v>14</v>
      </c>
      <c r="B26" s="401" t="s">
        <v>1292</v>
      </c>
      <c r="C26" s="401" t="s">
        <v>4395</v>
      </c>
      <c r="D26" s="401">
        <v>5</v>
      </c>
      <c r="E26" s="397" t="s">
        <v>4418</v>
      </c>
      <c r="F26" s="397" t="s">
        <v>4419</v>
      </c>
      <c r="G26" s="397" t="s">
        <v>33</v>
      </c>
      <c r="H26" s="397" t="s">
        <v>4362</v>
      </c>
      <c r="I26" s="397">
        <v>50</v>
      </c>
      <c r="J26" s="397" t="s">
        <v>4423</v>
      </c>
      <c r="K26" s="397"/>
      <c r="L26" s="399" t="s">
        <v>42</v>
      </c>
      <c r="M26" s="432"/>
      <c r="N26" s="432">
        <v>14921.55</v>
      </c>
      <c r="O26" s="432"/>
      <c r="P26" s="432">
        <v>14921.55</v>
      </c>
      <c r="Q26" s="397" t="s">
        <v>4364</v>
      </c>
      <c r="R26" s="397" t="s">
        <v>3846</v>
      </c>
    </row>
    <row r="27" spans="1:20" s="332" customFormat="1" ht="93.75" customHeight="1">
      <c r="A27" s="276">
        <v>15</v>
      </c>
      <c r="B27" s="401">
        <v>1</v>
      </c>
      <c r="C27" s="401">
        <v>4</v>
      </c>
      <c r="D27" s="401">
        <v>2</v>
      </c>
      <c r="E27" s="397" t="s">
        <v>4424</v>
      </c>
      <c r="F27" s="397" t="s">
        <v>4425</v>
      </c>
      <c r="G27" s="397" t="s">
        <v>4426</v>
      </c>
      <c r="H27" s="397" t="s">
        <v>4427</v>
      </c>
      <c r="I27" s="397">
        <v>1</v>
      </c>
      <c r="J27" s="397" t="s">
        <v>4428</v>
      </c>
      <c r="K27" s="397" t="s">
        <v>36</v>
      </c>
      <c r="L27" s="397"/>
      <c r="M27" s="432">
        <v>84863.49</v>
      </c>
      <c r="N27" s="432"/>
      <c r="O27" s="432">
        <v>84863.49</v>
      </c>
      <c r="P27" s="432"/>
      <c r="Q27" s="397" t="s">
        <v>4364</v>
      </c>
      <c r="R27" s="397" t="s">
        <v>3846</v>
      </c>
    </row>
    <row r="28" spans="1:20" s="332" customFormat="1" ht="90.75" customHeight="1">
      <c r="A28" s="401">
        <v>16</v>
      </c>
      <c r="B28" s="401">
        <v>1</v>
      </c>
      <c r="C28" s="401">
        <v>4</v>
      </c>
      <c r="D28" s="401">
        <v>2</v>
      </c>
      <c r="E28" s="221" t="s">
        <v>4429</v>
      </c>
      <c r="F28" s="397" t="s">
        <v>4425</v>
      </c>
      <c r="G28" s="397" t="s">
        <v>4426</v>
      </c>
      <c r="H28" s="397" t="s">
        <v>4427</v>
      </c>
      <c r="I28" s="397">
        <v>1</v>
      </c>
      <c r="J28" s="397" t="s">
        <v>4428</v>
      </c>
      <c r="K28" s="397"/>
      <c r="L28" s="397" t="s">
        <v>36</v>
      </c>
      <c r="M28" s="432"/>
      <c r="N28" s="399">
        <v>96603.27</v>
      </c>
      <c r="O28" s="209"/>
      <c r="P28" s="399">
        <v>96603.27</v>
      </c>
      <c r="Q28" s="397" t="s">
        <v>4364</v>
      </c>
      <c r="R28" s="397" t="s">
        <v>3846</v>
      </c>
    </row>
    <row r="29" spans="1:20" s="332" customFormat="1" ht="257.25" customHeight="1">
      <c r="A29" s="401">
        <v>17</v>
      </c>
      <c r="B29" s="401">
        <v>1</v>
      </c>
      <c r="C29" s="401">
        <v>4</v>
      </c>
      <c r="D29" s="401">
        <v>2</v>
      </c>
      <c r="E29" s="397" t="s">
        <v>4430</v>
      </c>
      <c r="F29" s="397" t="s">
        <v>4431</v>
      </c>
      <c r="G29" s="397" t="s">
        <v>3984</v>
      </c>
      <c r="H29" s="397" t="s">
        <v>4362</v>
      </c>
      <c r="I29" s="397">
        <v>29</v>
      </c>
      <c r="J29" s="397" t="s">
        <v>4432</v>
      </c>
      <c r="K29" s="397" t="s">
        <v>37</v>
      </c>
      <c r="L29" s="397"/>
      <c r="M29" s="400">
        <v>15287.66</v>
      </c>
      <c r="N29" s="400"/>
      <c r="O29" s="400">
        <v>15287.66</v>
      </c>
      <c r="P29" s="209"/>
      <c r="Q29" s="397" t="s">
        <v>4364</v>
      </c>
      <c r="R29" s="397" t="s">
        <v>3846</v>
      </c>
    </row>
    <row r="30" spans="1:20" s="332" customFormat="1" ht="231" customHeight="1">
      <c r="A30" s="401">
        <v>18</v>
      </c>
      <c r="B30" s="401">
        <v>1</v>
      </c>
      <c r="C30" s="401">
        <v>4</v>
      </c>
      <c r="D30" s="401">
        <v>2</v>
      </c>
      <c r="E30" s="397" t="s">
        <v>4433</v>
      </c>
      <c r="F30" s="397" t="s">
        <v>4434</v>
      </c>
      <c r="G30" s="397" t="s">
        <v>43</v>
      </c>
      <c r="H30" s="397" t="s">
        <v>4362</v>
      </c>
      <c r="I30" s="397">
        <v>30</v>
      </c>
      <c r="J30" s="397" t="s">
        <v>4435</v>
      </c>
      <c r="K30" s="397"/>
      <c r="L30" s="397" t="s">
        <v>37</v>
      </c>
      <c r="M30" s="432"/>
      <c r="N30" s="432">
        <v>24772</v>
      </c>
      <c r="O30" s="432"/>
      <c r="P30" s="432">
        <v>24772</v>
      </c>
      <c r="Q30" s="397" t="s">
        <v>4364</v>
      </c>
      <c r="R30" s="397" t="s">
        <v>3846</v>
      </c>
    </row>
    <row r="31" spans="1:20" s="332" customFormat="1" ht="147.75" customHeight="1">
      <c r="A31" s="543">
        <v>19</v>
      </c>
      <c r="B31" s="543">
        <v>1</v>
      </c>
      <c r="C31" s="543" t="s">
        <v>1886</v>
      </c>
      <c r="D31" s="543">
        <v>2</v>
      </c>
      <c r="E31" s="539" t="s">
        <v>4436</v>
      </c>
      <c r="F31" s="539" t="s">
        <v>4437</v>
      </c>
      <c r="G31" s="539" t="s">
        <v>33</v>
      </c>
      <c r="H31" s="539" t="s">
        <v>4362</v>
      </c>
      <c r="I31" s="536" t="s">
        <v>4439</v>
      </c>
      <c r="J31" s="539" t="s">
        <v>4438</v>
      </c>
      <c r="K31" s="539" t="s">
        <v>30</v>
      </c>
      <c r="L31" s="539" t="s">
        <v>39</v>
      </c>
      <c r="M31" s="721"/>
      <c r="N31" s="721">
        <v>126250.86</v>
      </c>
      <c r="O31" s="721"/>
      <c r="P31" s="721">
        <v>126250.86</v>
      </c>
      <c r="Q31" s="539" t="s">
        <v>4364</v>
      </c>
      <c r="R31" s="539" t="s">
        <v>3846</v>
      </c>
    </row>
    <row r="32" spans="1:20" s="332" customFormat="1" ht="183" customHeight="1">
      <c r="A32" s="543"/>
      <c r="B32" s="543"/>
      <c r="C32" s="543"/>
      <c r="D32" s="543"/>
      <c r="E32" s="539"/>
      <c r="F32" s="539"/>
      <c r="G32" s="539"/>
      <c r="H32" s="539"/>
      <c r="I32" s="538"/>
      <c r="J32" s="539"/>
      <c r="K32" s="539"/>
      <c r="L32" s="539"/>
      <c r="M32" s="721"/>
      <c r="N32" s="721"/>
      <c r="O32" s="721"/>
      <c r="P32" s="721"/>
      <c r="Q32" s="539"/>
      <c r="R32" s="539"/>
    </row>
    <row r="33" spans="1:18" s="332" customFormat="1" ht="408.75" customHeight="1">
      <c r="A33" s="401">
        <v>20</v>
      </c>
      <c r="B33" s="401" t="s">
        <v>1292</v>
      </c>
      <c r="C33" s="401" t="s">
        <v>1886</v>
      </c>
      <c r="D33" s="401">
        <v>5</v>
      </c>
      <c r="E33" s="397" t="s">
        <v>4440</v>
      </c>
      <c r="F33" s="397" t="s">
        <v>4441</v>
      </c>
      <c r="G33" s="397" t="s">
        <v>3766</v>
      </c>
      <c r="H33" s="397" t="s">
        <v>4362</v>
      </c>
      <c r="I33" s="397">
        <v>25</v>
      </c>
      <c r="J33" s="397" t="s">
        <v>4442</v>
      </c>
      <c r="K33" s="397" t="s">
        <v>34</v>
      </c>
      <c r="L33" s="397"/>
      <c r="M33" s="399">
        <v>76200</v>
      </c>
      <c r="N33" s="399"/>
      <c r="O33" s="399">
        <v>76200</v>
      </c>
      <c r="P33" s="436"/>
      <c r="Q33" s="397" t="s">
        <v>4364</v>
      </c>
      <c r="R33" s="397" t="s">
        <v>3846</v>
      </c>
    </row>
    <row r="34" spans="1:18" s="332" customFormat="1" ht="150.75" customHeight="1">
      <c r="A34" s="402">
        <v>21</v>
      </c>
      <c r="B34" s="401">
        <v>1.2</v>
      </c>
      <c r="C34" s="401">
        <v>4</v>
      </c>
      <c r="D34" s="401">
        <v>2</v>
      </c>
      <c r="E34" s="397" t="s">
        <v>4443</v>
      </c>
      <c r="F34" s="397" t="s">
        <v>4444</v>
      </c>
      <c r="G34" s="397" t="s">
        <v>4445</v>
      </c>
      <c r="H34" s="397" t="s">
        <v>4362</v>
      </c>
      <c r="I34" s="397">
        <v>92</v>
      </c>
      <c r="J34" s="397" t="s">
        <v>4446</v>
      </c>
      <c r="K34" s="397" t="s">
        <v>34</v>
      </c>
      <c r="L34" s="397" t="s">
        <v>31</v>
      </c>
      <c r="M34" s="399"/>
      <c r="N34" s="399">
        <v>22145.85</v>
      </c>
      <c r="O34" s="399"/>
      <c r="P34" s="399">
        <v>22145.85</v>
      </c>
      <c r="Q34" s="397" t="s">
        <v>4364</v>
      </c>
      <c r="R34" s="397" t="s">
        <v>3846</v>
      </c>
    </row>
    <row r="35" spans="1:18" s="332" customFormat="1" ht="143.25" customHeight="1">
      <c r="A35" s="401">
        <v>22</v>
      </c>
      <c r="B35" s="401">
        <v>1</v>
      </c>
      <c r="C35" s="401" t="s">
        <v>712</v>
      </c>
      <c r="D35" s="401">
        <v>2</v>
      </c>
      <c r="E35" s="397" t="s">
        <v>4447</v>
      </c>
      <c r="F35" s="397" t="s">
        <v>4448</v>
      </c>
      <c r="G35" s="397" t="s">
        <v>4007</v>
      </c>
      <c r="H35" s="397" t="s">
        <v>4362</v>
      </c>
      <c r="I35" s="397">
        <v>24</v>
      </c>
      <c r="J35" s="397" t="s">
        <v>4449</v>
      </c>
      <c r="K35" s="397" t="s">
        <v>42</v>
      </c>
      <c r="L35" s="397"/>
      <c r="M35" s="400">
        <v>48479.14</v>
      </c>
      <c r="N35" s="399"/>
      <c r="O35" s="400">
        <v>48479.14</v>
      </c>
      <c r="P35" s="399"/>
      <c r="Q35" s="397" t="s">
        <v>4364</v>
      </c>
      <c r="R35" s="397" t="s">
        <v>3846</v>
      </c>
    </row>
    <row r="36" spans="1:18" s="332" customFormat="1" ht="72.75" customHeight="1">
      <c r="A36" s="713">
        <v>23</v>
      </c>
      <c r="B36" s="713" t="s">
        <v>4450</v>
      </c>
      <c r="C36" s="693">
        <v>3.4</v>
      </c>
      <c r="D36" s="693">
        <v>5</v>
      </c>
      <c r="E36" s="696" t="s">
        <v>4451</v>
      </c>
      <c r="F36" s="696" t="s">
        <v>4452</v>
      </c>
      <c r="G36" s="696" t="s">
        <v>4453</v>
      </c>
      <c r="H36" s="440" t="s">
        <v>4454</v>
      </c>
      <c r="I36" s="440">
        <v>200</v>
      </c>
      <c r="J36" s="715" t="s">
        <v>4455</v>
      </c>
      <c r="K36" s="696" t="s">
        <v>34</v>
      </c>
      <c r="L36" s="696"/>
      <c r="M36" s="709">
        <v>4200</v>
      </c>
      <c r="N36" s="709"/>
      <c r="O36" s="709">
        <v>4200</v>
      </c>
      <c r="P36" s="709"/>
      <c r="Q36" s="696" t="s">
        <v>4364</v>
      </c>
      <c r="R36" s="536" t="s">
        <v>3846</v>
      </c>
    </row>
    <row r="37" spans="1:18" s="332" customFormat="1" ht="161.25" customHeight="1">
      <c r="A37" s="713"/>
      <c r="B37" s="713"/>
      <c r="C37" s="694"/>
      <c r="D37" s="694"/>
      <c r="E37" s="697"/>
      <c r="F37" s="697"/>
      <c r="G37" s="697"/>
      <c r="H37" s="440" t="s">
        <v>4456</v>
      </c>
      <c r="I37" s="440">
        <v>50</v>
      </c>
      <c r="J37" s="716"/>
      <c r="K37" s="697"/>
      <c r="L37" s="697"/>
      <c r="M37" s="707"/>
      <c r="N37" s="707"/>
      <c r="O37" s="707"/>
      <c r="P37" s="707"/>
      <c r="Q37" s="697"/>
      <c r="R37" s="537"/>
    </row>
    <row r="38" spans="1:18" s="332" customFormat="1" ht="72.75" customHeight="1">
      <c r="A38" s="543"/>
      <c r="B38" s="543"/>
      <c r="C38" s="532"/>
      <c r="D38" s="532"/>
      <c r="E38" s="538"/>
      <c r="F38" s="538"/>
      <c r="G38" s="538"/>
      <c r="H38" s="440" t="s">
        <v>4457</v>
      </c>
      <c r="I38" s="440">
        <v>148</v>
      </c>
      <c r="J38" s="717"/>
      <c r="K38" s="538"/>
      <c r="L38" s="538"/>
      <c r="M38" s="532"/>
      <c r="N38" s="532"/>
      <c r="O38" s="532"/>
      <c r="P38" s="532"/>
      <c r="Q38" s="538"/>
      <c r="R38" s="538"/>
    </row>
    <row r="39" spans="1:18" s="332" customFormat="1" ht="60">
      <c r="A39" s="693">
        <v>24</v>
      </c>
      <c r="B39" s="693">
        <v>1</v>
      </c>
      <c r="C39" s="693">
        <v>4</v>
      </c>
      <c r="D39" s="693">
        <v>2</v>
      </c>
      <c r="E39" s="696" t="s">
        <v>4458</v>
      </c>
      <c r="F39" s="696" t="s">
        <v>4459</v>
      </c>
      <c r="G39" s="536" t="s">
        <v>4460</v>
      </c>
      <c r="H39" s="397" t="s">
        <v>4461</v>
      </c>
      <c r="I39" s="397">
        <v>1</v>
      </c>
      <c r="J39" s="696" t="s">
        <v>4462</v>
      </c>
      <c r="K39" s="696" t="s">
        <v>34</v>
      </c>
      <c r="L39" s="696"/>
      <c r="M39" s="709">
        <v>90395.44</v>
      </c>
      <c r="N39" s="709"/>
      <c r="O39" s="709">
        <v>90395.44</v>
      </c>
      <c r="P39" s="709"/>
      <c r="Q39" s="696" t="s">
        <v>4364</v>
      </c>
      <c r="R39" s="536"/>
    </row>
    <row r="40" spans="1:18" s="332" customFormat="1" ht="45">
      <c r="A40" s="694"/>
      <c r="B40" s="694"/>
      <c r="C40" s="694"/>
      <c r="D40" s="694"/>
      <c r="E40" s="697"/>
      <c r="F40" s="697"/>
      <c r="G40" s="537"/>
      <c r="H40" s="397" t="s">
        <v>4463</v>
      </c>
      <c r="I40" s="397">
        <v>4200</v>
      </c>
      <c r="J40" s="697"/>
      <c r="K40" s="697"/>
      <c r="L40" s="697"/>
      <c r="M40" s="707"/>
      <c r="N40" s="707"/>
      <c r="O40" s="707"/>
      <c r="P40" s="707"/>
      <c r="Q40" s="697"/>
      <c r="R40" s="537"/>
    </row>
    <row r="41" spans="1:18" s="332" customFormat="1" ht="60">
      <c r="A41" s="694"/>
      <c r="B41" s="694"/>
      <c r="C41" s="694"/>
      <c r="D41" s="694"/>
      <c r="E41" s="697"/>
      <c r="F41" s="697"/>
      <c r="G41" s="537"/>
      <c r="H41" s="397" t="s">
        <v>4464</v>
      </c>
      <c r="I41" s="397">
        <v>3500</v>
      </c>
      <c r="J41" s="697"/>
      <c r="K41" s="697"/>
      <c r="L41" s="697"/>
      <c r="M41" s="707"/>
      <c r="N41" s="707"/>
      <c r="O41" s="707"/>
      <c r="P41" s="707"/>
      <c r="Q41" s="697"/>
      <c r="R41" s="537"/>
    </row>
    <row r="42" spans="1:18" s="332" customFormat="1" ht="60">
      <c r="A42" s="694"/>
      <c r="B42" s="694"/>
      <c r="C42" s="694"/>
      <c r="D42" s="694"/>
      <c r="E42" s="697"/>
      <c r="F42" s="697"/>
      <c r="G42" s="537"/>
      <c r="H42" s="397" t="s">
        <v>4465</v>
      </c>
      <c r="I42" s="397">
        <v>8000</v>
      </c>
      <c r="J42" s="697"/>
      <c r="K42" s="697"/>
      <c r="L42" s="697"/>
      <c r="M42" s="707"/>
      <c r="N42" s="707"/>
      <c r="O42" s="707"/>
      <c r="P42" s="707"/>
      <c r="Q42" s="697"/>
      <c r="R42" s="537"/>
    </row>
    <row r="43" spans="1:18" s="332" customFormat="1" ht="30">
      <c r="A43" s="694"/>
      <c r="B43" s="694"/>
      <c r="C43" s="694"/>
      <c r="D43" s="694"/>
      <c r="E43" s="697"/>
      <c r="F43" s="697"/>
      <c r="G43" s="537"/>
      <c r="H43" s="397" t="s">
        <v>4466</v>
      </c>
      <c r="I43" s="397">
        <v>200</v>
      </c>
      <c r="J43" s="697"/>
      <c r="K43" s="697"/>
      <c r="L43" s="697"/>
      <c r="M43" s="707"/>
      <c r="N43" s="707"/>
      <c r="O43" s="707"/>
      <c r="P43" s="707"/>
      <c r="Q43" s="697"/>
      <c r="R43" s="537"/>
    </row>
    <row r="44" spans="1:18" s="332" customFormat="1" ht="15" customHeight="1">
      <c r="A44" s="694"/>
      <c r="B44" s="694"/>
      <c r="C44" s="694"/>
      <c r="D44" s="694"/>
      <c r="E44" s="697"/>
      <c r="F44" s="697"/>
      <c r="G44" s="394"/>
      <c r="H44" s="536" t="s">
        <v>4467</v>
      </c>
      <c r="I44" s="536">
        <v>50</v>
      </c>
      <c r="J44" s="697"/>
      <c r="K44" s="697"/>
      <c r="L44" s="697"/>
      <c r="M44" s="707"/>
      <c r="N44" s="707"/>
      <c r="O44" s="707"/>
      <c r="P44" s="707"/>
      <c r="Q44" s="697"/>
      <c r="R44" s="537"/>
    </row>
    <row r="45" spans="1:18" s="332" customFormat="1">
      <c r="A45" s="694"/>
      <c r="B45" s="694"/>
      <c r="C45" s="694"/>
      <c r="D45" s="694"/>
      <c r="E45" s="697"/>
      <c r="F45" s="431"/>
      <c r="G45" s="394"/>
      <c r="H45" s="537"/>
      <c r="I45" s="537"/>
      <c r="J45" s="697"/>
      <c r="K45" s="697"/>
      <c r="L45" s="431"/>
      <c r="M45" s="707"/>
      <c r="N45" s="707"/>
      <c r="O45" s="707"/>
      <c r="P45" s="707"/>
      <c r="Q45" s="697"/>
      <c r="R45" s="394"/>
    </row>
    <row r="46" spans="1:18" s="332" customFormat="1">
      <c r="A46" s="694"/>
      <c r="B46" s="694"/>
      <c r="C46" s="694"/>
      <c r="D46" s="694"/>
      <c r="E46" s="697"/>
      <c r="F46" s="431"/>
      <c r="G46" s="394"/>
      <c r="H46" s="537"/>
      <c r="I46" s="537"/>
      <c r="J46" s="697"/>
      <c r="K46" s="697"/>
      <c r="L46" s="431"/>
      <c r="M46" s="707"/>
      <c r="N46" s="707"/>
      <c r="O46" s="707"/>
      <c r="P46" s="707"/>
      <c r="Q46" s="697"/>
      <c r="R46" s="394"/>
    </row>
    <row r="47" spans="1:18" s="332" customFormat="1" ht="27.75" customHeight="1">
      <c r="A47" s="695"/>
      <c r="B47" s="695"/>
      <c r="C47" s="695"/>
      <c r="D47" s="695"/>
      <c r="E47" s="698"/>
      <c r="F47" s="431"/>
      <c r="G47" s="394"/>
      <c r="H47" s="538"/>
      <c r="I47" s="538"/>
      <c r="J47" s="698"/>
      <c r="K47" s="698"/>
      <c r="L47" s="431"/>
      <c r="M47" s="708"/>
      <c r="N47" s="708"/>
      <c r="O47" s="708"/>
      <c r="P47" s="708"/>
      <c r="Q47" s="698"/>
      <c r="R47" s="394"/>
    </row>
    <row r="48" spans="1:18" s="332" customFormat="1" ht="120.75" customHeight="1">
      <c r="A48" s="530">
        <v>25</v>
      </c>
      <c r="B48" s="530">
        <v>1</v>
      </c>
      <c r="C48" s="530">
        <v>4</v>
      </c>
      <c r="D48" s="530">
        <v>2</v>
      </c>
      <c r="E48" s="530" t="s">
        <v>4468</v>
      </c>
      <c r="F48" s="536" t="s">
        <v>4469</v>
      </c>
      <c r="G48" s="530" t="s">
        <v>4470</v>
      </c>
      <c r="H48" s="55" t="s">
        <v>4471</v>
      </c>
      <c r="I48" s="401">
        <v>1200</v>
      </c>
      <c r="J48" s="536" t="s">
        <v>4472</v>
      </c>
      <c r="K48" s="530" t="s">
        <v>34</v>
      </c>
      <c r="L48" s="530" t="s">
        <v>31</v>
      </c>
      <c r="M48" s="533"/>
      <c r="N48" s="533">
        <v>195000</v>
      </c>
      <c r="O48" s="533"/>
      <c r="P48" s="533">
        <v>195000</v>
      </c>
      <c r="Q48" s="536" t="s">
        <v>4364</v>
      </c>
      <c r="R48" s="536" t="s">
        <v>3846</v>
      </c>
    </row>
    <row r="49" spans="1:18" s="332" customFormat="1" ht="120.75" customHeight="1">
      <c r="A49" s="531"/>
      <c r="B49" s="531"/>
      <c r="C49" s="531"/>
      <c r="D49" s="531"/>
      <c r="E49" s="531"/>
      <c r="F49" s="537"/>
      <c r="G49" s="531"/>
      <c r="H49" s="363" t="s">
        <v>4473</v>
      </c>
      <c r="I49" s="363" t="s">
        <v>4474</v>
      </c>
      <c r="J49" s="537"/>
      <c r="K49" s="531"/>
      <c r="L49" s="531"/>
      <c r="M49" s="534"/>
      <c r="N49" s="534"/>
      <c r="O49" s="534"/>
      <c r="P49" s="534"/>
      <c r="Q49" s="537"/>
      <c r="R49" s="537"/>
    </row>
    <row r="50" spans="1:18" s="332" customFormat="1" ht="48.75" customHeight="1">
      <c r="A50" s="532"/>
      <c r="B50" s="532"/>
      <c r="C50" s="532"/>
      <c r="D50" s="532"/>
      <c r="E50" s="532"/>
      <c r="F50" s="538"/>
      <c r="G50" s="532"/>
      <c r="H50" s="397">
        <v>0</v>
      </c>
      <c r="I50" s="401">
        <v>0</v>
      </c>
      <c r="J50" s="538"/>
      <c r="K50" s="532"/>
      <c r="L50" s="532"/>
      <c r="M50" s="535"/>
      <c r="N50" s="535"/>
      <c r="O50" s="535"/>
      <c r="P50" s="535"/>
      <c r="Q50" s="538"/>
      <c r="R50" s="538"/>
    </row>
    <row r="51" spans="1:18" s="332" customFormat="1" ht="76.5" customHeight="1">
      <c r="A51" s="536">
        <v>26</v>
      </c>
      <c r="B51" s="536">
        <v>1</v>
      </c>
      <c r="C51" s="536">
        <v>1</v>
      </c>
      <c r="D51" s="536">
        <v>5</v>
      </c>
      <c r="E51" s="536" t="s">
        <v>4475</v>
      </c>
      <c r="F51" s="536" t="s">
        <v>4476</v>
      </c>
      <c r="G51" s="536" t="s">
        <v>4477</v>
      </c>
      <c r="H51" s="397" t="s">
        <v>4478</v>
      </c>
      <c r="I51" s="397">
        <v>1019</v>
      </c>
      <c r="J51" s="536" t="s">
        <v>4479</v>
      </c>
      <c r="K51" s="536" t="s">
        <v>42</v>
      </c>
      <c r="L51" s="536"/>
      <c r="M51" s="540">
        <v>22041.599999999999</v>
      </c>
      <c r="N51" s="540"/>
      <c r="O51" s="540">
        <v>22041.599999999999</v>
      </c>
      <c r="P51" s="540"/>
      <c r="Q51" s="536" t="s">
        <v>4364</v>
      </c>
      <c r="R51" s="536" t="s">
        <v>3846</v>
      </c>
    </row>
    <row r="52" spans="1:18" s="332" customFormat="1" ht="108.75" customHeight="1">
      <c r="A52" s="538"/>
      <c r="B52" s="538"/>
      <c r="C52" s="538"/>
      <c r="D52" s="538"/>
      <c r="E52" s="538"/>
      <c r="F52" s="538"/>
      <c r="G52" s="538"/>
      <c r="H52" s="397" t="s">
        <v>4480</v>
      </c>
      <c r="I52" s="397">
        <v>1</v>
      </c>
      <c r="J52" s="538"/>
      <c r="K52" s="538"/>
      <c r="L52" s="538"/>
      <c r="M52" s="542"/>
      <c r="N52" s="542"/>
      <c r="O52" s="542"/>
      <c r="P52" s="542"/>
      <c r="Q52" s="538"/>
      <c r="R52" s="538"/>
    </row>
    <row r="53" spans="1:18" s="332" customFormat="1" ht="104.25" customHeight="1">
      <c r="A53" s="530">
        <v>27</v>
      </c>
      <c r="B53" s="530">
        <v>1.6</v>
      </c>
      <c r="C53" s="530">
        <v>4.5</v>
      </c>
      <c r="D53" s="530">
        <v>2</v>
      </c>
      <c r="E53" s="536" t="s">
        <v>4481</v>
      </c>
      <c r="F53" s="536" t="s">
        <v>4482</v>
      </c>
      <c r="G53" s="536" t="s">
        <v>4483</v>
      </c>
      <c r="H53" s="397" t="s">
        <v>4152</v>
      </c>
      <c r="I53" s="397">
        <v>1000</v>
      </c>
      <c r="J53" s="536" t="s">
        <v>4484</v>
      </c>
      <c r="K53" s="536" t="s">
        <v>42</v>
      </c>
      <c r="L53" s="536" t="s">
        <v>36</v>
      </c>
      <c r="M53" s="540"/>
      <c r="N53" s="540">
        <v>114639.24</v>
      </c>
      <c r="O53" s="540"/>
      <c r="P53" s="540">
        <v>114639.24</v>
      </c>
      <c r="Q53" s="536" t="s">
        <v>4364</v>
      </c>
      <c r="R53" s="536" t="s">
        <v>3846</v>
      </c>
    </row>
    <row r="54" spans="1:18" s="332" customFormat="1" ht="305.25" customHeight="1">
      <c r="A54" s="532"/>
      <c r="B54" s="532"/>
      <c r="C54" s="532"/>
      <c r="D54" s="532"/>
      <c r="E54" s="538"/>
      <c r="F54" s="538"/>
      <c r="G54" s="538"/>
      <c r="H54" s="397" t="s">
        <v>4485</v>
      </c>
      <c r="I54" s="397">
        <v>28</v>
      </c>
      <c r="J54" s="538"/>
      <c r="K54" s="538"/>
      <c r="L54" s="538"/>
      <c r="M54" s="542"/>
      <c r="N54" s="542"/>
      <c r="O54" s="542"/>
      <c r="P54" s="542"/>
      <c r="Q54" s="538"/>
      <c r="R54" s="538"/>
    </row>
    <row r="55" spans="1:18" s="332" customFormat="1" ht="37.5" customHeight="1">
      <c r="A55" s="530">
        <v>28</v>
      </c>
      <c r="B55" s="530">
        <v>1.6</v>
      </c>
      <c r="C55" s="530" t="s">
        <v>3205</v>
      </c>
      <c r="D55" s="530">
        <v>5</v>
      </c>
      <c r="E55" s="536" t="s">
        <v>4486</v>
      </c>
      <c r="F55" s="536" t="s">
        <v>4487</v>
      </c>
      <c r="G55" s="536" t="s">
        <v>4488</v>
      </c>
      <c r="H55" s="397" t="s">
        <v>3070</v>
      </c>
      <c r="I55" s="397">
        <v>250</v>
      </c>
      <c r="J55" s="536" t="s">
        <v>4489</v>
      </c>
      <c r="K55" s="536" t="s">
        <v>42</v>
      </c>
      <c r="L55" s="536"/>
      <c r="M55" s="533">
        <v>209585.98</v>
      </c>
      <c r="N55" s="533"/>
      <c r="O55" s="533">
        <v>209585.98</v>
      </c>
      <c r="P55" s="533"/>
      <c r="Q55" s="536" t="s">
        <v>4364</v>
      </c>
      <c r="R55" s="536" t="s">
        <v>3846</v>
      </c>
    </row>
    <row r="56" spans="1:18" s="332" customFormat="1" ht="46.5" customHeight="1">
      <c r="A56" s="531"/>
      <c r="B56" s="531"/>
      <c r="C56" s="531"/>
      <c r="D56" s="531"/>
      <c r="E56" s="537"/>
      <c r="F56" s="537"/>
      <c r="G56" s="537"/>
      <c r="H56" s="397" t="s">
        <v>4490</v>
      </c>
      <c r="I56" s="397" t="s">
        <v>4491</v>
      </c>
      <c r="J56" s="537"/>
      <c r="K56" s="537"/>
      <c r="L56" s="537"/>
      <c r="M56" s="534"/>
      <c r="N56" s="534"/>
      <c r="O56" s="534"/>
      <c r="P56" s="534"/>
      <c r="Q56" s="537"/>
      <c r="R56" s="537"/>
    </row>
    <row r="57" spans="1:18" s="332" customFormat="1" ht="66" customHeight="1">
      <c r="A57" s="531"/>
      <c r="B57" s="531"/>
      <c r="C57" s="531"/>
      <c r="D57" s="531"/>
      <c r="E57" s="537"/>
      <c r="F57" s="537"/>
      <c r="G57" s="537"/>
      <c r="H57" s="397" t="s">
        <v>4492</v>
      </c>
      <c r="I57" s="397" t="s">
        <v>4493</v>
      </c>
      <c r="J57" s="537"/>
      <c r="K57" s="537"/>
      <c r="L57" s="537"/>
      <c r="M57" s="534"/>
      <c r="N57" s="534"/>
      <c r="O57" s="534"/>
      <c r="P57" s="534"/>
      <c r="Q57" s="537"/>
      <c r="R57" s="537"/>
    </row>
    <row r="58" spans="1:18" s="332" customFormat="1" ht="37.5" customHeight="1">
      <c r="A58" s="531"/>
      <c r="B58" s="531"/>
      <c r="C58" s="531"/>
      <c r="D58" s="531"/>
      <c r="E58" s="537"/>
      <c r="F58" s="537"/>
      <c r="G58" s="537"/>
      <c r="H58" s="397" t="s">
        <v>1064</v>
      </c>
      <c r="I58" s="397">
        <v>5</v>
      </c>
      <c r="J58" s="537"/>
      <c r="K58" s="537"/>
      <c r="L58" s="537"/>
      <c r="M58" s="534"/>
      <c r="N58" s="534"/>
      <c r="O58" s="534"/>
      <c r="P58" s="534"/>
      <c r="Q58" s="537"/>
      <c r="R58" s="537"/>
    </row>
    <row r="59" spans="1:18" s="332" customFormat="1" ht="72" customHeight="1">
      <c r="A59" s="531"/>
      <c r="B59" s="531"/>
      <c r="C59" s="531"/>
      <c r="D59" s="531"/>
      <c r="E59" s="537"/>
      <c r="F59" s="537"/>
      <c r="G59" s="537"/>
      <c r="H59" s="397" t="s">
        <v>4494</v>
      </c>
      <c r="I59" s="397" t="s">
        <v>4495</v>
      </c>
      <c r="J59" s="537"/>
      <c r="K59" s="537"/>
      <c r="L59" s="537"/>
      <c r="M59" s="534"/>
      <c r="N59" s="534"/>
      <c r="O59" s="534"/>
      <c r="P59" s="534"/>
      <c r="Q59" s="537"/>
      <c r="R59" s="537"/>
    </row>
    <row r="60" spans="1:18" s="332" customFormat="1" ht="96" customHeight="1">
      <c r="A60" s="532"/>
      <c r="B60" s="532"/>
      <c r="C60" s="532"/>
      <c r="D60" s="532"/>
      <c r="E60" s="538"/>
      <c r="F60" s="538"/>
      <c r="G60" s="538"/>
      <c r="H60" s="397" t="s">
        <v>4496</v>
      </c>
      <c r="I60" s="397" t="s">
        <v>4497</v>
      </c>
      <c r="J60" s="538"/>
      <c r="K60" s="538"/>
      <c r="L60" s="538"/>
      <c r="M60" s="535"/>
      <c r="N60" s="535"/>
      <c r="O60" s="535"/>
      <c r="P60" s="535"/>
      <c r="Q60" s="538"/>
      <c r="R60" s="538"/>
    </row>
    <row r="61" spans="1:18" s="332" customFormat="1" ht="92.25" customHeight="1">
      <c r="A61" s="401">
        <v>29</v>
      </c>
      <c r="B61" s="401">
        <v>1</v>
      </c>
      <c r="C61" s="401">
        <v>4</v>
      </c>
      <c r="D61" s="401">
        <v>2</v>
      </c>
      <c r="E61" s="397" t="s">
        <v>4498</v>
      </c>
      <c r="F61" s="397" t="s">
        <v>4499</v>
      </c>
      <c r="G61" s="397" t="s">
        <v>4426</v>
      </c>
      <c r="H61" s="397" t="s">
        <v>4427</v>
      </c>
      <c r="I61" s="397">
        <v>1</v>
      </c>
      <c r="J61" s="397" t="s">
        <v>4500</v>
      </c>
      <c r="K61" s="397" t="s">
        <v>34</v>
      </c>
      <c r="L61" s="397"/>
      <c r="M61" s="399">
        <v>68829.64</v>
      </c>
      <c r="N61" s="400"/>
      <c r="O61" s="399">
        <v>68829.64</v>
      </c>
      <c r="P61" s="400"/>
      <c r="Q61" s="397" t="s">
        <v>4364</v>
      </c>
      <c r="R61" s="397" t="s">
        <v>3846</v>
      </c>
    </row>
    <row r="62" spans="1:18" s="332" customFormat="1" ht="225">
      <c r="A62" s="396">
        <v>30</v>
      </c>
      <c r="B62" s="396">
        <v>1</v>
      </c>
      <c r="C62" s="396">
        <v>4</v>
      </c>
      <c r="D62" s="396">
        <v>2</v>
      </c>
      <c r="E62" s="395" t="s">
        <v>4501</v>
      </c>
      <c r="F62" s="395" t="s">
        <v>4502</v>
      </c>
      <c r="G62" s="395" t="s">
        <v>2552</v>
      </c>
      <c r="H62" s="395" t="s">
        <v>4362</v>
      </c>
      <c r="I62" s="363" t="s">
        <v>4503</v>
      </c>
      <c r="J62" s="395" t="s">
        <v>4504</v>
      </c>
      <c r="K62" s="395" t="s">
        <v>34</v>
      </c>
      <c r="L62" s="395"/>
      <c r="M62" s="399">
        <v>41231.24</v>
      </c>
      <c r="N62" s="392"/>
      <c r="O62" s="399">
        <v>41231.24</v>
      </c>
      <c r="P62" s="392"/>
      <c r="Q62" s="395" t="s">
        <v>4364</v>
      </c>
      <c r="R62" s="397" t="s">
        <v>3846</v>
      </c>
    </row>
    <row r="63" spans="1:18" s="332" customFormat="1" ht="255">
      <c r="A63" s="401">
        <v>31</v>
      </c>
      <c r="B63" s="401">
        <v>1</v>
      </c>
      <c r="C63" s="401">
        <v>4</v>
      </c>
      <c r="D63" s="401">
        <v>2</v>
      </c>
      <c r="E63" s="397" t="s">
        <v>4505</v>
      </c>
      <c r="F63" s="397" t="s">
        <v>4506</v>
      </c>
      <c r="G63" s="397" t="s">
        <v>3984</v>
      </c>
      <c r="H63" s="397" t="s">
        <v>4362</v>
      </c>
      <c r="I63" s="397">
        <v>41</v>
      </c>
      <c r="J63" s="397" t="s">
        <v>4507</v>
      </c>
      <c r="K63" s="397" t="s">
        <v>34</v>
      </c>
      <c r="L63" s="397"/>
      <c r="M63" s="239">
        <v>33452.300000000003</v>
      </c>
      <c r="N63" s="400"/>
      <c r="O63" s="239">
        <v>33452.300000000003</v>
      </c>
      <c r="P63" s="400"/>
      <c r="Q63" s="397" t="s">
        <v>4364</v>
      </c>
      <c r="R63" s="397" t="s">
        <v>3846</v>
      </c>
    </row>
    <row r="64" spans="1:18" s="332" customFormat="1" ht="165.75" customHeight="1">
      <c r="A64" s="401">
        <v>32</v>
      </c>
      <c r="B64" s="401">
        <v>1</v>
      </c>
      <c r="C64" s="401">
        <v>4</v>
      </c>
      <c r="D64" s="401">
        <v>2</v>
      </c>
      <c r="E64" s="397" t="s">
        <v>4508</v>
      </c>
      <c r="F64" s="397" t="s">
        <v>4509</v>
      </c>
      <c r="G64" s="397" t="s">
        <v>4510</v>
      </c>
      <c r="H64" s="397" t="s">
        <v>4362</v>
      </c>
      <c r="I64" s="397" t="s">
        <v>4511</v>
      </c>
      <c r="J64" s="397" t="s">
        <v>4512</v>
      </c>
      <c r="K64" s="397" t="s">
        <v>34</v>
      </c>
      <c r="L64" s="397"/>
      <c r="M64" s="400">
        <v>19652.96</v>
      </c>
      <c r="N64" s="400"/>
      <c r="O64" s="278">
        <v>19652.96</v>
      </c>
      <c r="P64" s="400"/>
      <c r="Q64" s="397" t="s">
        <v>4364</v>
      </c>
      <c r="R64" s="397" t="s">
        <v>3846</v>
      </c>
    </row>
    <row r="65" spans="1:21" s="332" customFormat="1" ht="255.75" customHeight="1">
      <c r="A65" s="401">
        <v>33</v>
      </c>
      <c r="B65" s="401">
        <v>1</v>
      </c>
      <c r="C65" s="401">
        <v>1.4</v>
      </c>
      <c r="D65" s="401">
        <v>5</v>
      </c>
      <c r="E65" s="397" t="s">
        <v>4513</v>
      </c>
      <c r="F65" s="397" t="s">
        <v>4514</v>
      </c>
      <c r="G65" s="397" t="s">
        <v>4515</v>
      </c>
      <c r="H65" s="397" t="s">
        <v>4362</v>
      </c>
      <c r="I65" s="397">
        <v>37</v>
      </c>
      <c r="J65" s="397" t="s">
        <v>4516</v>
      </c>
      <c r="K65" s="397" t="s">
        <v>34</v>
      </c>
      <c r="L65" s="397"/>
      <c r="M65" s="399">
        <v>119553.42</v>
      </c>
      <c r="N65" s="400"/>
      <c r="O65" s="399">
        <v>119553.42</v>
      </c>
      <c r="P65" s="400"/>
      <c r="Q65" s="397" t="s">
        <v>4364</v>
      </c>
      <c r="R65" s="397" t="s">
        <v>3846</v>
      </c>
    </row>
    <row r="66" spans="1:21" s="332" customFormat="1" ht="180">
      <c r="A66" s="401">
        <v>34</v>
      </c>
      <c r="B66" s="401">
        <v>1.2</v>
      </c>
      <c r="C66" s="401">
        <v>3.4</v>
      </c>
      <c r="D66" s="401">
        <v>5</v>
      </c>
      <c r="E66" s="397" t="s">
        <v>4517</v>
      </c>
      <c r="F66" s="397" t="s">
        <v>4518</v>
      </c>
      <c r="G66" s="397" t="s">
        <v>33</v>
      </c>
      <c r="H66" s="395" t="s">
        <v>4362</v>
      </c>
      <c r="I66" s="395">
        <v>220</v>
      </c>
      <c r="J66" s="397" t="s">
        <v>4519</v>
      </c>
      <c r="K66" s="397" t="s">
        <v>42</v>
      </c>
      <c r="L66" s="395"/>
      <c r="M66" s="279">
        <v>75592.3</v>
      </c>
      <c r="N66" s="392"/>
      <c r="O66" s="279">
        <v>75592.3</v>
      </c>
      <c r="P66" s="392"/>
      <c r="Q66" s="397" t="s">
        <v>4364</v>
      </c>
      <c r="R66" s="397" t="s">
        <v>3846</v>
      </c>
    </row>
    <row r="67" spans="1:21" s="332" customFormat="1" ht="166.5" customHeight="1">
      <c r="A67" s="491">
        <v>35</v>
      </c>
      <c r="B67" s="491">
        <v>1</v>
      </c>
      <c r="C67" s="491">
        <v>4</v>
      </c>
      <c r="D67" s="491">
        <v>5</v>
      </c>
      <c r="E67" s="491" t="s">
        <v>4520</v>
      </c>
      <c r="F67" s="491" t="s">
        <v>4521</v>
      </c>
      <c r="G67" s="491" t="s">
        <v>1538</v>
      </c>
      <c r="H67" s="491" t="s">
        <v>44</v>
      </c>
      <c r="I67" s="491">
        <v>186</v>
      </c>
      <c r="J67" s="491" t="s">
        <v>4522</v>
      </c>
      <c r="K67" s="491"/>
      <c r="L67" s="491" t="s">
        <v>4241</v>
      </c>
      <c r="M67" s="491"/>
      <c r="N67" s="494">
        <v>88662</v>
      </c>
      <c r="O67" s="491"/>
      <c r="P67" s="494">
        <v>88662</v>
      </c>
      <c r="Q67" s="491" t="s">
        <v>4364</v>
      </c>
      <c r="R67" s="491" t="s">
        <v>3846</v>
      </c>
      <c r="U67" s="41"/>
    </row>
    <row r="68" spans="1:21" s="332" customFormat="1" ht="213" customHeight="1">
      <c r="A68" s="397">
        <v>36</v>
      </c>
      <c r="B68" s="397">
        <v>1</v>
      </c>
      <c r="C68" s="397">
        <v>4</v>
      </c>
      <c r="D68" s="397">
        <v>5</v>
      </c>
      <c r="E68" s="397" t="s">
        <v>4523</v>
      </c>
      <c r="F68" s="397" t="s">
        <v>4524</v>
      </c>
      <c r="G68" s="397" t="s">
        <v>4525</v>
      </c>
      <c r="H68" s="397" t="s">
        <v>4526</v>
      </c>
      <c r="I68" s="397">
        <v>22</v>
      </c>
      <c r="J68" s="397" t="s">
        <v>4527</v>
      </c>
      <c r="K68" s="419"/>
      <c r="L68" s="397" t="s">
        <v>30</v>
      </c>
      <c r="M68" s="397"/>
      <c r="N68" s="399">
        <v>6480</v>
      </c>
      <c r="O68" s="397"/>
      <c r="P68" s="399">
        <v>6480</v>
      </c>
      <c r="Q68" s="397" t="s">
        <v>4364</v>
      </c>
      <c r="R68" s="397" t="s">
        <v>3846</v>
      </c>
      <c r="U68" s="41"/>
    </row>
    <row r="69" spans="1:21" s="332" customFormat="1" ht="123.75" customHeight="1">
      <c r="A69" s="401">
        <v>37</v>
      </c>
      <c r="B69" s="401">
        <v>1</v>
      </c>
      <c r="C69" s="401">
        <v>4</v>
      </c>
      <c r="D69" s="401">
        <v>5</v>
      </c>
      <c r="E69" s="397" t="s">
        <v>4528</v>
      </c>
      <c r="F69" s="397" t="s">
        <v>4529</v>
      </c>
      <c r="G69" s="401" t="s">
        <v>4530</v>
      </c>
      <c r="H69" s="397" t="s">
        <v>4531</v>
      </c>
      <c r="I69" s="401">
        <v>35000</v>
      </c>
      <c r="J69" s="397" t="s">
        <v>4532</v>
      </c>
      <c r="K69" s="401"/>
      <c r="L69" s="401" t="s">
        <v>30</v>
      </c>
      <c r="M69" s="401"/>
      <c r="N69" s="400">
        <v>16891.25</v>
      </c>
      <c r="O69" s="401"/>
      <c r="P69" s="400">
        <v>16891.25</v>
      </c>
      <c r="Q69" s="397" t="s">
        <v>4364</v>
      </c>
      <c r="R69" s="397" t="s">
        <v>3846</v>
      </c>
    </row>
    <row r="70" spans="1:21" s="332" customFormat="1" ht="66.75" customHeight="1">
      <c r="A70" s="530">
        <v>38</v>
      </c>
      <c r="B70" s="530">
        <v>1</v>
      </c>
      <c r="C70" s="530">
        <v>4</v>
      </c>
      <c r="D70" s="530">
        <v>2</v>
      </c>
      <c r="E70" s="536" t="s">
        <v>4533</v>
      </c>
      <c r="F70" s="536" t="s">
        <v>4534</v>
      </c>
      <c r="G70" s="536" t="s">
        <v>4535</v>
      </c>
      <c r="H70" s="397" t="s">
        <v>907</v>
      </c>
      <c r="I70" s="397">
        <v>250</v>
      </c>
      <c r="J70" s="536" t="s">
        <v>4536</v>
      </c>
      <c r="K70" s="536"/>
      <c r="L70" s="536" t="s">
        <v>39</v>
      </c>
      <c r="M70" s="536"/>
      <c r="N70" s="540">
        <v>27155.55</v>
      </c>
      <c r="O70" s="536"/>
      <c r="P70" s="540">
        <v>27155.55</v>
      </c>
      <c r="Q70" s="536" t="s">
        <v>4364</v>
      </c>
      <c r="R70" s="536" t="s">
        <v>3846</v>
      </c>
    </row>
    <row r="71" spans="1:21" s="332" customFormat="1" ht="66.75" customHeight="1">
      <c r="A71" s="531"/>
      <c r="B71" s="531"/>
      <c r="C71" s="531"/>
      <c r="D71" s="531"/>
      <c r="E71" s="537"/>
      <c r="F71" s="537"/>
      <c r="G71" s="537"/>
      <c r="H71" s="397" t="s">
        <v>4538</v>
      </c>
      <c r="I71" s="397">
        <v>9</v>
      </c>
      <c r="J71" s="537"/>
      <c r="K71" s="537"/>
      <c r="L71" s="537"/>
      <c r="M71" s="537"/>
      <c r="N71" s="541"/>
      <c r="O71" s="537"/>
      <c r="P71" s="541"/>
      <c r="Q71" s="537"/>
      <c r="R71" s="537"/>
    </row>
    <row r="72" spans="1:21" s="332" customFormat="1" ht="138" customHeight="1">
      <c r="A72" s="532"/>
      <c r="B72" s="532"/>
      <c r="C72" s="532"/>
      <c r="D72" s="532"/>
      <c r="E72" s="538"/>
      <c r="F72" s="538"/>
      <c r="G72" s="538"/>
      <c r="H72" s="397" t="s">
        <v>4537</v>
      </c>
      <c r="I72" s="397">
        <v>30</v>
      </c>
      <c r="J72" s="538"/>
      <c r="K72" s="538"/>
      <c r="L72" s="538"/>
      <c r="M72" s="538"/>
      <c r="N72" s="542"/>
      <c r="O72" s="538"/>
      <c r="P72" s="542"/>
      <c r="Q72" s="538"/>
      <c r="R72" s="538"/>
    </row>
    <row r="73" spans="1:21" s="332" customFormat="1" ht="172.5" customHeight="1">
      <c r="A73" s="401">
        <v>39</v>
      </c>
      <c r="B73" s="401">
        <v>1</v>
      </c>
      <c r="C73" s="401">
        <v>4</v>
      </c>
      <c r="D73" s="401">
        <v>2</v>
      </c>
      <c r="E73" s="397" t="s">
        <v>4539</v>
      </c>
      <c r="F73" s="397" t="s">
        <v>4540</v>
      </c>
      <c r="G73" s="397" t="s">
        <v>4541</v>
      </c>
      <c r="H73" s="397" t="s">
        <v>3233</v>
      </c>
      <c r="I73" s="401">
        <v>2</v>
      </c>
      <c r="J73" s="397" t="s">
        <v>4542</v>
      </c>
      <c r="K73" s="401"/>
      <c r="L73" s="401" t="s">
        <v>30</v>
      </c>
      <c r="M73" s="401"/>
      <c r="N73" s="400">
        <v>30000</v>
      </c>
      <c r="O73" s="401"/>
      <c r="P73" s="400">
        <v>30000</v>
      </c>
      <c r="Q73" s="397" t="s">
        <v>4364</v>
      </c>
      <c r="R73" s="397" t="s">
        <v>3846</v>
      </c>
    </row>
    <row r="74" spans="1:21" s="137" customFormat="1">
      <c r="M74" s="188"/>
      <c r="N74" s="188"/>
      <c r="O74" s="188"/>
      <c r="P74" s="188"/>
    </row>
    <row r="75" spans="1:21" s="137" customFormat="1" hidden="1">
      <c r="M75" s="188"/>
      <c r="N75" s="188"/>
      <c r="O75" s="188"/>
      <c r="P75" s="188"/>
    </row>
    <row r="76" spans="1:21" s="137" customFormat="1" hidden="1">
      <c r="K76" s="714" t="s">
        <v>45</v>
      </c>
      <c r="L76" s="714"/>
      <c r="M76" s="714"/>
      <c r="N76" s="714"/>
      <c r="O76" s="714" t="s">
        <v>46</v>
      </c>
      <c r="P76" s="714"/>
      <c r="Q76" s="714"/>
      <c r="R76" s="714"/>
    </row>
    <row r="77" spans="1:21" s="137" customFormat="1" hidden="1">
      <c r="K77" s="714" t="s">
        <v>4543</v>
      </c>
      <c r="L77" s="714"/>
      <c r="M77" s="714" t="s">
        <v>4544</v>
      </c>
      <c r="N77" s="714"/>
      <c r="O77" s="714" t="s">
        <v>4543</v>
      </c>
      <c r="P77" s="714"/>
      <c r="Q77" s="714" t="s">
        <v>4544</v>
      </c>
      <c r="R77" s="714"/>
    </row>
    <row r="78" spans="1:21" s="137" customFormat="1" hidden="1">
      <c r="K78" s="138" t="s">
        <v>47</v>
      </c>
      <c r="L78" s="138" t="s">
        <v>48</v>
      </c>
      <c r="M78" s="138" t="s">
        <v>49</v>
      </c>
      <c r="N78" s="138" t="s">
        <v>48</v>
      </c>
      <c r="O78" s="138" t="s">
        <v>49</v>
      </c>
      <c r="P78" s="138" t="s">
        <v>48</v>
      </c>
      <c r="Q78" s="138" t="s">
        <v>47</v>
      </c>
      <c r="R78" s="138" t="s">
        <v>48</v>
      </c>
    </row>
    <row r="79" spans="1:21" s="137" customFormat="1" hidden="1">
      <c r="J79" s="139" t="s">
        <v>50</v>
      </c>
      <c r="K79" s="140">
        <v>34</v>
      </c>
      <c r="L79" s="141">
        <v>2030895.63</v>
      </c>
      <c r="M79" s="140">
        <v>5</v>
      </c>
      <c r="N79" s="141">
        <v>185936.59</v>
      </c>
      <c r="O79" s="140" t="s">
        <v>51</v>
      </c>
      <c r="P79" s="234" t="s">
        <v>51</v>
      </c>
      <c r="Q79" s="140" t="s">
        <v>51</v>
      </c>
      <c r="R79" s="234" t="s">
        <v>51</v>
      </c>
    </row>
    <row r="80" spans="1:21" s="137" customFormat="1" hidden="1">
      <c r="J80" s="139" t="s">
        <v>52</v>
      </c>
      <c r="K80" s="140">
        <v>34</v>
      </c>
      <c r="L80" s="274" t="e">
        <f>SUM(P7+O8+O9+O10+P11+P12+O13+O15+#REF!+O18+P20+O21+O25+#REF!+O27+P28+O29+P30+P31+O33+P34+O35+O36+O39+P48+O51+P53+O55+O61+O62+O63+O64+O65+O66)</f>
        <v>#REF!</v>
      </c>
      <c r="M80" s="140">
        <v>5</v>
      </c>
      <c r="N80" s="275">
        <f>SUM(N73+N70+N69+N68+N67)</f>
        <v>169188.8</v>
      </c>
      <c r="O80" s="140"/>
      <c r="P80" s="140"/>
      <c r="Q80" s="139"/>
      <c r="R80" s="139"/>
    </row>
    <row r="81" spans="12:16" s="137" customFormat="1" hidden="1">
      <c r="M81" s="188"/>
      <c r="N81" s="188"/>
      <c r="O81" s="188"/>
      <c r="P81" s="188"/>
    </row>
    <row r="82" spans="12:16" s="137" customFormat="1" hidden="1">
      <c r="M82" s="188"/>
      <c r="N82" s="188"/>
      <c r="O82" s="188"/>
      <c r="P82" s="188"/>
    </row>
    <row r="83" spans="12:16" s="137" customFormat="1" hidden="1">
      <c r="M83" s="188"/>
      <c r="N83" s="188"/>
      <c r="O83" s="188"/>
      <c r="P83" s="188"/>
    </row>
    <row r="85" spans="12:16">
      <c r="L85" s="29"/>
      <c r="M85" s="527" t="s">
        <v>45</v>
      </c>
      <c r="N85" s="528"/>
      <c r="O85" s="528" t="s">
        <v>46</v>
      </c>
      <c r="P85" s="529"/>
    </row>
    <row r="86" spans="12:16">
      <c r="L86" s="29"/>
      <c r="M86" s="138" t="s">
        <v>5524</v>
      </c>
      <c r="N86" s="138" t="s">
        <v>5523</v>
      </c>
      <c r="O86" s="138" t="s">
        <v>5524</v>
      </c>
      <c r="P86" s="138" t="s">
        <v>5523</v>
      </c>
    </row>
    <row r="87" spans="12:16">
      <c r="M87" s="463">
        <v>39</v>
      </c>
      <c r="N87" s="462">
        <v>2075922.72</v>
      </c>
      <c r="O87" s="140" t="s">
        <v>51</v>
      </c>
      <c r="P87" s="234" t="s">
        <v>51</v>
      </c>
    </row>
  </sheetData>
  <mergeCells count="220">
    <mergeCell ref="F51:F52"/>
    <mergeCell ref="G51:G52"/>
    <mergeCell ref="O70:O72"/>
    <mergeCell ref="P70:P72"/>
    <mergeCell ref="Q70:Q72"/>
    <mergeCell ref="R70:R72"/>
    <mergeCell ref="A55:A60"/>
    <mergeCell ref="B55:B60"/>
    <mergeCell ref="C55:C60"/>
    <mergeCell ref="D55:D60"/>
    <mergeCell ref="E55:E60"/>
    <mergeCell ref="F55:F60"/>
    <mergeCell ref="A51:A52"/>
    <mergeCell ref="B51:B52"/>
    <mergeCell ref="C51:C52"/>
    <mergeCell ref="D51:D52"/>
    <mergeCell ref="E51:E52"/>
    <mergeCell ref="Q51:Q52"/>
    <mergeCell ref="R51:R52"/>
    <mergeCell ref="G55:G60"/>
    <mergeCell ref="J55:J60"/>
    <mergeCell ref="K55:K60"/>
    <mergeCell ref="L55:L60"/>
    <mergeCell ref="H44:H47"/>
    <mergeCell ref="I44:I47"/>
    <mergeCell ref="A39:A47"/>
    <mergeCell ref="B39:B47"/>
    <mergeCell ref="C39:C47"/>
    <mergeCell ref="D39:D47"/>
    <mergeCell ref="E39:E47"/>
    <mergeCell ref="A48:A50"/>
    <mergeCell ref="B48:B50"/>
    <mergeCell ref="C48:C50"/>
    <mergeCell ref="E48:E50"/>
    <mergeCell ref="F48:F50"/>
    <mergeCell ref="G48:G50"/>
    <mergeCell ref="A31:A32"/>
    <mergeCell ref="B31:B32"/>
    <mergeCell ref="C31:C32"/>
    <mergeCell ref="M31:M32"/>
    <mergeCell ref="N31:N32"/>
    <mergeCell ref="O31:O32"/>
    <mergeCell ref="P31:P32"/>
    <mergeCell ref="Q31:Q32"/>
    <mergeCell ref="F39:F44"/>
    <mergeCell ref="G39:G43"/>
    <mergeCell ref="J39:J47"/>
    <mergeCell ref="K39:K47"/>
    <mergeCell ref="L39:L44"/>
    <mergeCell ref="M39:M47"/>
    <mergeCell ref="N39:N47"/>
    <mergeCell ref="O39:O47"/>
    <mergeCell ref="P39:P47"/>
    <mergeCell ref="Q39:Q47"/>
    <mergeCell ref="A36:A38"/>
    <mergeCell ref="B36:B38"/>
    <mergeCell ref="C36:C38"/>
    <mergeCell ref="D36:D38"/>
    <mergeCell ref="E36:E38"/>
    <mergeCell ref="F36:F38"/>
    <mergeCell ref="G18:G19"/>
    <mergeCell ref="H18:H19"/>
    <mergeCell ref="I18:I19"/>
    <mergeCell ref="J18:J19"/>
    <mergeCell ref="K18:K19"/>
    <mergeCell ref="L18:L19"/>
    <mergeCell ref="M18:M19"/>
    <mergeCell ref="A18:A19"/>
    <mergeCell ref="B18:B19"/>
    <mergeCell ref="C18:C19"/>
    <mergeCell ref="D18:D19"/>
    <mergeCell ref="E18:E19"/>
    <mergeCell ref="F18:F19"/>
    <mergeCell ref="P18:P19"/>
    <mergeCell ref="Q18:Q19"/>
    <mergeCell ref="R18:R19"/>
    <mergeCell ref="N18:N19"/>
    <mergeCell ref="O18:O19"/>
    <mergeCell ref="L15:L16"/>
    <mergeCell ref="M15:M16"/>
    <mergeCell ref="P13:P14"/>
    <mergeCell ref="Q13:Q14"/>
    <mergeCell ref="R13:R14"/>
    <mergeCell ref="L13:L14"/>
    <mergeCell ref="M13:M14"/>
    <mergeCell ref="N15:N16"/>
    <mergeCell ref="O15:O16"/>
    <mergeCell ref="P15:P16"/>
    <mergeCell ref="Q15:Q16"/>
    <mergeCell ref="R15:R16"/>
    <mergeCell ref="A15:A16"/>
    <mergeCell ref="B15:B16"/>
    <mergeCell ref="C15:C16"/>
    <mergeCell ref="D15:D16"/>
    <mergeCell ref="E15:E16"/>
    <mergeCell ref="F13:F14"/>
    <mergeCell ref="G13:G14"/>
    <mergeCell ref="J13:J14"/>
    <mergeCell ref="K13:K14"/>
    <mergeCell ref="F15:F16"/>
    <mergeCell ref="G15:G16"/>
    <mergeCell ref="J15:J16"/>
    <mergeCell ref="K15:K16"/>
    <mergeCell ref="Q4:Q5"/>
    <mergeCell ref="R4:R5"/>
    <mergeCell ref="A13:A14"/>
    <mergeCell ref="B13:B14"/>
    <mergeCell ref="C13:C14"/>
    <mergeCell ref="D13:D14"/>
    <mergeCell ref="E13:E14"/>
    <mergeCell ref="G4:G5"/>
    <mergeCell ref="H4:I4"/>
    <mergeCell ref="J4:J5"/>
    <mergeCell ref="K4:L4"/>
    <mergeCell ref="M4:N4"/>
    <mergeCell ref="O4:P4"/>
    <mergeCell ref="A4:A5"/>
    <mergeCell ref="B4:B5"/>
    <mergeCell ref="C4:C5"/>
    <mergeCell ref="D4:D5"/>
    <mergeCell ref="E4:E5"/>
    <mergeCell ref="F4:F5"/>
    <mergeCell ref="N13:N14"/>
    <mergeCell ref="O13:O14"/>
    <mergeCell ref="A21:A24"/>
    <mergeCell ref="B21:B24"/>
    <mergeCell ref="C21:C24"/>
    <mergeCell ref="D21:D24"/>
    <mergeCell ref="E21:E24"/>
    <mergeCell ref="F21:F24"/>
    <mergeCell ref="G21:G24"/>
    <mergeCell ref="J21:J24"/>
    <mergeCell ref="K21:K24"/>
    <mergeCell ref="L21:L24"/>
    <mergeCell ref="M21:M24"/>
    <mergeCell ref="N21:N24"/>
    <mergeCell ref="O21:O24"/>
    <mergeCell ref="P21:P24"/>
    <mergeCell ref="Q21:Q24"/>
    <mergeCell ref="R21:R24"/>
    <mergeCell ref="F31:F32"/>
    <mergeCell ref="G31:G32"/>
    <mergeCell ref="H31:H32"/>
    <mergeCell ref="I31:I32"/>
    <mergeCell ref="J31:J32"/>
    <mergeCell ref="K31:K32"/>
    <mergeCell ref="L31:L32"/>
    <mergeCell ref="R31:R32"/>
    <mergeCell ref="D31:D32"/>
    <mergeCell ref="E31:E32"/>
    <mergeCell ref="O48:O50"/>
    <mergeCell ref="P48:P50"/>
    <mergeCell ref="Q48:Q50"/>
    <mergeCell ref="R48:R50"/>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D48:D50"/>
    <mergeCell ref="G36:G38"/>
    <mergeCell ref="N55:N60"/>
    <mergeCell ref="O55:O60"/>
    <mergeCell ref="J51:J52"/>
    <mergeCell ref="K51:K52"/>
    <mergeCell ref="L51:L52"/>
    <mergeCell ref="M51:M52"/>
    <mergeCell ref="N51:N52"/>
    <mergeCell ref="O51:O52"/>
    <mergeCell ref="R36:R38"/>
    <mergeCell ref="J36:J38"/>
    <mergeCell ref="K36:K38"/>
    <mergeCell ref="L36:L38"/>
    <mergeCell ref="M36:M38"/>
    <mergeCell ref="N36:N38"/>
    <mergeCell ref="O36:O38"/>
    <mergeCell ref="P36:P38"/>
    <mergeCell ref="Q36:Q38"/>
    <mergeCell ref="R39:R44"/>
    <mergeCell ref="J48:J50"/>
    <mergeCell ref="K48:K50"/>
    <mergeCell ref="L48:L50"/>
    <mergeCell ref="M48:M50"/>
    <mergeCell ref="N48:N50"/>
    <mergeCell ref="P51:P52"/>
    <mergeCell ref="P55:P60"/>
    <mergeCell ref="Q55:Q60"/>
    <mergeCell ref="O77:P77"/>
    <mergeCell ref="Q77:R77"/>
    <mergeCell ref="M85:N85"/>
    <mergeCell ref="O85:P85"/>
    <mergeCell ref="A70:A72"/>
    <mergeCell ref="B70:B72"/>
    <mergeCell ref="C70:C72"/>
    <mergeCell ref="D70:D72"/>
    <mergeCell ref="E70:E72"/>
    <mergeCell ref="F70:F72"/>
    <mergeCell ref="G70:G72"/>
    <mergeCell ref="J70:J72"/>
    <mergeCell ref="K70:K72"/>
    <mergeCell ref="K76:N76"/>
    <mergeCell ref="O76:R76"/>
    <mergeCell ref="K77:L77"/>
    <mergeCell ref="M77:N77"/>
    <mergeCell ref="R55:R60"/>
    <mergeCell ref="L70:L72"/>
    <mergeCell ref="M70:M72"/>
    <mergeCell ref="N70:N72"/>
    <mergeCell ref="M55:M6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9"/>
  <dimension ref="A2:R65"/>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5744</v>
      </c>
    </row>
    <row r="4" spans="1:18" s="13" customFormat="1" ht="45.7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ht="21.75"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ht="14.25" customHeigh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280" customFormat="1" ht="87" customHeight="1">
      <c r="A7" s="233">
        <v>1</v>
      </c>
      <c r="B7" s="233">
        <v>1</v>
      </c>
      <c r="C7" s="233">
        <v>4</v>
      </c>
      <c r="D7" s="233">
        <v>5</v>
      </c>
      <c r="E7" s="231" t="s">
        <v>4545</v>
      </c>
      <c r="F7" s="231" t="s">
        <v>4546</v>
      </c>
      <c r="G7" s="231" t="s">
        <v>4547</v>
      </c>
      <c r="H7" s="231" t="s">
        <v>4362</v>
      </c>
      <c r="I7" s="231">
        <v>160</v>
      </c>
      <c r="J7" s="231" t="s">
        <v>4548</v>
      </c>
      <c r="K7" s="231"/>
      <c r="L7" s="231" t="s">
        <v>31</v>
      </c>
      <c r="M7" s="232"/>
      <c r="N7" s="232">
        <v>71134.320000000007</v>
      </c>
      <c r="O7" s="232"/>
      <c r="P7" s="232">
        <v>71134.320000000007</v>
      </c>
      <c r="Q7" s="231" t="s">
        <v>53</v>
      </c>
      <c r="R7" s="231" t="s">
        <v>4549</v>
      </c>
    </row>
    <row r="8" spans="1:18" s="280" customFormat="1" ht="263.25" customHeight="1">
      <c r="A8" s="128">
        <v>2</v>
      </c>
      <c r="B8" s="230">
        <v>1</v>
      </c>
      <c r="C8" s="230">
        <v>4</v>
      </c>
      <c r="D8" s="230">
        <v>2</v>
      </c>
      <c r="E8" s="229" t="s">
        <v>4550</v>
      </c>
      <c r="F8" s="229" t="s">
        <v>4551</v>
      </c>
      <c r="G8" s="229" t="s">
        <v>4552</v>
      </c>
      <c r="H8" s="229" t="s">
        <v>4362</v>
      </c>
      <c r="I8" s="229">
        <v>40</v>
      </c>
      <c r="J8" s="229" t="s">
        <v>4553</v>
      </c>
      <c r="K8" s="229" t="s">
        <v>36</v>
      </c>
      <c r="L8" s="229"/>
      <c r="M8" s="228">
        <v>47760</v>
      </c>
      <c r="N8" s="228"/>
      <c r="O8" s="228">
        <v>47760</v>
      </c>
      <c r="P8" s="228"/>
      <c r="Q8" s="229" t="s">
        <v>4554</v>
      </c>
      <c r="R8" s="229" t="s">
        <v>4555</v>
      </c>
    </row>
    <row r="9" spans="1:18" s="280" customFormat="1" ht="267.75" customHeight="1">
      <c r="A9" s="233">
        <v>3</v>
      </c>
      <c r="B9" s="230">
        <v>1</v>
      </c>
      <c r="C9" s="230" t="s">
        <v>4556</v>
      </c>
      <c r="D9" s="230">
        <v>5</v>
      </c>
      <c r="E9" s="229" t="s">
        <v>4557</v>
      </c>
      <c r="F9" s="229" t="s">
        <v>4558</v>
      </c>
      <c r="G9" s="229" t="s">
        <v>4552</v>
      </c>
      <c r="H9" s="229" t="s">
        <v>4362</v>
      </c>
      <c r="I9" s="229">
        <v>30</v>
      </c>
      <c r="J9" s="229" t="s">
        <v>4559</v>
      </c>
      <c r="K9" s="229"/>
      <c r="L9" s="229" t="s">
        <v>34</v>
      </c>
      <c r="M9" s="228"/>
      <c r="N9" s="228">
        <v>16318.5</v>
      </c>
      <c r="O9" s="228"/>
      <c r="P9" s="228">
        <v>16318.5</v>
      </c>
      <c r="Q9" s="229" t="s">
        <v>4554</v>
      </c>
      <c r="R9" s="229" t="s">
        <v>4555</v>
      </c>
    </row>
    <row r="10" spans="1:18" s="280" customFormat="1" ht="150">
      <c r="A10" s="128">
        <v>4</v>
      </c>
      <c r="B10" s="233">
        <v>1</v>
      </c>
      <c r="C10" s="233" t="s">
        <v>54</v>
      </c>
      <c r="D10" s="233">
        <v>2</v>
      </c>
      <c r="E10" s="231" t="s">
        <v>4560</v>
      </c>
      <c r="F10" s="231" t="s">
        <v>4561</v>
      </c>
      <c r="G10" s="229" t="s">
        <v>4552</v>
      </c>
      <c r="H10" s="229" t="s">
        <v>4362</v>
      </c>
      <c r="I10" s="229">
        <v>30</v>
      </c>
      <c r="J10" s="231" t="s">
        <v>4562</v>
      </c>
      <c r="K10" s="231" t="s">
        <v>41</v>
      </c>
      <c r="L10" s="229"/>
      <c r="M10" s="232">
        <v>21039.31</v>
      </c>
      <c r="N10" s="232"/>
      <c r="O10" s="232">
        <v>21039.31</v>
      </c>
      <c r="P10" s="232"/>
      <c r="Q10" s="229" t="s">
        <v>4554</v>
      </c>
      <c r="R10" s="229" t="s">
        <v>4555</v>
      </c>
    </row>
    <row r="11" spans="1:18" s="280" customFormat="1" ht="150">
      <c r="A11" s="230">
        <v>5</v>
      </c>
      <c r="B11" s="233">
        <v>1</v>
      </c>
      <c r="C11" s="233">
        <v>4</v>
      </c>
      <c r="D11" s="233">
        <v>5</v>
      </c>
      <c r="E11" s="231" t="s">
        <v>4563</v>
      </c>
      <c r="F11" s="231" t="s">
        <v>4564</v>
      </c>
      <c r="G11" s="231" t="s">
        <v>4565</v>
      </c>
      <c r="H11" s="231" t="s">
        <v>4362</v>
      </c>
      <c r="I11" s="231">
        <v>30</v>
      </c>
      <c r="J11" s="231" t="s">
        <v>4566</v>
      </c>
      <c r="K11" s="231" t="s">
        <v>34</v>
      </c>
      <c r="L11" s="231"/>
      <c r="M11" s="232">
        <v>14914.2</v>
      </c>
      <c r="N11" s="232"/>
      <c r="O11" s="232">
        <v>14914.2</v>
      </c>
      <c r="P11" s="232"/>
      <c r="Q11" s="231" t="s">
        <v>4554</v>
      </c>
      <c r="R11" s="229" t="s">
        <v>4555</v>
      </c>
    </row>
    <row r="12" spans="1:18" s="280" customFormat="1" ht="34.5" customHeight="1">
      <c r="A12" s="722">
        <v>6</v>
      </c>
      <c r="B12" s="725">
        <v>1</v>
      </c>
      <c r="C12" s="725">
        <v>4</v>
      </c>
      <c r="D12" s="725">
        <v>2</v>
      </c>
      <c r="E12" s="722" t="s">
        <v>4567</v>
      </c>
      <c r="F12" s="722" t="s">
        <v>4568</v>
      </c>
      <c r="G12" s="722" t="s">
        <v>43</v>
      </c>
      <c r="H12" s="231" t="s">
        <v>1064</v>
      </c>
      <c r="I12" s="231">
        <v>1</v>
      </c>
      <c r="J12" s="722" t="s">
        <v>4569</v>
      </c>
      <c r="K12" s="722" t="s">
        <v>34</v>
      </c>
      <c r="L12" s="722"/>
      <c r="M12" s="728">
        <v>78295</v>
      </c>
      <c r="N12" s="728"/>
      <c r="O12" s="728">
        <v>78295</v>
      </c>
      <c r="P12" s="728"/>
      <c r="Q12" s="722" t="s">
        <v>4554</v>
      </c>
      <c r="R12" s="722" t="s">
        <v>4555</v>
      </c>
    </row>
    <row r="13" spans="1:18" s="280" customFormat="1" ht="48" customHeight="1">
      <c r="A13" s="723"/>
      <c r="B13" s="726"/>
      <c r="C13" s="726"/>
      <c r="D13" s="726"/>
      <c r="E13" s="723"/>
      <c r="F13" s="723"/>
      <c r="G13" s="723"/>
      <c r="H13" s="231" t="s">
        <v>4570</v>
      </c>
      <c r="I13" s="231">
        <v>35</v>
      </c>
      <c r="J13" s="723"/>
      <c r="K13" s="723"/>
      <c r="L13" s="723"/>
      <c r="M13" s="729"/>
      <c r="N13" s="729"/>
      <c r="O13" s="729"/>
      <c r="P13" s="729"/>
      <c r="Q13" s="723"/>
      <c r="R13" s="723"/>
    </row>
    <row r="14" spans="1:18" s="280" customFormat="1" ht="174" customHeight="1">
      <c r="A14" s="724"/>
      <c r="B14" s="727"/>
      <c r="C14" s="727"/>
      <c r="D14" s="727"/>
      <c r="E14" s="724"/>
      <c r="F14" s="724"/>
      <c r="G14" s="724"/>
      <c r="H14" s="231" t="s">
        <v>4571</v>
      </c>
      <c r="I14" s="231">
        <v>2</v>
      </c>
      <c r="J14" s="724"/>
      <c r="K14" s="724"/>
      <c r="L14" s="724"/>
      <c r="M14" s="730"/>
      <c r="N14" s="730"/>
      <c r="O14" s="730"/>
      <c r="P14" s="730"/>
      <c r="Q14" s="724"/>
      <c r="R14" s="724"/>
    </row>
    <row r="15" spans="1:18" s="280" customFormat="1" ht="93" customHeight="1">
      <c r="A15" s="722">
        <v>7</v>
      </c>
      <c r="B15" s="722">
        <v>1</v>
      </c>
      <c r="C15" s="722">
        <v>4</v>
      </c>
      <c r="D15" s="722">
        <v>2</v>
      </c>
      <c r="E15" s="722" t="s">
        <v>4572</v>
      </c>
      <c r="F15" s="722" t="s">
        <v>4573</v>
      </c>
      <c r="G15" s="722" t="s">
        <v>4574</v>
      </c>
      <c r="H15" s="231" t="s">
        <v>4575</v>
      </c>
      <c r="I15" s="231">
        <v>12</v>
      </c>
      <c r="J15" s="722" t="s">
        <v>4576</v>
      </c>
      <c r="K15" s="722"/>
      <c r="L15" s="722" t="s">
        <v>2196</v>
      </c>
      <c r="M15" s="722"/>
      <c r="N15" s="731">
        <v>3990.12</v>
      </c>
      <c r="O15" s="722"/>
      <c r="P15" s="731">
        <v>3990.12</v>
      </c>
      <c r="Q15" s="722" t="s">
        <v>4577</v>
      </c>
      <c r="R15" s="722" t="s">
        <v>4578</v>
      </c>
    </row>
    <row r="16" spans="1:18" s="280" customFormat="1">
      <c r="A16" s="723"/>
      <c r="B16" s="723"/>
      <c r="C16" s="723"/>
      <c r="D16" s="723"/>
      <c r="E16" s="723"/>
      <c r="F16" s="723"/>
      <c r="G16" s="723"/>
      <c r="H16" s="231" t="s">
        <v>4579</v>
      </c>
      <c r="I16" s="231">
        <v>12</v>
      </c>
      <c r="J16" s="723"/>
      <c r="K16" s="723"/>
      <c r="L16" s="723"/>
      <c r="M16" s="723"/>
      <c r="N16" s="732"/>
      <c r="O16" s="723"/>
      <c r="P16" s="732"/>
      <c r="Q16" s="723"/>
      <c r="R16" s="723"/>
    </row>
    <row r="17" spans="1:18" s="280" customFormat="1" ht="60">
      <c r="A17" s="723"/>
      <c r="B17" s="723"/>
      <c r="C17" s="723"/>
      <c r="D17" s="723"/>
      <c r="E17" s="723"/>
      <c r="F17" s="723"/>
      <c r="G17" s="723"/>
      <c r="H17" s="231" t="s">
        <v>4580</v>
      </c>
      <c r="I17" s="231">
        <v>1000</v>
      </c>
      <c r="J17" s="723"/>
      <c r="K17" s="723"/>
      <c r="L17" s="723"/>
      <c r="M17" s="723"/>
      <c r="N17" s="732"/>
      <c r="O17" s="723"/>
      <c r="P17" s="732"/>
      <c r="Q17" s="723"/>
      <c r="R17" s="723"/>
    </row>
    <row r="18" spans="1:18" s="280" customFormat="1" ht="30">
      <c r="A18" s="724"/>
      <c r="B18" s="724"/>
      <c r="C18" s="724"/>
      <c r="D18" s="724"/>
      <c r="E18" s="724"/>
      <c r="F18" s="724"/>
      <c r="G18" s="724"/>
      <c r="H18" s="231" t="s">
        <v>4581</v>
      </c>
      <c r="I18" s="281">
        <v>8000</v>
      </c>
      <c r="J18" s="724"/>
      <c r="K18" s="724"/>
      <c r="L18" s="724"/>
      <c r="M18" s="724"/>
      <c r="N18" s="733"/>
      <c r="O18" s="724"/>
      <c r="P18" s="733"/>
      <c r="Q18" s="724"/>
      <c r="R18" s="724"/>
    </row>
    <row r="19" spans="1:18" s="280" customFormat="1" ht="120.75" customHeight="1">
      <c r="A19" s="722">
        <v>8</v>
      </c>
      <c r="B19" s="722">
        <v>1</v>
      </c>
      <c r="C19" s="722">
        <v>4</v>
      </c>
      <c r="D19" s="722">
        <v>2</v>
      </c>
      <c r="E19" s="722" t="s">
        <v>4582</v>
      </c>
      <c r="F19" s="722" t="s">
        <v>4583</v>
      </c>
      <c r="G19" s="722" t="s">
        <v>4584</v>
      </c>
      <c r="H19" s="231" t="s">
        <v>4585</v>
      </c>
      <c r="I19" s="281">
        <v>175000</v>
      </c>
      <c r="J19" s="722" t="s">
        <v>4586</v>
      </c>
      <c r="K19" s="722"/>
      <c r="L19" s="722" t="s">
        <v>2196</v>
      </c>
      <c r="M19" s="722"/>
      <c r="N19" s="731">
        <v>6466.67</v>
      </c>
      <c r="O19" s="722"/>
      <c r="P19" s="731">
        <v>6466.67</v>
      </c>
      <c r="Q19" s="722" t="s">
        <v>4577</v>
      </c>
      <c r="R19" s="722" t="s">
        <v>4578</v>
      </c>
    </row>
    <row r="20" spans="1:18" s="280" customFormat="1" ht="72" customHeight="1">
      <c r="A20" s="724"/>
      <c r="B20" s="724"/>
      <c r="C20" s="724"/>
      <c r="D20" s="724"/>
      <c r="E20" s="724"/>
      <c r="F20" s="724"/>
      <c r="G20" s="724"/>
      <c r="H20" s="231" t="s">
        <v>4587</v>
      </c>
      <c r="I20" s="231">
        <v>100</v>
      </c>
      <c r="J20" s="724"/>
      <c r="K20" s="724"/>
      <c r="L20" s="724"/>
      <c r="M20" s="724"/>
      <c r="N20" s="733"/>
      <c r="O20" s="724"/>
      <c r="P20" s="733"/>
      <c r="Q20" s="724"/>
      <c r="R20" s="724"/>
    </row>
    <row r="21" spans="1:18" s="280" customFormat="1" ht="92.25" customHeight="1">
      <c r="A21" s="725">
        <v>9</v>
      </c>
      <c r="B21" s="722">
        <v>1</v>
      </c>
      <c r="C21" s="722">
        <v>4</v>
      </c>
      <c r="D21" s="722">
        <v>5</v>
      </c>
      <c r="E21" s="722" t="s">
        <v>4588</v>
      </c>
      <c r="F21" s="722" t="s">
        <v>4589</v>
      </c>
      <c r="G21" s="722" t="s">
        <v>4590</v>
      </c>
      <c r="H21" s="229" t="s">
        <v>4591</v>
      </c>
      <c r="I21" s="229">
        <v>15</v>
      </c>
      <c r="J21" s="722" t="s">
        <v>4592</v>
      </c>
      <c r="K21" s="722"/>
      <c r="L21" s="722" t="s">
        <v>2227</v>
      </c>
      <c r="M21" s="722"/>
      <c r="N21" s="731">
        <v>4812.18</v>
      </c>
      <c r="O21" s="722"/>
      <c r="P21" s="731">
        <v>4812.18</v>
      </c>
      <c r="Q21" s="722" t="s">
        <v>4577</v>
      </c>
      <c r="R21" s="722" t="s">
        <v>4593</v>
      </c>
    </row>
    <row r="22" spans="1:18" s="280" customFormat="1" ht="45">
      <c r="A22" s="726"/>
      <c r="B22" s="723"/>
      <c r="C22" s="723"/>
      <c r="D22" s="723"/>
      <c r="E22" s="723"/>
      <c r="F22" s="723"/>
      <c r="G22" s="723"/>
      <c r="H22" s="231" t="s">
        <v>4594</v>
      </c>
      <c r="I22" s="282" t="s">
        <v>4595</v>
      </c>
      <c r="J22" s="723"/>
      <c r="K22" s="723"/>
      <c r="L22" s="723"/>
      <c r="M22" s="723"/>
      <c r="N22" s="732"/>
      <c r="O22" s="723"/>
      <c r="P22" s="732"/>
      <c r="Q22" s="723"/>
      <c r="R22" s="723"/>
    </row>
    <row r="23" spans="1:18" s="280" customFormat="1" ht="43.5" customHeight="1">
      <c r="A23" s="727"/>
      <c r="B23" s="724"/>
      <c r="C23" s="724"/>
      <c r="D23" s="724"/>
      <c r="E23" s="724"/>
      <c r="F23" s="724"/>
      <c r="G23" s="724"/>
      <c r="H23" s="231" t="s">
        <v>4596</v>
      </c>
      <c r="I23" s="231">
        <v>4000</v>
      </c>
      <c r="J23" s="724"/>
      <c r="K23" s="724"/>
      <c r="L23" s="724"/>
      <c r="M23" s="724"/>
      <c r="N23" s="733"/>
      <c r="O23" s="724"/>
      <c r="P23" s="733"/>
      <c r="Q23" s="724"/>
      <c r="R23" s="724"/>
    </row>
    <row r="24" spans="1:18" s="280" customFormat="1" ht="48" customHeight="1">
      <c r="A24" s="725">
        <v>10</v>
      </c>
      <c r="B24" s="722">
        <v>1</v>
      </c>
      <c r="C24" s="722">
        <v>4</v>
      </c>
      <c r="D24" s="722">
        <v>2</v>
      </c>
      <c r="E24" s="722" t="s">
        <v>4597</v>
      </c>
      <c r="F24" s="722" t="s">
        <v>4598</v>
      </c>
      <c r="G24" s="722" t="s">
        <v>4599</v>
      </c>
      <c r="H24" s="229" t="s">
        <v>1700</v>
      </c>
      <c r="I24" s="229">
        <v>1</v>
      </c>
      <c r="J24" s="722" t="s">
        <v>4600</v>
      </c>
      <c r="K24" s="722"/>
      <c r="L24" s="722" t="s">
        <v>2196</v>
      </c>
      <c r="M24" s="722"/>
      <c r="N24" s="731">
        <v>14941.73</v>
      </c>
      <c r="O24" s="722"/>
      <c r="P24" s="731">
        <v>14941.73</v>
      </c>
      <c r="Q24" s="722" t="s">
        <v>4577</v>
      </c>
      <c r="R24" s="722" t="s">
        <v>4601</v>
      </c>
    </row>
    <row r="25" spans="1:18" s="280" customFormat="1" ht="30" customHeight="1">
      <c r="A25" s="726"/>
      <c r="B25" s="723"/>
      <c r="C25" s="723"/>
      <c r="D25" s="723"/>
      <c r="E25" s="723"/>
      <c r="F25" s="723"/>
      <c r="G25" s="723"/>
      <c r="H25" s="231" t="s">
        <v>4602</v>
      </c>
      <c r="I25" s="231">
        <v>1</v>
      </c>
      <c r="J25" s="723"/>
      <c r="K25" s="723"/>
      <c r="L25" s="723"/>
      <c r="M25" s="723"/>
      <c r="N25" s="732"/>
      <c r="O25" s="723"/>
      <c r="P25" s="732"/>
      <c r="Q25" s="723"/>
      <c r="R25" s="723"/>
    </row>
    <row r="26" spans="1:18" s="280" customFormat="1" ht="35.25" customHeight="1">
      <c r="A26" s="726"/>
      <c r="B26" s="723"/>
      <c r="C26" s="723"/>
      <c r="D26" s="723"/>
      <c r="E26" s="723"/>
      <c r="F26" s="723"/>
      <c r="G26" s="723"/>
      <c r="H26" s="231" t="s">
        <v>55</v>
      </c>
      <c r="I26" s="231">
        <v>30</v>
      </c>
      <c r="J26" s="723"/>
      <c r="K26" s="723"/>
      <c r="L26" s="723"/>
      <c r="M26" s="723"/>
      <c r="N26" s="732"/>
      <c r="O26" s="723"/>
      <c r="P26" s="732"/>
      <c r="Q26" s="723"/>
      <c r="R26" s="723"/>
    </row>
    <row r="27" spans="1:18" s="280" customFormat="1" ht="27" customHeight="1">
      <c r="A27" s="726"/>
      <c r="B27" s="723"/>
      <c r="C27" s="723"/>
      <c r="D27" s="723"/>
      <c r="E27" s="723"/>
      <c r="F27" s="723"/>
      <c r="G27" s="723"/>
      <c r="H27" s="231" t="s">
        <v>4603</v>
      </c>
      <c r="I27" s="231">
        <v>15</v>
      </c>
      <c r="J27" s="723"/>
      <c r="K27" s="723"/>
      <c r="L27" s="723"/>
      <c r="M27" s="723"/>
      <c r="N27" s="732"/>
      <c r="O27" s="723"/>
      <c r="P27" s="732"/>
      <c r="Q27" s="723"/>
      <c r="R27" s="723"/>
    </row>
    <row r="28" spans="1:18" s="280" customFormat="1" ht="30">
      <c r="A28" s="727"/>
      <c r="B28" s="724"/>
      <c r="C28" s="724"/>
      <c r="D28" s="724"/>
      <c r="E28" s="724"/>
      <c r="F28" s="724"/>
      <c r="G28" s="724"/>
      <c r="H28" s="231" t="s">
        <v>4604</v>
      </c>
      <c r="I28" s="231">
        <v>1000</v>
      </c>
      <c r="J28" s="724"/>
      <c r="K28" s="724"/>
      <c r="L28" s="724"/>
      <c r="M28" s="724"/>
      <c r="N28" s="733"/>
      <c r="O28" s="724"/>
      <c r="P28" s="733"/>
      <c r="Q28" s="724"/>
      <c r="R28" s="724"/>
    </row>
    <row r="29" spans="1:18" s="280" customFormat="1" ht="49.5" customHeight="1">
      <c r="A29" s="725">
        <v>11</v>
      </c>
      <c r="B29" s="722">
        <v>1</v>
      </c>
      <c r="C29" s="722">
        <v>4</v>
      </c>
      <c r="D29" s="722">
        <v>2</v>
      </c>
      <c r="E29" s="722" t="s">
        <v>4605</v>
      </c>
      <c r="F29" s="722" t="s">
        <v>4606</v>
      </c>
      <c r="G29" s="722" t="s">
        <v>3918</v>
      </c>
      <c r="H29" s="229" t="s">
        <v>4607</v>
      </c>
      <c r="I29" s="229">
        <v>1</v>
      </c>
      <c r="J29" s="722" t="s">
        <v>4608</v>
      </c>
      <c r="K29" s="722"/>
      <c r="L29" s="722" t="s">
        <v>2196</v>
      </c>
      <c r="M29" s="722"/>
      <c r="N29" s="731">
        <v>25516.98</v>
      </c>
      <c r="O29" s="722"/>
      <c r="P29" s="731">
        <v>25516.98</v>
      </c>
      <c r="Q29" s="722" t="s">
        <v>4577</v>
      </c>
      <c r="R29" s="722" t="s">
        <v>4593</v>
      </c>
    </row>
    <row r="30" spans="1:18" s="280" customFormat="1">
      <c r="A30" s="726"/>
      <c r="B30" s="723"/>
      <c r="C30" s="723"/>
      <c r="D30" s="723"/>
      <c r="E30" s="723"/>
      <c r="F30" s="723"/>
      <c r="G30" s="723"/>
      <c r="H30" s="231" t="s">
        <v>55</v>
      </c>
      <c r="I30" s="231">
        <v>30</v>
      </c>
      <c r="J30" s="723"/>
      <c r="K30" s="723"/>
      <c r="L30" s="723"/>
      <c r="M30" s="723"/>
      <c r="N30" s="732"/>
      <c r="O30" s="723"/>
      <c r="P30" s="732"/>
      <c r="Q30" s="723"/>
      <c r="R30" s="723"/>
    </row>
    <row r="31" spans="1:18" s="280" customFormat="1" ht="30">
      <c r="A31" s="726"/>
      <c r="B31" s="723"/>
      <c r="C31" s="723"/>
      <c r="D31" s="723"/>
      <c r="E31" s="723"/>
      <c r="F31" s="723"/>
      <c r="G31" s="723"/>
      <c r="H31" s="231" t="s">
        <v>4609</v>
      </c>
      <c r="I31" s="231">
        <v>2</v>
      </c>
      <c r="J31" s="723"/>
      <c r="K31" s="723"/>
      <c r="L31" s="723"/>
      <c r="M31" s="723"/>
      <c r="N31" s="732"/>
      <c r="O31" s="723"/>
      <c r="P31" s="732"/>
      <c r="Q31" s="723"/>
      <c r="R31" s="723"/>
    </row>
    <row r="32" spans="1:18" s="280" customFormat="1" ht="30">
      <c r="A32" s="726"/>
      <c r="B32" s="723"/>
      <c r="C32" s="723"/>
      <c r="D32" s="723"/>
      <c r="E32" s="723"/>
      <c r="F32" s="723"/>
      <c r="G32" s="723"/>
      <c r="H32" s="231" t="s">
        <v>4610</v>
      </c>
      <c r="I32" s="231">
        <v>4</v>
      </c>
      <c r="J32" s="723"/>
      <c r="K32" s="723"/>
      <c r="L32" s="723"/>
      <c r="M32" s="723"/>
      <c r="N32" s="732"/>
      <c r="O32" s="723"/>
      <c r="P32" s="732"/>
      <c r="Q32" s="723"/>
      <c r="R32" s="723"/>
    </row>
    <row r="33" spans="1:18" s="280" customFormat="1" ht="135">
      <c r="A33" s="727"/>
      <c r="B33" s="724"/>
      <c r="C33" s="724"/>
      <c r="D33" s="724"/>
      <c r="E33" s="724"/>
      <c r="F33" s="724"/>
      <c r="G33" s="724"/>
      <c r="H33" s="231" t="s">
        <v>4611</v>
      </c>
      <c r="I33" s="231" t="s">
        <v>4612</v>
      </c>
      <c r="J33" s="724"/>
      <c r="K33" s="724"/>
      <c r="L33" s="724"/>
      <c r="M33" s="724"/>
      <c r="N33" s="733"/>
      <c r="O33" s="724"/>
      <c r="P33" s="733"/>
      <c r="Q33" s="724"/>
      <c r="R33" s="724"/>
    </row>
    <row r="34" spans="1:18" s="280" customFormat="1" ht="137.25" customHeight="1">
      <c r="A34" s="725">
        <v>12</v>
      </c>
      <c r="B34" s="722">
        <v>1</v>
      </c>
      <c r="C34" s="722">
        <v>4</v>
      </c>
      <c r="D34" s="722">
        <v>2</v>
      </c>
      <c r="E34" s="722" t="s">
        <v>4613</v>
      </c>
      <c r="F34" s="722" t="s">
        <v>4614</v>
      </c>
      <c r="G34" s="722" t="s">
        <v>4615</v>
      </c>
      <c r="H34" s="229" t="s">
        <v>1700</v>
      </c>
      <c r="I34" s="229">
        <v>1</v>
      </c>
      <c r="J34" s="722" t="s">
        <v>4616</v>
      </c>
      <c r="K34" s="722"/>
      <c r="L34" s="722" t="s">
        <v>2196</v>
      </c>
      <c r="M34" s="722"/>
      <c r="N34" s="731">
        <v>14909.63</v>
      </c>
      <c r="O34" s="722"/>
      <c r="P34" s="731">
        <v>14909.63</v>
      </c>
      <c r="Q34" s="722" t="s">
        <v>4577</v>
      </c>
      <c r="R34" s="722" t="s">
        <v>4593</v>
      </c>
    </row>
    <row r="35" spans="1:18" s="280" customFormat="1">
      <c r="A35" s="726"/>
      <c r="B35" s="723"/>
      <c r="C35" s="723"/>
      <c r="D35" s="723"/>
      <c r="E35" s="723"/>
      <c r="F35" s="723"/>
      <c r="G35" s="723"/>
      <c r="H35" s="231" t="s">
        <v>4617</v>
      </c>
      <c r="I35" s="231">
        <v>1</v>
      </c>
      <c r="J35" s="723"/>
      <c r="K35" s="723"/>
      <c r="L35" s="723"/>
      <c r="M35" s="723"/>
      <c r="N35" s="732"/>
      <c r="O35" s="723"/>
      <c r="P35" s="732"/>
      <c r="Q35" s="723"/>
      <c r="R35" s="723"/>
    </row>
    <row r="36" spans="1:18" s="280" customFormat="1">
      <c r="A36" s="726"/>
      <c r="B36" s="723"/>
      <c r="C36" s="723"/>
      <c r="D36" s="723"/>
      <c r="E36" s="723"/>
      <c r="F36" s="723"/>
      <c r="G36" s="723"/>
      <c r="H36" s="231" t="s">
        <v>55</v>
      </c>
      <c r="I36" s="231">
        <v>25</v>
      </c>
      <c r="J36" s="723"/>
      <c r="K36" s="723"/>
      <c r="L36" s="723"/>
      <c r="M36" s="723"/>
      <c r="N36" s="732"/>
      <c r="O36" s="723"/>
      <c r="P36" s="732"/>
      <c r="Q36" s="723"/>
      <c r="R36" s="723"/>
    </row>
    <row r="37" spans="1:18" s="280" customFormat="1" ht="30">
      <c r="A37" s="726"/>
      <c r="B37" s="723"/>
      <c r="C37" s="723"/>
      <c r="D37" s="723"/>
      <c r="E37" s="723"/>
      <c r="F37" s="723"/>
      <c r="G37" s="723"/>
      <c r="H37" s="231" t="s">
        <v>4610</v>
      </c>
      <c r="I37" s="231">
        <v>7</v>
      </c>
      <c r="J37" s="723"/>
      <c r="K37" s="723"/>
      <c r="L37" s="723"/>
      <c r="M37" s="723"/>
      <c r="N37" s="732"/>
      <c r="O37" s="723"/>
      <c r="P37" s="732"/>
      <c r="Q37" s="723"/>
      <c r="R37" s="723"/>
    </row>
    <row r="38" spans="1:18" s="280" customFormat="1" ht="30">
      <c r="A38" s="727"/>
      <c r="B38" s="724"/>
      <c r="C38" s="724"/>
      <c r="D38" s="724"/>
      <c r="E38" s="724"/>
      <c r="F38" s="724"/>
      <c r="G38" s="724"/>
      <c r="H38" s="231" t="s">
        <v>4618</v>
      </c>
      <c r="I38" s="231">
        <v>1000</v>
      </c>
      <c r="J38" s="724"/>
      <c r="K38" s="724"/>
      <c r="L38" s="724"/>
      <c r="M38" s="724"/>
      <c r="N38" s="733"/>
      <c r="O38" s="724"/>
      <c r="P38" s="733"/>
      <c r="Q38" s="724"/>
      <c r="R38" s="724"/>
    </row>
    <row r="39" spans="1:18" s="280" customFormat="1" ht="33.75" customHeight="1">
      <c r="A39" s="725">
        <v>13</v>
      </c>
      <c r="B39" s="722">
        <v>1</v>
      </c>
      <c r="C39" s="722">
        <v>4</v>
      </c>
      <c r="D39" s="722">
        <v>2</v>
      </c>
      <c r="E39" s="722" t="s">
        <v>4619</v>
      </c>
      <c r="F39" s="722" t="s">
        <v>4620</v>
      </c>
      <c r="G39" s="722" t="s">
        <v>4621</v>
      </c>
      <c r="H39" s="722" t="s">
        <v>4622</v>
      </c>
      <c r="I39" s="722">
        <v>1</v>
      </c>
      <c r="J39" s="722" t="s">
        <v>4623</v>
      </c>
      <c r="K39" s="722"/>
      <c r="L39" s="722" t="s">
        <v>2196</v>
      </c>
      <c r="M39" s="722"/>
      <c r="N39" s="731">
        <v>16893.099999999999</v>
      </c>
      <c r="O39" s="722"/>
      <c r="P39" s="731">
        <v>16893.099999999999</v>
      </c>
      <c r="Q39" s="722" t="s">
        <v>4577</v>
      </c>
      <c r="R39" s="722" t="s">
        <v>4593</v>
      </c>
    </row>
    <row r="40" spans="1:18" s="280" customFormat="1" ht="25.5" customHeight="1">
      <c r="A40" s="726"/>
      <c r="B40" s="723"/>
      <c r="C40" s="723"/>
      <c r="D40" s="723"/>
      <c r="E40" s="723"/>
      <c r="F40" s="723"/>
      <c r="G40" s="723"/>
      <c r="H40" s="724"/>
      <c r="I40" s="724"/>
      <c r="J40" s="723"/>
      <c r="K40" s="723"/>
      <c r="L40" s="723"/>
      <c r="M40" s="723"/>
      <c r="N40" s="732"/>
      <c r="O40" s="723"/>
      <c r="P40" s="732"/>
      <c r="Q40" s="723"/>
      <c r="R40" s="723"/>
    </row>
    <row r="41" spans="1:18" s="280" customFormat="1" ht="20.25" customHeight="1">
      <c r="A41" s="726"/>
      <c r="B41" s="723"/>
      <c r="C41" s="723"/>
      <c r="D41" s="723"/>
      <c r="E41" s="723"/>
      <c r="F41" s="723"/>
      <c r="G41" s="723"/>
      <c r="H41" s="231" t="s">
        <v>4617</v>
      </c>
      <c r="I41" s="231">
        <v>1</v>
      </c>
      <c r="J41" s="723"/>
      <c r="K41" s="723"/>
      <c r="L41" s="723"/>
      <c r="M41" s="723"/>
      <c r="N41" s="732"/>
      <c r="O41" s="723"/>
      <c r="P41" s="732"/>
      <c r="Q41" s="723"/>
      <c r="R41" s="723"/>
    </row>
    <row r="42" spans="1:18" s="280" customFormat="1" ht="20.25" customHeight="1">
      <c r="A42" s="726"/>
      <c r="B42" s="723"/>
      <c r="C42" s="723"/>
      <c r="D42" s="723"/>
      <c r="E42" s="723"/>
      <c r="F42" s="723"/>
      <c r="G42" s="723"/>
      <c r="H42" s="231" t="s">
        <v>55</v>
      </c>
      <c r="I42" s="231">
        <v>30</v>
      </c>
      <c r="J42" s="723"/>
      <c r="K42" s="723"/>
      <c r="L42" s="723"/>
      <c r="M42" s="723"/>
      <c r="N42" s="732"/>
      <c r="O42" s="723"/>
      <c r="P42" s="732"/>
      <c r="Q42" s="723"/>
      <c r="R42" s="723"/>
    </row>
    <row r="43" spans="1:18" s="280" customFormat="1" ht="33.75" customHeight="1">
      <c r="A43" s="726"/>
      <c r="B43" s="723"/>
      <c r="C43" s="723"/>
      <c r="D43" s="723"/>
      <c r="E43" s="723"/>
      <c r="F43" s="723"/>
      <c r="G43" s="723"/>
      <c r="H43" s="231" t="s">
        <v>4610</v>
      </c>
      <c r="I43" s="231">
        <v>5</v>
      </c>
      <c r="J43" s="723"/>
      <c r="K43" s="723"/>
      <c r="L43" s="723"/>
      <c r="M43" s="723"/>
      <c r="N43" s="732"/>
      <c r="O43" s="723"/>
      <c r="P43" s="732"/>
      <c r="Q43" s="723"/>
      <c r="R43" s="723"/>
    </row>
    <row r="44" spans="1:18" s="280" customFormat="1" ht="65.25" customHeight="1">
      <c r="A44" s="726"/>
      <c r="B44" s="723"/>
      <c r="C44" s="723"/>
      <c r="D44" s="723"/>
      <c r="E44" s="723"/>
      <c r="F44" s="723"/>
      <c r="G44" s="723"/>
      <c r="H44" s="231" t="s">
        <v>4624</v>
      </c>
      <c r="I44" s="231" t="s">
        <v>4625</v>
      </c>
      <c r="J44" s="723"/>
      <c r="K44" s="723"/>
      <c r="L44" s="723"/>
      <c r="M44" s="723"/>
      <c r="N44" s="732"/>
      <c r="O44" s="723"/>
      <c r="P44" s="732"/>
      <c r="Q44" s="723"/>
      <c r="R44" s="723"/>
    </row>
    <row r="45" spans="1:18" s="280" customFormat="1" ht="75.75" customHeight="1">
      <c r="A45" s="726"/>
      <c r="B45" s="723"/>
      <c r="C45" s="723"/>
      <c r="D45" s="723"/>
      <c r="E45" s="723"/>
      <c r="F45" s="723"/>
      <c r="G45" s="723"/>
      <c r="H45" s="231" t="s">
        <v>4626</v>
      </c>
      <c r="I45" s="231" t="s">
        <v>4627</v>
      </c>
      <c r="J45" s="723"/>
      <c r="K45" s="723"/>
      <c r="L45" s="723"/>
      <c r="M45" s="723"/>
      <c r="N45" s="732"/>
      <c r="O45" s="723"/>
      <c r="P45" s="732"/>
      <c r="Q45" s="723"/>
      <c r="R45" s="723"/>
    </row>
    <row r="46" spans="1:18" s="280" customFormat="1" ht="50.25" customHeight="1">
      <c r="A46" s="726"/>
      <c r="B46" s="723"/>
      <c r="C46" s="723"/>
      <c r="D46" s="723"/>
      <c r="E46" s="723"/>
      <c r="F46" s="723"/>
      <c r="G46" s="723"/>
      <c r="H46" s="231" t="s">
        <v>4628</v>
      </c>
      <c r="I46" s="231" t="s">
        <v>4627</v>
      </c>
      <c r="J46" s="723"/>
      <c r="K46" s="723"/>
      <c r="L46" s="723"/>
      <c r="M46" s="723"/>
      <c r="N46" s="732"/>
      <c r="O46" s="723"/>
      <c r="P46" s="732"/>
      <c r="Q46" s="723"/>
      <c r="R46" s="723"/>
    </row>
    <row r="47" spans="1:18" s="280" customFormat="1" ht="68.25" customHeight="1">
      <c r="A47" s="726"/>
      <c r="B47" s="723"/>
      <c r="C47" s="723"/>
      <c r="D47" s="723"/>
      <c r="E47" s="723"/>
      <c r="F47" s="723"/>
      <c r="G47" s="723"/>
      <c r="H47" s="231" t="s">
        <v>4629</v>
      </c>
      <c r="I47" s="231" t="s">
        <v>4630</v>
      </c>
      <c r="J47" s="723"/>
      <c r="K47" s="723"/>
      <c r="L47" s="723"/>
      <c r="M47" s="723"/>
      <c r="N47" s="732"/>
      <c r="O47" s="723"/>
      <c r="P47" s="732"/>
      <c r="Q47" s="723"/>
      <c r="R47" s="723"/>
    </row>
    <row r="48" spans="1:18" s="280" customFormat="1" ht="30" customHeight="1">
      <c r="A48" s="727"/>
      <c r="B48" s="724"/>
      <c r="C48" s="724"/>
      <c r="D48" s="724"/>
      <c r="E48" s="724"/>
      <c r="F48" s="724"/>
      <c r="G48" s="724"/>
      <c r="H48" s="231" t="s">
        <v>4631</v>
      </c>
      <c r="I48" s="231">
        <v>1000</v>
      </c>
      <c r="J48" s="724"/>
      <c r="K48" s="724"/>
      <c r="L48" s="724"/>
      <c r="M48" s="724"/>
      <c r="N48" s="733"/>
      <c r="O48" s="724"/>
      <c r="P48" s="733"/>
      <c r="Q48" s="724"/>
      <c r="R48" s="724"/>
    </row>
    <row r="49" spans="10:18" s="283" customFormat="1">
      <c r="M49" s="284"/>
      <c r="N49" s="284"/>
      <c r="O49" s="284"/>
      <c r="P49" s="284"/>
    </row>
    <row r="50" spans="10:18" s="283" customFormat="1" hidden="1">
      <c r="M50" s="284"/>
      <c r="N50" s="284"/>
      <c r="O50" s="284"/>
      <c r="P50" s="284"/>
    </row>
    <row r="51" spans="10:18" s="283" customFormat="1" hidden="1">
      <c r="M51" s="284"/>
      <c r="N51" s="284"/>
      <c r="O51" s="284"/>
      <c r="P51" s="284"/>
    </row>
    <row r="52" spans="10:18" s="283" customFormat="1" hidden="1">
      <c r="K52" s="734" t="s">
        <v>45</v>
      </c>
      <c r="L52" s="734"/>
      <c r="M52" s="734"/>
      <c r="N52" s="734"/>
      <c r="O52" s="734" t="s">
        <v>46</v>
      </c>
      <c r="P52" s="734"/>
      <c r="Q52" s="734"/>
      <c r="R52" s="734"/>
    </row>
    <row r="53" spans="10:18" s="283" customFormat="1" hidden="1">
      <c r="K53" s="734" t="s">
        <v>4543</v>
      </c>
      <c r="L53" s="734"/>
      <c r="M53" s="734" t="s">
        <v>4544</v>
      </c>
      <c r="N53" s="734"/>
      <c r="O53" s="734" t="s">
        <v>4543</v>
      </c>
      <c r="P53" s="734"/>
      <c r="Q53" s="734" t="s">
        <v>4544</v>
      </c>
      <c r="R53" s="734"/>
    </row>
    <row r="54" spans="10:18" s="283" customFormat="1" hidden="1">
      <c r="K54" s="285" t="s">
        <v>47</v>
      </c>
      <c r="L54" s="285" t="s">
        <v>48</v>
      </c>
      <c r="M54" s="285" t="s">
        <v>49</v>
      </c>
      <c r="N54" s="285" t="s">
        <v>48</v>
      </c>
      <c r="O54" s="285" t="s">
        <v>49</v>
      </c>
      <c r="P54" s="285" t="s">
        <v>48</v>
      </c>
      <c r="Q54" s="285" t="s">
        <v>47</v>
      </c>
      <c r="R54" s="285" t="s">
        <v>48</v>
      </c>
    </row>
    <row r="55" spans="10:18" s="283" customFormat="1" hidden="1">
      <c r="J55" s="286" t="s">
        <v>50</v>
      </c>
      <c r="K55" s="287">
        <v>5</v>
      </c>
      <c r="L55" s="288">
        <v>178327.01</v>
      </c>
      <c r="M55" s="287">
        <v>7</v>
      </c>
      <c r="N55" s="288">
        <v>87530.41</v>
      </c>
      <c r="O55" s="287">
        <v>1</v>
      </c>
      <c r="P55" s="289">
        <v>71134.320000000007</v>
      </c>
      <c r="Q55" s="287" t="s">
        <v>51</v>
      </c>
      <c r="R55" s="289" t="s">
        <v>51</v>
      </c>
    </row>
    <row r="56" spans="10:18" s="283" customFormat="1" hidden="1">
      <c r="J56" s="286" t="s">
        <v>52</v>
      </c>
      <c r="K56" s="286">
        <v>5</v>
      </c>
      <c r="L56" s="286">
        <v>178327.01</v>
      </c>
      <c r="M56" s="287">
        <v>7</v>
      </c>
      <c r="N56" s="287">
        <v>87530.41</v>
      </c>
      <c r="O56" s="287">
        <v>1</v>
      </c>
      <c r="P56" s="287">
        <v>71134.320000000007</v>
      </c>
      <c r="Q56" s="286"/>
      <c r="R56" s="286"/>
    </row>
    <row r="57" spans="10:18" s="283" customFormat="1" hidden="1">
      <c r="M57" s="284"/>
      <c r="N57" s="284"/>
      <c r="O57" s="284"/>
      <c r="P57" s="284"/>
    </row>
    <row r="58" spans="10:18" s="283" customFormat="1" hidden="1">
      <c r="M58" s="284"/>
      <c r="N58" s="284"/>
      <c r="O58" s="284"/>
      <c r="P58" s="284"/>
    </row>
    <row r="59" spans="10:18" s="283" customFormat="1" hidden="1">
      <c r="M59" s="284"/>
      <c r="N59" s="284"/>
      <c r="O59" s="284"/>
      <c r="P59" s="284"/>
    </row>
    <row r="60" spans="10:18" s="283" customFormat="1" hidden="1">
      <c r="M60" s="284"/>
      <c r="N60" s="284"/>
      <c r="O60" s="284"/>
      <c r="P60" s="284"/>
    </row>
    <row r="61" spans="10:18" s="283" customFormat="1" hidden="1">
      <c r="M61" s="284"/>
      <c r="N61" s="284"/>
      <c r="O61" s="284"/>
      <c r="P61" s="284"/>
    </row>
    <row r="62" spans="10:18" s="283" customFormat="1" hidden="1">
      <c r="M62" s="284"/>
      <c r="N62" s="284"/>
      <c r="O62" s="284"/>
      <c r="P62" s="284"/>
    </row>
    <row r="63" spans="10:18" s="283" customFormat="1">
      <c r="M63" s="527" t="s">
        <v>45</v>
      </c>
      <c r="N63" s="528"/>
      <c r="O63" s="528" t="s">
        <v>46</v>
      </c>
      <c r="P63" s="529"/>
    </row>
    <row r="64" spans="10:18" s="283" customFormat="1">
      <c r="M64" s="138" t="s">
        <v>5524</v>
      </c>
      <c r="N64" s="138" t="s">
        <v>5523</v>
      </c>
      <c r="O64" s="138" t="s">
        <v>5524</v>
      </c>
      <c r="P64" s="138" t="s">
        <v>5523</v>
      </c>
    </row>
    <row r="65" spans="11:16">
      <c r="K65" s="283"/>
      <c r="L65" s="283"/>
      <c r="M65" s="235">
        <v>12</v>
      </c>
      <c r="N65" s="141">
        <v>265857.42</v>
      </c>
      <c r="O65" s="140">
        <v>1</v>
      </c>
      <c r="P65" s="290">
        <v>71134.320000000007</v>
      </c>
    </row>
  </sheetData>
  <mergeCells count="152">
    <mergeCell ref="M63:N63"/>
    <mergeCell ref="O63:P63"/>
    <mergeCell ref="K53:L53"/>
    <mergeCell ref="M53:N53"/>
    <mergeCell ref="O53:P53"/>
    <mergeCell ref="Q53:R53"/>
    <mergeCell ref="N34:N38"/>
    <mergeCell ref="O34:O38"/>
    <mergeCell ref="P34:P38"/>
    <mergeCell ref="O39:O48"/>
    <mergeCell ref="P39:P48"/>
    <mergeCell ref="Q39:Q48"/>
    <mergeCell ref="R39:R48"/>
    <mergeCell ref="K52:N52"/>
    <mergeCell ref="O52:R52"/>
    <mergeCell ref="K39:K48"/>
    <mergeCell ref="L39:L48"/>
    <mergeCell ref="M39:M48"/>
    <mergeCell ref="N39:N48"/>
    <mergeCell ref="A39:A48"/>
    <mergeCell ref="B39:B48"/>
    <mergeCell ref="C39:C48"/>
    <mergeCell ref="D39:D48"/>
    <mergeCell ref="E39:E48"/>
    <mergeCell ref="F39:F48"/>
    <mergeCell ref="G39:G48"/>
    <mergeCell ref="H39:H40"/>
    <mergeCell ref="K34:K38"/>
    <mergeCell ref="I39:I40"/>
    <mergeCell ref="J39:J48"/>
    <mergeCell ref="R29:R33"/>
    <mergeCell ref="A34:A38"/>
    <mergeCell ref="B34:B38"/>
    <mergeCell ref="C34:C38"/>
    <mergeCell ref="D34:D38"/>
    <mergeCell ref="E34:E38"/>
    <mergeCell ref="F34:F38"/>
    <mergeCell ref="G34:G38"/>
    <mergeCell ref="J34:J38"/>
    <mergeCell ref="K29:K33"/>
    <mergeCell ref="L29:L33"/>
    <mergeCell ref="M29:M33"/>
    <mergeCell ref="N29:N33"/>
    <mergeCell ref="O29:O33"/>
    <mergeCell ref="P29:P33"/>
    <mergeCell ref="A29:A33"/>
    <mergeCell ref="B29:B33"/>
    <mergeCell ref="C29:C33"/>
    <mergeCell ref="D29:D33"/>
    <mergeCell ref="E29:E33"/>
    <mergeCell ref="Q34:Q38"/>
    <mergeCell ref="R34:R38"/>
    <mergeCell ref="L34:L38"/>
    <mergeCell ref="M34:M38"/>
    <mergeCell ref="F29:F33"/>
    <mergeCell ref="G29:G33"/>
    <mergeCell ref="J29:J33"/>
    <mergeCell ref="K24:K28"/>
    <mergeCell ref="M19:M20"/>
    <mergeCell ref="N19:N20"/>
    <mergeCell ref="O19:O20"/>
    <mergeCell ref="P19:P20"/>
    <mergeCell ref="Q21:Q23"/>
    <mergeCell ref="F21:F23"/>
    <mergeCell ref="G21:G23"/>
    <mergeCell ref="J21:J23"/>
    <mergeCell ref="K19:K20"/>
    <mergeCell ref="N24:N28"/>
    <mergeCell ref="O24:O28"/>
    <mergeCell ref="P24:P28"/>
    <mergeCell ref="Q29:Q33"/>
    <mergeCell ref="R21:R23"/>
    <mergeCell ref="A24:A28"/>
    <mergeCell ref="B24:B28"/>
    <mergeCell ref="C24:C28"/>
    <mergeCell ref="D24:D28"/>
    <mergeCell ref="E24:E28"/>
    <mergeCell ref="F24:F28"/>
    <mergeCell ref="G24:G28"/>
    <mergeCell ref="J24:J28"/>
    <mergeCell ref="K21:K23"/>
    <mergeCell ref="L21:L23"/>
    <mergeCell ref="M21:M23"/>
    <mergeCell ref="N21:N23"/>
    <mergeCell ref="O21:O23"/>
    <mergeCell ref="P21:P23"/>
    <mergeCell ref="Q24:Q28"/>
    <mergeCell ref="R24:R28"/>
    <mergeCell ref="L24:L28"/>
    <mergeCell ref="M24:M28"/>
    <mergeCell ref="A21:A23"/>
    <mergeCell ref="B21:B23"/>
    <mergeCell ref="C21:C23"/>
    <mergeCell ref="D21:D23"/>
    <mergeCell ref="E21:E23"/>
    <mergeCell ref="L12:L14"/>
    <mergeCell ref="M12:M14"/>
    <mergeCell ref="N12:N14"/>
    <mergeCell ref="O12:O14"/>
    <mergeCell ref="P12:P14"/>
    <mergeCell ref="Q15:Q18"/>
    <mergeCell ref="R15:R18"/>
    <mergeCell ref="A19:A20"/>
    <mergeCell ref="B19:B20"/>
    <mergeCell ref="C19:C20"/>
    <mergeCell ref="D19:D20"/>
    <mergeCell ref="E19:E20"/>
    <mergeCell ref="F19:F20"/>
    <mergeCell ref="G19:G20"/>
    <mergeCell ref="J19:J20"/>
    <mergeCell ref="K15:K18"/>
    <mergeCell ref="L15:L18"/>
    <mergeCell ref="M15:M18"/>
    <mergeCell ref="N15:N18"/>
    <mergeCell ref="O15:O18"/>
    <mergeCell ref="P15:P18"/>
    <mergeCell ref="Q19:Q20"/>
    <mergeCell ref="R19:R20"/>
    <mergeCell ref="L19:L20"/>
    <mergeCell ref="A15:A18"/>
    <mergeCell ref="B15:B18"/>
    <mergeCell ref="C15:C18"/>
    <mergeCell ref="D15:D18"/>
    <mergeCell ref="E15:E18"/>
    <mergeCell ref="F15:F18"/>
    <mergeCell ref="G15:G18"/>
    <mergeCell ref="J15:J18"/>
    <mergeCell ref="K12:K14"/>
    <mergeCell ref="Q4:Q5"/>
    <mergeCell ref="R4:R5"/>
    <mergeCell ref="A12:A14"/>
    <mergeCell ref="B12:B14"/>
    <mergeCell ref="C12:C14"/>
    <mergeCell ref="D12:D14"/>
    <mergeCell ref="E12:E14"/>
    <mergeCell ref="F12:F14"/>
    <mergeCell ref="G12:G14"/>
    <mergeCell ref="J12:J14"/>
    <mergeCell ref="G4:G5"/>
    <mergeCell ref="H4:I4"/>
    <mergeCell ref="J4:J5"/>
    <mergeCell ref="K4:L4"/>
    <mergeCell ref="M4:N4"/>
    <mergeCell ref="O4:P4"/>
    <mergeCell ref="A4:A5"/>
    <mergeCell ref="B4:B5"/>
    <mergeCell ref="C4:C5"/>
    <mergeCell ref="D4:D5"/>
    <mergeCell ref="E4:E5"/>
    <mergeCell ref="F4:F5"/>
    <mergeCell ref="Q12:Q14"/>
    <mergeCell ref="R12:R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2:BC109"/>
  <sheetViews>
    <sheetView workbookViewId="0">
      <selection activeCell="A3" sqref="A3"/>
    </sheetView>
  </sheetViews>
  <sheetFormatPr defaultColWidth="9.140625"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60" max="260" width="4.7109375" bestFit="1" customWidth="1"/>
    <col min="261" max="261" width="9.7109375" bestFit="1" customWidth="1"/>
    <col min="262" max="262" width="10" bestFit="1" customWidth="1"/>
    <col min="263" max="263" width="8.85546875" bestFit="1" customWidth="1"/>
    <col min="264" max="264" width="22.85546875" bestFit="1" customWidth="1"/>
    <col min="265" max="265" width="59.7109375" bestFit="1" customWidth="1"/>
    <col min="266" max="266" width="57.85546875" bestFit="1" customWidth="1"/>
    <col min="267" max="267" width="35.28515625" bestFit="1" customWidth="1"/>
    <col min="268" max="268" width="28.140625" bestFit="1" customWidth="1"/>
    <col min="269" max="269" width="33.140625" bestFit="1" customWidth="1"/>
    <col min="270" max="270" width="26" bestFit="1" customWidth="1"/>
    <col min="271" max="271" width="25.7109375" customWidth="1"/>
    <col min="272" max="272" width="19.140625" bestFit="1" customWidth="1"/>
    <col min="273" max="273" width="16.7109375" bestFit="1" customWidth="1"/>
    <col min="516" max="516" width="4.7109375" bestFit="1" customWidth="1"/>
    <col min="517" max="517" width="9.7109375" bestFit="1" customWidth="1"/>
    <col min="518" max="518" width="10" bestFit="1" customWidth="1"/>
    <col min="519" max="519" width="8.85546875" bestFit="1" customWidth="1"/>
    <col min="520" max="520" width="22.85546875" bestFit="1" customWidth="1"/>
    <col min="521" max="521" width="59.7109375" bestFit="1" customWidth="1"/>
    <col min="522" max="522" width="57.85546875" bestFit="1" customWidth="1"/>
    <col min="523" max="523" width="35.28515625" bestFit="1" customWidth="1"/>
    <col min="524" max="524" width="28.140625" bestFit="1" customWidth="1"/>
    <col min="525" max="525" width="33.140625" bestFit="1" customWidth="1"/>
    <col min="526" max="526" width="26" bestFit="1" customWidth="1"/>
    <col min="527" max="527" width="25.7109375" customWidth="1"/>
    <col min="528" max="528" width="19.140625" bestFit="1" customWidth="1"/>
    <col min="529" max="529" width="16.7109375" bestFit="1" customWidth="1"/>
    <col min="772" max="772" width="4.7109375" bestFit="1" customWidth="1"/>
    <col min="773" max="773" width="9.7109375" bestFit="1" customWidth="1"/>
    <col min="774" max="774" width="10" bestFit="1" customWidth="1"/>
    <col min="775" max="775" width="8.85546875" bestFit="1" customWidth="1"/>
    <col min="776" max="776" width="22.85546875" bestFit="1" customWidth="1"/>
    <col min="777" max="777" width="59.7109375" bestFit="1" customWidth="1"/>
    <col min="778" max="778" width="57.85546875" bestFit="1" customWidth="1"/>
    <col min="779" max="779" width="35.28515625" bestFit="1" customWidth="1"/>
    <col min="780" max="780" width="28.140625" bestFit="1" customWidth="1"/>
    <col min="781" max="781" width="33.140625" bestFit="1" customWidth="1"/>
    <col min="782" max="782" width="26" bestFit="1" customWidth="1"/>
    <col min="783" max="783" width="25.7109375" customWidth="1"/>
    <col min="784" max="784" width="19.140625" bestFit="1" customWidth="1"/>
    <col min="785" max="785" width="16.7109375" bestFit="1" customWidth="1"/>
    <col min="1028" max="1028" width="4.7109375" bestFit="1" customWidth="1"/>
    <col min="1029" max="1029" width="9.7109375" bestFit="1" customWidth="1"/>
    <col min="1030" max="1030" width="10" bestFit="1" customWidth="1"/>
    <col min="1031" max="1031" width="8.85546875" bestFit="1" customWidth="1"/>
    <col min="1032" max="1032" width="22.85546875" bestFit="1" customWidth="1"/>
    <col min="1033" max="1033" width="59.7109375" bestFit="1" customWidth="1"/>
    <col min="1034" max="1034" width="57.85546875" bestFit="1" customWidth="1"/>
    <col min="1035" max="1035" width="35.28515625" bestFit="1" customWidth="1"/>
    <col min="1036" max="1036" width="28.140625" bestFit="1" customWidth="1"/>
    <col min="1037" max="1037" width="33.140625" bestFit="1" customWidth="1"/>
    <col min="1038" max="1038" width="26" bestFit="1" customWidth="1"/>
    <col min="1039" max="1039" width="25.7109375" customWidth="1"/>
    <col min="1040" max="1040" width="19.140625" bestFit="1" customWidth="1"/>
    <col min="1041" max="1041" width="16.7109375" bestFit="1" customWidth="1"/>
    <col min="1284" max="1284" width="4.7109375" bestFit="1" customWidth="1"/>
    <col min="1285" max="1285" width="9.7109375" bestFit="1" customWidth="1"/>
    <col min="1286" max="1286" width="10" bestFit="1" customWidth="1"/>
    <col min="1287" max="1287" width="8.85546875" bestFit="1" customWidth="1"/>
    <col min="1288" max="1288" width="22.85546875" bestFit="1" customWidth="1"/>
    <col min="1289" max="1289" width="59.7109375" bestFit="1" customWidth="1"/>
    <col min="1290" max="1290" width="57.85546875" bestFit="1" customWidth="1"/>
    <col min="1291" max="1291" width="35.28515625" bestFit="1" customWidth="1"/>
    <col min="1292" max="1292" width="28.140625" bestFit="1" customWidth="1"/>
    <col min="1293" max="1293" width="33.140625" bestFit="1" customWidth="1"/>
    <col min="1294" max="1294" width="26" bestFit="1" customWidth="1"/>
    <col min="1295" max="1295" width="25.7109375" customWidth="1"/>
    <col min="1296" max="1296" width="19.140625" bestFit="1" customWidth="1"/>
    <col min="1297" max="1297" width="16.7109375" bestFit="1" customWidth="1"/>
    <col min="1540" max="1540" width="4.7109375" bestFit="1" customWidth="1"/>
    <col min="1541" max="1541" width="9.7109375" bestFit="1" customWidth="1"/>
    <col min="1542" max="1542" width="10" bestFit="1" customWidth="1"/>
    <col min="1543" max="1543" width="8.85546875" bestFit="1" customWidth="1"/>
    <col min="1544" max="1544" width="22.85546875" bestFit="1" customWidth="1"/>
    <col min="1545" max="1545" width="59.7109375" bestFit="1" customWidth="1"/>
    <col min="1546" max="1546" width="57.85546875" bestFit="1" customWidth="1"/>
    <col min="1547" max="1547" width="35.28515625" bestFit="1" customWidth="1"/>
    <col min="1548" max="1548" width="28.140625" bestFit="1" customWidth="1"/>
    <col min="1549" max="1549" width="33.140625" bestFit="1" customWidth="1"/>
    <col min="1550" max="1550" width="26" bestFit="1" customWidth="1"/>
    <col min="1551" max="1551" width="25.7109375" customWidth="1"/>
    <col min="1552" max="1552" width="19.140625" bestFit="1" customWidth="1"/>
    <col min="1553" max="1553" width="16.7109375" bestFit="1" customWidth="1"/>
    <col min="1796" max="1796" width="4.7109375" bestFit="1" customWidth="1"/>
    <col min="1797" max="1797" width="9.7109375" bestFit="1" customWidth="1"/>
    <col min="1798" max="1798" width="10" bestFit="1" customWidth="1"/>
    <col min="1799" max="1799" width="8.85546875" bestFit="1" customWidth="1"/>
    <col min="1800" max="1800" width="22.85546875" bestFit="1" customWidth="1"/>
    <col min="1801" max="1801" width="59.7109375" bestFit="1" customWidth="1"/>
    <col min="1802" max="1802" width="57.85546875" bestFit="1" customWidth="1"/>
    <col min="1803" max="1803" width="35.28515625" bestFit="1" customWidth="1"/>
    <col min="1804" max="1804" width="28.140625" bestFit="1" customWidth="1"/>
    <col min="1805" max="1805" width="33.140625" bestFit="1" customWidth="1"/>
    <col min="1806" max="1806" width="26" bestFit="1" customWidth="1"/>
    <col min="1807" max="1807" width="25.7109375" customWidth="1"/>
    <col min="1808" max="1808" width="19.140625" bestFit="1" customWidth="1"/>
    <col min="1809" max="1809" width="16.7109375" bestFit="1" customWidth="1"/>
    <col min="2052" max="2052" width="4.7109375" bestFit="1" customWidth="1"/>
    <col min="2053" max="2053" width="9.7109375" bestFit="1" customWidth="1"/>
    <col min="2054" max="2054" width="10" bestFit="1" customWidth="1"/>
    <col min="2055" max="2055" width="8.85546875" bestFit="1" customWidth="1"/>
    <col min="2056" max="2056" width="22.85546875" bestFit="1" customWidth="1"/>
    <col min="2057" max="2057" width="59.7109375" bestFit="1" customWidth="1"/>
    <col min="2058" max="2058" width="57.85546875" bestFit="1" customWidth="1"/>
    <col min="2059" max="2059" width="35.28515625" bestFit="1" customWidth="1"/>
    <col min="2060" max="2060" width="28.140625" bestFit="1" customWidth="1"/>
    <col min="2061" max="2061" width="33.140625" bestFit="1" customWidth="1"/>
    <col min="2062" max="2062" width="26" bestFit="1" customWidth="1"/>
    <col min="2063" max="2063" width="25.7109375" customWidth="1"/>
    <col min="2064" max="2064" width="19.140625" bestFit="1" customWidth="1"/>
    <col min="2065" max="2065" width="16.7109375" bestFit="1" customWidth="1"/>
    <col min="2308" max="2308" width="4.7109375" bestFit="1" customWidth="1"/>
    <col min="2309" max="2309" width="9.7109375" bestFit="1" customWidth="1"/>
    <col min="2310" max="2310" width="10" bestFit="1" customWidth="1"/>
    <col min="2311" max="2311" width="8.85546875" bestFit="1" customWidth="1"/>
    <col min="2312" max="2312" width="22.85546875" bestFit="1" customWidth="1"/>
    <col min="2313" max="2313" width="59.7109375" bestFit="1" customWidth="1"/>
    <col min="2314" max="2314" width="57.85546875" bestFit="1" customWidth="1"/>
    <col min="2315" max="2315" width="35.28515625" bestFit="1" customWidth="1"/>
    <col min="2316" max="2316" width="28.140625" bestFit="1" customWidth="1"/>
    <col min="2317" max="2317" width="33.140625" bestFit="1" customWidth="1"/>
    <col min="2318" max="2318" width="26" bestFit="1" customWidth="1"/>
    <col min="2319" max="2319" width="25.7109375" customWidth="1"/>
    <col min="2320" max="2320" width="19.140625" bestFit="1" customWidth="1"/>
    <col min="2321" max="2321" width="16.7109375" bestFit="1" customWidth="1"/>
    <col min="2564" max="2564" width="4.7109375" bestFit="1" customWidth="1"/>
    <col min="2565" max="2565" width="9.7109375" bestFit="1" customWidth="1"/>
    <col min="2566" max="2566" width="10" bestFit="1" customWidth="1"/>
    <col min="2567" max="2567" width="8.85546875" bestFit="1" customWidth="1"/>
    <col min="2568" max="2568" width="22.85546875" bestFit="1" customWidth="1"/>
    <col min="2569" max="2569" width="59.7109375" bestFit="1" customWidth="1"/>
    <col min="2570" max="2570" width="57.85546875" bestFit="1" customWidth="1"/>
    <col min="2571" max="2571" width="35.28515625" bestFit="1" customWidth="1"/>
    <col min="2572" max="2572" width="28.140625" bestFit="1" customWidth="1"/>
    <col min="2573" max="2573" width="33.140625" bestFit="1" customWidth="1"/>
    <col min="2574" max="2574" width="26" bestFit="1" customWidth="1"/>
    <col min="2575" max="2575" width="25.7109375" customWidth="1"/>
    <col min="2576" max="2576" width="19.140625" bestFit="1" customWidth="1"/>
    <col min="2577" max="2577" width="16.7109375" bestFit="1" customWidth="1"/>
    <col min="2820" max="2820" width="4.7109375" bestFit="1" customWidth="1"/>
    <col min="2821" max="2821" width="9.7109375" bestFit="1" customWidth="1"/>
    <col min="2822" max="2822" width="10" bestFit="1" customWidth="1"/>
    <col min="2823" max="2823" width="8.85546875" bestFit="1" customWidth="1"/>
    <col min="2824" max="2824" width="22.85546875" bestFit="1" customWidth="1"/>
    <col min="2825" max="2825" width="59.7109375" bestFit="1" customWidth="1"/>
    <col min="2826" max="2826" width="57.85546875" bestFit="1" customWidth="1"/>
    <col min="2827" max="2827" width="35.28515625" bestFit="1" customWidth="1"/>
    <col min="2828" max="2828" width="28.140625" bestFit="1" customWidth="1"/>
    <col min="2829" max="2829" width="33.140625" bestFit="1" customWidth="1"/>
    <col min="2830" max="2830" width="26" bestFit="1" customWidth="1"/>
    <col min="2831" max="2831" width="25.7109375" customWidth="1"/>
    <col min="2832" max="2832" width="19.140625" bestFit="1" customWidth="1"/>
    <col min="2833" max="2833" width="16.7109375" bestFit="1" customWidth="1"/>
    <col min="3076" max="3076" width="4.7109375" bestFit="1" customWidth="1"/>
    <col min="3077" max="3077" width="9.7109375" bestFit="1" customWidth="1"/>
    <col min="3078" max="3078" width="10" bestFit="1" customWidth="1"/>
    <col min="3079" max="3079" width="8.85546875" bestFit="1" customWidth="1"/>
    <col min="3080" max="3080" width="22.85546875" bestFit="1" customWidth="1"/>
    <col min="3081" max="3081" width="59.7109375" bestFit="1" customWidth="1"/>
    <col min="3082" max="3082" width="57.85546875" bestFit="1" customWidth="1"/>
    <col min="3083" max="3083" width="35.28515625" bestFit="1" customWidth="1"/>
    <col min="3084" max="3084" width="28.140625" bestFit="1" customWidth="1"/>
    <col min="3085" max="3085" width="33.140625" bestFit="1" customWidth="1"/>
    <col min="3086" max="3086" width="26" bestFit="1" customWidth="1"/>
    <col min="3087" max="3087" width="25.7109375" customWidth="1"/>
    <col min="3088" max="3088" width="19.140625" bestFit="1" customWidth="1"/>
    <col min="3089" max="3089" width="16.7109375" bestFit="1" customWidth="1"/>
    <col min="3332" max="3332" width="4.7109375" bestFit="1" customWidth="1"/>
    <col min="3333" max="3333" width="9.7109375" bestFit="1" customWidth="1"/>
    <col min="3334" max="3334" width="10" bestFit="1" customWidth="1"/>
    <col min="3335" max="3335" width="8.85546875" bestFit="1" customWidth="1"/>
    <col min="3336" max="3336" width="22.85546875" bestFit="1" customWidth="1"/>
    <col min="3337" max="3337" width="59.7109375" bestFit="1" customWidth="1"/>
    <col min="3338" max="3338" width="57.85546875" bestFit="1" customWidth="1"/>
    <col min="3339" max="3339" width="35.28515625" bestFit="1" customWidth="1"/>
    <col min="3340" max="3340" width="28.140625" bestFit="1" customWidth="1"/>
    <col min="3341" max="3341" width="33.140625" bestFit="1" customWidth="1"/>
    <col min="3342" max="3342" width="26" bestFit="1" customWidth="1"/>
    <col min="3343" max="3343" width="25.7109375" customWidth="1"/>
    <col min="3344" max="3344" width="19.140625" bestFit="1" customWidth="1"/>
    <col min="3345" max="3345" width="16.7109375" bestFit="1" customWidth="1"/>
    <col min="3588" max="3588" width="4.7109375" bestFit="1" customWidth="1"/>
    <col min="3589" max="3589" width="9.7109375" bestFit="1" customWidth="1"/>
    <col min="3590" max="3590" width="10" bestFit="1" customWidth="1"/>
    <col min="3591" max="3591" width="8.85546875" bestFit="1" customWidth="1"/>
    <col min="3592" max="3592" width="22.85546875" bestFit="1" customWidth="1"/>
    <col min="3593" max="3593" width="59.7109375" bestFit="1" customWidth="1"/>
    <col min="3594" max="3594" width="57.85546875" bestFit="1" customWidth="1"/>
    <col min="3595" max="3595" width="35.28515625" bestFit="1" customWidth="1"/>
    <col min="3596" max="3596" width="28.140625" bestFit="1" customWidth="1"/>
    <col min="3597" max="3597" width="33.140625" bestFit="1" customWidth="1"/>
    <col min="3598" max="3598" width="26" bestFit="1" customWidth="1"/>
    <col min="3599" max="3599" width="25.7109375" customWidth="1"/>
    <col min="3600" max="3600" width="19.140625" bestFit="1" customWidth="1"/>
    <col min="3601" max="3601" width="16.7109375" bestFit="1" customWidth="1"/>
    <col min="3844" max="3844" width="4.7109375" bestFit="1" customWidth="1"/>
    <col min="3845" max="3845" width="9.7109375" bestFit="1" customWidth="1"/>
    <col min="3846" max="3846" width="10" bestFit="1" customWidth="1"/>
    <col min="3847" max="3847" width="8.85546875" bestFit="1" customWidth="1"/>
    <col min="3848" max="3848" width="22.85546875" bestFit="1" customWidth="1"/>
    <col min="3849" max="3849" width="59.7109375" bestFit="1" customWidth="1"/>
    <col min="3850" max="3850" width="57.85546875" bestFit="1" customWidth="1"/>
    <col min="3851" max="3851" width="35.28515625" bestFit="1" customWidth="1"/>
    <col min="3852" max="3852" width="28.140625" bestFit="1" customWidth="1"/>
    <col min="3853" max="3853" width="33.140625" bestFit="1" customWidth="1"/>
    <col min="3854" max="3854" width="26" bestFit="1" customWidth="1"/>
    <col min="3855" max="3855" width="25.7109375" customWidth="1"/>
    <col min="3856" max="3856" width="19.140625" bestFit="1" customWidth="1"/>
    <col min="3857" max="3857" width="16.7109375" bestFit="1" customWidth="1"/>
    <col min="4100" max="4100" width="4.7109375" bestFit="1" customWidth="1"/>
    <col min="4101" max="4101" width="9.7109375" bestFit="1" customWidth="1"/>
    <col min="4102" max="4102" width="10" bestFit="1" customWidth="1"/>
    <col min="4103" max="4103" width="8.85546875" bestFit="1" customWidth="1"/>
    <col min="4104" max="4104" width="22.85546875" bestFit="1" customWidth="1"/>
    <col min="4105" max="4105" width="59.7109375" bestFit="1" customWidth="1"/>
    <col min="4106" max="4106" width="57.85546875" bestFit="1" customWidth="1"/>
    <col min="4107" max="4107" width="35.28515625" bestFit="1" customWidth="1"/>
    <col min="4108" max="4108" width="28.140625" bestFit="1" customWidth="1"/>
    <col min="4109" max="4109" width="33.140625" bestFit="1" customWidth="1"/>
    <col min="4110" max="4110" width="26" bestFit="1" customWidth="1"/>
    <col min="4111" max="4111" width="25.7109375" customWidth="1"/>
    <col min="4112" max="4112" width="19.140625" bestFit="1" customWidth="1"/>
    <col min="4113" max="4113" width="16.7109375" bestFit="1" customWidth="1"/>
    <col min="4356" max="4356" width="4.7109375" bestFit="1" customWidth="1"/>
    <col min="4357" max="4357" width="9.7109375" bestFit="1" customWidth="1"/>
    <col min="4358" max="4358" width="10" bestFit="1" customWidth="1"/>
    <col min="4359" max="4359" width="8.85546875" bestFit="1" customWidth="1"/>
    <col min="4360" max="4360" width="22.85546875" bestFit="1" customWidth="1"/>
    <col min="4361" max="4361" width="59.7109375" bestFit="1" customWidth="1"/>
    <col min="4362" max="4362" width="57.85546875" bestFit="1" customWidth="1"/>
    <col min="4363" max="4363" width="35.28515625" bestFit="1" customWidth="1"/>
    <col min="4364" max="4364" width="28.140625" bestFit="1" customWidth="1"/>
    <col min="4365" max="4365" width="33.140625" bestFit="1" customWidth="1"/>
    <col min="4366" max="4366" width="26" bestFit="1" customWidth="1"/>
    <col min="4367" max="4367" width="25.7109375" customWidth="1"/>
    <col min="4368" max="4368" width="19.140625" bestFit="1" customWidth="1"/>
    <col min="4369" max="4369" width="16.7109375" bestFit="1" customWidth="1"/>
    <col min="4612" max="4612" width="4.7109375" bestFit="1" customWidth="1"/>
    <col min="4613" max="4613" width="9.7109375" bestFit="1" customWidth="1"/>
    <col min="4614" max="4614" width="10" bestFit="1" customWidth="1"/>
    <col min="4615" max="4615" width="8.85546875" bestFit="1" customWidth="1"/>
    <col min="4616" max="4616" width="22.85546875" bestFit="1" customWidth="1"/>
    <col min="4617" max="4617" width="59.7109375" bestFit="1" customWidth="1"/>
    <col min="4618" max="4618" width="57.85546875" bestFit="1" customWidth="1"/>
    <col min="4619" max="4619" width="35.28515625" bestFit="1" customWidth="1"/>
    <col min="4620" max="4620" width="28.140625" bestFit="1" customWidth="1"/>
    <col min="4621" max="4621" width="33.140625" bestFit="1" customWidth="1"/>
    <col min="4622" max="4622" width="26" bestFit="1" customWidth="1"/>
    <col min="4623" max="4623" width="25.7109375" customWidth="1"/>
    <col min="4624" max="4624" width="19.140625" bestFit="1" customWidth="1"/>
    <col min="4625" max="4625" width="16.7109375" bestFit="1" customWidth="1"/>
    <col min="4868" max="4868" width="4.7109375" bestFit="1" customWidth="1"/>
    <col min="4869" max="4869" width="9.7109375" bestFit="1" customWidth="1"/>
    <col min="4870" max="4870" width="10" bestFit="1" customWidth="1"/>
    <col min="4871" max="4871" width="8.85546875" bestFit="1" customWidth="1"/>
    <col min="4872" max="4872" width="22.85546875" bestFit="1" customWidth="1"/>
    <col min="4873" max="4873" width="59.7109375" bestFit="1" customWidth="1"/>
    <col min="4874" max="4874" width="57.85546875" bestFit="1" customWidth="1"/>
    <col min="4875" max="4875" width="35.28515625" bestFit="1" customWidth="1"/>
    <col min="4876" max="4876" width="28.140625" bestFit="1" customWidth="1"/>
    <col min="4877" max="4877" width="33.140625" bestFit="1" customWidth="1"/>
    <col min="4878" max="4878" width="26" bestFit="1" customWidth="1"/>
    <col min="4879" max="4879" width="25.7109375" customWidth="1"/>
    <col min="4880" max="4880" width="19.140625" bestFit="1" customWidth="1"/>
    <col min="4881" max="4881" width="16.7109375" bestFit="1" customWidth="1"/>
    <col min="5124" max="5124" width="4.7109375" bestFit="1" customWidth="1"/>
    <col min="5125" max="5125" width="9.7109375" bestFit="1" customWidth="1"/>
    <col min="5126" max="5126" width="10" bestFit="1" customWidth="1"/>
    <col min="5127" max="5127" width="8.85546875" bestFit="1" customWidth="1"/>
    <col min="5128" max="5128" width="22.85546875" bestFit="1" customWidth="1"/>
    <col min="5129" max="5129" width="59.7109375" bestFit="1" customWidth="1"/>
    <col min="5130" max="5130" width="57.85546875" bestFit="1" customWidth="1"/>
    <col min="5131" max="5131" width="35.28515625" bestFit="1" customWidth="1"/>
    <col min="5132" max="5132" width="28.140625" bestFit="1" customWidth="1"/>
    <col min="5133" max="5133" width="33.140625" bestFit="1" customWidth="1"/>
    <col min="5134" max="5134" width="26" bestFit="1" customWidth="1"/>
    <col min="5135" max="5135" width="25.7109375" customWidth="1"/>
    <col min="5136" max="5136" width="19.140625" bestFit="1" customWidth="1"/>
    <col min="5137" max="5137" width="16.7109375" bestFit="1" customWidth="1"/>
    <col min="5380" max="5380" width="4.7109375" bestFit="1" customWidth="1"/>
    <col min="5381" max="5381" width="9.7109375" bestFit="1" customWidth="1"/>
    <col min="5382" max="5382" width="10" bestFit="1" customWidth="1"/>
    <col min="5383" max="5383" width="8.85546875" bestFit="1" customWidth="1"/>
    <col min="5384" max="5384" width="22.85546875" bestFit="1" customWidth="1"/>
    <col min="5385" max="5385" width="59.7109375" bestFit="1" customWidth="1"/>
    <col min="5386" max="5386" width="57.85546875" bestFit="1" customWidth="1"/>
    <col min="5387" max="5387" width="35.28515625" bestFit="1" customWidth="1"/>
    <col min="5388" max="5388" width="28.140625" bestFit="1" customWidth="1"/>
    <col min="5389" max="5389" width="33.140625" bestFit="1" customWidth="1"/>
    <col min="5390" max="5390" width="26" bestFit="1" customWidth="1"/>
    <col min="5391" max="5391" width="25.7109375" customWidth="1"/>
    <col min="5392" max="5392" width="19.140625" bestFit="1" customWidth="1"/>
    <col min="5393" max="5393" width="16.7109375" bestFit="1" customWidth="1"/>
    <col min="5636" max="5636" width="4.7109375" bestFit="1" customWidth="1"/>
    <col min="5637" max="5637" width="9.7109375" bestFit="1" customWidth="1"/>
    <col min="5638" max="5638" width="10" bestFit="1" customWidth="1"/>
    <col min="5639" max="5639" width="8.85546875" bestFit="1" customWidth="1"/>
    <col min="5640" max="5640" width="22.85546875" bestFit="1" customWidth="1"/>
    <col min="5641" max="5641" width="59.7109375" bestFit="1" customWidth="1"/>
    <col min="5642" max="5642" width="57.85546875" bestFit="1" customWidth="1"/>
    <col min="5643" max="5643" width="35.28515625" bestFit="1" customWidth="1"/>
    <col min="5644" max="5644" width="28.140625" bestFit="1" customWidth="1"/>
    <col min="5645" max="5645" width="33.140625" bestFit="1" customWidth="1"/>
    <col min="5646" max="5646" width="26" bestFit="1" customWidth="1"/>
    <col min="5647" max="5647" width="25.7109375" customWidth="1"/>
    <col min="5648" max="5648" width="19.140625" bestFit="1" customWidth="1"/>
    <col min="5649" max="5649" width="16.7109375" bestFit="1" customWidth="1"/>
    <col min="5892" max="5892" width="4.7109375" bestFit="1" customWidth="1"/>
    <col min="5893" max="5893" width="9.7109375" bestFit="1" customWidth="1"/>
    <col min="5894" max="5894" width="10" bestFit="1" customWidth="1"/>
    <col min="5895" max="5895" width="8.85546875" bestFit="1" customWidth="1"/>
    <col min="5896" max="5896" width="22.85546875" bestFit="1" customWidth="1"/>
    <col min="5897" max="5897" width="59.7109375" bestFit="1" customWidth="1"/>
    <col min="5898" max="5898" width="57.85546875" bestFit="1" customWidth="1"/>
    <col min="5899" max="5899" width="35.28515625" bestFit="1" customWidth="1"/>
    <col min="5900" max="5900" width="28.140625" bestFit="1" customWidth="1"/>
    <col min="5901" max="5901" width="33.140625" bestFit="1" customWidth="1"/>
    <col min="5902" max="5902" width="26" bestFit="1" customWidth="1"/>
    <col min="5903" max="5903" width="25.7109375" customWidth="1"/>
    <col min="5904" max="5904" width="19.140625" bestFit="1" customWidth="1"/>
    <col min="5905" max="5905" width="16.7109375" bestFit="1" customWidth="1"/>
    <col min="6148" max="6148" width="4.7109375" bestFit="1" customWidth="1"/>
    <col min="6149" max="6149" width="9.7109375" bestFit="1" customWidth="1"/>
    <col min="6150" max="6150" width="10" bestFit="1" customWidth="1"/>
    <col min="6151" max="6151" width="8.85546875" bestFit="1" customWidth="1"/>
    <col min="6152" max="6152" width="22.85546875" bestFit="1" customWidth="1"/>
    <col min="6153" max="6153" width="59.7109375" bestFit="1" customWidth="1"/>
    <col min="6154" max="6154" width="57.85546875" bestFit="1" customWidth="1"/>
    <col min="6155" max="6155" width="35.28515625" bestFit="1" customWidth="1"/>
    <col min="6156" max="6156" width="28.140625" bestFit="1" customWidth="1"/>
    <col min="6157" max="6157" width="33.140625" bestFit="1" customWidth="1"/>
    <col min="6158" max="6158" width="26" bestFit="1" customWidth="1"/>
    <col min="6159" max="6159" width="25.7109375" customWidth="1"/>
    <col min="6160" max="6160" width="19.140625" bestFit="1" customWidth="1"/>
    <col min="6161" max="6161" width="16.7109375" bestFit="1" customWidth="1"/>
    <col min="6404" max="6404" width="4.7109375" bestFit="1" customWidth="1"/>
    <col min="6405" max="6405" width="9.7109375" bestFit="1" customWidth="1"/>
    <col min="6406" max="6406" width="10" bestFit="1" customWidth="1"/>
    <col min="6407" max="6407" width="8.85546875" bestFit="1" customWidth="1"/>
    <col min="6408" max="6408" width="22.85546875" bestFit="1" customWidth="1"/>
    <col min="6409" max="6409" width="59.7109375" bestFit="1" customWidth="1"/>
    <col min="6410" max="6410" width="57.85546875" bestFit="1" customWidth="1"/>
    <col min="6411" max="6411" width="35.28515625" bestFit="1" customWidth="1"/>
    <col min="6412" max="6412" width="28.140625" bestFit="1" customWidth="1"/>
    <col min="6413" max="6413" width="33.140625" bestFit="1" customWidth="1"/>
    <col min="6414" max="6414" width="26" bestFit="1" customWidth="1"/>
    <col min="6415" max="6415" width="25.7109375" customWidth="1"/>
    <col min="6416" max="6416" width="19.140625" bestFit="1" customWidth="1"/>
    <col min="6417" max="6417" width="16.7109375" bestFit="1" customWidth="1"/>
    <col min="6660" max="6660" width="4.7109375" bestFit="1" customWidth="1"/>
    <col min="6661" max="6661" width="9.7109375" bestFit="1" customWidth="1"/>
    <col min="6662" max="6662" width="10" bestFit="1" customWidth="1"/>
    <col min="6663" max="6663" width="8.85546875" bestFit="1" customWidth="1"/>
    <col min="6664" max="6664" width="22.85546875" bestFit="1" customWidth="1"/>
    <col min="6665" max="6665" width="59.7109375" bestFit="1" customWidth="1"/>
    <col min="6666" max="6666" width="57.85546875" bestFit="1" customWidth="1"/>
    <col min="6667" max="6667" width="35.28515625" bestFit="1" customWidth="1"/>
    <col min="6668" max="6668" width="28.140625" bestFit="1" customWidth="1"/>
    <col min="6669" max="6669" width="33.140625" bestFit="1" customWidth="1"/>
    <col min="6670" max="6670" width="26" bestFit="1" customWidth="1"/>
    <col min="6671" max="6671" width="25.7109375" customWidth="1"/>
    <col min="6672" max="6672" width="19.140625" bestFit="1" customWidth="1"/>
    <col min="6673" max="6673" width="16.7109375" bestFit="1" customWidth="1"/>
    <col min="6916" max="6916" width="4.7109375" bestFit="1" customWidth="1"/>
    <col min="6917" max="6917" width="9.7109375" bestFit="1" customWidth="1"/>
    <col min="6918" max="6918" width="10" bestFit="1" customWidth="1"/>
    <col min="6919" max="6919" width="8.85546875" bestFit="1" customWidth="1"/>
    <col min="6920" max="6920" width="22.85546875" bestFit="1" customWidth="1"/>
    <col min="6921" max="6921" width="59.7109375" bestFit="1" customWidth="1"/>
    <col min="6922" max="6922" width="57.85546875" bestFit="1" customWidth="1"/>
    <col min="6923" max="6923" width="35.28515625" bestFit="1" customWidth="1"/>
    <col min="6924" max="6924" width="28.140625" bestFit="1" customWidth="1"/>
    <col min="6925" max="6925" width="33.140625" bestFit="1" customWidth="1"/>
    <col min="6926" max="6926" width="26" bestFit="1" customWidth="1"/>
    <col min="6927" max="6927" width="25.7109375" customWidth="1"/>
    <col min="6928" max="6928" width="19.140625" bestFit="1" customWidth="1"/>
    <col min="6929" max="6929" width="16.7109375" bestFit="1" customWidth="1"/>
    <col min="7172" max="7172" width="4.7109375" bestFit="1" customWidth="1"/>
    <col min="7173" max="7173" width="9.7109375" bestFit="1" customWidth="1"/>
    <col min="7174" max="7174" width="10" bestFit="1" customWidth="1"/>
    <col min="7175" max="7175" width="8.85546875" bestFit="1" customWidth="1"/>
    <col min="7176" max="7176" width="22.85546875" bestFit="1" customWidth="1"/>
    <col min="7177" max="7177" width="59.7109375" bestFit="1" customWidth="1"/>
    <col min="7178" max="7178" width="57.85546875" bestFit="1" customWidth="1"/>
    <col min="7179" max="7179" width="35.28515625" bestFit="1" customWidth="1"/>
    <col min="7180" max="7180" width="28.140625" bestFit="1" customWidth="1"/>
    <col min="7181" max="7181" width="33.140625" bestFit="1" customWidth="1"/>
    <col min="7182" max="7182" width="26" bestFit="1" customWidth="1"/>
    <col min="7183" max="7183" width="25.7109375" customWidth="1"/>
    <col min="7184" max="7184" width="19.140625" bestFit="1" customWidth="1"/>
    <col min="7185" max="7185" width="16.7109375" bestFit="1" customWidth="1"/>
    <col min="7428" max="7428" width="4.7109375" bestFit="1" customWidth="1"/>
    <col min="7429" max="7429" width="9.7109375" bestFit="1" customWidth="1"/>
    <col min="7430" max="7430" width="10" bestFit="1" customWidth="1"/>
    <col min="7431" max="7431" width="8.85546875" bestFit="1" customWidth="1"/>
    <col min="7432" max="7432" width="22.85546875" bestFit="1" customWidth="1"/>
    <col min="7433" max="7433" width="59.7109375" bestFit="1" customWidth="1"/>
    <col min="7434" max="7434" width="57.85546875" bestFit="1" customWidth="1"/>
    <col min="7435" max="7435" width="35.28515625" bestFit="1" customWidth="1"/>
    <col min="7436" max="7436" width="28.140625" bestFit="1" customWidth="1"/>
    <col min="7437" max="7437" width="33.140625" bestFit="1" customWidth="1"/>
    <col min="7438" max="7438" width="26" bestFit="1" customWidth="1"/>
    <col min="7439" max="7439" width="25.7109375" customWidth="1"/>
    <col min="7440" max="7440" width="19.140625" bestFit="1" customWidth="1"/>
    <col min="7441" max="7441" width="16.7109375" bestFit="1" customWidth="1"/>
    <col min="7684" max="7684" width="4.7109375" bestFit="1" customWidth="1"/>
    <col min="7685" max="7685" width="9.7109375" bestFit="1" customWidth="1"/>
    <col min="7686" max="7686" width="10" bestFit="1" customWidth="1"/>
    <col min="7687" max="7687" width="8.85546875" bestFit="1" customWidth="1"/>
    <col min="7688" max="7688" width="22.85546875" bestFit="1" customWidth="1"/>
    <col min="7689" max="7689" width="59.7109375" bestFit="1" customWidth="1"/>
    <col min="7690" max="7690" width="57.85546875" bestFit="1" customWidth="1"/>
    <col min="7691" max="7691" width="35.28515625" bestFit="1" customWidth="1"/>
    <col min="7692" max="7692" width="28.140625" bestFit="1" customWidth="1"/>
    <col min="7693" max="7693" width="33.140625" bestFit="1" customWidth="1"/>
    <col min="7694" max="7694" width="26" bestFit="1" customWidth="1"/>
    <col min="7695" max="7695" width="25.7109375" customWidth="1"/>
    <col min="7696" max="7696" width="19.140625" bestFit="1" customWidth="1"/>
    <col min="7697" max="7697" width="16.7109375" bestFit="1" customWidth="1"/>
    <col min="7940" max="7940" width="4.7109375" bestFit="1" customWidth="1"/>
    <col min="7941" max="7941" width="9.7109375" bestFit="1" customWidth="1"/>
    <col min="7942" max="7942" width="10" bestFit="1" customWidth="1"/>
    <col min="7943" max="7943" width="8.85546875" bestFit="1" customWidth="1"/>
    <col min="7944" max="7944" width="22.85546875" bestFit="1" customWidth="1"/>
    <col min="7945" max="7945" width="59.7109375" bestFit="1" customWidth="1"/>
    <col min="7946" max="7946" width="57.85546875" bestFit="1" customWidth="1"/>
    <col min="7947" max="7947" width="35.28515625" bestFit="1" customWidth="1"/>
    <col min="7948" max="7948" width="28.140625" bestFit="1" customWidth="1"/>
    <col min="7949" max="7949" width="33.140625" bestFit="1" customWidth="1"/>
    <col min="7950" max="7950" width="26" bestFit="1" customWidth="1"/>
    <col min="7951" max="7951" width="25.7109375" customWidth="1"/>
    <col min="7952" max="7952" width="19.140625" bestFit="1" customWidth="1"/>
    <col min="7953" max="7953" width="16.7109375" bestFit="1" customWidth="1"/>
    <col min="8196" max="8196" width="4.7109375" bestFit="1" customWidth="1"/>
    <col min="8197" max="8197" width="9.7109375" bestFit="1" customWidth="1"/>
    <col min="8198" max="8198" width="10" bestFit="1" customWidth="1"/>
    <col min="8199" max="8199" width="8.85546875" bestFit="1" customWidth="1"/>
    <col min="8200" max="8200" width="22.85546875" bestFit="1" customWidth="1"/>
    <col min="8201" max="8201" width="59.7109375" bestFit="1" customWidth="1"/>
    <col min="8202" max="8202" width="57.85546875" bestFit="1" customWidth="1"/>
    <col min="8203" max="8203" width="35.28515625" bestFit="1" customWidth="1"/>
    <col min="8204" max="8204" width="28.140625" bestFit="1" customWidth="1"/>
    <col min="8205" max="8205" width="33.140625" bestFit="1" customWidth="1"/>
    <col min="8206" max="8206" width="26" bestFit="1" customWidth="1"/>
    <col min="8207" max="8207" width="25.7109375" customWidth="1"/>
    <col min="8208" max="8208" width="19.140625" bestFit="1" customWidth="1"/>
    <col min="8209" max="8209" width="16.7109375" bestFit="1" customWidth="1"/>
    <col min="8452" max="8452" width="4.7109375" bestFit="1" customWidth="1"/>
    <col min="8453" max="8453" width="9.7109375" bestFit="1" customWidth="1"/>
    <col min="8454" max="8454" width="10" bestFit="1" customWidth="1"/>
    <col min="8455" max="8455" width="8.85546875" bestFit="1" customWidth="1"/>
    <col min="8456" max="8456" width="22.85546875" bestFit="1" customWidth="1"/>
    <col min="8457" max="8457" width="59.7109375" bestFit="1" customWidth="1"/>
    <col min="8458" max="8458" width="57.85546875" bestFit="1" customWidth="1"/>
    <col min="8459" max="8459" width="35.28515625" bestFit="1" customWidth="1"/>
    <col min="8460" max="8460" width="28.140625" bestFit="1" customWidth="1"/>
    <col min="8461" max="8461" width="33.140625" bestFit="1" customWidth="1"/>
    <col min="8462" max="8462" width="26" bestFit="1" customWidth="1"/>
    <col min="8463" max="8463" width="25.7109375" customWidth="1"/>
    <col min="8464" max="8464" width="19.140625" bestFit="1" customWidth="1"/>
    <col min="8465" max="8465" width="16.7109375" bestFit="1" customWidth="1"/>
    <col min="8708" max="8708" width="4.7109375" bestFit="1" customWidth="1"/>
    <col min="8709" max="8709" width="9.7109375" bestFit="1" customWidth="1"/>
    <col min="8710" max="8710" width="10" bestFit="1" customWidth="1"/>
    <col min="8711" max="8711" width="8.85546875" bestFit="1" customWidth="1"/>
    <col min="8712" max="8712" width="22.85546875" bestFit="1" customWidth="1"/>
    <col min="8713" max="8713" width="59.7109375" bestFit="1" customWidth="1"/>
    <col min="8714" max="8714" width="57.85546875" bestFit="1" customWidth="1"/>
    <col min="8715" max="8715" width="35.28515625" bestFit="1" customWidth="1"/>
    <col min="8716" max="8716" width="28.140625" bestFit="1" customWidth="1"/>
    <col min="8717" max="8717" width="33.140625" bestFit="1" customWidth="1"/>
    <col min="8718" max="8718" width="26" bestFit="1" customWidth="1"/>
    <col min="8719" max="8719" width="25.7109375" customWidth="1"/>
    <col min="8720" max="8720" width="19.140625" bestFit="1" customWidth="1"/>
    <col min="8721" max="8721" width="16.7109375" bestFit="1" customWidth="1"/>
    <col min="8964" max="8964" width="4.7109375" bestFit="1" customWidth="1"/>
    <col min="8965" max="8965" width="9.7109375" bestFit="1" customWidth="1"/>
    <col min="8966" max="8966" width="10" bestFit="1" customWidth="1"/>
    <col min="8967" max="8967" width="8.85546875" bestFit="1" customWidth="1"/>
    <col min="8968" max="8968" width="22.85546875" bestFit="1" customWidth="1"/>
    <col min="8969" max="8969" width="59.7109375" bestFit="1" customWidth="1"/>
    <col min="8970" max="8970" width="57.85546875" bestFit="1" customWidth="1"/>
    <col min="8971" max="8971" width="35.28515625" bestFit="1" customWidth="1"/>
    <col min="8972" max="8972" width="28.140625" bestFit="1" customWidth="1"/>
    <col min="8973" max="8973" width="33.140625" bestFit="1" customWidth="1"/>
    <col min="8974" max="8974" width="26" bestFit="1" customWidth="1"/>
    <col min="8975" max="8975" width="25.7109375" customWidth="1"/>
    <col min="8976" max="8976" width="19.140625" bestFit="1" customWidth="1"/>
    <col min="8977" max="8977" width="16.7109375" bestFit="1" customWidth="1"/>
    <col min="9220" max="9220" width="4.7109375" bestFit="1" customWidth="1"/>
    <col min="9221" max="9221" width="9.7109375" bestFit="1" customWidth="1"/>
    <col min="9222" max="9222" width="10" bestFit="1" customWidth="1"/>
    <col min="9223" max="9223" width="8.85546875" bestFit="1" customWidth="1"/>
    <col min="9224" max="9224" width="22.85546875" bestFit="1" customWidth="1"/>
    <col min="9225" max="9225" width="59.7109375" bestFit="1" customWidth="1"/>
    <col min="9226" max="9226" width="57.85546875" bestFit="1" customWidth="1"/>
    <col min="9227" max="9227" width="35.28515625" bestFit="1" customWidth="1"/>
    <col min="9228" max="9228" width="28.140625" bestFit="1" customWidth="1"/>
    <col min="9229" max="9229" width="33.140625" bestFit="1" customWidth="1"/>
    <col min="9230" max="9230" width="26" bestFit="1" customWidth="1"/>
    <col min="9231" max="9231" width="25.7109375" customWidth="1"/>
    <col min="9232" max="9232" width="19.140625" bestFit="1" customWidth="1"/>
    <col min="9233" max="9233" width="16.7109375" bestFit="1" customWidth="1"/>
    <col min="9476" max="9476" width="4.7109375" bestFit="1" customWidth="1"/>
    <col min="9477" max="9477" width="9.7109375" bestFit="1" customWidth="1"/>
    <col min="9478" max="9478" width="10" bestFit="1" customWidth="1"/>
    <col min="9479" max="9479" width="8.85546875" bestFit="1" customWidth="1"/>
    <col min="9480" max="9480" width="22.85546875" bestFit="1" customWidth="1"/>
    <col min="9481" max="9481" width="59.7109375" bestFit="1" customWidth="1"/>
    <col min="9482" max="9482" width="57.85546875" bestFit="1" customWidth="1"/>
    <col min="9483" max="9483" width="35.28515625" bestFit="1" customWidth="1"/>
    <col min="9484" max="9484" width="28.140625" bestFit="1" customWidth="1"/>
    <col min="9485" max="9485" width="33.140625" bestFit="1" customWidth="1"/>
    <col min="9486" max="9486" width="26" bestFit="1" customWidth="1"/>
    <col min="9487" max="9487" width="25.7109375" customWidth="1"/>
    <col min="9488" max="9488" width="19.140625" bestFit="1" customWidth="1"/>
    <col min="9489" max="9489" width="16.7109375" bestFit="1" customWidth="1"/>
    <col min="9732" max="9732" width="4.7109375" bestFit="1" customWidth="1"/>
    <col min="9733" max="9733" width="9.7109375" bestFit="1" customWidth="1"/>
    <col min="9734" max="9734" width="10" bestFit="1" customWidth="1"/>
    <col min="9735" max="9735" width="8.85546875" bestFit="1" customWidth="1"/>
    <col min="9736" max="9736" width="22.85546875" bestFit="1" customWidth="1"/>
    <col min="9737" max="9737" width="59.7109375" bestFit="1" customWidth="1"/>
    <col min="9738" max="9738" width="57.85546875" bestFit="1" customWidth="1"/>
    <col min="9739" max="9739" width="35.28515625" bestFit="1" customWidth="1"/>
    <col min="9740" max="9740" width="28.140625" bestFit="1" customWidth="1"/>
    <col min="9741" max="9741" width="33.140625" bestFit="1" customWidth="1"/>
    <col min="9742" max="9742" width="26" bestFit="1" customWidth="1"/>
    <col min="9743" max="9743" width="25.7109375" customWidth="1"/>
    <col min="9744" max="9744" width="19.140625" bestFit="1" customWidth="1"/>
    <col min="9745" max="9745" width="16.7109375" bestFit="1" customWidth="1"/>
    <col min="9988" max="9988" width="4.7109375" bestFit="1" customWidth="1"/>
    <col min="9989" max="9989" width="9.7109375" bestFit="1" customWidth="1"/>
    <col min="9990" max="9990" width="10" bestFit="1" customWidth="1"/>
    <col min="9991" max="9991" width="8.85546875" bestFit="1" customWidth="1"/>
    <col min="9992" max="9992" width="22.85546875" bestFit="1" customWidth="1"/>
    <col min="9993" max="9993" width="59.7109375" bestFit="1" customWidth="1"/>
    <col min="9994" max="9994" width="57.85546875" bestFit="1" customWidth="1"/>
    <col min="9995" max="9995" width="35.28515625" bestFit="1" customWidth="1"/>
    <col min="9996" max="9996" width="28.140625" bestFit="1" customWidth="1"/>
    <col min="9997" max="9997" width="33.140625" bestFit="1" customWidth="1"/>
    <col min="9998" max="9998" width="26" bestFit="1" customWidth="1"/>
    <col min="9999" max="9999" width="25.7109375" customWidth="1"/>
    <col min="10000" max="10000" width="19.140625" bestFit="1" customWidth="1"/>
    <col min="10001" max="10001" width="16.7109375" bestFit="1" customWidth="1"/>
    <col min="10244" max="10244" width="4.7109375" bestFit="1" customWidth="1"/>
    <col min="10245" max="10245" width="9.7109375" bestFit="1" customWidth="1"/>
    <col min="10246" max="10246" width="10" bestFit="1" customWidth="1"/>
    <col min="10247" max="10247" width="8.85546875" bestFit="1" customWidth="1"/>
    <col min="10248" max="10248" width="22.85546875" bestFit="1" customWidth="1"/>
    <col min="10249" max="10249" width="59.7109375" bestFit="1" customWidth="1"/>
    <col min="10250" max="10250" width="57.85546875" bestFit="1" customWidth="1"/>
    <col min="10251" max="10251" width="35.28515625" bestFit="1" customWidth="1"/>
    <col min="10252" max="10252" width="28.140625" bestFit="1" customWidth="1"/>
    <col min="10253" max="10253" width="33.140625" bestFit="1" customWidth="1"/>
    <col min="10254" max="10254" width="26" bestFit="1" customWidth="1"/>
    <col min="10255" max="10255" width="25.7109375" customWidth="1"/>
    <col min="10256" max="10256" width="19.140625" bestFit="1" customWidth="1"/>
    <col min="10257" max="10257" width="16.7109375" bestFit="1" customWidth="1"/>
    <col min="10500" max="10500" width="4.7109375" bestFit="1" customWidth="1"/>
    <col min="10501" max="10501" width="9.7109375" bestFit="1" customWidth="1"/>
    <col min="10502" max="10502" width="10" bestFit="1" customWidth="1"/>
    <col min="10503" max="10503" width="8.85546875" bestFit="1" customWidth="1"/>
    <col min="10504" max="10504" width="22.85546875" bestFit="1" customWidth="1"/>
    <col min="10505" max="10505" width="59.7109375" bestFit="1" customWidth="1"/>
    <col min="10506" max="10506" width="57.85546875" bestFit="1" customWidth="1"/>
    <col min="10507" max="10507" width="35.28515625" bestFit="1" customWidth="1"/>
    <col min="10508" max="10508" width="28.140625" bestFit="1" customWidth="1"/>
    <col min="10509" max="10509" width="33.140625" bestFit="1" customWidth="1"/>
    <col min="10510" max="10510" width="26" bestFit="1" customWidth="1"/>
    <col min="10511" max="10511" width="25.7109375" customWidth="1"/>
    <col min="10512" max="10512" width="19.140625" bestFit="1" customWidth="1"/>
    <col min="10513" max="10513" width="16.7109375" bestFit="1" customWidth="1"/>
    <col min="10756" max="10756" width="4.7109375" bestFit="1" customWidth="1"/>
    <col min="10757" max="10757" width="9.7109375" bestFit="1" customWidth="1"/>
    <col min="10758" max="10758" width="10" bestFit="1" customWidth="1"/>
    <col min="10759" max="10759" width="8.85546875" bestFit="1" customWidth="1"/>
    <col min="10760" max="10760" width="22.85546875" bestFit="1" customWidth="1"/>
    <col min="10761" max="10761" width="59.7109375" bestFit="1" customWidth="1"/>
    <col min="10762" max="10762" width="57.85546875" bestFit="1" customWidth="1"/>
    <col min="10763" max="10763" width="35.28515625" bestFit="1" customWidth="1"/>
    <col min="10764" max="10764" width="28.140625" bestFit="1" customWidth="1"/>
    <col min="10765" max="10765" width="33.140625" bestFit="1" customWidth="1"/>
    <col min="10766" max="10766" width="26" bestFit="1" customWidth="1"/>
    <col min="10767" max="10767" width="25.7109375" customWidth="1"/>
    <col min="10768" max="10768" width="19.140625" bestFit="1" customWidth="1"/>
    <col min="10769" max="10769" width="16.7109375" bestFit="1" customWidth="1"/>
    <col min="11012" max="11012" width="4.7109375" bestFit="1" customWidth="1"/>
    <col min="11013" max="11013" width="9.7109375" bestFit="1" customWidth="1"/>
    <col min="11014" max="11014" width="10" bestFit="1" customWidth="1"/>
    <col min="11015" max="11015" width="8.85546875" bestFit="1" customWidth="1"/>
    <col min="11016" max="11016" width="22.85546875" bestFit="1" customWidth="1"/>
    <col min="11017" max="11017" width="59.7109375" bestFit="1" customWidth="1"/>
    <col min="11018" max="11018" width="57.85546875" bestFit="1" customWidth="1"/>
    <col min="11019" max="11019" width="35.28515625" bestFit="1" customWidth="1"/>
    <col min="11020" max="11020" width="28.140625" bestFit="1" customWidth="1"/>
    <col min="11021" max="11021" width="33.140625" bestFit="1" customWidth="1"/>
    <col min="11022" max="11022" width="26" bestFit="1" customWidth="1"/>
    <col min="11023" max="11023" width="25.7109375" customWidth="1"/>
    <col min="11024" max="11024" width="19.140625" bestFit="1" customWidth="1"/>
    <col min="11025" max="11025" width="16.7109375" bestFit="1" customWidth="1"/>
    <col min="11268" max="11268" width="4.7109375" bestFit="1" customWidth="1"/>
    <col min="11269" max="11269" width="9.7109375" bestFit="1" customWidth="1"/>
    <col min="11270" max="11270" width="10" bestFit="1" customWidth="1"/>
    <col min="11271" max="11271" width="8.85546875" bestFit="1" customWidth="1"/>
    <col min="11272" max="11272" width="22.85546875" bestFit="1" customWidth="1"/>
    <col min="11273" max="11273" width="59.7109375" bestFit="1" customWidth="1"/>
    <col min="11274" max="11274" width="57.85546875" bestFit="1" customWidth="1"/>
    <col min="11275" max="11275" width="35.28515625" bestFit="1" customWidth="1"/>
    <col min="11276" max="11276" width="28.140625" bestFit="1" customWidth="1"/>
    <col min="11277" max="11277" width="33.140625" bestFit="1" customWidth="1"/>
    <col min="11278" max="11278" width="26" bestFit="1" customWidth="1"/>
    <col min="11279" max="11279" width="25.7109375" customWidth="1"/>
    <col min="11280" max="11280" width="19.140625" bestFit="1" customWidth="1"/>
    <col min="11281" max="11281" width="16.7109375" bestFit="1" customWidth="1"/>
    <col min="11524" max="11524" width="4.7109375" bestFit="1" customWidth="1"/>
    <col min="11525" max="11525" width="9.7109375" bestFit="1" customWidth="1"/>
    <col min="11526" max="11526" width="10" bestFit="1" customWidth="1"/>
    <col min="11527" max="11527" width="8.85546875" bestFit="1" customWidth="1"/>
    <col min="11528" max="11528" width="22.85546875" bestFit="1" customWidth="1"/>
    <col min="11529" max="11529" width="59.7109375" bestFit="1" customWidth="1"/>
    <col min="11530" max="11530" width="57.85546875" bestFit="1" customWidth="1"/>
    <col min="11531" max="11531" width="35.28515625" bestFit="1" customWidth="1"/>
    <col min="11532" max="11532" width="28.140625" bestFit="1" customWidth="1"/>
    <col min="11533" max="11533" width="33.140625" bestFit="1" customWidth="1"/>
    <col min="11534" max="11534" width="26" bestFit="1" customWidth="1"/>
    <col min="11535" max="11535" width="25.7109375" customWidth="1"/>
    <col min="11536" max="11536" width="19.140625" bestFit="1" customWidth="1"/>
    <col min="11537" max="11537" width="16.7109375" bestFit="1" customWidth="1"/>
    <col min="11780" max="11780" width="4.7109375" bestFit="1" customWidth="1"/>
    <col min="11781" max="11781" width="9.7109375" bestFit="1" customWidth="1"/>
    <col min="11782" max="11782" width="10" bestFit="1" customWidth="1"/>
    <col min="11783" max="11783" width="8.85546875" bestFit="1" customWidth="1"/>
    <col min="11784" max="11784" width="22.85546875" bestFit="1" customWidth="1"/>
    <col min="11785" max="11785" width="59.7109375" bestFit="1" customWidth="1"/>
    <col min="11786" max="11786" width="57.85546875" bestFit="1" customWidth="1"/>
    <col min="11787" max="11787" width="35.28515625" bestFit="1" customWidth="1"/>
    <col min="11788" max="11788" width="28.140625" bestFit="1" customWidth="1"/>
    <col min="11789" max="11789" width="33.140625" bestFit="1" customWidth="1"/>
    <col min="11790" max="11790" width="26" bestFit="1" customWidth="1"/>
    <col min="11791" max="11791" width="25.7109375" customWidth="1"/>
    <col min="11792" max="11792" width="19.140625" bestFit="1" customWidth="1"/>
    <col min="11793" max="11793" width="16.7109375" bestFit="1" customWidth="1"/>
    <col min="12036" max="12036" width="4.7109375" bestFit="1" customWidth="1"/>
    <col min="12037" max="12037" width="9.7109375" bestFit="1" customWidth="1"/>
    <col min="12038" max="12038" width="10" bestFit="1" customWidth="1"/>
    <col min="12039" max="12039" width="8.85546875" bestFit="1" customWidth="1"/>
    <col min="12040" max="12040" width="22.85546875" bestFit="1" customWidth="1"/>
    <col min="12041" max="12041" width="59.7109375" bestFit="1" customWidth="1"/>
    <col min="12042" max="12042" width="57.85546875" bestFit="1" customWidth="1"/>
    <col min="12043" max="12043" width="35.28515625" bestFit="1" customWidth="1"/>
    <col min="12044" max="12044" width="28.140625" bestFit="1" customWidth="1"/>
    <col min="12045" max="12045" width="33.140625" bestFit="1" customWidth="1"/>
    <col min="12046" max="12046" width="26" bestFit="1" customWidth="1"/>
    <col min="12047" max="12047" width="25.7109375" customWidth="1"/>
    <col min="12048" max="12048" width="19.140625" bestFit="1" customWidth="1"/>
    <col min="12049" max="12049" width="16.7109375" bestFit="1" customWidth="1"/>
    <col min="12292" max="12292" width="4.7109375" bestFit="1" customWidth="1"/>
    <col min="12293" max="12293" width="9.7109375" bestFit="1" customWidth="1"/>
    <col min="12294" max="12294" width="10" bestFit="1" customWidth="1"/>
    <col min="12295" max="12295" width="8.85546875" bestFit="1" customWidth="1"/>
    <col min="12296" max="12296" width="22.85546875" bestFit="1" customWidth="1"/>
    <col min="12297" max="12297" width="59.7109375" bestFit="1" customWidth="1"/>
    <col min="12298" max="12298" width="57.85546875" bestFit="1" customWidth="1"/>
    <col min="12299" max="12299" width="35.28515625" bestFit="1" customWidth="1"/>
    <col min="12300" max="12300" width="28.140625" bestFit="1" customWidth="1"/>
    <col min="12301" max="12301" width="33.140625" bestFit="1" customWidth="1"/>
    <col min="12302" max="12302" width="26" bestFit="1" customWidth="1"/>
    <col min="12303" max="12303" width="25.7109375" customWidth="1"/>
    <col min="12304" max="12304" width="19.140625" bestFit="1" customWidth="1"/>
    <col min="12305" max="12305" width="16.7109375" bestFit="1" customWidth="1"/>
    <col min="12548" max="12548" width="4.7109375" bestFit="1" customWidth="1"/>
    <col min="12549" max="12549" width="9.7109375" bestFit="1" customWidth="1"/>
    <col min="12550" max="12550" width="10" bestFit="1" customWidth="1"/>
    <col min="12551" max="12551" width="8.85546875" bestFit="1" customWidth="1"/>
    <col min="12552" max="12552" width="22.85546875" bestFit="1" customWidth="1"/>
    <col min="12553" max="12553" width="59.7109375" bestFit="1" customWidth="1"/>
    <col min="12554" max="12554" width="57.85546875" bestFit="1" customWidth="1"/>
    <col min="12555" max="12555" width="35.28515625" bestFit="1" customWidth="1"/>
    <col min="12556" max="12556" width="28.140625" bestFit="1" customWidth="1"/>
    <col min="12557" max="12557" width="33.140625" bestFit="1" customWidth="1"/>
    <col min="12558" max="12558" width="26" bestFit="1" customWidth="1"/>
    <col min="12559" max="12559" width="25.7109375" customWidth="1"/>
    <col min="12560" max="12560" width="19.140625" bestFit="1" customWidth="1"/>
    <col min="12561" max="12561" width="16.7109375" bestFit="1" customWidth="1"/>
    <col min="12804" max="12804" width="4.7109375" bestFit="1" customWidth="1"/>
    <col min="12805" max="12805" width="9.7109375" bestFit="1" customWidth="1"/>
    <col min="12806" max="12806" width="10" bestFit="1" customWidth="1"/>
    <col min="12807" max="12807" width="8.85546875" bestFit="1" customWidth="1"/>
    <col min="12808" max="12808" width="22.85546875" bestFit="1" customWidth="1"/>
    <col min="12809" max="12809" width="59.7109375" bestFit="1" customWidth="1"/>
    <col min="12810" max="12810" width="57.85546875" bestFit="1" customWidth="1"/>
    <col min="12811" max="12811" width="35.28515625" bestFit="1" customWidth="1"/>
    <col min="12812" max="12812" width="28.140625" bestFit="1" customWidth="1"/>
    <col min="12813" max="12813" width="33.140625" bestFit="1" customWidth="1"/>
    <col min="12814" max="12814" width="26" bestFit="1" customWidth="1"/>
    <col min="12815" max="12815" width="25.7109375" customWidth="1"/>
    <col min="12816" max="12816" width="19.140625" bestFit="1" customWidth="1"/>
    <col min="12817" max="12817" width="16.7109375" bestFit="1" customWidth="1"/>
    <col min="13060" max="13060" width="4.7109375" bestFit="1" customWidth="1"/>
    <col min="13061" max="13061" width="9.7109375" bestFit="1" customWidth="1"/>
    <col min="13062" max="13062" width="10" bestFit="1" customWidth="1"/>
    <col min="13063" max="13063" width="8.85546875" bestFit="1" customWidth="1"/>
    <col min="13064" max="13064" width="22.85546875" bestFit="1" customWidth="1"/>
    <col min="13065" max="13065" width="59.7109375" bestFit="1" customWidth="1"/>
    <col min="13066" max="13066" width="57.85546875" bestFit="1" customWidth="1"/>
    <col min="13067" max="13067" width="35.28515625" bestFit="1" customWidth="1"/>
    <col min="13068" max="13068" width="28.140625" bestFit="1" customWidth="1"/>
    <col min="13069" max="13069" width="33.140625" bestFit="1" customWidth="1"/>
    <col min="13070" max="13070" width="26" bestFit="1" customWidth="1"/>
    <col min="13071" max="13071" width="25.7109375" customWidth="1"/>
    <col min="13072" max="13072" width="19.140625" bestFit="1" customWidth="1"/>
    <col min="13073" max="13073" width="16.7109375" bestFit="1" customWidth="1"/>
    <col min="13316" max="13316" width="4.7109375" bestFit="1" customWidth="1"/>
    <col min="13317" max="13317" width="9.7109375" bestFit="1" customWidth="1"/>
    <col min="13318" max="13318" width="10" bestFit="1" customWidth="1"/>
    <col min="13319" max="13319" width="8.85546875" bestFit="1" customWidth="1"/>
    <col min="13320" max="13320" width="22.85546875" bestFit="1" customWidth="1"/>
    <col min="13321" max="13321" width="59.7109375" bestFit="1" customWidth="1"/>
    <col min="13322" max="13322" width="57.85546875" bestFit="1" customWidth="1"/>
    <col min="13323" max="13323" width="35.28515625" bestFit="1" customWidth="1"/>
    <col min="13324" max="13324" width="28.140625" bestFit="1" customWidth="1"/>
    <col min="13325" max="13325" width="33.140625" bestFit="1" customWidth="1"/>
    <col min="13326" max="13326" width="26" bestFit="1" customWidth="1"/>
    <col min="13327" max="13327" width="25.7109375" customWidth="1"/>
    <col min="13328" max="13328" width="19.140625" bestFit="1" customWidth="1"/>
    <col min="13329" max="13329" width="16.7109375" bestFit="1" customWidth="1"/>
    <col min="13572" max="13572" width="4.7109375" bestFit="1" customWidth="1"/>
    <col min="13573" max="13573" width="9.7109375" bestFit="1" customWidth="1"/>
    <col min="13574" max="13574" width="10" bestFit="1" customWidth="1"/>
    <col min="13575" max="13575" width="8.85546875" bestFit="1" customWidth="1"/>
    <col min="13576" max="13576" width="22.85546875" bestFit="1" customWidth="1"/>
    <col min="13577" max="13577" width="59.7109375" bestFit="1" customWidth="1"/>
    <col min="13578" max="13578" width="57.85546875" bestFit="1" customWidth="1"/>
    <col min="13579" max="13579" width="35.28515625" bestFit="1" customWidth="1"/>
    <col min="13580" max="13580" width="28.140625" bestFit="1" customWidth="1"/>
    <col min="13581" max="13581" width="33.140625" bestFit="1" customWidth="1"/>
    <col min="13582" max="13582" width="26" bestFit="1" customWidth="1"/>
    <col min="13583" max="13583" width="25.7109375" customWidth="1"/>
    <col min="13584" max="13584" width="19.140625" bestFit="1" customWidth="1"/>
    <col min="13585" max="13585" width="16.7109375" bestFit="1" customWidth="1"/>
    <col min="13828" max="13828" width="4.7109375" bestFit="1" customWidth="1"/>
    <col min="13829" max="13829" width="9.7109375" bestFit="1" customWidth="1"/>
    <col min="13830" max="13830" width="10" bestFit="1" customWidth="1"/>
    <col min="13831" max="13831" width="8.85546875" bestFit="1" customWidth="1"/>
    <col min="13832" max="13832" width="22.85546875" bestFit="1" customWidth="1"/>
    <col min="13833" max="13833" width="59.7109375" bestFit="1" customWidth="1"/>
    <col min="13834" max="13834" width="57.85546875" bestFit="1" customWidth="1"/>
    <col min="13835" max="13835" width="35.28515625" bestFit="1" customWidth="1"/>
    <col min="13836" max="13836" width="28.140625" bestFit="1" customWidth="1"/>
    <col min="13837" max="13837" width="33.140625" bestFit="1" customWidth="1"/>
    <col min="13838" max="13838" width="26" bestFit="1" customWidth="1"/>
    <col min="13839" max="13839" width="25.7109375" customWidth="1"/>
    <col min="13840" max="13840" width="19.140625" bestFit="1" customWidth="1"/>
    <col min="13841" max="13841" width="16.7109375" bestFit="1" customWidth="1"/>
    <col min="14084" max="14084" width="4.7109375" bestFit="1" customWidth="1"/>
    <col min="14085" max="14085" width="9.7109375" bestFit="1" customWidth="1"/>
    <col min="14086" max="14086" width="10" bestFit="1" customWidth="1"/>
    <col min="14087" max="14087" width="8.85546875" bestFit="1" customWidth="1"/>
    <col min="14088" max="14088" width="22.85546875" bestFit="1" customWidth="1"/>
    <col min="14089" max="14089" width="59.7109375" bestFit="1" customWidth="1"/>
    <col min="14090" max="14090" width="57.85546875" bestFit="1" customWidth="1"/>
    <col min="14091" max="14091" width="35.28515625" bestFit="1" customWidth="1"/>
    <col min="14092" max="14092" width="28.140625" bestFit="1" customWidth="1"/>
    <col min="14093" max="14093" width="33.140625" bestFit="1" customWidth="1"/>
    <col min="14094" max="14094" width="26" bestFit="1" customWidth="1"/>
    <col min="14095" max="14095" width="25.7109375" customWidth="1"/>
    <col min="14096" max="14096" width="19.140625" bestFit="1" customWidth="1"/>
    <col min="14097" max="14097" width="16.7109375" bestFit="1" customWidth="1"/>
    <col min="14340" max="14340" width="4.7109375" bestFit="1" customWidth="1"/>
    <col min="14341" max="14341" width="9.7109375" bestFit="1" customWidth="1"/>
    <col min="14342" max="14342" width="10" bestFit="1" customWidth="1"/>
    <col min="14343" max="14343" width="8.85546875" bestFit="1" customWidth="1"/>
    <col min="14344" max="14344" width="22.85546875" bestFit="1" customWidth="1"/>
    <col min="14345" max="14345" width="59.7109375" bestFit="1" customWidth="1"/>
    <col min="14346" max="14346" width="57.85546875" bestFit="1" customWidth="1"/>
    <col min="14347" max="14347" width="35.28515625" bestFit="1" customWidth="1"/>
    <col min="14348" max="14348" width="28.140625" bestFit="1" customWidth="1"/>
    <col min="14349" max="14349" width="33.140625" bestFit="1" customWidth="1"/>
    <col min="14350" max="14350" width="26" bestFit="1" customWidth="1"/>
    <col min="14351" max="14351" width="25.7109375" customWidth="1"/>
    <col min="14352" max="14352" width="19.140625" bestFit="1" customWidth="1"/>
    <col min="14353" max="14353" width="16.7109375" bestFit="1" customWidth="1"/>
    <col min="14596" max="14596" width="4.7109375" bestFit="1" customWidth="1"/>
    <col min="14597" max="14597" width="9.7109375" bestFit="1" customWidth="1"/>
    <col min="14598" max="14598" width="10" bestFit="1" customWidth="1"/>
    <col min="14599" max="14599" width="8.85546875" bestFit="1" customWidth="1"/>
    <col min="14600" max="14600" width="22.85546875" bestFit="1" customWidth="1"/>
    <col min="14601" max="14601" width="59.7109375" bestFit="1" customWidth="1"/>
    <col min="14602" max="14602" width="57.85546875" bestFit="1" customWidth="1"/>
    <col min="14603" max="14603" width="35.28515625" bestFit="1" customWidth="1"/>
    <col min="14604" max="14604" width="28.140625" bestFit="1" customWidth="1"/>
    <col min="14605" max="14605" width="33.140625" bestFit="1" customWidth="1"/>
    <col min="14606" max="14606" width="26" bestFit="1" customWidth="1"/>
    <col min="14607" max="14607" width="25.7109375" customWidth="1"/>
    <col min="14608" max="14608" width="19.140625" bestFit="1" customWidth="1"/>
    <col min="14609" max="14609" width="16.7109375" bestFit="1" customWidth="1"/>
    <col min="14852" max="14852" width="4.7109375" bestFit="1" customWidth="1"/>
    <col min="14853" max="14853" width="9.7109375" bestFit="1" customWidth="1"/>
    <col min="14854" max="14854" width="10" bestFit="1" customWidth="1"/>
    <col min="14855" max="14855" width="8.85546875" bestFit="1" customWidth="1"/>
    <col min="14856" max="14856" width="22.85546875" bestFit="1" customWidth="1"/>
    <col min="14857" max="14857" width="59.7109375" bestFit="1" customWidth="1"/>
    <col min="14858" max="14858" width="57.85546875" bestFit="1" customWidth="1"/>
    <col min="14859" max="14859" width="35.28515625" bestFit="1" customWidth="1"/>
    <col min="14860" max="14860" width="28.140625" bestFit="1" customWidth="1"/>
    <col min="14861" max="14861" width="33.140625" bestFit="1" customWidth="1"/>
    <col min="14862" max="14862" width="26" bestFit="1" customWidth="1"/>
    <col min="14863" max="14863" width="25.7109375" customWidth="1"/>
    <col min="14864" max="14864" width="19.140625" bestFit="1" customWidth="1"/>
    <col min="14865" max="14865" width="16.7109375" bestFit="1" customWidth="1"/>
    <col min="15108" max="15108" width="4.7109375" bestFit="1" customWidth="1"/>
    <col min="15109" max="15109" width="9.7109375" bestFit="1" customWidth="1"/>
    <col min="15110" max="15110" width="10" bestFit="1" customWidth="1"/>
    <col min="15111" max="15111" width="8.85546875" bestFit="1" customWidth="1"/>
    <col min="15112" max="15112" width="22.85546875" bestFit="1" customWidth="1"/>
    <col min="15113" max="15113" width="59.7109375" bestFit="1" customWidth="1"/>
    <col min="15114" max="15114" width="57.85546875" bestFit="1" customWidth="1"/>
    <col min="15115" max="15115" width="35.28515625" bestFit="1" customWidth="1"/>
    <col min="15116" max="15116" width="28.140625" bestFit="1" customWidth="1"/>
    <col min="15117" max="15117" width="33.140625" bestFit="1" customWidth="1"/>
    <col min="15118" max="15118" width="26" bestFit="1" customWidth="1"/>
    <col min="15119" max="15119" width="25.7109375" customWidth="1"/>
    <col min="15120" max="15120" width="19.140625" bestFit="1" customWidth="1"/>
    <col min="15121" max="15121" width="16.7109375" bestFit="1" customWidth="1"/>
    <col min="15364" max="15364" width="4.7109375" bestFit="1" customWidth="1"/>
    <col min="15365" max="15365" width="9.7109375" bestFit="1" customWidth="1"/>
    <col min="15366" max="15366" width="10" bestFit="1" customWidth="1"/>
    <col min="15367" max="15367" width="8.85546875" bestFit="1" customWidth="1"/>
    <col min="15368" max="15368" width="22.85546875" bestFit="1" customWidth="1"/>
    <col min="15369" max="15369" width="59.7109375" bestFit="1" customWidth="1"/>
    <col min="15370" max="15370" width="57.85546875" bestFit="1" customWidth="1"/>
    <col min="15371" max="15371" width="35.28515625" bestFit="1" customWidth="1"/>
    <col min="15372" max="15372" width="28.140625" bestFit="1" customWidth="1"/>
    <col min="15373" max="15373" width="33.140625" bestFit="1" customWidth="1"/>
    <col min="15374" max="15374" width="26" bestFit="1" customWidth="1"/>
    <col min="15375" max="15375" width="25.7109375" customWidth="1"/>
    <col min="15376" max="15376" width="19.140625" bestFit="1" customWidth="1"/>
    <col min="15377" max="15377" width="16.7109375" bestFit="1" customWidth="1"/>
    <col min="15620" max="15620" width="4.7109375" bestFit="1" customWidth="1"/>
    <col min="15621" max="15621" width="9.7109375" bestFit="1" customWidth="1"/>
    <col min="15622" max="15622" width="10" bestFit="1" customWidth="1"/>
    <col min="15623" max="15623" width="8.85546875" bestFit="1" customWidth="1"/>
    <col min="15624" max="15624" width="22.85546875" bestFit="1" customWidth="1"/>
    <col min="15625" max="15625" width="59.7109375" bestFit="1" customWidth="1"/>
    <col min="15626" max="15626" width="57.85546875" bestFit="1" customWidth="1"/>
    <col min="15627" max="15627" width="35.28515625" bestFit="1" customWidth="1"/>
    <col min="15628" max="15628" width="28.140625" bestFit="1" customWidth="1"/>
    <col min="15629" max="15629" width="33.140625" bestFit="1" customWidth="1"/>
    <col min="15630" max="15630" width="26" bestFit="1" customWidth="1"/>
    <col min="15631" max="15631" width="25.7109375" customWidth="1"/>
    <col min="15632" max="15632" width="19.140625" bestFit="1" customWidth="1"/>
    <col min="15633" max="15633" width="16.7109375" bestFit="1" customWidth="1"/>
    <col min="15876" max="15876" width="4.7109375" bestFit="1" customWidth="1"/>
    <col min="15877" max="15877" width="9.7109375" bestFit="1" customWidth="1"/>
    <col min="15878" max="15878" width="10" bestFit="1" customWidth="1"/>
    <col min="15879" max="15879" width="8.85546875" bestFit="1" customWidth="1"/>
    <col min="15880" max="15880" width="22.85546875" bestFit="1" customWidth="1"/>
    <col min="15881" max="15881" width="59.7109375" bestFit="1" customWidth="1"/>
    <col min="15882" max="15882" width="57.85546875" bestFit="1" customWidth="1"/>
    <col min="15883" max="15883" width="35.28515625" bestFit="1" customWidth="1"/>
    <col min="15884" max="15884" width="28.140625" bestFit="1" customWidth="1"/>
    <col min="15885" max="15885" width="33.140625" bestFit="1" customWidth="1"/>
    <col min="15886" max="15886" width="26" bestFit="1" customWidth="1"/>
    <col min="15887" max="15887" width="25.7109375" customWidth="1"/>
    <col min="15888" max="15888" width="19.140625" bestFit="1" customWidth="1"/>
    <col min="15889" max="15889" width="16.7109375" bestFit="1" customWidth="1"/>
    <col min="16132" max="16132" width="4.7109375" bestFit="1" customWidth="1"/>
    <col min="16133" max="16133" width="9.7109375" bestFit="1" customWidth="1"/>
    <col min="16134" max="16134" width="10" bestFit="1" customWidth="1"/>
    <col min="16135" max="16135" width="8.85546875" bestFit="1" customWidth="1"/>
    <col min="16136" max="16136" width="22.85546875" bestFit="1" customWidth="1"/>
    <col min="16137" max="16137" width="59.7109375" bestFit="1" customWidth="1"/>
    <col min="16138" max="16138" width="57.85546875" bestFit="1" customWidth="1"/>
    <col min="16139" max="16139" width="35.28515625" bestFit="1" customWidth="1"/>
    <col min="16140" max="16140" width="28.140625" bestFit="1" customWidth="1"/>
    <col min="16141" max="16141" width="33.140625" bestFit="1" customWidth="1"/>
    <col min="16142" max="16142" width="26" bestFit="1" customWidth="1"/>
    <col min="16143" max="16143" width="25.7109375" customWidth="1"/>
    <col min="16144" max="16144" width="19.140625" bestFit="1" customWidth="1"/>
    <col min="16145" max="16145" width="16.7109375" bestFit="1" customWidth="1"/>
  </cols>
  <sheetData>
    <row r="2" spans="1:18">
      <c r="A2" s="1" t="s">
        <v>5723</v>
      </c>
    </row>
    <row r="3" spans="1:18">
      <c r="A3" s="26"/>
      <c r="B3" s="26"/>
      <c r="C3" s="26"/>
      <c r="D3" s="26"/>
      <c r="E3" s="26"/>
      <c r="F3" s="26"/>
      <c r="G3" s="26"/>
      <c r="H3" s="26"/>
      <c r="I3" s="27"/>
      <c r="J3" s="26"/>
      <c r="K3" s="26"/>
      <c r="L3" s="26"/>
      <c r="M3" s="28"/>
      <c r="N3" s="28"/>
      <c r="O3" s="28"/>
      <c r="P3" s="28"/>
      <c r="Q3" s="26"/>
      <c r="R3" s="26"/>
    </row>
    <row r="4" spans="1:18" s="13" customFormat="1" ht="48" customHeight="1">
      <c r="A4" s="2" t="s">
        <v>0</v>
      </c>
      <c r="B4" s="562" t="s">
        <v>1</v>
      </c>
      <c r="C4" s="562" t="s">
        <v>2</v>
      </c>
      <c r="D4" s="562" t="s">
        <v>3</v>
      </c>
      <c r="E4" s="560" t="s">
        <v>4</v>
      </c>
      <c r="F4" s="560" t="s">
        <v>5</v>
      </c>
      <c r="G4" s="560" t="s">
        <v>6</v>
      </c>
      <c r="H4" s="567" t="s">
        <v>302</v>
      </c>
      <c r="I4" s="567"/>
      <c r="J4" s="560" t="s">
        <v>303</v>
      </c>
      <c r="K4" s="568" t="s">
        <v>304</v>
      </c>
      <c r="L4" s="576"/>
      <c r="M4" s="577" t="s">
        <v>305</v>
      </c>
      <c r="N4" s="577"/>
      <c r="O4" s="577" t="s">
        <v>306</v>
      </c>
      <c r="P4" s="577"/>
      <c r="Q4" s="2" t="s">
        <v>8</v>
      </c>
      <c r="R4" s="3" t="s">
        <v>9</v>
      </c>
    </row>
    <row r="5" spans="1:18" s="13" customFormat="1" ht="19.5" customHeight="1">
      <c r="A5" s="6"/>
      <c r="B5" s="563"/>
      <c r="C5" s="563"/>
      <c r="D5" s="563"/>
      <c r="E5" s="561"/>
      <c r="F5" s="561"/>
      <c r="G5" s="561"/>
      <c r="H5" s="5" t="s">
        <v>307</v>
      </c>
      <c r="I5" s="19" t="s">
        <v>11</v>
      </c>
      <c r="J5" s="561"/>
      <c r="K5" s="5">
        <v>2016</v>
      </c>
      <c r="L5" s="5">
        <v>2017</v>
      </c>
      <c r="M5" s="19">
        <v>2016</v>
      </c>
      <c r="N5" s="19">
        <v>2017</v>
      </c>
      <c r="O5" s="19">
        <v>2016</v>
      </c>
      <c r="P5" s="19">
        <v>2017</v>
      </c>
      <c r="Q5" s="6"/>
      <c r="R5" s="4"/>
    </row>
    <row r="6" spans="1:18" s="13" customFormat="1" ht="19.5" customHeight="1">
      <c r="A6" s="20" t="s">
        <v>12</v>
      </c>
      <c r="B6" s="5" t="s">
        <v>29</v>
      </c>
      <c r="C6" s="5" t="s">
        <v>14</v>
      </c>
      <c r="D6" s="5" t="s">
        <v>15</v>
      </c>
      <c r="E6" s="20" t="s">
        <v>16</v>
      </c>
      <c r="F6" s="20" t="s">
        <v>17</v>
      </c>
      <c r="G6" s="20" t="s">
        <v>18</v>
      </c>
      <c r="H6" s="5" t="s">
        <v>19</v>
      </c>
      <c r="I6" s="19" t="s">
        <v>20</v>
      </c>
      <c r="J6" s="20" t="s">
        <v>21</v>
      </c>
      <c r="K6" s="5" t="s">
        <v>22</v>
      </c>
      <c r="L6" s="5" t="s">
        <v>23</v>
      </c>
      <c r="M6" s="21" t="s">
        <v>24</v>
      </c>
      <c r="N6" s="21" t="s">
        <v>25</v>
      </c>
      <c r="O6" s="21" t="s">
        <v>26</v>
      </c>
      <c r="P6" s="21" t="s">
        <v>27</v>
      </c>
      <c r="Q6" s="20" t="s">
        <v>28</v>
      </c>
      <c r="R6" s="5" t="s">
        <v>29</v>
      </c>
    </row>
    <row r="7" spans="1:18" s="14" customFormat="1" ht="22.5" customHeight="1">
      <c r="A7" s="536">
        <v>1</v>
      </c>
      <c r="B7" s="536" t="s">
        <v>40</v>
      </c>
      <c r="C7" s="536">
        <v>5</v>
      </c>
      <c r="D7" s="536">
        <v>4</v>
      </c>
      <c r="E7" s="536" t="s">
        <v>308</v>
      </c>
      <c r="F7" s="536" t="s">
        <v>309</v>
      </c>
      <c r="G7" s="571" t="s">
        <v>310</v>
      </c>
      <c r="H7" s="25" t="s">
        <v>311</v>
      </c>
      <c r="I7" s="154">
        <v>1</v>
      </c>
      <c r="J7" s="536" t="s">
        <v>312</v>
      </c>
      <c r="K7" s="536" t="s">
        <v>31</v>
      </c>
      <c r="L7" s="536" t="s">
        <v>51</v>
      </c>
      <c r="M7" s="571">
        <v>80000</v>
      </c>
      <c r="N7" s="571"/>
      <c r="O7" s="571">
        <v>80000</v>
      </c>
      <c r="P7" s="571"/>
      <c r="Q7" s="536" t="s">
        <v>513</v>
      </c>
      <c r="R7" s="537" t="s">
        <v>313</v>
      </c>
    </row>
    <row r="8" spans="1:18" s="14" customFormat="1" ht="42" customHeight="1">
      <c r="A8" s="538"/>
      <c r="B8" s="538"/>
      <c r="C8" s="538"/>
      <c r="D8" s="538"/>
      <c r="E8" s="538"/>
      <c r="F8" s="538"/>
      <c r="G8" s="572"/>
      <c r="H8" s="25" t="s">
        <v>55</v>
      </c>
      <c r="I8" s="154">
        <v>38</v>
      </c>
      <c r="J8" s="538"/>
      <c r="K8" s="538"/>
      <c r="L8" s="538"/>
      <c r="M8" s="572"/>
      <c r="N8" s="572"/>
      <c r="O8" s="572"/>
      <c r="P8" s="572"/>
      <c r="Q8" s="538"/>
      <c r="R8" s="538"/>
    </row>
    <row r="9" spans="1:18" s="14" customFormat="1" ht="42" customHeight="1">
      <c r="A9" s="536">
        <v>2</v>
      </c>
      <c r="B9" s="536" t="s">
        <v>40</v>
      </c>
      <c r="C9" s="536">
        <v>4</v>
      </c>
      <c r="D9" s="536">
        <v>6</v>
      </c>
      <c r="E9" s="536" t="s">
        <v>5435</v>
      </c>
      <c r="F9" s="536" t="s">
        <v>314</v>
      </c>
      <c r="G9" s="571" t="s">
        <v>315</v>
      </c>
      <c r="H9" s="25" t="s">
        <v>316</v>
      </c>
      <c r="I9" s="154">
        <v>1</v>
      </c>
      <c r="J9" s="536" t="s">
        <v>317</v>
      </c>
      <c r="K9" s="536" t="s">
        <v>31</v>
      </c>
      <c r="L9" s="536" t="s">
        <v>51</v>
      </c>
      <c r="M9" s="571">
        <v>5000</v>
      </c>
      <c r="N9" s="571"/>
      <c r="O9" s="571">
        <v>5000</v>
      </c>
      <c r="P9" s="571"/>
      <c r="Q9" s="536" t="s">
        <v>513</v>
      </c>
      <c r="R9" s="536" t="s">
        <v>313</v>
      </c>
    </row>
    <row r="10" spans="1:18" s="14" customFormat="1" ht="62.25" customHeight="1">
      <c r="A10" s="538"/>
      <c r="B10" s="538"/>
      <c r="C10" s="538"/>
      <c r="D10" s="538"/>
      <c r="E10" s="538"/>
      <c r="F10" s="538"/>
      <c r="G10" s="572"/>
      <c r="H10" s="25" t="s">
        <v>55</v>
      </c>
      <c r="I10" s="154">
        <v>60</v>
      </c>
      <c r="J10" s="538"/>
      <c r="K10" s="538"/>
      <c r="L10" s="538"/>
      <c r="M10" s="572"/>
      <c r="N10" s="572"/>
      <c r="O10" s="572"/>
      <c r="P10" s="572"/>
      <c r="Q10" s="538"/>
      <c r="R10" s="538"/>
    </row>
    <row r="11" spans="1:18" s="14" customFormat="1" ht="51.75" customHeight="1">
      <c r="A11" s="71">
        <v>3</v>
      </c>
      <c r="B11" s="69" t="s">
        <v>40</v>
      </c>
      <c r="C11" s="69">
        <v>1</v>
      </c>
      <c r="D11" s="69">
        <v>6</v>
      </c>
      <c r="E11" s="71" t="s">
        <v>318</v>
      </c>
      <c r="F11" s="71" t="s">
        <v>319</v>
      </c>
      <c r="G11" s="82" t="s">
        <v>320</v>
      </c>
      <c r="H11" s="25" t="s">
        <v>55</v>
      </c>
      <c r="I11" s="154">
        <v>550</v>
      </c>
      <c r="J11" s="69" t="s">
        <v>321</v>
      </c>
      <c r="K11" s="69" t="s">
        <v>39</v>
      </c>
      <c r="L11" s="71" t="s">
        <v>51</v>
      </c>
      <c r="M11" s="82">
        <v>10000</v>
      </c>
      <c r="N11" s="82"/>
      <c r="O11" s="82">
        <v>10000</v>
      </c>
      <c r="P11" s="82"/>
      <c r="Q11" s="71" t="s">
        <v>513</v>
      </c>
      <c r="R11" s="71" t="s">
        <v>313</v>
      </c>
    </row>
    <row r="12" spans="1:18" s="14" customFormat="1" ht="26.25" customHeight="1">
      <c r="A12" s="536">
        <v>4</v>
      </c>
      <c r="B12" s="536" t="s">
        <v>96</v>
      </c>
      <c r="C12" s="536">
        <v>1</v>
      </c>
      <c r="D12" s="536">
        <v>6</v>
      </c>
      <c r="E12" s="536" t="s">
        <v>322</v>
      </c>
      <c r="F12" s="536" t="s">
        <v>323</v>
      </c>
      <c r="G12" s="571" t="s">
        <v>324</v>
      </c>
      <c r="H12" s="25" t="s">
        <v>325</v>
      </c>
      <c r="I12" s="154">
        <v>1</v>
      </c>
      <c r="J12" s="536" t="s">
        <v>326</v>
      </c>
      <c r="K12" s="536" t="s">
        <v>31</v>
      </c>
      <c r="L12" s="536" t="s">
        <v>51</v>
      </c>
      <c r="M12" s="571">
        <v>40000</v>
      </c>
      <c r="N12" s="571"/>
      <c r="O12" s="571">
        <v>40000</v>
      </c>
      <c r="P12" s="571"/>
      <c r="Q12" s="536" t="s">
        <v>513</v>
      </c>
      <c r="R12" s="536" t="s">
        <v>313</v>
      </c>
    </row>
    <row r="13" spans="1:18" s="14" customFormat="1" ht="27.75" customHeight="1">
      <c r="A13" s="537"/>
      <c r="B13" s="537"/>
      <c r="C13" s="537"/>
      <c r="D13" s="537"/>
      <c r="E13" s="537"/>
      <c r="F13" s="537"/>
      <c r="G13" s="573"/>
      <c r="H13" s="25" t="s">
        <v>327</v>
      </c>
      <c r="I13" s="154">
        <v>1</v>
      </c>
      <c r="J13" s="537"/>
      <c r="K13" s="537"/>
      <c r="L13" s="537"/>
      <c r="M13" s="573"/>
      <c r="N13" s="573"/>
      <c r="O13" s="573"/>
      <c r="P13" s="573"/>
      <c r="Q13" s="537"/>
      <c r="R13" s="537"/>
    </row>
    <row r="14" spans="1:18" s="14" customFormat="1" ht="26.25" customHeight="1">
      <c r="A14" s="538"/>
      <c r="B14" s="538"/>
      <c r="C14" s="538"/>
      <c r="D14" s="538"/>
      <c r="E14" s="538"/>
      <c r="F14" s="538"/>
      <c r="G14" s="572"/>
      <c r="H14" s="25" t="s">
        <v>55</v>
      </c>
      <c r="I14" s="154">
        <v>400</v>
      </c>
      <c r="J14" s="538"/>
      <c r="K14" s="538"/>
      <c r="L14" s="538"/>
      <c r="M14" s="572"/>
      <c r="N14" s="572"/>
      <c r="O14" s="572"/>
      <c r="P14" s="572"/>
      <c r="Q14" s="538"/>
      <c r="R14" s="538"/>
    </row>
    <row r="15" spans="1:18" s="14" customFormat="1" ht="81.75" customHeight="1">
      <c r="A15" s="71">
        <v>5</v>
      </c>
      <c r="B15" s="71" t="s">
        <v>40</v>
      </c>
      <c r="C15" s="71">
        <v>1</v>
      </c>
      <c r="D15" s="71">
        <v>10</v>
      </c>
      <c r="E15" s="71" t="s">
        <v>328</v>
      </c>
      <c r="F15" s="71" t="s">
        <v>329</v>
      </c>
      <c r="G15" s="82" t="s">
        <v>330</v>
      </c>
      <c r="H15" s="25" t="s">
        <v>331</v>
      </c>
      <c r="I15" s="145">
        <v>4</v>
      </c>
      <c r="J15" s="71" t="s">
        <v>332</v>
      </c>
      <c r="K15" s="71" t="s">
        <v>31</v>
      </c>
      <c r="L15" s="71" t="s">
        <v>51</v>
      </c>
      <c r="M15" s="82">
        <v>5000</v>
      </c>
      <c r="N15" s="82"/>
      <c r="O15" s="82">
        <v>5000</v>
      </c>
      <c r="P15" s="82"/>
      <c r="Q15" s="71" t="s">
        <v>513</v>
      </c>
      <c r="R15" s="71" t="s">
        <v>313</v>
      </c>
    </row>
    <row r="16" spans="1:18" s="14" customFormat="1" ht="45" customHeight="1">
      <c r="A16" s="71">
        <v>6</v>
      </c>
      <c r="B16" s="69" t="s">
        <v>135</v>
      </c>
      <c r="C16" s="69">
        <v>4</v>
      </c>
      <c r="D16" s="69">
        <v>10</v>
      </c>
      <c r="E16" s="71" t="s">
        <v>333</v>
      </c>
      <c r="F16" s="71" t="s">
        <v>334</v>
      </c>
      <c r="G16" s="82" t="s">
        <v>335</v>
      </c>
      <c r="H16" s="25" t="s">
        <v>336</v>
      </c>
      <c r="I16" s="154" t="s">
        <v>337</v>
      </c>
      <c r="J16" s="69" t="s">
        <v>338</v>
      </c>
      <c r="K16" s="69" t="s">
        <v>39</v>
      </c>
      <c r="L16" s="71" t="s">
        <v>51</v>
      </c>
      <c r="M16" s="82">
        <v>131330</v>
      </c>
      <c r="N16" s="82"/>
      <c r="O16" s="82">
        <v>131330</v>
      </c>
      <c r="P16" s="82"/>
      <c r="Q16" s="71" t="s">
        <v>513</v>
      </c>
      <c r="R16" s="69" t="s">
        <v>313</v>
      </c>
    </row>
    <row r="17" spans="1:18" s="14" customFormat="1" ht="48" customHeight="1">
      <c r="A17" s="343">
        <v>7</v>
      </c>
      <c r="B17" s="346" t="s">
        <v>96</v>
      </c>
      <c r="C17" s="346">
        <v>5</v>
      </c>
      <c r="D17" s="346">
        <v>11</v>
      </c>
      <c r="E17" s="356" t="s">
        <v>339</v>
      </c>
      <c r="F17" s="343" t="s">
        <v>340</v>
      </c>
      <c r="G17" s="202" t="s">
        <v>324</v>
      </c>
      <c r="H17" s="344" t="s">
        <v>324</v>
      </c>
      <c r="I17" s="361">
        <v>1</v>
      </c>
      <c r="J17" s="346" t="s">
        <v>341</v>
      </c>
      <c r="K17" s="346" t="s">
        <v>31</v>
      </c>
      <c r="L17" s="343" t="s">
        <v>51</v>
      </c>
      <c r="M17" s="202">
        <v>202400</v>
      </c>
      <c r="N17" s="202"/>
      <c r="O17" s="202">
        <v>202400</v>
      </c>
      <c r="P17" s="202"/>
      <c r="Q17" s="343" t="s">
        <v>513</v>
      </c>
      <c r="R17" s="346" t="s">
        <v>313</v>
      </c>
    </row>
    <row r="18" spans="1:18" s="14" customFormat="1" ht="51" customHeight="1">
      <c r="A18" s="71">
        <v>8</v>
      </c>
      <c r="B18" s="69" t="s">
        <v>96</v>
      </c>
      <c r="C18" s="69">
        <v>4</v>
      </c>
      <c r="D18" s="69">
        <v>13</v>
      </c>
      <c r="E18" s="71" t="s">
        <v>342</v>
      </c>
      <c r="F18" s="71" t="s">
        <v>343</v>
      </c>
      <c r="G18" s="82" t="s">
        <v>344</v>
      </c>
      <c r="H18" s="25" t="s">
        <v>345</v>
      </c>
      <c r="I18" s="154">
        <v>1</v>
      </c>
      <c r="J18" s="69" t="s">
        <v>346</v>
      </c>
      <c r="K18" s="69" t="s">
        <v>31</v>
      </c>
      <c r="L18" s="71" t="s">
        <v>51</v>
      </c>
      <c r="M18" s="82">
        <v>18000</v>
      </c>
      <c r="N18" s="82"/>
      <c r="O18" s="82">
        <v>18000</v>
      </c>
      <c r="P18" s="82"/>
      <c r="Q18" s="71" t="s">
        <v>513</v>
      </c>
      <c r="R18" s="69" t="s">
        <v>313</v>
      </c>
    </row>
    <row r="19" spans="1:18" s="14" customFormat="1" ht="59.25" customHeight="1">
      <c r="A19" s="71">
        <v>9</v>
      </c>
      <c r="B19" s="69" t="s">
        <v>41</v>
      </c>
      <c r="C19" s="69">
        <v>5</v>
      </c>
      <c r="D19" s="69">
        <v>13</v>
      </c>
      <c r="E19" s="71" t="s">
        <v>347</v>
      </c>
      <c r="F19" s="71" t="s">
        <v>348</v>
      </c>
      <c r="G19" s="82" t="s">
        <v>349</v>
      </c>
      <c r="H19" s="69" t="s">
        <v>350</v>
      </c>
      <c r="I19" s="154">
        <v>1</v>
      </c>
      <c r="J19" s="69" t="s">
        <v>351</v>
      </c>
      <c r="K19" s="69" t="s">
        <v>31</v>
      </c>
      <c r="L19" s="71" t="s">
        <v>51</v>
      </c>
      <c r="M19" s="82">
        <v>50000</v>
      </c>
      <c r="N19" s="82"/>
      <c r="O19" s="82">
        <v>50000</v>
      </c>
      <c r="P19" s="82"/>
      <c r="Q19" s="71" t="s">
        <v>513</v>
      </c>
      <c r="R19" s="71" t="s">
        <v>313</v>
      </c>
    </row>
    <row r="20" spans="1:18" s="14" customFormat="1" ht="45" customHeight="1">
      <c r="A20" s="71">
        <v>10</v>
      </c>
      <c r="B20" s="69" t="s">
        <v>41</v>
      </c>
      <c r="C20" s="69">
        <v>5</v>
      </c>
      <c r="D20" s="69">
        <v>13</v>
      </c>
      <c r="E20" s="71" t="s">
        <v>352</v>
      </c>
      <c r="F20" s="71" t="s">
        <v>353</v>
      </c>
      <c r="G20" s="71" t="s">
        <v>354</v>
      </c>
      <c r="H20" s="71" t="s">
        <v>355</v>
      </c>
      <c r="I20" s="145">
        <v>3</v>
      </c>
      <c r="J20" s="82" t="s">
        <v>356</v>
      </c>
      <c r="K20" s="69" t="s">
        <v>31</v>
      </c>
      <c r="L20" s="71" t="s">
        <v>51</v>
      </c>
      <c r="M20" s="82">
        <v>33000</v>
      </c>
      <c r="N20" s="82"/>
      <c r="O20" s="82">
        <v>33000</v>
      </c>
      <c r="P20" s="82"/>
      <c r="Q20" s="71" t="s">
        <v>513</v>
      </c>
      <c r="R20" s="71" t="s">
        <v>313</v>
      </c>
    </row>
    <row r="21" spans="1:18" s="14" customFormat="1" ht="29.25" customHeight="1">
      <c r="A21" s="530">
        <v>11</v>
      </c>
      <c r="B21" s="530" t="s">
        <v>96</v>
      </c>
      <c r="C21" s="530">
        <v>1</v>
      </c>
      <c r="D21" s="530">
        <v>4</v>
      </c>
      <c r="E21" s="530" t="s">
        <v>357</v>
      </c>
      <c r="F21" s="536" t="s">
        <v>358</v>
      </c>
      <c r="G21" s="571" t="s">
        <v>359</v>
      </c>
      <c r="H21" s="343" t="s">
        <v>82</v>
      </c>
      <c r="I21" s="358">
        <v>1</v>
      </c>
      <c r="J21" s="536" t="s">
        <v>361</v>
      </c>
      <c r="K21" s="530" t="s">
        <v>39</v>
      </c>
      <c r="L21" s="536" t="s">
        <v>51</v>
      </c>
      <c r="M21" s="540">
        <v>44967</v>
      </c>
      <c r="N21" s="530"/>
      <c r="O21" s="540">
        <v>44967</v>
      </c>
      <c r="P21" s="536"/>
      <c r="Q21" s="536" t="s">
        <v>362</v>
      </c>
      <c r="R21" s="536" t="s">
        <v>363</v>
      </c>
    </row>
    <row r="22" spans="1:18" s="14" customFormat="1" ht="21" customHeight="1">
      <c r="A22" s="531"/>
      <c r="B22" s="531"/>
      <c r="C22" s="531"/>
      <c r="D22" s="531"/>
      <c r="E22" s="531"/>
      <c r="F22" s="537"/>
      <c r="G22" s="573"/>
      <c r="H22" s="343" t="s">
        <v>100</v>
      </c>
      <c r="I22" s="358">
        <v>1</v>
      </c>
      <c r="J22" s="537"/>
      <c r="K22" s="531"/>
      <c r="L22" s="537"/>
      <c r="M22" s="541"/>
      <c r="N22" s="531"/>
      <c r="O22" s="541"/>
      <c r="P22" s="537"/>
      <c r="Q22" s="537"/>
      <c r="R22" s="537"/>
    </row>
    <row r="23" spans="1:18" s="14" customFormat="1" ht="31.5" customHeight="1">
      <c r="A23" s="532"/>
      <c r="B23" s="532"/>
      <c r="C23" s="532"/>
      <c r="D23" s="532"/>
      <c r="E23" s="532"/>
      <c r="F23" s="538"/>
      <c r="G23" s="572"/>
      <c r="H23" s="343" t="s">
        <v>608</v>
      </c>
      <c r="I23" s="358">
        <v>50</v>
      </c>
      <c r="J23" s="538"/>
      <c r="K23" s="532"/>
      <c r="L23" s="538"/>
      <c r="M23" s="542"/>
      <c r="N23" s="532"/>
      <c r="O23" s="542"/>
      <c r="P23" s="538"/>
      <c r="Q23" s="538"/>
      <c r="R23" s="538"/>
    </row>
    <row r="24" spans="1:18" s="14" customFormat="1" ht="27.75" customHeight="1">
      <c r="A24" s="536">
        <v>12</v>
      </c>
      <c r="B24" s="536" t="s">
        <v>40</v>
      </c>
      <c r="C24" s="536">
        <v>4</v>
      </c>
      <c r="D24" s="536">
        <v>6</v>
      </c>
      <c r="E24" s="536" t="s">
        <v>364</v>
      </c>
      <c r="F24" s="536" t="s">
        <v>365</v>
      </c>
      <c r="G24" s="571" t="s">
        <v>33</v>
      </c>
      <c r="H24" s="343" t="s">
        <v>327</v>
      </c>
      <c r="I24" s="361">
        <v>1</v>
      </c>
      <c r="J24" s="536" t="s">
        <v>366</v>
      </c>
      <c r="K24" s="536" t="s">
        <v>34</v>
      </c>
      <c r="L24" s="536" t="s">
        <v>51</v>
      </c>
      <c r="M24" s="571">
        <v>13966</v>
      </c>
      <c r="N24" s="571"/>
      <c r="O24" s="571">
        <v>13966</v>
      </c>
      <c r="P24" s="571"/>
      <c r="Q24" s="536" t="s">
        <v>367</v>
      </c>
      <c r="R24" s="536" t="s">
        <v>368</v>
      </c>
    </row>
    <row r="25" spans="1:18" s="14" customFormat="1" ht="42" customHeight="1">
      <c r="A25" s="538"/>
      <c r="B25" s="538"/>
      <c r="C25" s="538"/>
      <c r="D25" s="538"/>
      <c r="E25" s="538"/>
      <c r="F25" s="538"/>
      <c r="G25" s="572"/>
      <c r="H25" s="343" t="s">
        <v>55</v>
      </c>
      <c r="I25" s="361">
        <v>50</v>
      </c>
      <c r="J25" s="538"/>
      <c r="K25" s="538"/>
      <c r="L25" s="538"/>
      <c r="M25" s="572"/>
      <c r="N25" s="572"/>
      <c r="O25" s="572"/>
      <c r="P25" s="572"/>
      <c r="Q25" s="538"/>
      <c r="R25" s="538"/>
    </row>
    <row r="26" spans="1:18" s="14" customFormat="1" ht="27" customHeight="1">
      <c r="A26" s="536">
        <v>13</v>
      </c>
      <c r="B26" s="536" t="s">
        <v>40</v>
      </c>
      <c r="C26" s="536">
        <v>1</v>
      </c>
      <c r="D26" s="536">
        <v>6</v>
      </c>
      <c r="E26" s="536" t="s">
        <v>369</v>
      </c>
      <c r="F26" s="536" t="s">
        <v>370</v>
      </c>
      <c r="G26" s="571" t="s">
        <v>212</v>
      </c>
      <c r="H26" s="343" t="s">
        <v>371</v>
      </c>
      <c r="I26" s="361">
        <v>3</v>
      </c>
      <c r="J26" s="536" t="s">
        <v>372</v>
      </c>
      <c r="K26" s="536" t="s">
        <v>40</v>
      </c>
      <c r="L26" s="536" t="s">
        <v>51</v>
      </c>
      <c r="M26" s="571">
        <v>19935</v>
      </c>
      <c r="N26" s="571"/>
      <c r="O26" s="571">
        <v>19935</v>
      </c>
      <c r="P26" s="571"/>
      <c r="Q26" s="536" t="s">
        <v>373</v>
      </c>
      <c r="R26" s="536" t="s">
        <v>374</v>
      </c>
    </row>
    <row r="27" spans="1:18" s="14" customFormat="1" ht="33.75" customHeight="1">
      <c r="A27" s="538"/>
      <c r="B27" s="538"/>
      <c r="C27" s="538"/>
      <c r="D27" s="538"/>
      <c r="E27" s="538"/>
      <c r="F27" s="538"/>
      <c r="G27" s="572"/>
      <c r="H27" s="343" t="s">
        <v>55</v>
      </c>
      <c r="I27" s="361">
        <v>300</v>
      </c>
      <c r="J27" s="538"/>
      <c r="K27" s="538"/>
      <c r="L27" s="538"/>
      <c r="M27" s="572"/>
      <c r="N27" s="572"/>
      <c r="O27" s="572"/>
      <c r="P27" s="572"/>
      <c r="Q27" s="538"/>
      <c r="R27" s="538"/>
    </row>
    <row r="28" spans="1:18" s="14" customFormat="1" ht="34.5" customHeight="1">
      <c r="A28" s="536">
        <v>14</v>
      </c>
      <c r="B28" s="536" t="s">
        <v>40</v>
      </c>
      <c r="C28" s="536">
        <v>1</v>
      </c>
      <c r="D28" s="536">
        <v>6</v>
      </c>
      <c r="E28" s="536" t="s">
        <v>609</v>
      </c>
      <c r="F28" s="536" t="s">
        <v>375</v>
      </c>
      <c r="G28" s="571" t="s">
        <v>33</v>
      </c>
      <c r="H28" s="71" t="s">
        <v>327</v>
      </c>
      <c r="I28" s="154">
        <v>1</v>
      </c>
      <c r="J28" s="536" t="s">
        <v>376</v>
      </c>
      <c r="K28" s="536" t="s">
        <v>31</v>
      </c>
      <c r="L28" s="536" t="s">
        <v>51</v>
      </c>
      <c r="M28" s="571">
        <v>10385</v>
      </c>
      <c r="N28" s="571"/>
      <c r="O28" s="571">
        <v>10385</v>
      </c>
      <c r="P28" s="571"/>
      <c r="Q28" s="536" t="s">
        <v>377</v>
      </c>
      <c r="R28" s="536" t="s">
        <v>378</v>
      </c>
    </row>
    <row r="29" spans="1:18" s="14" customFormat="1" ht="39.75" customHeight="1">
      <c r="A29" s="537"/>
      <c r="B29" s="537"/>
      <c r="C29" s="537"/>
      <c r="D29" s="537"/>
      <c r="E29" s="537"/>
      <c r="F29" s="537"/>
      <c r="G29" s="573"/>
      <c r="H29" s="71" t="s">
        <v>55</v>
      </c>
      <c r="I29" s="154">
        <v>120</v>
      </c>
      <c r="J29" s="537"/>
      <c r="K29" s="537"/>
      <c r="L29" s="537"/>
      <c r="M29" s="573"/>
      <c r="N29" s="573"/>
      <c r="O29" s="573"/>
      <c r="P29" s="573"/>
      <c r="Q29" s="537"/>
      <c r="R29" s="537"/>
    </row>
    <row r="30" spans="1:18" s="14" customFormat="1" ht="35.25" customHeight="1">
      <c r="A30" s="536">
        <v>15</v>
      </c>
      <c r="B30" s="536" t="s">
        <v>42</v>
      </c>
      <c r="C30" s="536">
        <v>1</v>
      </c>
      <c r="D30" s="536">
        <v>6</v>
      </c>
      <c r="E30" s="536" t="s">
        <v>379</v>
      </c>
      <c r="F30" s="536" t="s">
        <v>370</v>
      </c>
      <c r="G30" s="571" t="s">
        <v>56</v>
      </c>
      <c r="H30" s="343" t="s">
        <v>380</v>
      </c>
      <c r="I30" s="361">
        <v>1</v>
      </c>
      <c r="J30" s="536" t="s">
        <v>381</v>
      </c>
      <c r="K30" s="536" t="s">
        <v>40</v>
      </c>
      <c r="L30" s="536" t="s">
        <v>51</v>
      </c>
      <c r="M30" s="571">
        <v>27600</v>
      </c>
      <c r="N30" s="571"/>
      <c r="O30" s="571">
        <v>27600</v>
      </c>
      <c r="P30" s="571"/>
      <c r="Q30" s="536" t="s">
        <v>382</v>
      </c>
      <c r="R30" s="536" t="s">
        <v>383</v>
      </c>
    </row>
    <row r="31" spans="1:18" s="14" customFormat="1" ht="36" customHeight="1">
      <c r="A31" s="538"/>
      <c r="B31" s="538"/>
      <c r="C31" s="538"/>
      <c r="D31" s="538"/>
      <c r="E31" s="538"/>
      <c r="F31" s="538"/>
      <c r="G31" s="572"/>
      <c r="H31" s="343" t="s">
        <v>55</v>
      </c>
      <c r="I31" s="361">
        <v>480</v>
      </c>
      <c r="J31" s="538"/>
      <c r="K31" s="538"/>
      <c r="L31" s="538"/>
      <c r="M31" s="572"/>
      <c r="N31" s="572"/>
      <c r="O31" s="572"/>
      <c r="P31" s="572"/>
      <c r="Q31" s="538"/>
      <c r="R31" s="538"/>
    </row>
    <row r="32" spans="1:18" s="14" customFormat="1" ht="60" customHeight="1">
      <c r="A32" s="343">
        <v>16</v>
      </c>
      <c r="B32" s="346" t="s">
        <v>42</v>
      </c>
      <c r="C32" s="346">
        <v>1</v>
      </c>
      <c r="D32" s="346">
        <v>6</v>
      </c>
      <c r="E32" s="343" t="s">
        <v>384</v>
      </c>
      <c r="F32" s="343" t="s">
        <v>385</v>
      </c>
      <c r="G32" s="202" t="s">
        <v>386</v>
      </c>
      <c r="H32" s="343" t="s">
        <v>55</v>
      </c>
      <c r="I32" s="361">
        <v>800</v>
      </c>
      <c r="J32" s="346" t="s">
        <v>387</v>
      </c>
      <c r="K32" s="346" t="s">
        <v>40</v>
      </c>
      <c r="L32" s="343" t="s">
        <v>51</v>
      </c>
      <c r="M32" s="202">
        <v>7360</v>
      </c>
      <c r="N32" s="202"/>
      <c r="O32" s="202">
        <v>7360</v>
      </c>
      <c r="P32" s="202"/>
      <c r="Q32" s="343" t="s">
        <v>382</v>
      </c>
      <c r="R32" s="343" t="s">
        <v>383</v>
      </c>
    </row>
    <row r="33" spans="1:55" s="14" customFormat="1" ht="51" customHeight="1">
      <c r="A33" s="536">
        <v>17</v>
      </c>
      <c r="B33" s="536" t="s">
        <v>40</v>
      </c>
      <c r="C33" s="536">
        <v>1</v>
      </c>
      <c r="D33" s="536">
        <v>6</v>
      </c>
      <c r="E33" s="536" t="s">
        <v>388</v>
      </c>
      <c r="F33" s="536" t="s">
        <v>389</v>
      </c>
      <c r="G33" s="571" t="s">
        <v>610</v>
      </c>
      <c r="H33" s="343" t="s">
        <v>608</v>
      </c>
      <c r="I33" s="361">
        <v>150</v>
      </c>
      <c r="J33" s="536" t="s">
        <v>390</v>
      </c>
      <c r="K33" s="536" t="s">
        <v>34</v>
      </c>
      <c r="L33" s="536" t="s">
        <v>51</v>
      </c>
      <c r="M33" s="571">
        <v>12300</v>
      </c>
      <c r="N33" s="571"/>
      <c r="O33" s="571">
        <v>12300</v>
      </c>
      <c r="P33" s="571"/>
      <c r="Q33" s="536" t="s">
        <v>391</v>
      </c>
      <c r="R33" s="536" t="s">
        <v>392</v>
      </c>
    </row>
    <row r="34" spans="1:55" s="14" customFormat="1" ht="40.5" customHeight="1">
      <c r="A34" s="538"/>
      <c r="B34" s="538"/>
      <c r="C34" s="538"/>
      <c r="D34" s="538"/>
      <c r="E34" s="538"/>
      <c r="F34" s="538"/>
      <c r="G34" s="572"/>
      <c r="H34" s="343" t="s">
        <v>425</v>
      </c>
      <c r="I34" s="361">
        <v>80</v>
      </c>
      <c r="J34" s="538"/>
      <c r="K34" s="538"/>
      <c r="L34" s="538"/>
      <c r="M34" s="572"/>
      <c r="N34" s="572"/>
      <c r="O34" s="572"/>
      <c r="P34" s="572"/>
      <c r="Q34" s="538"/>
      <c r="R34" s="538"/>
    </row>
    <row r="35" spans="1:55" s="14" customFormat="1" ht="49.5" customHeight="1">
      <c r="A35" s="71">
        <v>18</v>
      </c>
      <c r="B35" s="69" t="s">
        <v>40</v>
      </c>
      <c r="C35" s="69">
        <v>3</v>
      </c>
      <c r="D35" s="69">
        <v>9</v>
      </c>
      <c r="E35" s="71" t="s">
        <v>393</v>
      </c>
      <c r="F35" s="71" t="s">
        <v>394</v>
      </c>
      <c r="G35" s="82" t="s">
        <v>212</v>
      </c>
      <c r="H35" s="71" t="s">
        <v>371</v>
      </c>
      <c r="I35" s="154">
        <v>18</v>
      </c>
      <c r="J35" s="69" t="s">
        <v>395</v>
      </c>
      <c r="K35" s="69" t="s">
        <v>31</v>
      </c>
      <c r="L35" s="71" t="s">
        <v>51</v>
      </c>
      <c r="M35" s="82">
        <v>49745</v>
      </c>
      <c r="N35" s="82"/>
      <c r="O35" s="82">
        <v>49745</v>
      </c>
      <c r="P35" s="82"/>
      <c r="Q35" s="71" t="s">
        <v>396</v>
      </c>
      <c r="R35" s="71" t="s">
        <v>397</v>
      </c>
    </row>
    <row r="36" spans="1:55" s="14" customFormat="1" ht="40.5" customHeight="1">
      <c r="A36" s="536">
        <v>19</v>
      </c>
      <c r="B36" s="536">
        <v>1</v>
      </c>
      <c r="C36" s="536">
        <v>1</v>
      </c>
      <c r="D36" s="536">
        <v>10</v>
      </c>
      <c r="E36" s="536" t="s">
        <v>398</v>
      </c>
      <c r="F36" s="536" t="s">
        <v>399</v>
      </c>
      <c r="G36" s="536" t="s">
        <v>611</v>
      </c>
      <c r="H36" s="343" t="s">
        <v>612</v>
      </c>
      <c r="I36" s="358">
        <v>40</v>
      </c>
      <c r="J36" s="571" t="s">
        <v>400</v>
      </c>
      <c r="K36" s="536" t="s">
        <v>40</v>
      </c>
      <c r="L36" s="536" t="s">
        <v>51</v>
      </c>
      <c r="M36" s="571">
        <v>38204</v>
      </c>
      <c r="N36" s="571"/>
      <c r="O36" s="571">
        <v>38204</v>
      </c>
      <c r="P36" s="571"/>
      <c r="Q36" s="536" t="s">
        <v>401</v>
      </c>
      <c r="R36" s="536" t="s">
        <v>402</v>
      </c>
    </row>
    <row r="37" spans="1:55" s="14" customFormat="1" ht="24.75" customHeight="1">
      <c r="A37" s="537"/>
      <c r="B37" s="537"/>
      <c r="C37" s="537"/>
      <c r="D37" s="537"/>
      <c r="E37" s="537"/>
      <c r="F37" s="537"/>
      <c r="G37" s="537"/>
      <c r="H37" s="14" t="s">
        <v>613</v>
      </c>
      <c r="I37" s="359">
        <v>1</v>
      </c>
      <c r="J37" s="573"/>
      <c r="K37" s="537"/>
      <c r="L37" s="537"/>
      <c r="M37" s="573"/>
      <c r="N37" s="573"/>
      <c r="O37" s="573"/>
      <c r="P37" s="573"/>
      <c r="Q37" s="537"/>
      <c r="R37" s="537"/>
    </row>
    <row r="38" spans="1:55" s="14" customFormat="1" ht="28.5" customHeight="1">
      <c r="A38" s="538"/>
      <c r="B38" s="538"/>
      <c r="C38" s="538"/>
      <c r="D38" s="538"/>
      <c r="E38" s="538"/>
      <c r="F38" s="538"/>
      <c r="G38" s="538"/>
      <c r="H38" s="343" t="s">
        <v>614</v>
      </c>
      <c r="I38" s="370" t="s">
        <v>615</v>
      </c>
      <c r="J38" s="572"/>
      <c r="K38" s="538"/>
      <c r="L38" s="538"/>
      <c r="M38" s="572"/>
      <c r="N38" s="572"/>
      <c r="O38" s="572"/>
      <c r="P38" s="572"/>
      <c r="Q38" s="538"/>
      <c r="R38" s="538"/>
    </row>
    <row r="39" spans="1:55" s="14" customFormat="1" ht="25.5" customHeight="1">
      <c r="A39" s="536">
        <v>20</v>
      </c>
      <c r="B39" s="536" t="s">
        <v>96</v>
      </c>
      <c r="C39" s="536">
        <v>5</v>
      </c>
      <c r="D39" s="536">
        <v>10</v>
      </c>
      <c r="E39" s="536" t="s">
        <v>403</v>
      </c>
      <c r="F39" s="536" t="s">
        <v>404</v>
      </c>
      <c r="G39" s="571" t="s">
        <v>405</v>
      </c>
      <c r="H39" s="343" t="s">
        <v>406</v>
      </c>
      <c r="I39" s="361">
        <v>1</v>
      </c>
      <c r="J39" s="536" t="s">
        <v>407</v>
      </c>
      <c r="K39" s="536" t="s">
        <v>30</v>
      </c>
      <c r="L39" s="536" t="s">
        <v>51</v>
      </c>
      <c r="M39" s="571">
        <v>34241.46</v>
      </c>
      <c r="N39" s="571"/>
      <c r="O39" s="571">
        <v>34241.46</v>
      </c>
      <c r="P39" s="571"/>
      <c r="Q39" s="536" t="s">
        <v>408</v>
      </c>
      <c r="R39" s="536" t="s">
        <v>616</v>
      </c>
    </row>
    <row r="40" spans="1:55" s="342" customFormat="1" ht="30.75" customHeight="1">
      <c r="A40" s="537"/>
      <c r="B40" s="537"/>
      <c r="C40" s="537"/>
      <c r="D40" s="537"/>
      <c r="E40" s="537"/>
      <c r="F40" s="537"/>
      <c r="G40" s="573"/>
      <c r="H40" s="343" t="s">
        <v>617</v>
      </c>
      <c r="I40" s="359">
        <v>15</v>
      </c>
      <c r="J40" s="537"/>
      <c r="K40" s="537"/>
      <c r="L40" s="537"/>
      <c r="M40" s="573"/>
      <c r="N40" s="573"/>
      <c r="O40" s="573"/>
      <c r="P40" s="573"/>
      <c r="Q40" s="537"/>
      <c r="R40" s="537"/>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row>
    <row r="41" spans="1:55" s="342" customFormat="1" ht="29.25" customHeight="1">
      <c r="A41" s="538"/>
      <c r="B41" s="538"/>
      <c r="C41" s="538"/>
      <c r="D41" s="538"/>
      <c r="E41" s="538"/>
      <c r="F41" s="538"/>
      <c r="G41" s="572"/>
      <c r="H41" s="343" t="s">
        <v>618</v>
      </c>
      <c r="I41" s="359">
        <v>2000</v>
      </c>
      <c r="J41" s="538"/>
      <c r="K41" s="538"/>
      <c r="L41" s="538"/>
      <c r="M41" s="572"/>
      <c r="N41" s="572"/>
      <c r="O41" s="572"/>
      <c r="P41" s="572"/>
      <c r="Q41" s="538"/>
      <c r="R41" s="53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row>
    <row r="42" spans="1:55" s="14" customFormat="1" ht="95.25" customHeight="1">
      <c r="A42" s="71">
        <v>21</v>
      </c>
      <c r="B42" s="69" t="s">
        <v>135</v>
      </c>
      <c r="C42" s="69">
        <v>4</v>
      </c>
      <c r="D42" s="69">
        <v>10</v>
      </c>
      <c r="E42" s="71" t="s">
        <v>410</v>
      </c>
      <c r="F42" s="71" t="s">
        <v>411</v>
      </c>
      <c r="G42" s="82" t="s">
        <v>324</v>
      </c>
      <c r="H42" s="71" t="s">
        <v>325</v>
      </c>
      <c r="I42" s="154">
        <v>1</v>
      </c>
      <c r="J42" s="69" t="s">
        <v>412</v>
      </c>
      <c r="K42" s="69" t="s">
        <v>31</v>
      </c>
      <c r="L42" s="71" t="s">
        <v>51</v>
      </c>
      <c r="M42" s="82">
        <v>7940</v>
      </c>
      <c r="N42" s="82"/>
      <c r="O42" s="82">
        <v>7940</v>
      </c>
      <c r="P42" s="82"/>
      <c r="Q42" s="71" t="s">
        <v>57</v>
      </c>
      <c r="R42" s="71" t="s">
        <v>413</v>
      </c>
    </row>
    <row r="43" spans="1:55" s="14" customFormat="1" ht="30.75" customHeight="1">
      <c r="A43" s="536">
        <v>22</v>
      </c>
      <c r="B43" s="536" t="s">
        <v>96</v>
      </c>
      <c r="C43" s="536">
        <v>5</v>
      </c>
      <c r="D43" s="536">
        <v>11</v>
      </c>
      <c r="E43" s="536" t="s">
        <v>414</v>
      </c>
      <c r="F43" s="536" t="s">
        <v>415</v>
      </c>
      <c r="G43" s="571" t="s">
        <v>212</v>
      </c>
      <c r="H43" s="71" t="s">
        <v>380</v>
      </c>
      <c r="I43" s="154">
        <v>1</v>
      </c>
      <c r="J43" s="536" t="s">
        <v>416</v>
      </c>
      <c r="K43" s="536" t="s">
        <v>30</v>
      </c>
      <c r="L43" s="536" t="s">
        <v>51</v>
      </c>
      <c r="M43" s="571">
        <v>15518</v>
      </c>
      <c r="N43" s="571"/>
      <c r="O43" s="571">
        <v>15518</v>
      </c>
      <c r="P43" s="571"/>
      <c r="Q43" s="536" t="s">
        <v>408</v>
      </c>
      <c r="R43" s="536" t="s">
        <v>409</v>
      </c>
    </row>
    <row r="44" spans="1:55" s="14" customFormat="1" ht="22.5" customHeight="1">
      <c r="A44" s="538"/>
      <c r="B44" s="538"/>
      <c r="C44" s="538"/>
      <c r="D44" s="538"/>
      <c r="E44" s="538"/>
      <c r="F44" s="538"/>
      <c r="G44" s="572"/>
      <c r="H44" s="71" t="s">
        <v>55</v>
      </c>
      <c r="I44" s="154">
        <v>100</v>
      </c>
      <c r="J44" s="538"/>
      <c r="K44" s="538"/>
      <c r="L44" s="538"/>
      <c r="M44" s="572"/>
      <c r="N44" s="572"/>
      <c r="O44" s="572"/>
      <c r="P44" s="572"/>
      <c r="Q44" s="538"/>
      <c r="R44" s="538"/>
    </row>
    <row r="45" spans="1:55" s="14" customFormat="1" ht="28.5" customHeight="1">
      <c r="A45" s="536">
        <v>23</v>
      </c>
      <c r="B45" s="536" t="s">
        <v>40</v>
      </c>
      <c r="C45" s="536">
        <v>1</v>
      </c>
      <c r="D45" s="536">
        <v>11</v>
      </c>
      <c r="E45" s="536" t="s">
        <v>417</v>
      </c>
      <c r="F45" s="536" t="s">
        <v>418</v>
      </c>
      <c r="G45" s="571" t="s">
        <v>419</v>
      </c>
      <c r="H45" s="71" t="s">
        <v>420</v>
      </c>
      <c r="I45" s="154">
        <v>160</v>
      </c>
      <c r="J45" s="536" t="s">
        <v>421</v>
      </c>
      <c r="K45" s="536" t="s">
        <v>37</v>
      </c>
      <c r="L45" s="536" t="s">
        <v>51</v>
      </c>
      <c r="M45" s="571">
        <v>39709</v>
      </c>
      <c r="N45" s="571"/>
      <c r="O45" s="571">
        <v>39709</v>
      </c>
      <c r="P45" s="571"/>
      <c r="Q45" s="536" t="s">
        <v>422</v>
      </c>
      <c r="R45" s="536" t="s">
        <v>423</v>
      </c>
    </row>
    <row r="46" spans="1:55" s="14" customFormat="1" ht="27" customHeight="1">
      <c r="A46" s="537"/>
      <c r="B46" s="537"/>
      <c r="C46" s="537"/>
      <c r="D46" s="537"/>
      <c r="E46" s="537"/>
      <c r="F46" s="537"/>
      <c r="G46" s="537"/>
      <c r="H46" s="71" t="s">
        <v>424</v>
      </c>
      <c r="I46" s="154">
        <v>160</v>
      </c>
      <c r="J46" s="537"/>
      <c r="K46" s="537"/>
      <c r="L46" s="537"/>
      <c r="M46" s="573"/>
      <c r="N46" s="573"/>
      <c r="O46" s="573"/>
      <c r="P46" s="573"/>
      <c r="Q46" s="537"/>
      <c r="R46" s="537"/>
    </row>
    <row r="47" spans="1:55" s="14" customFormat="1" ht="24" customHeight="1">
      <c r="A47" s="538"/>
      <c r="B47" s="538"/>
      <c r="C47" s="538"/>
      <c r="D47" s="538"/>
      <c r="E47" s="538"/>
      <c r="F47" s="538"/>
      <c r="G47" s="538"/>
      <c r="H47" s="71" t="s">
        <v>425</v>
      </c>
      <c r="I47" s="154">
        <v>41</v>
      </c>
      <c r="J47" s="538"/>
      <c r="K47" s="538"/>
      <c r="L47" s="538"/>
      <c r="M47" s="572"/>
      <c r="N47" s="572"/>
      <c r="O47" s="572"/>
      <c r="P47" s="572"/>
      <c r="Q47" s="538"/>
      <c r="R47" s="538"/>
    </row>
    <row r="48" spans="1:55" s="14" customFormat="1" ht="32.25" customHeight="1">
      <c r="A48" s="536">
        <v>24</v>
      </c>
      <c r="B48" s="536" t="s">
        <v>42</v>
      </c>
      <c r="C48" s="536">
        <v>1</v>
      </c>
      <c r="D48" s="536">
        <v>11</v>
      </c>
      <c r="E48" s="536" t="s">
        <v>426</v>
      </c>
      <c r="F48" s="536" t="s">
        <v>427</v>
      </c>
      <c r="G48" s="571" t="s">
        <v>428</v>
      </c>
      <c r="H48" s="71" t="s">
        <v>360</v>
      </c>
      <c r="I48" s="145">
        <v>1</v>
      </c>
      <c r="J48" s="536" t="s">
        <v>429</v>
      </c>
      <c r="K48" s="536" t="s">
        <v>34</v>
      </c>
      <c r="L48" s="536" t="s">
        <v>51</v>
      </c>
      <c r="M48" s="571">
        <v>12207</v>
      </c>
      <c r="N48" s="571"/>
      <c r="O48" s="571">
        <v>12207</v>
      </c>
      <c r="P48" s="571"/>
      <c r="Q48" s="536" t="s">
        <v>373</v>
      </c>
      <c r="R48" s="539" t="s">
        <v>430</v>
      </c>
    </row>
    <row r="49" spans="1:22" s="14" customFormat="1" ht="30" customHeight="1">
      <c r="A49" s="538"/>
      <c r="B49" s="538"/>
      <c r="C49" s="538"/>
      <c r="D49" s="538"/>
      <c r="E49" s="538"/>
      <c r="F49" s="538"/>
      <c r="G49" s="572"/>
      <c r="H49" s="71" t="s">
        <v>325</v>
      </c>
      <c r="I49" s="145">
        <v>2</v>
      </c>
      <c r="J49" s="538"/>
      <c r="K49" s="538"/>
      <c r="L49" s="538"/>
      <c r="M49" s="572"/>
      <c r="N49" s="572"/>
      <c r="O49" s="572"/>
      <c r="P49" s="572"/>
      <c r="Q49" s="538"/>
      <c r="R49" s="539"/>
    </row>
    <row r="50" spans="1:22" s="14" customFormat="1" ht="23.25" customHeight="1">
      <c r="A50" s="536">
        <v>25</v>
      </c>
      <c r="B50" s="536" t="s">
        <v>41</v>
      </c>
      <c r="C50" s="536">
        <v>5</v>
      </c>
      <c r="D50" s="536">
        <v>11</v>
      </c>
      <c r="E50" s="536" t="s">
        <v>431</v>
      </c>
      <c r="F50" s="536" t="s">
        <v>432</v>
      </c>
      <c r="G50" s="571" t="s">
        <v>433</v>
      </c>
      <c r="H50" s="71" t="s">
        <v>371</v>
      </c>
      <c r="I50" s="154">
        <v>1</v>
      </c>
      <c r="J50" s="536" t="s">
        <v>395</v>
      </c>
      <c r="K50" s="536" t="s">
        <v>37</v>
      </c>
      <c r="L50" s="536" t="s">
        <v>51</v>
      </c>
      <c r="M50" s="571">
        <v>20947</v>
      </c>
      <c r="N50" s="571"/>
      <c r="O50" s="571">
        <v>20947</v>
      </c>
      <c r="P50" s="571"/>
      <c r="Q50" s="536" t="s">
        <v>434</v>
      </c>
      <c r="R50" s="536" t="s">
        <v>435</v>
      </c>
    </row>
    <row r="51" spans="1:22" s="14" customFormat="1" ht="30.75" customHeight="1">
      <c r="A51" s="537"/>
      <c r="B51" s="537"/>
      <c r="C51" s="537"/>
      <c r="D51" s="537"/>
      <c r="E51" s="537"/>
      <c r="F51" s="537"/>
      <c r="G51" s="573"/>
      <c r="H51" s="71" t="s">
        <v>55</v>
      </c>
      <c r="I51" s="154">
        <v>60</v>
      </c>
      <c r="J51" s="537"/>
      <c r="K51" s="537"/>
      <c r="L51" s="537"/>
      <c r="M51" s="573"/>
      <c r="N51" s="573"/>
      <c r="O51" s="573"/>
      <c r="P51" s="573"/>
      <c r="Q51" s="537"/>
      <c r="R51" s="537"/>
    </row>
    <row r="52" spans="1:22" s="14" customFormat="1" ht="25.5" customHeight="1">
      <c r="A52" s="537"/>
      <c r="B52" s="537"/>
      <c r="C52" s="537"/>
      <c r="D52" s="537"/>
      <c r="E52" s="537"/>
      <c r="F52" s="537"/>
      <c r="G52" s="573"/>
      <c r="H52" s="71" t="s">
        <v>325</v>
      </c>
      <c r="I52" s="154">
        <v>1</v>
      </c>
      <c r="J52" s="537"/>
      <c r="K52" s="537"/>
      <c r="L52" s="537"/>
      <c r="M52" s="573"/>
      <c r="N52" s="573"/>
      <c r="O52" s="573"/>
      <c r="P52" s="573"/>
      <c r="Q52" s="537"/>
      <c r="R52" s="537"/>
    </row>
    <row r="53" spans="1:22" s="14" customFormat="1" ht="29.25" customHeight="1">
      <c r="A53" s="538"/>
      <c r="B53" s="538"/>
      <c r="C53" s="538"/>
      <c r="D53" s="538"/>
      <c r="E53" s="538"/>
      <c r="F53" s="538"/>
      <c r="G53" s="572"/>
      <c r="H53" s="71" t="s">
        <v>327</v>
      </c>
      <c r="I53" s="154">
        <v>1</v>
      </c>
      <c r="J53" s="538"/>
      <c r="K53" s="538"/>
      <c r="L53" s="538"/>
      <c r="M53" s="572"/>
      <c r="N53" s="572"/>
      <c r="O53" s="572"/>
      <c r="P53" s="572"/>
      <c r="Q53" s="538"/>
      <c r="R53" s="538"/>
    </row>
    <row r="54" spans="1:22" s="14" customFormat="1" ht="30" customHeight="1">
      <c r="A54" s="536">
        <v>26</v>
      </c>
      <c r="B54" s="536" t="s">
        <v>135</v>
      </c>
      <c r="C54" s="536">
        <v>5</v>
      </c>
      <c r="D54" s="536">
        <v>12</v>
      </c>
      <c r="E54" s="536" t="s">
        <v>436</v>
      </c>
      <c r="F54" s="536" t="s">
        <v>437</v>
      </c>
      <c r="G54" s="571" t="s">
        <v>438</v>
      </c>
      <c r="H54" s="71" t="s">
        <v>439</v>
      </c>
      <c r="I54" s="154">
        <v>4</v>
      </c>
      <c r="J54" s="536" t="s">
        <v>440</v>
      </c>
      <c r="K54" s="536" t="s">
        <v>31</v>
      </c>
      <c r="L54" s="536" t="s">
        <v>51</v>
      </c>
      <c r="M54" s="571">
        <v>29690</v>
      </c>
      <c r="N54" s="571"/>
      <c r="O54" s="571">
        <v>29690</v>
      </c>
      <c r="P54" s="571"/>
      <c r="Q54" s="536" t="s">
        <v>441</v>
      </c>
      <c r="R54" s="536" t="s">
        <v>442</v>
      </c>
    </row>
    <row r="55" spans="1:22" s="14" customFormat="1" ht="27.75" customHeight="1">
      <c r="A55" s="537"/>
      <c r="B55" s="537"/>
      <c r="C55" s="537"/>
      <c r="D55" s="537"/>
      <c r="E55" s="537"/>
      <c r="F55" s="537"/>
      <c r="G55" s="573"/>
      <c r="H55" s="71" t="s">
        <v>55</v>
      </c>
      <c r="I55" s="154">
        <v>48</v>
      </c>
      <c r="J55" s="537"/>
      <c r="K55" s="537"/>
      <c r="L55" s="537"/>
      <c r="M55" s="573"/>
      <c r="N55" s="573"/>
      <c r="O55" s="573"/>
      <c r="P55" s="573"/>
      <c r="Q55" s="537"/>
      <c r="R55" s="537"/>
    </row>
    <row r="56" spans="1:22" s="14" customFormat="1" ht="26.25" customHeight="1">
      <c r="A56" s="537"/>
      <c r="B56" s="537"/>
      <c r="C56" s="537"/>
      <c r="D56" s="537"/>
      <c r="E56" s="537"/>
      <c r="F56" s="537"/>
      <c r="G56" s="573"/>
      <c r="H56" s="71" t="s">
        <v>443</v>
      </c>
      <c r="I56" s="154">
        <v>1</v>
      </c>
      <c r="J56" s="537"/>
      <c r="K56" s="537"/>
      <c r="L56" s="537"/>
      <c r="M56" s="573"/>
      <c r="N56" s="573"/>
      <c r="O56" s="573"/>
      <c r="P56" s="573"/>
      <c r="Q56" s="537"/>
      <c r="R56" s="537"/>
    </row>
    <row r="57" spans="1:22" s="14" customFormat="1" ht="32.25" customHeight="1">
      <c r="A57" s="538"/>
      <c r="B57" s="538"/>
      <c r="C57" s="538"/>
      <c r="D57" s="538"/>
      <c r="E57" s="538"/>
      <c r="F57" s="538"/>
      <c r="G57" s="572"/>
      <c r="H57" s="71" t="s">
        <v>55</v>
      </c>
      <c r="I57" s="154">
        <v>30</v>
      </c>
      <c r="J57" s="538"/>
      <c r="K57" s="538"/>
      <c r="L57" s="538"/>
      <c r="M57" s="572"/>
      <c r="N57" s="572"/>
      <c r="O57" s="572"/>
      <c r="P57" s="572"/>
      <c r="Q57" s="538"/>
      <c r="R57" s="538"/>
    </row>
    <row r="58" spans="1:22" s="15" customFormat="1" ht="31.5" customHeight="1">
      <c r="A58" s="536">
        <v>27</v>
      </c>
      <c r="B58" s="536" t="s">
        <v>42</v>
      </c>
      <c r="C58" s="536">
        <v>3</v>
      </c>
      <c r="D58" s="536">
        <v>12</v>
      </c>
      <c r="E58" s="536" t="s">
        <v>444</v>
      </c>
      <c r="F58" s="536" t="s">
        <v>445</v>
      </c>
      <c r="G58" s="571" t="s">
        <v>446</v>
      </c>
      <c r="H58" s="71" t="s">
        <v>447</v>
      </c>
      <c r="I58" s="154">
        <v>3000</v>
      </c>
      <c r="J58" s="536" t="s">
        <v>448</v>
      </c>
      <c r="K58" s="536" t="s">
        <v>31</v>
      </c>
      <c r="L58" s="536" t="s">
        <v>51</v>
      </c>
      <c r="M58" s="571">
        <v>6100</v>
      </c>
      <c r="N58" s="571"/>
      <c r="O58" s="571">
        <v>6100</v>
      </c>
      <c r="P58" s="571"/>
      <c r="Q58" s="536" t="s">
        <v>382</v>
      </c>
      <c r="R58" s="536" t="s">
        <v>383</v>
      </c>
    </row>
    <row r="59" spans="1:22" s="14" customFormat="1" ht="33.75" customHeight="1">
      <c r="A59" s="537"/>
      <c r="B59" s="537"/>
      <c r="C59" s="537"/>
      <c r="D59" s="537"/>
      <c r="E59" s="537"/>
      <c r="F59" s="537"/>
      <c r="G59" s="573"/>
      <c r="H59" s="71" t="s">
        <v>449</v>
      </c>
      <c r="I59" s="154">
        <v>10000</v>
      </c>
      <c r="J59" s="537"/>
      <c r="K59" s="537"/>
      <c r="L59" s="537"/>
      <c r="M59" s="573"/>
      <c r="N59" s="573"/>
      <c r="O59" s="573"/>
      <c r="P59" s="573"/>
      <c r="Q59" s="537"/>
      <c r="R59" s="537"/>
      <c r="S59" s="574"/>
      <c r="T59" s="575"/>
      <c r="U59" s="575"/>
      <c r="V59" s="575"/>
    </row>
    <row r="60" spans="1:22" s="14" customFormat="1" ht="26.25" customHeight="1">
      <c r="A60" s="538"/>
      <c r="B60" s="538"/>
      <c r="C60" s="538"/>
      <c r="D60" s="538"/>
      <c r="E60" s="538"/>
      <c r="F60" s="538"/>
      <c r="G60" s="572"/>
      <c r="H60" s="71" t="s">
        <v>450</v>
      </c>
      <c r="I60" s="154">
        <v>5000</v>
      </c>
      <c r="J60" s="538"/>
      <c r="K60" s="538"/>
      <c r="L60" s="538"/>
      <c r="M60" s="572"/>
      <c r="N60" s="572"/>
      <c r="O60" s="572"/>
      <c r="P60" s="572"/>
      <c r="Q60" s="538"/>
      <c r="R60" s="538"/>
      <c r="S60" s="574"/>
      <c r="T60" s="575"/>
      <c r="U60" s="575"/>
      <c r="V60" s="575"/>
    </row>
    <row r="61" spans="1:22" s="15" customFormat="1" ht="88.5" customHeight="1">
      <c r="A61" s="71">
        <v>28</v>
      </c>
      <c r="B61" s="69" t="s">
        <v>96</v>
      </c>
      <c r="C61" s="69">
        <v>5</v>
      </c>
      <c r="D61" s="69">
        <v>13</v>
      </c>
      <c r="E61" s="71" t="s">
        <v>451</v>
      </c>
      <c r="F61" s="71" t="s">
        <v>452</v>
      </c>
      <c r="G61" s="82" t="s">
        <v>453</v>
      </c>
      <c r="H61" s="71" t="s">
        <v>454</v>
      </c>
      <c r="I61" s="154">
        <v>1</v>
      </c>
      <c r="J61" s="69" t="s">
        <v>455</v>
      </c>
      <c r="K61" s="69" t="s">
        <v>31</v>
      </c>
      <c r="L61" s="71" t="s">
        <v>51</v>
      </c>
      <c r="M61" s="82">
        <v>19519.849999999999</v>
      </c>
      <c r="N61" s="82"/>
      <c r="O61" s="82">
        <v>19519.849999999999</v>
      </c>
      <c r="P61" s="82"/>
      <c r="Q61" s="71" t="s">
        <v>57</v>
      </c>
      <c r="R61" s="71" t="s">
        <v>413</v>
      </c>
      <c r="S61" s="574"/>
      <c r="T61" s="575"/>
      <c r="U61" s="575"/>
      <c r="V61" s="575"/>
    </row>
    <row r="62" spans="1:22" s="15" customFormat="1" ht="93" customHeight="1">
      <c r="A62" s="71">
        <v>29</v>
      </c>
      <c r="B62" s="69" t="s">
        <v>42</v>
      </c>
      <c r="C62" s="69">
        <v>1</v>
      </c>
      <c r="D62" s="69">
        <v>13</v>
      </c>
      <c r="E62" s="71" t="s">
        <v>456</v>
      </c>
      <c r="F62" s="71" t="s">
        <v>457</v>
      </c>
      <c r="G62" s="82" t="s">
        <v>458</v>
      </c>
      <c r="H62" s="71" t="s">
        <v>55</v>
      </c>
      <c r="I62" s="154">
        <v>70</v>
      </c>
      <c r="J62" s="69" t="s">
        <v>459</v>
      </c>
      <c r="K62" s="69" t="s">
        <v>36</v>
      </c>
      <c r="L62" s="71" t="s">
        <v>51</v>
      </c>
      <c r="M62" s="82">
        <v>10531</v>
      </c>
      <c r="N62" s="82"/>
      <c r="O62" s="82">
        <v>10531</v>
      </c>
      <c r="P62" s="82"/>
      <c r="Q62" s="71" t="s">
        <v>460</v>
      </c>
      <c r="R62" s="71" t="s">
        <v>461</v>
      </c>
      <c r="S62" s="574"/>
      <c r="T62" s="575"/>
      <c r="U62" s="575"/>
      <c r="V62" s="575"/>
    </row>
    <row r="63" spans="1:22" s="15" customFormat="1" ht="45" customHeight="1">
      <c r="A63" s="536">
        <v>30</v>
      </c>
      <c r="B63" s="536" t="s">
        <v>96</v>
      </c>
      <c r="C63" s="536">
        <v>5</v>
      </c>
      <c r="D63" s="536">
        <v>13</v>
      </c>
      <c r="E63" s="536" t="s">
        <v>462</v>
      </c>
      <c r="F63" s="536" t="s">
        <v>463</v>
      </c>
      <c r="G63" s="571" t="s">
        <v>464</v>
      </c>
      <c r="H63" s="71" t="s">
        <v>465</v>
      </c>
      <c r="I63" s="154">
        <v>1</v>
      </c>
      <c r="J63" s="536" t="s">
        <v>466</v>
      </c>
      <c r="K63" s="536" t="s">
        <v>31</v>
      </c>
      <c r="L63" s="536" t="s">
        <v>51</v>
      </c>
      <c r="M63" s="571">
        <v>41063</v>
      </c>
      <c r="N63" s="571"/>
      <c r="O63" s="571">
        <v>41063</v>
      </c>
      <c r="P63" s="571"/>
      <c r="Q63" s="536" t="s">
        <v>57</v>
      </c>
      <c r="R63" s="536" t="s">
        <v>413</v>
      </c>
      <c r="S63" s="130"/>
      <c r="T63" s="16"/>
      <c r="U63" s="16"/>
      <c r="V63" s="16"/>
    </row>
    <row r="64" spans="1:22" s="15" customFormat="1" ht="42" customHeight="1">
      <c r="A64" s="538"/>
      <c r="B64" s="538"/>
      <c r="C64" s="538"/>
      <c r="D64" s="538"/>
      <c r="E64" s="538"/>
      <c r="F64" s="538"/>
      <c r="G64" s="572"/>
      <c r="H64" s="71" t="s">
        <v>55</v>
      </c>
      <c r="I64" s="154">
        <v>25</v>
      </c>
      <c r="J64" s="538"/>
      <c r="K64" s="538"/>
      <c r="L64" s="538"/>
      <c r="M64" s="572"/>
      <c r="N64" s="572"/>
      <c r="O64" s="572"/>
      <c r="P64" s="572"/>
      <c r="Q64" s="538"/>
      <c r="R64" s="538"/>
    </row>
    <row r="65" spans="1:18" s="15" customFormat="1" ht="60" customHeight="1">
      <c r="A65" s="71">
        <v>31</v>
      </c>
      <c r="B65" s="69" t="s">
        <v>96</v>
      </c>
      <c r="C65" s="69">
        <v>3</v>
      </c>
      <c r="D65" s="69">
        <v>13</v>
      </c>
      <c r="E65" s="71" t="s">
        <v>467</v>
      </c>
      <c r="F65" s="71" t="s">
        <v>468</v>
      </c>
      <c r="G65" s="82" t="s">
        <v>469</v>
      </c>
      <c r="H65" s="71" t="s">
        <v>470</v>
      </c>
      <c r="I65" s="154">
        <v>10</v>
      </c>
      <c r="J65" s="69" t="s">
        <v>471</v>
      </c>
      <c r="K65" s="69" t="s">
        <v>31</v>
      </c>
      <c r="L65" s="71" t="s">
        <v>51</v>
      </c>
      <c r="M65" s="82">
        <v>84570</v>
      </c>
      <c r="N65" s="82"/>
      <c r="O65" s="82">
        <v>84570</v>
      </c>
      <c r="P65" s="82"/>
      <c r="Q65" s="71" t="s">
        <v>472</v>
      </c>
      <c r="R65" s="71" t="s">
        <v>473</v>
      </c>
    </row>
    <row r="66" spans="1:18" s="15" customFormat="1" ht="42" customHeight="1">
      <c r="A66" s="71">
        <v>32</v>
      </c>
      <c r="B66" s="69" t="s">
        <v>96</v>
      </c>
      <c r="C66" s="69">
        <v>5</v>
      </c>
      <c r="D66" s="69">
        <v>13</v>
      </c>
      <c r="E66" s="71" t="s">
        <v>474</v>
      </c>
      <c r="F66" s="71" t="s">
        <v>475</v>
      </c>
      <c r="G66" s="82" t="s">
        <v>476</v>
      </c>
      <c r="H66" s="71" t="s">
        <v>477</v>
      </c>
      <c r="I66" s="145">
        <v>1</v>
      </c>
      <c r="J66" s="71" t="s">
        <v>478</v>
      </c>
      <c r="K66" s="69" t="s">
        <v>39</v>
      </c>
      <c r="L66" s="71" t="s">
        <v>51</v>
      </c>
      <c r="M66" s="82">
        <v>16230</v>
      </c>
      <c r="N66" s="82"/>
      <c r="O66" s="82">
        <v>16230</v>
      </c>
      <c r="P66" s="82"/>
      <c r="Q66" s="71" t="s">
        <v>408</v>
      </c>
      <c r="R66" s="71" t="s">
        <v>409</v>
      </c>
    </row>
    <row r="67" spans="1:18" s="15" customFormat="1" ht="43.5" customHeight="1">
      <c r="A67" s="71">
        <v>33</v>
      </c>
      <c r="B67" s="69" t="s">
        <v>41</v>
      </c>
      <c r="C67" s="69">
        <v>1</v>
      </c>
      <c r="D67" s="69">
        <v>13</v>
      </c>
      <c r="E67" s="71" t="s">
        <v>479</v>
      </c>
      <c r="F67" s="71" t="s">
        <v>480</v>
      </c>
      <c r="G67" s="82" t="s">
        <v>481</v>
      </c>
      <c r="H67" s="71" t="s">
        <v>482</v>
      </c>
      <c r="I67" s="154">
        <v>1</v>
      </c>
      <c r="J67" s="69" t="s">
        <v>483</v>
      </c>
      <c r="K67" s="69" t="s">
        <v>30</v>
      </c>
      <c r="L67" s="71" t="s">
        <v>51</v>
      </c>
      <c r="M67" s="82">
        <v>17400</v>
      </c>
      <c r="N67" s="82"/>
      <c r="O67" s="82">
        <v>17400</v>
      </c>
      <c r="P67" s="82"/>
      <c r="Q67" s="71" t="s">
        <v>484</v>
      </c>
      <c r="R67" s="71" t="s">
        <v>313</v>
      </c>
    </row>
    <row r="68" spans="1:18" s="15" customFormat="1" ht="30">
      <c r="A68" s="536">
        <v>34</v>
      </c>
      <c r="B68" s="536" t="s">
        <v>96</v>
      </c>
      <c r="C68" s="536">
        <v>1</v>
      </c>
      <c r="D68" s="536">
        <v>11</v>
      </c>
      <c r="E68" s="536" t="s">
        <v>485</v>
      </c>
      <c r="F68" s="536" t="s">
        <v>486</v>
      </c>
      <c r="G68" s="571" t="s">
        <v>487</v>
      </c>
      <c r="H68" s="71" t="s">
        <v>488</v>
      </c>
      <c r="I68" s="154">
        <v>1</v>
      </c>
      <c r="J68" s="536" t="s">
        <v>489</v>
      </c>
      <c r="K68" s="536" t="s">
        <v>31</v>
      </c>
      <c r="L68" s="536" t="s">
        <v>51</v>
      </c>
      <c r="M68" s="571">
        <v>31619</v>
      </c>
      <c r="N68" s="571"/>
      <c r="O68" s="571">
        <v>31619</v>
      </c>
      <c r="P68" s="571"/>
      <c r="Q68" s="536" t="s">
        <v>490</v>
      </c>
      <c r="R68" s="536" t="s">
        <v>491</v>
      </c>
    </row>
    <row r="69" spans="1:18" s="15" customFormat="1">
      <c r="A69" s="537"/>
      <c r="B69" s="537"/>
      <c r="C69" s="537"/>
      <c r="D69" s="537"/>
      <c r="E69" s="537"/>
      <c r="F69" s="537"/>
      <c r="G69" s="573"/>
      <c r="H69" s="71" t="s">
        <v>492</v>
      </c>
      <c r="I69" s="154" t="s">
        <v>493</v>
      </c>
      <c r="J69" s="537"/>
      <c r="K69" s="537"/>
      <c r="L69" s="537"/>
      <c r="M69" s="573"/>
      <c r="N69" s="573"/>
      <c r="O69" s="573"/>
      <c r="P69" s="573"/>
      <c r="Q69" s="537"/>
      <c r="R69" s="537"/>
    </row>
    <row r="70" spans="1:18" s="15" customFormat="1">
      <c r="A70" s="538"/>
      <c r="B70" s="538"/>
      <c r="C70" s="538"/>
      <c r="D70" s="538"/>
      <c r="E70" s="538"/>
      <c r="F70" s="538"/>
      <c r="G70" s="572"/>
      <c r="H70" s="71" t="s">
        <v>327</v>
      </c>
      <c r="I70" s="154">
        <v>1</v>
      </c>
      <c r="J70" s="538"/>
      <c r="K70" s="538"/>
      <c r="L70" s="538"/>
      <c r="M70" s="572"/>
      <c r="N70" s="572"/>
      <c r="O70" s="572"/>
      <c r="P70" s="572"/>
      <c r="Q70" s="538"/>
      <c r="R70" s="538"/>
    </row>
    <row r="71" spans="1:18" s="15" customFormat="1" ht="90">
      <c r="A71" s="71">
        <v>35</v>
      </c>
      <c r="B71" s="69" t="s">
        <v>42</v>
      </c>
      <c r="C71" s="69">
        <v>1</v>
      </c>
      <c r="D71" s="69">
        <v>13</v>
      </c>
      <c r="E71" s="71" t="s">
        <v>494</v>
      </c>
      <c r="F71" s="71" t="s">
        <v>495</v>
      </c>
      <c r="G71" s="82" t="s">
        <v>496</v>
      </c>
      <c r="H71" s="71" t="s">
        <v>360</v>
      </c>
      <c r="I71" s="154">
        <v>1</v>
      </c>
      <c r="J71" s="69" t="s">
        <v>497</v>
      </c>
      <c r="K71" s="69" t="s">
        <v>37</v>
      </c>
      <c r="L71" s="71" t="s">
        <v>51</v>
      </c>
      <c r="M71" s="82">
        <v>11415.79</v>
      </c>
      <c r="N71" s="82"/>
      <c r="O71" s="82">
        <v>11415.79</v>
      </c>
      <c r="P71" s="82"/>
      <c r="Q71" s="71" t="s">
        <v>57</v>
      </c>
      <c r="R71" s="71" t="s">
        <v>413</v>
      </c>
    </row>
    <row r="72" spans="1:18" s="15" customFormat="1" ht="36.75" customHeight="1">
      <c r="A72" s="536">
        <v>36</v>
      </c>
      <c r="B72" s="536" t="s">
        <v>96</v>
      </c>
      <c r="C72" s="536">
        <v>1</v>
      </c>
      <c r="D72" s="536">
        <v>12</v>
      </c>
      <c r="E72" s="536" t="s">
        <v>498</v>
      </c>
      <c r="F72" s="536" t="s">
        <v>499</v>
      </c>
      <c r="G72" s="571" t="s">
        <v>43</v>
      </c>
      <c r="H72" s="71" t="s">
        <v>500</v>
      </c>
      <c r="I72" s="154">
        <v>1</v>
      </c>
      <c r="J72" s="536" t="s">
        <v>501</v>
      </c>
      <c r="K72" s="536" t="s">
        <v>30</v>
      </c>
      <c r="L72" s="536" t="s">
        <v>51</v>
      </c>
      <c r="M72" s="571">
        <v>16210</v>
      </c>
      <c r="N72" s="571"/>
      <c r="O72" s="571">
        <v>16210</v>
      </c>
      <c r="P72" s="571"/>
      <c r="Q72" s="536" t="s">
        <v>57</v>
      </c>
      <c r="R72" s="536" t="s">
        <v>413</v>
      </c>
    </row>
    <row r="73" spans="1:18" s="15" customFormat="1" ht="52.5" customHeight="1">
      <c r="A73" s="538"/>
      <c r="B73" s="538"/>
      <c r="C73" s="538"/>
      <c r="D73" s="538"/>
      <c r="E73" s="538"/>
      <c r="F73" s="538"/>
      <c r="G73" s="572"/>
      <c r="H73" s="71" t="s">
        <v>55</v>
      </c>
      <c r="I73" s="154">
        <v>25</v>
      </c>
      <c r="J73" s="538"/>
      <c r="K73" s="538"/>
      <c r="L73" s="538"/>
      <c r="M73" s="572"/>
      <c r="N73" s="572"/>
      <c r="O73" s="572"/>
      <c r="P73" s="572"/>
      <c r="Q73" s="538"/>
      <c r="R73" s="538"/>
    </row>
    <row r="74" spans="1:18" s="15" customFormat="1" ht="33" customHeight="1">
      <c r="A74" s="539">
        <v>37</v>
      </c>
      <c r="B74" s="536" t="s">
        <v>135</v>
      </c>
      <c r="C74" s="536">
        <v>5</v>
      </c>
      <c r="D74" s="536">
        <v>10</v>
      </c>
      <c r="E74" s="536" t="s">
        <v>502</v>
      </c>
      <c r="F74" s="536" t="s">
        <v>418</v>
      </c>
      <c r="G74" s="571" t="s">
        <v>503</v>
      </c>
      <c r="H74" s="71" t="s">
        <v>504</v>
      </c>
      <c r="I74" s="145">
        <v>1</v>
      </c>
      <c r="J74" s="536" t="s">
        <v>505</v>
      </c>
      <c r="K74" s="536" t="s">
        <v>31</v>
      </c>
      <c r="L74" s="536" t="s">
        <v>51</v>
      </c>
      <c r="M74" s="571">
        <v>33765</v>
      </c>
      <c r="N74" s="571"/>
      <c r="O74" s="571">
        <v>33765</v>
      </c>
      <c r="P74" s="571"/>
      <c r="Q74" s="536" t="s">
        <v>506</v>
      </c>
      <c r="R74" s="539" t="s">
        <v>507</v>
      </c>
    </row>
    <row r="75" spans="1:18" s="15" customFormat="1" ht="25.5" customHeight="1">
      <c r="A75" s="539"/>
      <c r="B75" s="538"/>
      <c r="C75" s="538"/>
      <c r="D75" s="538"/>
      <c r="E75" s="538"/>
      <c r="F75" s="538"/>
      <c r="G75" s="572"/>
      <c r="H75" s="71" t="s">
        <v>55</v>
      </c>
      <c r="I75" s="145">
        <v>2000</v>
      </c>
      <c r="J75" s="538"/>
      <c r="K75" s="538"/>
      <c r="L75" s="538"/>
      <c r="M75" s="572"/>
      <c r="N75" s="572"/>
      <c r="O75" s="572"/>
      <c r="P75" s="572"/>
      <c r="Q75" s="538"/>
      <c r="R75" s="539"/>
    </row>
    <row r="76" spans="1:18" s="332" customFormat="1" ht="174" customHeight="1">
      <c r="A76" s="343">
        <v>38</v>
      </c>
      <c r="B76" s="343" t="s">
        <v>508</v>
      </c>
      <c r="C76" s="343">
        <v>1</v>
      </c>
      <c r="D76" s="343">
        <v>3</v>
      </c>
      <c r="E76" s="343" t="s">
        <v>509</v>
      </c>
      <c r="F76" s="343" t="s">
        <v>510</v>
      </c>
      <c r="G76" s="221" t="s">
        <v>511</v>
      </c>
      <c r="H76" s="343" t="s">
        <v>324</v>
      </c>
      <c r="I76" s="343">
        <v>1</v>
      </c>
      <c r="J76" s="221" t="s">
        <v>512</v>
      </c>
      <c r="K76" s="343" t="s">
        <v>215</v>
      </c>
      <c r="L76" s="343" t="s">
        <v>30</v>
      </c>
      <c r="M76" s="343" t="s">
        <v>215</v>
      </c>
      <c r="N76" s="202">
        <v>63000</v>
      </c>
      <c r="O76" s="343" t="s">
        <v>215</v>
      </c>
      <c r="P76" s="202">
        <f>N76</f>
        <v>63000</v>
      </c>
      <c r="Q76" s="343" t="s">
        <v>513</v>
      </c>
      <c r="R76" s="221" t="s">
        <v>514</v>
      </c>
    </row>
    <row r="77" spans="1:18" s="15" customFormat="1" ht="243.75" customHeight="1">
      <c r="A77" s="73">
        <v>39</v>
      </c>
      <c r="B77" s="71" t="s">
        <v>42</v>
      </c>
      <c r="C77" s="71">
        <v>1</v>
      </c>
      <c r="D77" s="71">
        <v>6</v>
      </c>
      <c r="E77" s="71" t="s">
        <v>515</v>
      </c>
      <c r="F77" s="71" t="s">
        <v>516</v>
      </c>
      <c r="G77" s="71" t="s">
        <v>517</v>
      </c>
      <c r="H77" s="71" t="s">
        <v>518</v>
      </c>
      <c r="I77" s="71" t="s">
        <v>519</v>
      </c>
      <c r="J77" s="56" t="s">
        <v>520</v>
      </c>
      <c r="K77" s="71" t="s">
        <v>215</v>
      </c>
      <c r="L77" s="71" t="s">
        <v>36</v>
      </c>
      <c r="M77" s="71" t="s">
        <v>215</v>
      </c>
      <c r="N77" s="155">
        <v>22980</v>
      </c>
      <c r="O77" s="71" t="s">
        <v>215</v>
      </c>
      <c r="P77" s="155">
        <v>22980</v>
      </c>
      <c r="Q77" s="71" t="s">
        <v>513</v>
      </c>
      <c r="R77" s="56" t="s">
        <v>514</v>
      </c>
    </row>
    <row r="78" spans="1:18" s="15" customFormat="1" ht="188.25" customHeight="1">
      <c r="A78" s="68">
        <v>40</v>
      </c>
      <c r="B78" s="71" t="s">
        <v>42</v>
      </c>
      <c r="C78" s="71">
        <v>1</v>
      </c>
      <c r="D78" s="71">
        <v>6</v>
      </c>
      <c r="E78" s="71" t="s">
        <v>521</v>
      </c>
      <c r="F78" s="71" t="s">
        <v>522</v>
      </c>
      <c r="G78" s="71" t="s">
        <v>523</v>
      </c>
      <c r="H78" s="71" t="s">
        <v>524</v>
      </c>
      <c r="I78" s="71" t="s">
        <v>525</v>
      </c>
      <c r="J78" s="56" t="s">
        <v>526</v>
      </c>
      <c r="K78" s="71" t="s">
        <v>215</v>
      </c>
      <c r="L78" s="71" t="s">
        <v>527</v>
      </c>
      <c r="M78" s="71" t="s">
        <v>215</v>
      </c>
      <c r="N78" s="82">
        <v>30200</v>
      </c>
      <c r="O78" s="71" t="s">
        <v>215</v>
      </c>
      <c r="P78" s="82">
        <v>30200</v>
      </c>
      <c r="Q78" s="71" t="s">
        <v>513</v>
      </c>
      <c r="R78" s="56" t="s">
        <v>514</v>
      </c>
    </row>
    <row r="79" spans="1:18" s="15" customFormat="1" ht="119.25" customHeight="1">
      <c r="A79" s="71">
        <v>41</v>
      </c>
      <c r="B79" s="71" t="s">
        <v>96</v>
      </c>
      <c r="C79" s="71">
        <v>3</v>
      </c>
      <c r="D79" s="71">
        <v>10</v>
      </c>
      <c r="E79" s="71" t="s">
        <v>528</v>
      </c>
      <c r="F79" s="71" t="s">
        <v>529</v>
      </c>
      <c r="G79" s="71" t="s">
        <v>530</v>
      </c>
      <c r="H79" s="71" t="s">
        <v>531</v>
      </c>
      <c r="I79" s="71">
        <v>1000</v>
      </c>
      <c r="J79" s="71" t="s">
        <v>532</v>
      </c>
      <c r="K79" s="71" t="s">
        <v>215</v>
      </c>
      <c r="L79" s="71" t="s">
        <v>34</v>
      </c>
      <c r="M79" s="71" t="s">
        <v>215</v>
      </c>
      <c r="N79" s="82">
        <v>15000</v>
      </c>
      <c r="O79" s="71" t="s">
        <v>215</v>
      </c>
      <c r="P79" s="82">
        <v>15000</v>
      </c>
      <c r="Q79" s="71" t="s">
        <v>513</v>
      </c>
      <c r="R79" s="56" t="s">
        <v>514</v>
      </c>
    </row>
    <row r="80" spans="1:18" s="15" customFormat="1" ht="194.25" customHeight="1">
      <c r="A80" s="71">
        <v>42</v>
      </c>
      <c r="B80" s="71" t="s">
        <v>533</v>
      </c>
      <c r="C80" s="71">
        <v>1</v>
      </c>
      <c r="D80" s="71">
        <v>9</v>
      </c>
      <c r="E80" s="23" t="s">
        <v>534</v>
      </c>
      <c r="F80" s="110" t="s">
        <v>535</v>
      </c>
      <c r="G80" s="71" t="s">
        <v>310</v>
      </c>
      <c r="H80" s="71" t="s">
        <v>536</v>
      </c>
      <c r="I80" s="71">
        <v>25</v>
      </c>
      <c r="J80" s="23" t="s">
        <v>537</v>
      </c>
      <c r="K80" s="71" t="s">
        <v>215</v>
      </c>
      <c r="L80" s="71" t="s">
        <v>39</v>
      </c>
      <c r="M80" s="71" t="s">
        <v>215</v>
      </c>
      <c r="N80" s="82">
        <v>47000</v>
      </c>
      <c r="O80" s="71" t="s">
        <v>215</v>
      </c>
      <c r="P80" s="82">
        <f>N80</f>
        <v>47000</v>
      </c>
      <c r="Q80" s="56" t="s">
        <v>513</v>
      </c>
      <c r="R80" s="56" t="s">
        <v>514</v>
      </c>
    </row>
    <row r="81" spans="1:18" s="15" customFormat="1" ht="189.75" customHeight="1">
      <c r="A81" s="71">
        <v>43</v>
      </c>
      <c r="B81" s="71" t="s">
        <v>135</v>
      </c>
      <c r="C81" s="71">
        <v>3</v>
      </c>
      <c r="D81" s="71">
        <v>10</v>
      </c>
      <c r="E81" s="71" t="s">
        <v>538</v>
      </c>
      <c r="F81" s="71" t="s">
        <v>539</v>
      </c>
      <c r="G81" s="71" t="s">
        <v>540</v>
      </c>
      <c r="H81" s="71" t="s">
        <v>541</v>
      </c>
      <c r="I81" s="71" t="s">
        <v>542</v>
      </c>
      <c r="J81" s="71" t="s">
        <v>543</v>
      </c>
      <c r="K81" s="71" t="s">
        <v>215</v>
      </c>
      <c r="L81" s="71" t="s">
        <v>34</v>
      </c>
      <c r="M81" s="71" t="s">
        <v>215</v>
      </c>
      <c r="N81" s="82">
        <v>17000</v>
      </c>
      <c r="O81" s="71" t="s">
        <v>215</v>
      </c>
      <c r="P81" s="82">
        <v>17000</v>
      </c>
      <c r="Q81" s="71" t="s">
        <v>513</v>
      </c>
      <c r="R81" s="56" t="s">
        <v>514</v>
      </c>
    </row>
    <row r="82" spans="1:18" s="332" customFormat="1" ht="198.75" customHeight="1">
      <c r="A82" s="343">
        <v>44</v>
      </c>
      <c r="B82" s="343" t="s">
        <v>96</v>
      </c>
      <c r="C82" s="343">
        <v>4.5</v>
      </c>
      <c r="D82" s="343">
        <v>11</v>
      </c>
      <c r="E82" s="343" t="s">
        <v>544</v>
      </c>
      <c r="F82" s="343" t="s">
        <v>545</v>
      </c>
      <c r="G82" s="343" t="s">
        <v>324</v>
      </c>
      <c r="H82" s="343" t="s">
        <v>552</v>
      </c>
      <c r="I82" s="343">
        <v>1</v>
      </c>
      <c r="J82" s="343" t="s">
        <v>546</v>
      </c>
      <c r="K82" s="343" t="s">
        <v>215</v>
      </c>
      <c r="L82" s="343" t="s">
        <v>30</v>
      </c>
      <c r="M82" s="343" t="s">
        <v>215</v>
      </c>
      <c r="N82" s="202">
        <v>5000</v>
      </c>
      <c r="O82" s="343" t="s">
        <v>215</v>
      </c>
      <c r="P82" s="202">
        <f>N82</f>
        <v>5000</v>
      </c>
      <c r="Q82" s="343" t="s">
        <v>513</v>
      </c>
      <c r="R82" s="221" t="s">
        <v>514</v>
      </c>
    </row>
    <row r="83" spans="1:18" s="332" customFormat="1" ht="161.25" customHeight="1">
      <c r="A83" s="343">
        <v>45</v>
      </c>
      <c r="B83" s="343" t="s">
        <v>41</v>
      </c>
      <c r="C83" s="343">
        <v>2</v>
      </c>
      <c r="D83" s="343">
        <v>12</v>
      </c>
      <c r="E83" s="221" t="s">
        <v>547</v>
      </c>
      <c r="F83" s="343" t="s">
        <v>548</v>
      </c>
      <c r="G83" s="343" t="s">
        <v>310</v>
      </c>
      <c r="H83" s="343" t="s">
        <v>531</v>
      </c>
      <c r="I83" s="343">
        <v>20</v>
      </c>
      <c r="J83" s="343" t="s">
        <v>549</v>
      </c>
      <c r="K83" s="343" t="s">
        <v>215</v>
      </c>
      <c r="L83" s="343" t="s">
        <v>30</v>
      </c>
      <c r="M83" s="343" t="s">
        <v>215</v>
      </c>
      <c r="N83" s="202">
        <v>45500</v>
      </c>
      <c r="O83" s="343" t="s">
        <v>215</v>
      </c>
      <c r="P83" s="202">
        <f>N83</f>
        <v>45500</v>
      </c>
      <c r="Q83" s="343" t="s">
        <v>513</v>
      </c>
      <c r="R83" s="221" t="s">
        <v>514</v>
      </c>
    </row>
    <row r="84" spans="1:18" s="137" customFormat="1" ht="60.75" customHeight="1">
      <c r="A84" s="71">
        <v>46</v>
      </c>
      <c r="B84" s="71" t="s">
        <v>508</v>
      </c>
      <c r="C84" s="71">
        <v>3</v>
      </c>
      <c r="D84" s="71">
        <v>13</v>
      </c>
      <c r="E84" s="71" t="s">
        <v>550</v>
      </c>
      <c r="F84" s="71" t="s">
        <v>551</v>
      </c>
      <c r="G84" s="71" t="s">
        <v>469</v>
      </c>
      <c r="H84" s="71" t="s">
        <v>552</v>
      </c>
      <c r="I84" s="71">
        <v>5</v>
      </c>
      <c r="J84" s="71" t="s">
        <v>553</v>
      </c>
      <c r="K84" s="71" t="s">
        <v>215</v>
      </c>
      <c r="L84" s="71" t="s">
        <v>30</v>
      </c>
      <c r="M84" s="71" t="s">
        <v>215</v>
      </c>
      <c r="N84" s="82">
        <v>42500</v>
      </c>
      <c r="O84" s="71" t="s">
        <v>215</v>
      </c>
      <c r="P84" s="82">
        <f>N84</f>
        <v>42500</v>
      </c>
      <c r="Q84" s="71" t="s">
        <v>513</v>
      </c>
      <c r="R84" s="56" t="s">
        <v>514</v>
      </c>
    </row>
    <row r="85" spans="1:18" s="137" customFormat="1" ht="60">
      <c r="A85" s="71">
        <v>47</v>
      </c>
      <c r="B85" s="71" t="s">
        <v>42</v>
      </c>
      <c r="C85" s="71">
        <v>5</v>
      </c>
      <c r="D85" s="71">
        <v>4</v>
      </c>
      <c r="E85" s="71" t="s">
        <v>554</v>
      </c>
      <c r="F85" s="71" t="s">
        <v>555</v>
      </c>
      <c r="G85" s="71" t="s">
        <v>556</v>
      </c>
      <c r="H85" s="71" t="s">
        <v>557</v>
      </c>
      <c r="I85" s="71" t="s">
        <v>558</v>
      </c>
      <c r="J85" s="71" t="s">
        <v>559</v>
      </c>
      <c r="K85" s="71"/>
      <c r="L85" s="71" t="s">
        <v>37</v>
      </c>
      <c r="M85" s="22"/>
      <c r="N85" s="75">
        <v>37772.160000000003</v>
      </c>
      <c r="O85" s="22"/>
      <c r="P85" s="75">
        <v>37772.160000000003</v>
      </c>
      <c r="Q85" s="71" t="s">
        <v>560</v>
      </c>
      <c r="R85" s="71" t="s">
        <v>561</v>
      </c>
    </row>
    <row r="86" spans="1:18" s="137" customFormat="1" ht="90">
      <c r="A86" s="71">
        <v>48</v>
      </c>
      <c r="B86" s="71" t="s">
        <v>40</v>
      </c>
      <c r="C86" s="71">
        <v>1</v>
      </c>
      <c r="D86" s="71">
        <v>6</v>
      </c>
      <c r="E86" s="71" t="s">
        <v>562</v>
      </c>
      <c r="F86" s="71" t="s">
        <v>563</v>
      </c>
      <c r="G86" s="71" t="s">
        <v>564</v>
      </c>
      <c r="H86" s="71" t="s">
        <v>565</v>
      </c>
      <c r="I86" s="71" t="s">
        <v>566</v>
      </c>
      <c r="J86" s="71" t="s">
        <v>567</v>
      </c>
      <c r="K86" s="71"/>
      <c r="L86" s="71" t="s">
        <v>30</v>
      </c>
      <c r="M86" s="71"/>
      <c r="N86" s="75">
        <v>89271.39</v>
      </c>
      <c r="O86" s="22"/>
      <c r="P86" s="75">
        <v>75163.039999999994</v>
      </c>
      <c r="Q86" s="71" t="s">
        <v>57</v>
      </c>
      <c r="R86" s="71" t="s">
        <v>568</v>
      </c>
    </row>
    <row r="87" spans="1:18" s="137" customFormat="1" ht="60">
      <c r="A87" s="71">
        <v>49</v>
      </c>
      <c r="B87" s="71" t="s">
        <v>40</v>
      </c>
      <c r="C87" s="71">
        <v>1</v>
      </c>
      <c r="D87" s="71">
        <v>6</v>
      </c>
      <c r="E87" s="71" t="s">
        <v>569</v>
      </c>
      <c r="F87" s="71" t="s">
        <v>570</v>
      </c>
      <c r="G87" s="71" t="s">
        <v>56</v>
      </c>
      <c r="H87" s="71" t="s">
        <v>571</v>
      </c>
      <c r="I87" s="71" t="s">
        <v>572</v>
      </c>
      <c r="J87" s="71" t="s">
        <v>573</v>
      </c>
      <c r="K87" s="23"/>
      <c r="L87" s="71" t="s">
        <v>30</v>
      </c>
      <c r="M87" s="23"/>
      <c r="N87" s="75">
        <v>25190</v>
      </c>
      <c r="O87" s="24"/>
      <c r="P87" s="75">
        <v>21600</v>
      </c>
      <c r="Q87" s="71" t="s">
        <v>490</v>
      </c>
      <c r="R87" s="71" t="s">
        <v>574</v>
      </c>
    </row>
    <row r="88" spans="1:18" s="137" customFormat="1" ht="75">
      <c r="A88" s="71">
        <v>50</v>
      </c>
      <c r="B88" s="71" t="s">
        <v>41</v>
      </c>
      <c r="C88" s="71">
        <v>1</v>
      </c>
      <c r="D88" s="71">
        <v>9</v>
      </c>
      <c r="E88" s="71" t="s">
        <v>575</v>
      </c>
      <c r="F88" s="71" t="s">
        <v>576</v>
      </c>
      <c r="G88" s="71" t="s">
        <v>212</v>
      </c>
      <c r="H88" s="71" t="s">
        <v>571</v>
      </c>
      <c r="I88" s="71" t="s">
        <v>577</v>
      </c>
      <c r="J88" s="71" t="s">
        <v>395</v>
      </c>
      <c r="K88" s="23"/>
      <c r="L88" s="71" t="s">
        <v>30</v>
      </c>
      <c r="M88" s="23"/>
      <c r="N88" s="75">
        <v>42623.399999999994</v>
      </c>
      <c r="O88" s="24"/>
      <c r="P88" s="75">
        <v>38611.56</v>
      </c>
      <c r="Q88" s="71" t="s">
        <v>578</v>
      </c>
      <c r="R88" s="71" t="s">
        <v>579</v>
      </c>
    </row>
    <row r="89" spans="1:18" s="332" customFormat="1" ht="60">
      <c r="A89" s="343">
        <v>51</v>
      </c>
      <c r="B89" s="343" t="s">
        <v>135</v>
      </c>
      <c r="C89" s="343">
        <v>2.2999999999999998</v>
      </c>
      <c r="D89" s="343">
        <v>10</v>
      </c>
      <c r="E89" s="343" t="s">
        <v>580</v>
      </c>
      <c r="F89" s="343" t="s">
        <v>581</v>
      </c>
      <c r="G89" s="343" t="s">
        <v>582</v>
      </c>
      <c r="H89" s="343" t="s">
        <v>552</v>
      </c>
      <c r="I89" s="343">
        <v>4</v>
      </c>
      <c r="J89" s="343" t="s">
        <v>583</v>
      </c>
      <c r="K89" s="363"/>
      <c r="L89" s="343" t="s">
        <v>30</v>
      </c>
      <c r="M89" s="363"/>
      <c r="N89" s="345">
        <v>31508.55</v>
      </c>
      <c r="O89" s="24"/>
      <c r="P89" s="345">
        <v>28148.55</v>
      </c>
      <c r="Q89" s="343" t="s">
        <v>584</v>
      </c>
      <c r="R89" s="343" t="s">
        <v>585</v>
      </c>
    </row>
    <row r="90" spans="1:18" s="137" customFormat="1" ht="60">
      <c r="A90" s="71">
        <v>52</v>
      </c>
      <c r="B90" s="71" t="s">
        <v>96</v>
      </c>
      <c r="C90" s="71">
        <v>5</v>
      </c>
      <c r="D90" s="71">
        <v>11</v>
      </c>
      <c r="E90" s="71" t="s">
        <v>586</v>
      </c>
      <c r="F90" s="71" t="s">
        <v>587</v>
      </c>
      <c r="G90" s="71" t="s">
        <v>588</v>
      </c>
      <c r="H90" s="71" t="s">
        <v>589</v>
      </c>
      <c r="I90" s="25" t="s">
        <v>590</v>
      </c>
      <c r="J90" s="71" t="s">
        <v>591</v>
      </c>
      <c r="K90" s="23"/>
      <c r="L90" s="71" t="s">
        <v>30</v>
      </c>
      <c r="M90" s="23"/>
      <c r="N90" s="75">
        <v>52690.87</v>
      </c>
      <c r="O90" s="24"/>
      <c r="P90" s="75">
        <v>41630.870000000003</v>
      </c>
      <c r="Q90" s="71" t="s">
        <v>422</v>
      </c>
      <c r="R90" s="71" t="s">
        <v>423</v>
      </c>
    </row>
    <row r="91" spans="1:18" s="137" customFormat="1" ht="75">
      <c r="A91" s="71">
        <v>53</v>
      </c>
      <c r="B91" s="71" t="s">
        <v>96</v>
      </c>
      <c r="C91" s="71">
        <v>5</v>
      </c>
      <c r="D91" s="71">
        <v>11</v>
      </c>
      <c r="E91" s="71" t="s">
        <v>592</v>
      </c>
      <c r="F91" s="71" t="s">
        <v>593</v>
      </c>
      <c r="G91" s="71" t="s">
        <v>212</v>
      </c>
      <c r="H91" s="71" t="s">
        <v>589</v>
      </c>
      <c r="I91" s="71" t="s">
        <v>594</v>
      </c>
      <c r="J91" s="71" t="s">
        <v>595</v>
      </c>
      <c r="K91" s="23"/>
      <c r="L91" s="71" t="s">
        <v>30</v>
      </c>
      <c r="M91" s="23"/>
      <c r="N91" s="75">
        <v>42286.509999999995</v>
      </c>
      <c r="O91" s="24"/>
      <c r="P91" s="75">
        <v>38274.67</v>
      </c>
      <c r="Q91" s="71" t="s">
        <v>578</v>
      </c>
      <c r="R91" s="71" t="s">
        <v>579</v>
      </c>
    </row>
    <row r="92" spans="1:18" s="137" customFormat="1" ht="60">
      <c r="A92" s="71">
        <v>54</v>
      </c>
      <c r="B92" s="71" t="s">
        <v>96</v>
      </c>
      <c r="C92" s="71">
        <v>2</v>
      </c>
      <c r="D92" s="71">
        <v>12</v>
      </c>
      <c r="E92" s="71" t="s">
        <v>596</v>
      </c>
      <c r="F92" s="71" t="s">
        <v>597</v>
      </c>
      <c r="G92" s="71" t="s">
        <v>598</v>
      </c>
      <c r="H92" s="71" t="s">
        <v>552</v>
      </c>
      <c r="I92" s="71">
        <v>1</v>
      </c>
      <c r="J92" s="71" t="s">
        <v>599</v>
      </c>
      <c r="K92" s="23"/>
      <c r="L92" s="71" t="s">
        <v>30</v>
      </c>
      <c r="M92" s="23"/>
      <c r="N92" s="75">
        <v>20839.93</v>
      </c>
      <c r="O92" s="24"/>
      <c r="P92" s="75">
        <v>20839.93</v>
      </c>
      <c r="Q92" s="71" t="s">
        <v>484</v>
      </c>
      <c r="R92" s="71" t="s">
        <v>600</v>
      </c>
    </row>
    <row r="93" spans="1:18" s="137" customFormat="1" ht="75">
      <c r="A93" s="71">
        <v>55</v>
      </c>
      <c r="B93" s="71" t="s">
        <v>42</v>
      </c>
      <c r="C93" s="71">
        <v>1</v>
      </c>
      <c r="D93" s="71">
        <v>13</v>
      </c>
      <c r="E93" s="71" t="s">
        <v>601</v>
      </c>
      <c r="F93" s="71" t="s">
        <v>602</v>
      </c>
      <c r="G93" s="71" t="s">
        <v>603</v>
      </c>
      <c r="H93" s="71" t="s">
        <v>552</v>
      </c>
      <c r="I93" s="71" t="s">
        <v>604</v>
      </c>
      <c r="J93" s="71" t="s">
        <v>605</v>
      </c>
      <c r="K93" s="23"/>
      <c r="L93" s="71" t="s">
        <v>37</v>
      </c>
      <c r="M93" s="23"/>
      <c r="N93" s="75">
        <v>11879</v>
      </c>
      <c r="O93" s="24"/>
      <c r="P93" s="75">
        <v>8864</v>
      </c>
      <c r="Q93" s="71" t="s">
        <v>606</v>
      </c>
      <c r="R93" s="71" t="s">
        <v>607</v>
      </c>
    </row>
    <row r="94" spans="1:18" s="137" customFormat="1">
      <c r="A94" s="142"/>
      <c r="B94" s="142"/>
      <c r="C94" s="142"/>
      <c r="D94" s="142"/>
      <c r="E94" s="142"/>
      <c r="F94" s="142"/>
      <c r="G94" s="142"/>
      <c r="H94" s="142"/>
      <c r="I94" s="143"/>
      <c r="J94" s="142"/>
      <c r="K94" s="142"/>
      <c r="L94" s="142"/>
      <c r="M94" s="144"/>
      <c r="N94" s="144"/>
      <c r="O94" s="144"/>
      <c r="P94" s="144"/>
      <c r="Q94" s="142"/>
      <c r="R94" s="142"/>
    </row>
    <row r="95" spans="1:18" s="137" customFormat="1">
      <c r="A95" s="142"/>
      <c r="B95" s="142"/>
      <c r="C95" s="142"/>
      <c r="D95" s="142"/>
      <c r="E95" s="142"/>
      <c r="F95" s="142"/>
      <c r="G95" s="142"/>
      <c r="H95" s="142"/>
      <c r="I95" s="143"/>
      <c r="J95" s="142"/>
      <c r="K95" s="143"/>
      <c r="L95" s="143"/>
      <c r="M95" s="527" t="s">
        <v>45</v>
      </c>
      <c r="N95" s="528"/>
      <c r="O95" s="528" t="s">
        <v>46</v>
      </c>
      <c r="P95" s="529"/>
      <c r="Q95" s="142"/>
      <c r="R95" s="142"/>
    </row>
    <row r="96" spans="1:18" s="137" customFormat="1">
      <c r="A96" s="142"/>
      <c r="B96" s="142"/>
      <c r="C96" s="142"/>
      <c r="D96" s="142"/>
      <c r="E96" s="142"/>
      <c r="F96" s="142"/>
      <c r="G96" s="142"/>
      <c r="H96" s="142"/>
      <c r="I96" s="143"/>
      <c r="J96" s="142"/>
      <c r="K96" s="143"/>
      <c r="L96" s="143"/>
      <c r="M96" s="138" t="s">
        <v>5524</v>
      </c>
      <c r="N96" s="138" t="s">
        <v>5523</v>
      </c>
      <c r="O96" s="138" t="s">
        <v>5524</v>
      </c>
      <c r="P96" s="138" t="s">
        <v>5523</v>
      </c>
      <c r="Q96" s="142"/>
      <c r="R96" s="142"/>
    </row>
    <row r="97" spans="1:18" s="137" customFormat="1">
      <c r="A97" s="142"/>
      <c r="B97" s="142"/>
      <c r="C97" s="142"/>
      <c r="D97" s="142"/>
      <c r="E97" s="142"/>
      <c r="F97" s="142"/>
      <c r="G97" s="142"/>
      <c r="H97" s="142"/>
      <c r="I97" s="143"/>
      <c r="J97" s="142"/>
      <c r="K97" s="143"/>
      <c r="L97" s="143"/>
      <c r="M97" s="235">
        <v>19</v>
      </c>
      <c r="N97" s="141">
        <v>862910</v>
      </c>
      <c r="O97" s="140">
        <v>36</v>
      </c>
      <c r="P97" s="141">
        <v>984042.88</v>
      </c>
      <c r="Q97" s="142"/>
      <c r="R97" s="142"/>
    </row>
    <row r="98" spans="1:18" s="137" customFormat="1">
      <c r="A98" s="142"/>
      <c r="B98" s="142"/>
      <c r="C98" s="142"/>
      <c r="D98" s="142"/>
      <c r="E98" s="142"/>
      <c r="F98" s="142"/>
      <c r="G98" s="142"/>
      <c r="H98" s="142"/>
      <c r="I98" s="143"/>
      <c r="J98" s="142"/>
      <c r="K98" s="142"/>
      <c r="L98" s="142"/>
      <c r="M98" s="144"/>
      <c r="N98" s="144"/>
      <c r="O98" s="144"/>
      <c r="P98" s="144"/>
      <c r="Q98" s="142"/>
      <c r="R98" s="142"/>
    </row>
    <row r="99" spans="1:18" s="137" customFormat="1">
      <c r="A99" s="142"/>
      <c r="B99" s="142"/>
      <c r="C99" s="142"/>
      <c r="D99" s="142"/>
      <c r="E99" s="142"/>
      <c r="F99" s="142"/>
      <c r="G99" s="142"/>
      <c r="H99" s="142"/>
      <c r="I99" s="143"/>
      <c r="J99" s="142"/>
      <c r="K99" s="142"/>
      <c r="L99" s="142"/>
      <c r="M99" s="144"/>
      <c r="N99" s="144"/>
      <c r="O99" s="144"/>
      <c r="P99" s="144"/>
      <c r="Q99" s="142"/>
      <c r="R99" s="142"/>
    </row>
    <row r="100" spans="1:18" s="137" customFormat="1">
      <c r="A100" s="142"/>
      <c r="B100" s="142"/>
      <c r="C100" s="142"/>
      <c r="D100" s="142"/>
      <c r="E100" s="142"/>
      <c r="F100" s="142"/>
      <c r="G100" s="142"/>
      <c r="H100" s="142"/>
      <c r="I100" s="143"/>
      <c r="J100" s="142"/>
      <c r="K100" s="142"/>
      <c r="L100" s="142"/>
      <c r="M100" s="144"/>
      <c r="N100" s="144"/>
      <c r="O100" s="144"/>
      <c r="P100" s="144"/>
      <c r="Q100" s="142"/>
      <c r="R100" s="142"/>
    </row>
    <row r="101" spans="1:18" s="137" customFormat="1">
      <c r="A101" s="142"/>
      <c r="B101" s="142"/>
      <c r="C101" s="142"/>
      <c r="D101" s="142"/>
      <c r="E101" s="142"/>
      <c r="F101" s="142"/>
      <c r="G101" s="142"/>
      <c r="H101" s="142"/>
      <c r="I101" s="143"/>
      <c r="J101" s="142"/>
      <c r="K101" s="142"/>
      <c r="L101" s="142"/>
      <c r="M101" s="144"/>
      <c r="N101" s="144"/>
      <c r="O101" s="144"/>
      <c r="P101" s="144"/>
      <c r="Q101" s="142"/>
      <c r="R101" s="142"/>
    </row>
    <row r="102" spans="1:18" s="137" customFormat="1">
      <c r="A102" s="142"/>
      <c r="B102" s="142"/>
      <c r="C102" s="142"/>
      <c r="D102" s="142"/>
      <c r="E102" s="142"/>
      <c r="F102" s="142"/>
      <c r="G102" s="142"/>
      <c r="H102" s="142"/>
      <c r="I102" s="143"/>
      <c r="J102" s="142"/>
      <c r="K102" s="142"/>
      <c r="L102" s="142"/>
      <c r="M102" s="144"/>
      <c r="N102" s="144"/>
      <c r="O102" s="144"/>
      <c r="P102" s="144"/>
      <c r="Q102" s="142"/>
      <c r="R102" s="142"/>
    </row>
    <row r="103" spans="1:18" s="137" customFormat="1">
      <c r="I103" s="152"/>
      <c r="M103" s="153"/>
      <c r="N103" s="153"/>
      <c r="O103" s="153"/>
      <c r="P103" s="153"/>
    </row>
    <row r="104" spans="1:18" s="137" customFormat="1">
      <c r="I104" s="152"/>
      <c r="M104" s="153"/>
      <c r="N104" s="153"/>
      <c r="O104" s="153"/>
      <c r="P104" s="153"/>
    </row>
    <row r="105" spans="1:18" s="29" customFormat="1">
      <c r="I105" s="30"/>
      <c r="M105" s="31"/>
      <c r="N105" s="31"/>
      <c r="O105" s="31"/>
      <c r="P105" s="31"/>
    </row>
    <row r="106" spans="1:18" s="29" customFormat="1">
      <c r="I106" s="30"/>
      <c r="M106" s="31"/>
      <c r="N106" s="31"/>
      <c r="O106" s="31"/>
      <c r="P106" s="31"/>
    </row>
    <row r="107" spans="1:18" s="29" customFormat="1">
      <c r="I107" s="30"/>
      <c r="M107" s="31"/>
      <c r="N107" s="31"/>
      <c r="O107" s="31"/>
      <c r="P107" s="31"/>
    </row>
    <row r="108" spans="1:18" s="29" customFormat="1">
      <c r="I108" s="30"/>
      <c r="M108" s="31"/>
      <c r="N108" s="31"/>
      <c r="O108" s="31"/>
      <c r="P108" s="31"/>
    </row>
    <row r="109" spans="1:18" s="29" customFormat="1"/>
  </sheetData>
  <mergeCells count="350">
    <mergeCell ref="F43:F44"/>
    <mergeCell ref="G43:G44"/>
    <mergeCell ref="J43:J44"/>
    <mergeCell ref="K43:K44"/>
    <mergeCell ref="B4:B5"/>
    <mergeCell ref="C4:C5"/>
    <mergeCell ref="D4:D5"/>
    <mergeCell ref="E4:E5"/>
    <mergeCell ref="D9:D10"/>
    <mergeCell ref="E9:E10"/>
    <mergeCell ref="F7:F8"/>
    <mergeCell ref="G7:G8"/>
    <mergeCell ref="J7:J8"/>
    <mergeCell ref="K7:K8"/>
    <mergeCell ref="C30:C31"/>
    <mergeCell ref="D30:D31"/>
    <mergeCell ref="E30:E31"/>
    <mergeCell ref="F21:F23"/>
    <mergeCell ref="D24:D25"/>
    <mergeCell ref="E24:E25"/>
    <mergeCell ref="C26:C27"/>
    <mergeCell ref="D26:D27"/>
    <mergeCell ref="E26:E27"/>
    <mergeCell ref="J26:J27"/>
    <mergeCell ref="L7:L8"/>
    <mergeCell ref="F4:F5"/>
    <mergeCell ref="G4:G5"/>
    <mergeCell ref="A21:A23"/>
    <mergeCell ref="B21:B23"/>
    <mergeCell ref="C21:C23"/>
    <mergeCell ref="D21:D23"/>
    <mergeCell ref="E21:E23"/>
    <mergeCell ref="M95:N95"/>
    <mergeCell ref="A45:A47"/>
    <mergeCell ref="B45:B47"/>
    <mergeCell ref="C45:C47"/>
    <mergeCell ref="D45:D47"/>
    <mergeCell ref="A12:A14"/>
    <mergeCell ref="B12:B14"/>
    <mergeCell ref="C12:C14"/>
    <mergeCell ref="D12:D14"/>
    <mergeCell ref="E12:E14"/>
    <mergeCell ref="A24:A25"/>
    <mergeCell ref="B24:B25"/>
    <mergeCell ref="A48:A49"/>
    <mergeCell ref="B48:B49"/>
    <mergeCell ref="A30:A31"/>
    <mergeCell ref="B30:B31"/>
    <mergeCell ref="O95:P95"/>
    <mergeCell ref="H4:I4"/>
    <mergeCell ref="J4:J5"/>
    <mergeCell ref="K4:L4"/>
    <mergeCell ref="M4:N4"/>
    <mergeCell ref="O4:P4"/>
    <mergeCell ref="M9:M10"/>
    <mergeCell ref="N12:N14"/>
    <mergeCell ref="O12:O14"/>
    <mergeCell ref="P12:P14"/>
    <mergeCell ref="P7:P8"/>
    <mergeCell ref="P43:P44"/>
    <mergeCell ref="O21:O23"/>
    <mergeCell ref="P21:P23"/>
    <mergeCell ref="L26:L27"/>
    <mergeCell ref="M26:M27"/>
    <mergeCell ref="N26:N27"/>
    <mergeCell ref="J28:J29"/>
    <mergeCell ref="K28:K29"/>
    <mergeCell ref="L28:L29"/>
    <mergeCell ref="M28:M29"/>
    <mergeCell ref="N28:N29"/>
    <mergeCell ref="O28:O29"/>
    <mergeCell ref="P28:P29"/>
    <mergeCell ref="R43:R44"/>
    <mergeCell ref="Q7:Q8"/>
    <mergeCell ref="R7:R8"/>
    <mergeCell ref="A9:A10"/>
    <mergeCell ref="B9:B10"/>
    <mergeCell ref="C9:C10"/>
    <mergeCell ref="L9:L10"/>
    <mergeCell ref="A7:A8"/>
    <mergeCell ref="B7:B8"/>
    <mergeCell ref="C7:C8"/>
    <mergeCell ref="D7:D8"/>
    <mergeCell ref="E7:E8"/>
    <mergeCell ref="F9:F10"/>
    <mergeCell ref="G9:G10"/>
    <mergeCell ref="J9:J10"/>
    <mergeCell ref="K9:K10"/>
    <mergeCell ref="M7:M8"/>
    <mergeCell ref="N9:N10"/>
    <mergeCell ref="O9:O10"/>
    <mergeCell ref="P9:P10"/>
    <mergeCell ref="Q9:Q10"/>
    <mergeCell ref="R9:R10"/>
    <mergeCell ref="N7:N8"/>
    <mergeCell ref="O7:O8"/>
    <mergeCell ref="K26:K27"/>
    <mergeCell ref="Q43:Q44"/>
    <mergeCell ref="M45:M47"/>
    <mergeCell ref="Q12:Q14"/>
    <mergeCell ref="R12:R14"/>
    <mergeCell ref="F12:F14"/>
    <mergeCell ref="G12:G14"/>
    <mergeCell ref="J12:J14"/>
    <mergeCell ref="K12:K14"/>
    <mergeCell ref="L12:L14"/>
    <mergeCell ref="M12:M14"/>
    <mergeCell ref="N30:N31"/>
    <mergeCell ref="O30:O31"/>
    <mergeCell ref="P30:P31"/>
    <mergeCell ref="Q30:Q31"/>
    <mergeCell ref="R30:R31"/>
    <mergeCell ref="F30:F31"/>
    <mergeCell ref="G30:G31"/>
    <mergeCell ref="J30:J31"/>
    <mergeCell ref="K30:K31"/>
    <mergeCell ref="L30:L31"/>
    <mergeCell ref="M30:M31"/>
    <mergeCell ref="N43:N44"/>
    <mergeCell ref="M24:M25"/>
    <mergeCell ref="M21:M23"/>
    <mergeCell ref="Q21:Q23"/>
    <mergeCell ref="R21:R23"/>
    <mergeCell ref="N24:N25"/>
    <mergeCell ref="O24:O25"/>
    <mergeCell ref="P24:P25"/>
    <mergeCell ref="Q24:Q25"/>
    <mergeCell ref="R24:R25"/>
    <mergeCell ref="N21:N23"/>
    <mergeCell ref="G21:G23"/>
    <mergeCell ref="J21:J23"/>
    <mergeCell ref="K21:K23"/>
    <mergeCell ref="L21:L23"/>
    <mergeCell ref="F24:F25"/>
    <mergeCell ref="G24:G25"/>
    <mergeCell ref="J24:J25"/>
    <mergeCell ref="K24:K25"/>
    <mergeCell ref="L24:L25"/>
    <mergeCell ref="A26:A27"/>
    <mergeCell ref="B26:B27"/>
    <mergeCell ref="C24:C25"/>
    <mergeCell ref="A28:A29"/>
    <mergeCell ref="B28:B29"/>
    <mergeCell ref="C28:C29"/>
    <mergeCell ref="D28:D29"/>
    <mergeCell ref="E28:E29"/>
    <mergeCell ref="G26:G27"/>
    <mergeCell ref="F28:F29"/>
    <mergeCell ref="G28:G29"/>
    <mergeCell ref="F26:F27"/>
    <mergeCell ref="Q28:Q29"/>
    <mergeCell ref="R28:R29"/>
    <mergeCell ref="Q26:Q27"/>
    <mergeCell ref="M33:M34"/>
    <mergeCell ref="N33:N34"/>
    <mergeCell ref="O33:O34"/>
    <mergeCell ref="P33:P34"/>
    <mergeCell ref="Q33:Q34"/>
    <mergeCell ref="R33:R34"/>
    <mergeCell ref="R26:R27"/>
    <mergeCell ref="O26:O27"/>
    <mergeCell ref="P26:P27"/>
    <mergeCell ref="L33:L34"/>
    <mergeCell ref="A33:A34"/>
    <mergeCell ref="B33:B34"/>
    <mergeCell ref="C33:C34"/>
    <mergeCell ref="D33:D34"/>
    <mergeCell ref="E33:E34"/>
    <mergeCell ref="F33:F34"/>
    <mergeCell ref="G33:G34"/>
    <mergeCell ref="J33:J34"/>
    <mergeCell ref="K33:K34"/>
    <mergeCell ref="N36:N38"/>
    <mergeCell ref="O36:O38"/>
    <mergeCell ref="P36:P38"/>
    <mergeCell ref="Q36:Q38"/>
    <mergeCell ref="R36:R38"/>
    <mergeCell ref="A36:A38"/>
    <mergeCell ref="B36:B38"/>
    <mergeCell ref="C36:C38"/>
    <mergeCell ref="D36:D38"/>
    <mergeCell ref="E36:E38"/>
    <mergeCell ref="F36:F38"/>
    <mergeCell ref="G36:G38"/>
    <mergeCell ref="J36:J38"/>
    <mergeCell ref="K36:K38"/>
    <mergeCell ref="L36:L38"/>
    <mergeCell ref="M36:M38"/>
    <mergeCell ref="O39:O41"/>
    <mergeCell ref="P39:P41"/>
    <mergeCell ref="Q39:Q41"/>
    <mergeCell ref="R39:R41"/>
    <mergeCell ref="A43:A44"/>
    <mergeCell ref="B43:B44"/>
    <mergeCell ref="C43:C44"/>
    <mergeCell ref="D43:D44"/>
    <mergeCell ref="E43:E44"/>
    <mergeCell ref="G39:G41"/>
    <mergeCell ref="J39:J41"/>
    <mergeCell ref="K39:K41"/>
    <mergeCell ref="L39:L41"/>
    <mergeCell ref="M39:M41"/>
    <mergeCell ref="N39:N41"/>
    <mergeCell ref="A39:A41"/>
    <mergeCell ref="B39:B41"/>
    <mergeCell ref="C39:C41"/>
    <mergeCell ref="D39:D41"/>
    <mergeCell ref="E39:E41"/>
    <mergeCell ref="F39:F41"/>
    <mergeCell ref="L43:L44"/>
    <mergeCell ref="M43:M44"/>
    <mergeCell ref="O43:O44"/>
    <mergeCell ref="C48:C49"/>
    <mergeCell ref="D48:D49"/>
    <mergeCell ref="E48:E49"/>
    <mergeCell ref="F48:F49"/>
    <mergeCell ref="G48:G49"/>
    <mergeCell ref="E45:E47"/>
    <mergeCell ref="F45:F47"/>
    <mergeCell ref="G45:G47"/>
    <mergeCell ref="M48:M49"/>
    <mergeCell ref="J48:J49"/>
    <mergeCell ref="K48:K49"/>
    <mergeCell ref="L48:L49"/>
    <mergeCell ref="J45:J47"/>
    <mergeCell ref="K45:K47"/>
    <mergeCell ref="L45:L47"/>
    <mergeCell ref="N48:N49"/>
    <mergeCell ref="O48:O49"/>
    <mergeCell ref="P48:P49"/>
    <mergeCell ref="Q48:Q49"/>
    <mergeCell ref="L50:L53"/>
    <mergeCell ref="M50:M53"/>
    <mergeCell ref="N50:N53"/>
    <mergeCell ref="R48:R49"/>
    <mergeCell ref="P45:P47"/>
    <mergeCell ref="Q45:Q47"/>
    <mergeCell ref="R45:R47"/>
    <mergeCell ref="O50:O53"/>
    <mergeCell ref="P50:P53"/>
    <mergeCell ref="Q50:Q53"/>
    <mergeCell ref="R50:R53"/>
    <mergeCell ref="N45:N47"/>
    <mergeCell ref="O45:O47"/>
    <mergeCell ref="A50:A53"/>
    <mergeCell ref="B50:B53"/>
    <mergeCell ref="C50:C53"/>
    <mergeCell ref="D50:D53"/>
    <mergeCell ref="E50:E53"/>
    <mergeCell ref="F50:F53"/>
    <mergeCell ref="O54:O57"/>
    <mergeCell ref="P54:P57"/>
    <mergeCell ref="Q54:Q57"/>
    <mergeCell ref="E54:E57"/>
    <mergeCell ref="F54:F57"/>
    <mergeCell ref="G50:G53"/>
    <mergeCell ref="J50:J53"/>
    <mergeCell ref="K50:K53"/>
    <mergeCell ref="R54:R57"/>
    <mergeCell ref="A58:A60"/>
    <mergeCell ref="B58:B60"/>
    <mergeCell ref="C58:C60"/>
    <mergeCell ref="D58:D60"/>
    <mergeCell ref="E58:E60"/>
    <mergeCell ref="F58:F60"/>
    <mergeCell ref="G54:G57"/>
    <mergeCell ref="J54:J57"/>
    <mergeCell ref="K54:K57"/>
    <mergeCell ref="L54:L57"/>
    <mergeCell ref="M54:M57"/>
    <mergeCell ref="N54:N57"/>
    <mergeCell ref="O58:O60"/>
    <mergeCell ref="P58:P60"/>
    <mergeCell ref="Q58:Q60"/>
    <mergeCell ref="R58:R60"/>
    <mergeCell ref="A54:A57"/>
    <mergeCell ref="B54:B57"/>
    <mergeCell ref="C54:C57"/>
    <mergeCell ref="D54:D57"/>
    <mergeCell ref="F63:F64"/>
    <mergeCell ref="G63:G64"/>
    <mergeCell ref="J63:J64"/>
    <mergeCell ref="K63:K64"/>
    <mergeCell ref="S59:V62"/>
    <mergeCell ref="A63:A64"/>
    <mergeCell ref="B63:B64"/>
    <mergeCell ref="C63:C64"/>
    <mergeCell ref="D63:D64"/>
    <mergeCell ref="E63:E64"/>
    <mergeCell ref="G58:G60"/>
    <mergeCell ref="J58:J60"/>
    <mergeCell ref="K58:K60"/>
    <mergeCell ref="L58:L60"/>
    <mergeCell ref="M58:M60"/>
    <mergeCell ref="N58:N60"/>
    <mergeCell ref="N63:N64"/>
    <mergeCell ref="O63:O64"/>
    <mergeCell ref="P63:P64"/>
    <mergeCell ref="Q63:Q64"/>
    <mergeCell ref="R63:R64"/>
    <mergeCell ref="L63:L64"/>
    <mergeCell ref="M63:M64"/>
    <mergeCell ref="A72:A73"/>
    <mergeCell ref="B72:B73"/>
    <mergeCell ref="C72:C73"/>
    <mergeCell ref="D72:D73"/>
    <mergeCell ref="E72:E73"/>
    <mergeCell ref="F68:F70"/>
    <mergeCell ref="G68:G70"/>
    <mergeCell ref="J68:J70"/>
    <mergeCell ref="K68:K70"/>
    <mergeCell ref="A68:A70"/>
    <mergeCell ref="B68:B70"/>
    <mergeCell ref="C68:C70"/>
    <mergeCell ref="D68:D70"/>
    <mergeCell ref="E68:E70"/>
    <mergeCell ref="F72:F73"/>
    <mergeCell ref="G72:G73"/>
    <mergeCell ref="J72:J73"/>
    <mergeCell ref="K72:K73"/>
    <mergeCell ref="R74:R75"/>
    <mergeCell ref="F74:F75"/>
    <mergeCell ref="G74:G75"/>
    <mergeCell ref="J74:J75"/>
    <mergeCell ref="K74:K75"/>
    <mergeCell ref="L74:L75"/>
    <mergeCell ref="M74:M75"/>
    <mergeCell ref="N68:N70"/>
    <mergeCell ref="O68:O70"/>
    <mergeCell ref="P68:P70"/>
    <mergeCell ref="Q68:Q70"/>
    <mergeCell ref="R68:R70"/>
    <mergeCell ref="L68:L70"/>
    <mergeCell ref="M68:M70"/>
    <mergeCell ref="N72:N73"/>
    <mergeCell ref="O72:O73"/>
    <mergeCell ref="P72:P73"/>
    <mergeCell ref="Q72:Q73"/>
    <mergeCell ref="R72:R73"/>
    <mergeCell ref="L72:L73"/>
    <mergeCell ref="M72:M73"/>
    <mergeCell ref="A74:A75"/>
    <mergeCell ref="B74:B75"/>
    <mergeCell ref="C74:C75"/>
    <mergeCell ref="D74:D75"/>
    <mergeCell ref="E74:E75"/>
    <mergeCell ref="N74:N75"/>
    <mergeCell ref="O74:O75"/>
    <mergeCell ref="P74:P75"/>
    <mergeCell ref="Q74:Q7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0"/>
  <dimension ref="A2:AM54"/>
  <sheetViews>
    <sheetView zoomScale="60" zoomScaleNormal="6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5745</v>
      </c>
    </row>
    <row r="4" spans="1:18" s="13" customFormat="1" ht="50.2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ht="24"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ht="14.25" customHeigh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280" customFormat="1" ht="227.25" customHeight="1">
      <c r="A7" s="233">
        <v>1</v>
      </c>
      <c r="B7" s="233">
        <v>3</v>
      </c>
      <c r="C7" s="233">
        <v>4</v>
      </c>
      <c r="D7" s="233">
        <v>2</v>
      </c>
      <c r="E7" s="231" t="s">
        <v>4632</v>
      </c>
      <c r="F7" s="231" t="s">
        <v>4633</v>
      </c>
      <c r="G7" s="231" t="s">
        <v>4634</v>
      </c>
      <c r="H7" s="231" t="s">
        <v>4362</v>
      </c>
      <c r="I7" s="231">
        <v>60</v>
      </c>
      <c r="J7" s="231" t="s">
        <v>4635</v>
      </c>
      <c r="K7" s="231" t="s">
        <v>34</v>
      </c>
      <c r="L7" s="231" t="s">
        <v>40</v>
      </c>
      <c r="M7" s="232"/>
      <c r="N7" s="232">
        <v>27836.02</v>
      </c>
      <c r="O7" s="232"/>
      <c r="P7" s="232">
        <v>27836.02</v>
      </c>
      <c r="Q7" s="231" t="s">
        <v>4636</v>
      </c>
      <c r="R7" s="231" t="s">
        <v>4637</v>
      </c>
    </row>
    <row r="8" spans="1:18" s="280" customFormat="1" ht="109.5" customHeight="1">
      <c r="A8" s="735">
        <v>2</v>
      </c>
      <c r="B8" s="725" t="s">
        <v>1467</v>
      </c>
      <c r="C8" s="725" t="s">
        <v>4638</v>
      </c>
      <c r="D8" s="725">
        <v>2</v>
      </c>
      <c r="E8" s="722" t="s">
        <v>4639</v>
      </c>
      <c r="F8" s="722" t="s">
        <v>4640</v>
      </c>
      <c r="G8" s="722" t="s">
        <v>4641</v>
      </c>
      <c r="H8" s="231" t="s">
        <v>4362</v>
      </c>
      <c r="I8" s="231">
        <v>50</v>
      </c>
      <c r="J8" s="722" t="s">
        <v>4642</v>
      </c>
      <c r="K8" s="722"/>
      <c r="L8" s="722" t="s">
        <v>36</v>
      </c>
      <c r="M8" s="728"/>
      <c r="N8" s="728">
        <v>37130</v>
      </c>
      <c r="O8" s="728"/>
      <c r="P8" s="728">
        <v>37130</v>
      </c>
      <c r="Q8" s="722" t="s">
        <v>4636</v>
      </c>
      <c r="R8" s="722" t="s">
        <v>4637</v>
      </c>
    </row>
    <row r="9" spans="1:18" s="280" customFormat="1" ht="99.75" customHeight="1">
      <c r="A9" s="736"/>
      <c r="B9" s="727"/>
      <c r="C9" s="727"/>
      <c r="D9" s="727"/>
      <c r="E9" s="724"/>
      <c r="F9" s="724"/>
      <c r="G9" s="724"/>
      <c r="H9" s="231" t="s">
        <v>4643</v>
      </c>
      <c r="I9" s="231">
        <v>2000</v>
      </c>
      <c r="J9" s="724"/>
      <c r="K9" s="724"/>
      <c r="L9" s="724"/>
      <c r="M9" s="730"/>
      <c r="N9" s="730"/>
      <c r="O9" s="730"/>
      <c r="P9" s="730"/>
      <c r="Q9" s="724"/>
      <c r="R9" s="724"/>
    </row>
    <row r="10" spans="1:18" s="280" customFormat="1" ht="101.25" customHeight="1">
      <c r="A10" s="737">
        <v>3</v>
      </c>
      <c r="B10" s="725" t="s">
        <v>4644</v>
      </c>
      <c r="C10" s="725">
        <v>4</v>
      </c>
      <c r="D10" s="725">
        <v>2</v>
      </c>
      <c r="E10" s="722" t="s">
        <v>4645</v>
      </c>
      <c r="F10" s="722" t="s">
        <v>4646</v>
      </c>
      <c r="G10" s="722" t="s">
        <v>4647</v>
      </c>
      <c r="H10" s="231" t="s">
        <v>907</v>
      </c>
      <c r="I10" s="231">
        <v>100</v>
      </c>
      <c r="J10" s="722" t="s">
        <v>4648</v>
      </c>
      <c r="K10" s="722" t="s">
        <v>39</v>
      </c>
      <c r="L10" s="722"/>
      <c r="M10" s="728">
        <v>28300.95</v>
      </c>
      <c r="N10" s="728"/>
      <c r="O10" s="728">
        <v>28300.95</v>
      </c>
      <c r="P10" s="728"/>
      <c r="Q10" s="722" t="s">
        <v>4636</v>
      </c>
      <c r="R10" s="722" t="s">
        <v>4637</v>
      </c>
    </row>
    <row r="11" spans="1:18" s="280" customFormat="1" ht="165.75" customHeight="1">
      <c r="A11" s="737"/>
      <c r="B11" s="727"/>
      <c r="C11" s="727"/>
      <c r="D11" s="727"/>
      <c r="E11" s="724"/>
      <c r="F11" s="724"/>
      <c r="G11" s="724"/>
      <c r="H11" s="231" t="s">
        <v>4203</v>
      </c>
      <c r="I11" s="231">
        <v>500</v>
      </c>
      <c r="J11" s="724"/>
      <c r="K11" s="724"/>
      <c r="L11" s="724"/>
      <c r="M11" s="730"/>
      <c r="N11" s="730"/>
      <c r="O11" s="730"/>
      <c r="P11" s="730"/>
      <c r="Q11" s="724"/>
      <c r="R11" s="724"/>
    </row>
    <row r="12" spans="1:18" s="280" customFormat="1" ht="342" customHeight="1">
      <c r="A12" s="295">
        <v>4</v>
      </c>
      <c r="B12" s="233">
        <v>1</v>
      </c>
      <c r="C12" s="233">
        <v>1</v>
      </c>
      <c r="D12" s="233">
        <v>5</v>
      </c>
      <c r="E12" s="231" t="s">
        <v>4649</v>
      </c>
      <c r="F12" s="231" t="s">
        <v>4650</v>
      </c>
      <c r="G12" s="231" t="s">
        <v>4651</v>
      </c>
      <c r="H12" s="231" t="s">
        <v>4362</v>
      </c>
      <c r="I12" s="231">
        <v>100</v>
      </c>
      <c r="J12" s="231" t="s">
        <v>4652</v>
      </c>
      <c r="K12" s="231" t="s">
        <v>31</v>
      </c>
      <c r="L12" s="231" t="s">
        <v>36</v>
      </c>
      <c r="M12" s="232"/>
      <c r="N12" s="232">
        <v>34900.65</v>
      </c>
      <c r="O12" s="232"/>
      <c r="P12" s="232">
        <v>34900.65</v>
      </c>
      <c r="Q12" s="231" t="s">
        <v>4636</v>
      </c>
      <c r="R12" s="231" t="s">
        <v>4637</v>
      </c>
    </row>
    <row r="13" spans="1:18" s="280" customFormat="1" ht="214.5" customHeight="1">
      <c r="A13" s="295">
        <v>5</v>
      </c>
      <c r="B13" s="233" t="s">
        <v>4644</v>
      </c>
      <c r="C13" s="233">
        <v>4</v>
      </c>
      <c r="D13" s="233">
        <v>2</v>
      </c>
      <c r="E13" s="231" t="s">
        <v>4653</v>
      </c>
      <c r="F13" s="231" t="s">
        <v>4654</v>
      </c>
      <c r="G13" s="231" t="s">
        <v>56</v>
      </c>
      <c r="H13" s="231" t="s">
        <v>4362</v>
      </c>
      <c r="I13" s="231">
        <v>150</v>
      </c>
      <c r="J13" s="231" t="s">
        <v>4655</v>
      </c>
      <c r="K13" s="231" t="s">
        <v>31</v>
      </c>
      <c r="L13" s="231" t="s">
        <v>36</v>
      </c>
      <c r="M13" s="232"/>
      <c r="N13" s="232">
        <v>10310.719999999999</v>
      </c>
      <c r="O13" s="232"/>
      <c r="P13" s="232">
        <v>10310.719999999999</v>
      </c>
      <c r="Q13" s="231" t="s">
        <v>4636</v>
      </c>
      <c r="R13" s="231" t="s">
        <v>4637</v>
      </c>
    </row>
    <row r="14" spans="1:18" s="280" customFormat="1" ht="372" customHeight="1">
      <c r="A14" s="229">
        <v>6</v>
      </c>
      <c r="B14" s="233" t="s">
        <v>685</v>
      </c>
      <c r="C14" s="233">
        <v>4</v>
      </c>
      <c r="D14" s="233">
        <v>2</v>
      </c>
      <c r="E14" s="231" t="s">
        <v>4656</v>
      </c>
      <c r="F14" s="231" t="s">
        <v>4657</v>
      </c>
      <c r="G14" s="231" t="s">
        <v>4658</v>
      </c>
      <c r="H14" s="231" t="s">
        <v>4362</v>
      </c>
      <c r="I14" s="231">
        <v>1095</v>
      </c>
      <c r="J14" s="231" t="s">
        <v>4659</v>
      </c>
      <c r="K14" s="231" t="s">
        <v>42</v>
      </c>
      <c r="L14" s="231"/>
      <c r="M14" s="232">
        <v>19112.61</v>
      </c>
      <c r="N14" s="232"/>
      <c r="O14" s="232">
        <v>19112.61</v>
      </c>
      <c r="P14" s="232"/>
      <c r="Q14" s="231" t="s">
        <v>57</v>
      </c>
      <c r="R14" s="231" t="s">
        <v>4637</v>
      </c>
    </row>
    <row r="15" spans="1:18" s="280" customFormat="1" ht="409.5" customHeight="1">
      <c r="A15" s="722">
        <v>7</v>
      </c>
      <c r="B15" s="722">
        <v>1.2</v>
      </c>
      <c r="C15" s="722">
        <v>4</v>
      </c>
      <c r="D15" s="722">
        <v>5</v>
      </c>
      <c r="E15" s="722" t="s">
        <v>4660</v>
      </c>
      <c r="F15" s="738" t="s">
        <v>4661</v>
      </c>
      <c r="G15" s="722" t="s">
        <v>1868</v>
      </c>
      <c r="H15" s="722" t="s">
        <v>4362</v>
      </c>
      <c r="I15" s="722">
        <v>75</v>
      </c>
      <c r="J15" s="722" t="s">
        <v>4662</v>
      </c>
      <c r="K15" s="722" t="s">
        <v>34</v>
      </c>
      <c r="L15" s="722"/>
      <c r="M15" s="740">
        <v>34824.269999999997</v>
      </c>
      <c r="N15" s="740"/>
      <c r="O15" s="740">
        <v>34824.269999999997</v>
      </c>
      <c r="P15" s="740"/>
      <c r="Q15" s="722" t="s">
        <v>57</v>
      </c>
      <c r="R15" s="722" t="s">
        <v>4637</v>
      </c>
    </row>
    <row r="16" spans="1:18" s="280" customFormat="1" ht="409.6" customHeight="1">
      <c r="A16" s="724"/>
      <c r="B16" s="724"/>
      <c r="C16" s="724"/>
      <c r="D16" s="724"/>
      <c r="E16" s="724"/>
      <c r="F16" s="739"/>
      <c r="G16" s="724"/>
      <c r="H16" s="724"/>
      <c r="I16" s="724"/>
      <c r="J16" s="724"/>
      <c r="K16" s="724"/>
      <c r="L16" s="724"/>
      <c r="M16" s="741"/>
      <c r="N16" s="741"/>
      <c r="O16" s="741"/>
      <c r="P16" s="741"/>
      <c r="Q16" s="724"/>
      <c r="R16" s="724"/>
    </row>
    <row r="17" spans="1:39" s="280" customFormat="1" ht="409.5" customHeight="1">
      <c r="A17" s="722">
        <v>8</v>
      </c>
      <c r="B17" s="722" t="s">
        <v>32</v>
      </c>
      <c r="C17" s="722">
        <v>4</v>
      </c>
      <c r="D17" s="722">
        <v>5</v>
      </c>
      <c r="E17" s="722" t="s">
        <v>4663</v>
      </c>
      <c r="F17" s="738" t="s">
        <v>4664</v>
      </c>
      <c r="G17" s="722" t="s">
        <v>1868</v>
      </c>
      <c r="H17" s="722" t="s">
        <v>4665</v>
      </c>
      <c r="I17" s="722">
        <v>250</v>
      </c>
      <c r="J17" s="722" t="s">
        <v>4666</v>
      </c>
      <c r="K17" s="722" t="s">
        <v>34</v>
      </c>
      <c r="L17" s="722"/>
      <c r="M17" s="731">
        <v>26270.59</v>
      </c>
      <c r="N17" s="731"/>
      <c r="O17" s="731">
        <v>26270.59</v>
      </c>
      <c r="P17" s="731"/>
      <c r="Q17" s="722" t="s">
        <v>57</v>
      </c>
      <c r="R17" s="722" t="s">
        <v>4637</v>
      </c>
    </row>
    <row r="18" spans="1:39" s="291" customFormat="1" ht="382.5" customHeight="1">
      <c r="A18" s="724"/>
      <c r="B18" s="724"/>
      <c r="C18" s="724"/>
      <c r="D18" s="724"/>
      <c r="E18" s="724"/>
      <c r="F18" s="739"/>
      <c r="G18" s="724"/>
      <c r="H18" s="724"/>
      <c r="I18" s="724"/>
      <c r="J18" s="724"/>
      <c r="K18" s="724"/>
      <c r="L18" s="724"/>
      <c r="M18" s="733"/>
      <c r="N18" s="733"/>
      <c r="O18" s="733"/>
      <c r="P18" s="733"/>
      <c r="Q18" s="724"/>
      <c r="R18" s="724"/>
    </row>
    <row r="19" spans="1:39" s="280" customFormat="1" ht="260.25" customHeight="1">
      <c r="A19" s="229">
        <v>9</v>
      </c>
      <c r="B19" s="231">
        <v>1</v>
      </c>
      <c r="C19" s="231">
        <v>4</v>
      </c>
      <c r="D19" s="231">
        <v>2</v>
      </c>
      <c r="E19" s="231" t="s">
        <v>4667</v>
      </c>
      <c r="F19" s="231" t="s">
        <v>4668</v>
      </c>
      <c r="G19" s="231" t="s">
        <v>4669</v>
      </c>
      <c r="H19" s="231" t="s">
        <v>4665</v>
      </c>
      <c r="I19" s="231">
        <v>100</v>
      </c>
      <c r="J19" s="231" t="s">
        <v>4670</v>
      </c>
      <c r="K19" s="231" t="s">
        <v>42</v>
      </c>
      <c r="L19" s="231"/>
      <c r="M19" s="296">
        <v>9493.07</v>
      </c>
      <c r="N19" s="296"/>
      <c r="O19" s="296">
        <v>9493.07</v>
      </c>
      <c r="P19" s="296"/>
      <c r="Q19" s="231" t="s">
        <v>57</v>
      </c>
      <c r="R19" s="231" t="s">
        <v>4637</v>
      </c>
    </row>
    <row r="20" spans="1:39" s="280" customFormat="1" ht="409.5">
      <c r="A20" s="231">
        <v>10</v>
      </c>
      <c r="B20" s="231">
        <v>1</v>
      </c>
      <c r="C20" s="231">
        <v>4</v>
      </c>
      <c r="D20" s="231">
        <v>5</v>
      </c>
      <c r="E20" s="231" t="s">
        <v>4671</v>
      </c>
      <c r="F20" s="297" t="s">
        <v>4672</v>
      </c>
      <c r="G20" s="231" t="s">
        <v>43</v>
      </c>
      <c r="H20" s="231" t="s">
        <v>4665</v>
      </c>
      <c r="I20" s="231">
        <v>26</v>
      </c>
      <c r="J20" s="231" t="s">
        <v>4673</v>
      </c>
      <c r="K20" s="231" t="s">
        <v>42</v>
      </c>
      <c r="L20" s="231"/>
      <c r="M20" s="296">
        <v>59000</v>
      </c>
      <c r="N20" s="296"/>
      <c r="O20" s="296">
        <v>59000</v>
      </c>
      <c r="P20" s="296"/>
      <c r="Q20" s="231" t="s">
        <v>57</v>
      </c>
      <c r="R20" s="231" t="s">
        <v>4637</v>
      </c>
    </row>
    <row r="21" spans="1:39" s="280" customFormat="1">
      <c r="A21" s="722">
        <v>11</v>
      </c>
      <c r="B21" s="722">
        <v>1</v>
      </c>
      <c r="C21" s="722">
        <v>4</v>
      </c>
      <c r="D21" s="722">
        <v>2</v>
      </c>
      <c r="E21" s="742" t="s">
        <v>4674</v>
      </c>
      <c r="F21" s="722" t="s">
        <v>4675</v>
      </c>
      <c r="G21" s="722" t="s">
        <v>4679</v>
      </c>
      <c r="H21" s="722" t="s">
        <v>4152</v>
      </c>
      <c r="I21" s="722">
        <v>25</v>
      </c>
      <c r="J21" s="722" t="s">
        <v>4676</v>
      </c>
      <c r="K21" s="744"/>
      <c r="L21" s="722" t="s">
        <v>39</v>
      </c>
      <c r="M21" s="744"/>
      <c r="N21" s="725">
        <v>12541.22</v>
      </c>
      <c r="O21" s="747"/>
      <c r="P21" s="725">
        <v>12541.22</v>
      </c>
      <c r="Q21" s="722" t="s">
        <v>4636</v>
      </c>
      <c r="R21" s="722" t="s">
        <v>4678</v>
      </c>
    </row>
    <row r="22" spans="1:39" s="280" customFormat="1" ht="57" customHeight="1">
      <c r="A22" s="723"/>
      <c r="B22" s="723"/>
      <c r="C22" s="723"/>
      <c r="D22" s="723"/>
      <c r="E22" s="742"/>
      <c r="F22" s="723"/>
      <c r="G22" s="723"/>
      <c r="H22" s="723"/>
      <c r="I22" s="723"/>
      <c r="J22" s="723"/>
      <c r="K22" s="745"/>
      <c r="L22" s="723"/>
      <c r="M22" s="745"/>
      <c r="N22" s="726"/>
      <c r="O22" s="748"/>
      <c r="P22" s="726"/>
      <c r="Q22" s="723"/>
      <c r="R22" s="723"/>
    </row>
    <row r="23" spans="1:39" s="280" customFormat="1" ht="44.25" customHeight="1">
      <c r="A23" s="723"/>
      <c r="B23" s="723"/>
      <c r="C23" s="723"/>
      <c r="D23" s="723"/>
      <c r="E23" s="742"/>
      <c r="F23" s="723"/>
      <c r="G23" s="723"/>
      <c r="H23" s="723"/>
      <c r="I23" s="723"/>
      <c r="J23" s="723"/>
      <c r="K23" s="745"/>
      <c r="L23" s="723"/>
      <c r="M23" s="745"/>
      <c r="N23" s="726"/>
      <c r="O23" s="748"/>
      <c r="P23" s="726"/>
      <c r="Q23" s="723"/>
      <c r="R23" s="723"/>
    </row>
    <row r="24" spans="1:39" s="280" customFormat="1">
      <c r="A24" s="724"/>
      <c r="B24" s="724"/>
      <c r="C24" s="724"/>
      <c r="D24" s="724"/>
      <c r="E24" s="743"/>
      <c r="F24" s="724"/>
      <c r="G24" s="724"/>
      <c r="H24" s="724"/>
      <c r="I24" s="724"/>
      <c r="J24" s="724"/>
      <c r="K24" s="746"/>
      <c r="L24" s="724"/>
      <c r="M24" s="746"/>
      <c r="N24" s="727"/>
      <c r="O24" s="749"/>
      <c r="P24" s="727"/>
      <c r="Q24" s="724"/>
      <c r="R24" s="724"/>
    </row>
    <row r="25" spans="1:39" s="280" customFormat="1" ht="102" customHeight="1">
      <c r="A25" s="753">
        <v>12</v>
      </c>
      <c r="B25" s="722">
        <v>1</v>
      </c>
      <c r="C25" s="722">
        <v>4</v>
      </c>
      <c r="D25" s="722">
        <v>2</v>
      </c>
      <c r="E25" s="722" t="s">
        <v>4680</v>
      </c>
      <c r="F25" s="722" t="s">
        <v>4681</v>
      </c>
      <c r="G25" s="231" t="s">
        <v>4682</v>
      </c>
      <c r="H25" s="722" t="s">
        <v>55</v>
      </c>
      <c r="I25" s="231">
        <v>50</v>
      </c>
      <c r="J25" s="722" t="s">
        <v>4683</v>
      </c>
      <c r="K25" s="750"/>
      <c r="L25" s="722" t="s">
        <v>37</v>
      </c>
      <c r="M25" s="750"/>
      <c r="N25" s="722">
        <v>16475.63</v>
      </c>
      <c r="O25" s="750"/>
      <c r="P25" s="722">
        <v>16475.63</v>
      </c>
      <c r="Q25" s="722" t="s">
        <v>4677</v>
      </c>
      <c r="R25" s="722" t="s">
        <v>4684</v>
      </c>
      <c r="S25" s="291"/>
      <c r="T25" s="291"/>
      <c r="U25" s="291"/>
      <c r="V25" s="291"/>
      <c r="W25" s="291"/>
      <c r="X25" s="291"/>
      <c r="Y25" s="291"/>
      <c r="Z25" s="291"/>
      <c r="AA25" s="291"/>
      <c r="AB25" s="291"/>
      <c r="AC25" s="291"/>
      <c r="AD25" s="291"/>
      <c r="AE25" s="291"/>
      <c r="AF25" s="291"/>
      <c r="AG25" s="291"/>
      <c r="AH25" s="291"/>
      <c r="AI25" s="291"/>
      <c r="AJ25" s="291"/>
      <c r="AK25" s="291"/>
      <c r="AL25" s="291"/>
      <c r="AM25" s="291"/>
    </row>
    <row r="26" spans="1:39" s="280" customFormat="1" ht="240" customHeight="1">
      <c r="A26" s="753"/>
      <c r="B26" s="723"/>
      <c r="C26" s="723"/>
      <c r="D26" s="723"/>
      <c r="E26" s="723"/>
      <c r="F26" s="723"/>
      <c r="G26" s="231" t="s">
        <v>4685</v>
      </c>
      <c r="H26" s="723"/>
      <c r="I26" s="231">
        <v>50</v>
      </c>
      <c r="J26" s="723"/>
      <c r="K26" s="751"/>
      <c r="L26" s="723"/>
      <c r="M26" s="751"/>
      <c r="N26" s="723"/>
      <c r="O26" s="751"/>
      <c r="P26" s="723"/>
      <c r="Q26" s="723"/>
      <c r="R26" s="723"/>
      <c r="S26" s="291"/>
      <c r="T26" s="291"/>
      <c r="U26" s="291"/>
      <c r="V26" s="291"/>
      <c r="W26" s="291"/>
      <c r="X26" s="291"/>
      <c r="Y26" s="291"/>
      <c r="Z26" s="291"/>
      <c r="AA26" s="291"/>
      <c r="AB26" s="291"/>
      <c r="AC26" s="291"/>
      <c r="AD26" s="291"/>
      <c r="AE26" s="291"/>
      <c r="AF26" s="291"/>
      <c r="AG26" s="291"/>
      <c r="AH26" s="291"/>
      <c r="AI26" s="291"/>
      <c r="AJ26" s="291"/>
      <c r="AK26" s="291"/>
      <c r="AL26" s="291"/>
      <c r="AM26" s="291"/>
    </row>
    <row r="27" spans="1:39" s="280" customFormat="1" ht="140.25" customHeight="1">
      <c r="A27" s="753"/>
      <c r="B27" s="723"/>
      <c r="C27" s="723"/>
      <c r="D27" s="723"/>
      <c r="E27" s="723"/>
      <c r="F27" s="723"/>
      <c r="G27" s="722" t="s">
        <v>4686</v>
      </c>
      <c r="H27" s="723"/>
      <c r="I27" s="722">
        <v>50</v>
      </c>
      <c r="J27" s="723"/>
      <c r="K27" s="751"/>
      <c r="L27" s="723"/>
      <c r="M27" s="751"/>
      <c r="N27" s="723"/>
      <c r="O27" s="751"/>
      <c r="P27" s="723"/>
      <c r="Q27" s="723"/>
      <c r="R27" s="723"/>
      <c r="S27" s="291"/>
      <c r="T27" s="291"/>
      <c r="U27" s="291"/>
      <c r="V27" s="291"/>
      <c r="W27" s="291"/>
      <c r="X27" s="291"/>
      <c r="Y27" s="291"/>
      <c r="Z27" s="291"/>
      <c r="AA27" s="291"/>
      <c r="AB27" s="291"/>
      <c r="AC27" s="291"/>
      <c r="AD27" s="291"/>
      <c r="AE27" s="291"/>
      <c r="AF27" s="291"/>
      <c r="AG27" s="291"/>
      <c r="AH27" s="291"/>
      <c r="AI27" s="291"/>
      <c r="AJ27" s="291"/>
      <c r="AK27" s="291"/>
      <c r="AL27" s="291"/>
      <c r="AM27" s="291"/>
    </row>
    <row r="28" spans="1:39" s="280" customFormat="1" ht="150.75" customHeight="1">
      <c r="A28" s="753"/>
      <c r="B28" s="724"/>
      <c r="C28" s="724"/>
      <c r="D28" s="724"/>
      <c r="E28" s="724"/>
      <c r="F28" s="724"/>
      <c r="G28" s="724"/>
      <c r="H28" s="724"/>
      <c r="I28" s="724"/>
      <c r="J28" s="724"/>
      <c r="K28" s="752"/>
      <c r="L28" s="724"/>
      <c r="M28" s="752"/>
      <c r="N28" s="724"/>
      <c r="O28" s="752"/>
      <c r="P28" s="724"/>
      <c r="Q28" s="724"/>
      <c r="R28" s="724"/>
      <c r="S28" s="291"/>
      <c r="T28" s="291"/>
      <c r="U28" s="291"/>
      <c r="V28" s="291"/>
      <c r="W28" s="291"/>
      <c r="X28" s="291"/>
      <c r="Y28" s="291"/>
      <c r="Z28" s="291"/>
      <c r="AA28" s="291"/>
      <c r="AB28" s="291"/>
      <c r="AC28" s="291"/>
      <c r="AD28" s="291"/>
      <c r="AE28" s="291"/>
      <c r="AF28" s="291"/>
      <c r="AG28" s="291"/>
      <c r="AH28" s="291"/>
      <c r="AI28" s="291"/>
      <c r="AJ28" s="291"/>
      <c r="AK28" s="291"/>
      <c r="AL28" s="291"/>
      <c r="AM28" s="291"/>
    </row>
    <row r="29" spans="1:39" s="280" customFormat="1" ht="24.95" customHeight="1">
      <c r="A29" s="753">
        <v>13</v>
      </c>
      <c r="B29" s="722">
        <v>1</v>
      </c>
      <c r="C29" s="722">
        <v>4</v>
      </c>
      <c r="D29" s="722">
        <v>2</v>
      </c>
      <c r="E29" s="722" t="s">
        <v>4687</v>
      </c>
      <c r="F29" s="722" t="s">
        <v>4688</v>
      </c>
      <c r="G29" s="365" t="s">
        <v>4689</v>
      </c>
      <c r="H29" s="722" t="s">
        <v>1066</v>
      </c>
      <c r="I29" s="365">
        <v>15</v>
      </c>
      <c r="J29" s="722" t="s">
        <v>4690</v>
      </c>
      <c r="K29" s="750"/>
      <c r="L29" s="722" t="s">
        <v>31</v>
      </c>
      <c r="M29" s="750"/>
      <c r="N29" s="722">
        <v>27722.39</v>
      </c>
      <c r="O29" s="750"/>
      <c r="P29" s="722">
        <v>27722.39</v>
      </c>
      <c r="Q29" s="722" t="s">
        <v>4677</v>
      </c>
      <c r="R29" s="722" t="s">
        <v>4691</v>
      </c>
    </row>
    <row r="30" spans="1:39" s="280" customFormat="1" ht="24.95" customHeight="1">
      <c r="A30" s="753"/>
      <c r="B30" s="723"/>
      <c r="C30" s="723"/>
      <c r="D30" s="723"/>
      <c r="E30" s="723"/>
      <c r="F30" s="723"/>
      <c r="G30" s="365" t="s">
        <v>4692</v>
      </c>
      <c r="H30" s="723"/>
      <c r="I30" s="365">
        <v>15</v>
      </c>
      <c r="J30" s="723"/>
      <c r="K30" s="751"/>
      <c r="L30" s="723"/>
      <c r="M30" s="751"/>
      <c r="N30" s="723"/>
      <c r="O30" s="751"/>
      <c r="P30" s="723"/>
      <c r="Q30" s="723"/>
      <c r="R30" s="723"/>
    </row>
    <row r="31" spans="1:39" s="280" customFormat="1" ht="24.95" customHeight="1">
      <c r="A31" s="753"/>
      <c r="B31" s="723"/>
      <c r="C31" s="723"/>
      <c r="D31" s="723"/>
      <c r="E31" s="723"/>
      <c r="F31" s="723"/>
      <c r="G31" s="365" t="s">
        <v>4693</v>
      </c>
      <c r="H31" s="723"/>
      <c r="I31" s="365">
        <v>30</v>
      </c>
      <c r="J31" s="723"/>
      <c r="K31" s="751"/>
      <c r="L31" s="723"/>
      <c r="M31" s="751"/>
      <c r="N31" s="723"/>
      <c r="O31" s="751"/>
      <c r="P31" s="723"/>
      <c r="Q31" s="723"/>
      <c r="R31" s="723"/>
    </row>
    <row r="32" spans="1:39" s="280" customFormat="1" ht="24.95" customHeight="1">
      <c r="A32" s="753"/>
      <c r="B32" s="723"/>
      <c r="C32" s="723"/>
      <c r="D32" s="723"/>
      <c r="E32" s="723"/>
      <c r="F32" s="723"/>
      <c r="G32" s="365" t="s">
        <v>4694</v>
      </c>
      <c r="H32" s="723"/>
      <c r="I32" s="365">
        <v>30</v>
      </c>
      <c r="J32" s="723"/>
      <c r="K32" s="751"/>
      <c r="L32" s="723"/>
      <c r="M32" s="751"/>
      <c r="N32" s="723"/>
      <c r="O32" s="751"/>
      <c r="P32" s="723"/>
      <c r="Q32" s="723"/>
      <c r="R32" s="723"/>
    </row>
    <row r="33" spans="1:18" s="280" customFormat="1" ht="24.95" customHeight="1">
      <c r="A33" s="753"/>
      <c r="B33" s="723"/>
      <c r="C33" s="723"/>
      <c r="D33" s="723"/>
      <c r="E33" s="723"/>
      <c r="F33" s="723"/>
      <c r="G33" s="365" t="s">
        <v>4695</v>
      </c>
      <c r="H33" s="723"/>
      <c r="I33" s="365">
        <v>30</v>
      </c>
      <c r="J33" s="723"/>
      <c r="K33" s="751"/>
      <c r="L33" s="723"/>
      <c r="M33" s="751"/>
      <c r="N33" s="723"/>
      <c r="O33" s="751"/>
      <c r="P33" s="723"/>
      <c r="Q33" s="723"/>
      <c r="R33" s="723"/>
    </row>
    <row r="34" spans="1:18" s="280" customFormat="1" ht="24.95" customHeight="1">
      <c r="A34" s="753"/>
      <c r="B34" s="723"/>
      <c r="C34" s="723"/>
      <c r="D34" s="723"/>
      <c r="E34" s="723"/>
      <c r="F34" s="723"/>
      <c r="G34" s="365" t="s">
        <v>4696</v>
      </c>
      <c r="H34" s="723"/>
      <c r="I34" s="365">
        <v>30</v>
      </c>
      <c r="J34" s="723"/>
      <c r="K34" s="751"/>
      <c r="L34" s="723"/>
      <c r="M34" s="751"/>
      <c r="N34" s="723"/>
      <c r="O34" s="751"/>
      <c r="P34" s="723"/>
      <c r="Q34" s="723"/>
      <c r="R34" s="723"/>
    </row>
    <row r="35" spans="1:18" s="280" customFormat="1" ht="60" customHeight="1">
      <c r="A35" s="753"/>
      <c r="B35" s="724"/>
      <c r="C35" s="724"/>
      <c r="D35" s="724"/>
      <c r="E35" s="724"/>
      <c r="F35" s="724"/>
      <c r="G35" s="365" t="s">
        <v>4697</v>
      </c>
      <c r="H35" s="724"/>
      <c r="I35" s="365">
        <v>100</v>
      </c>
      <c r="J35" s="724"/>
      <c r="K35" s="752"/>
      <c r="L35" s="724"/>
      <c r="M35" s="752"/>
      <c r="N35" s="724"/>
      <c r="O35" s="752"/>
      <c r="P35" s="724"/>
      <c r="Q35" s="724"/>
      <c r="R35" s="724"/>
    </row>
    <row r="36" spans="1:18" s="283" customFormat="1" ht="15" customHeight="1">
      <c r="K36" s="284"/>
      <c r="L36" s="284"/>
      <c r="M36" s="284"/>
      <c r="N36" s="284"/>
    </row>
    <row r="37" spans="1:18" s="283" customFormat="1" hidden="1">
      <c r="M37" s="284"/>
      <c r="N37" s="284"/>
      <c r="O37" s="284"/>
      <c r="P37" s="284"/>
    </row>
    <row r="38" spans="1:18" s="283" customFormat="1" hidden="1">
      <c r="M38" s="284"/>
      <c r="N38" s="284"/>
      <c r="O38" s="284"/>
      <c r="P38" s="284"/>
    </row>
    <row r="39" spans="1:18" s="283" customFormat="1" hidden="1">
      <c r="K39" s="734" t="s">
        <v>45</v>
      </c>
      <c r="L39" s="734"/>
      <c r="M39" s="734"/>
      <c r="N39" s="734"/>
      <c r="O39" s="734" t="s">
        <v>46</v>
      </c>
      <c r="P39" s="734"/>
      <c r="Q39" s="734"/>
      <c r="R39" s="734"/>
    </row>
    <row r="40" spans="1:18" s="283" customFormat="1" hidden="1">
      <c r="K40" s="734" t="s">
        <v>4543</v>
      </c>
      <c r="L40" s="734"/>
      <c r="M40" s="734" t="s">
        <v>4544</v>
      </c>
      <c r="N40" s="734"/>
      <c r="O40" s="734" t="s">
        <v>4543</v>
      </c>
      <c r="P40" s="734"/>
      <c r="Q40" s="734" t="s">
        <v>4544</v>
      </c>
      <c r="R40" s="734"/>
    </row>
    <row r="41" spans="1:18" s="283" customFormat="1" hidden="1">
      <c r="K41" s="285" t="s">
        <v>47</v>
      </c>
      <c r="L41" s="285" t="s">
        <v>48</v>
      </c>
      <c r="M41" s="285" t="s">
        <v>49</v>
      </c>
      <c r="N41" s="285" t="s">
        <v>48</v>
      </c>
      <c r="O41" s="285" t="s">
        <v>49</v>
      </c>
      <c r="P41" s="285" t="s">
        <v>48</v>
      </c>
      <c r="Q41" s="285" t="s">
        <v>47</v>
      </c>
      <c r="R41" s="285" t="s">
        <v>48</v>
      </c>
    </row>
    <row r="42" spans="1:18" s="283" customFormat="1" hidden="1">
      <c r="J42" s="286" t="s">
        <v>50</v>
      </c>
      <c r="K42" s="287">
        <v>10</v>
      </c>
      <c r="L42" s="288">
        <v>287178.88</v>
      </c>
      <c r="M42" s="287">
        <v>3</v>
      </c>
      <c r="N42" s="288">
        <v>60040.13</v>
      </c>
      <c r="O42" s="287" t="s">
        <v>51</v>
      </c>
      <c r="P42" s="289" t="s">
        <v>51</v>
      </c>
      <c r="Q42" s="287" t="s">
        <v>51</v>
      </c>
      <c r="R42" s="289" t="s">
        <v>51</v>
      </c>
    </row>
    <row r="43" spans="1:18" s="283" customFormat="1" hidden="1">
      <c r="J43" s="286" t="s">
        <v>52</v>
      </c>
      <c r="K43" s="286">
        <v>10</v>
      </c>
      <c r="L43" s="292">
        <v>287178.88</v>
      </c>
      <c r="M43" s="287">
        <v>3</v>
      </c>
      <c r="N43" s="292">
        <v>56739.24</v>
      </c>
      <c r="O43" s="287"/>
      <c r="P43" s="287"/>
      <c r="Q43" s="286"/>
      <c r="R43" s="286"/>
    </row>
    <row r="44" spans="1:18" s="283" customFormat="1" hidden="1">
      <c r="M44" s="284"/>
      <c r="N44" s="284"/>
      <c r="O44" s="284"/>
      <c r="P44" s="284"/>
    </row>
    <row r="45" spans="1:18" s="283" customFormat="1" hidden="1">
      <c r="M45" s="284"/>
      <c r="N45" s="284"/>
      <c r="O45" s="284"/>
      <c r="P45" s="284"/>
    </row>
    <row r="46" spans="1:18" s="283" customFormat="1" hidden="1">
      <c r="M46" s="284"/>
      <c r="N46" s="284"/>
      <c r="O46" s="284"/>
      <c r="P46" s="284"/>
    </row>
    <row r="47" spans="1:18" s="283" customFormat="1" hidden="1">
      <c r="M47" s="284"/>
      <c r="N47" s="284"/>
      <c r="O47" s="284"/>
      <c r="P47" s="284"/>
    </row>
    <row r="48" spans="1:18" s="283" customFormat="1">
      <c r="N48" s="754" t="s">
        <v>45</v>
      </c>
      <c r="O48" s="755"/>
      <c r="P48" s="755" t="s">
        <v>46</v>
      </c>
      <c r="Q48" s="756"/>
    </row>
    <row r="49" spans="14:17" s="283" customFormat="1">
      <c r="N49" s="285" t="s">
        <v>5524</v>
      </c>
      <c r="O49" s="285" t="s">
        <v>5523</v>
      </c>
      <c r="P49" s="285" t="s">
        <v>5524</v>
      </c>
      <c r="Q49" s="285" t="s">
        <v>5523</v>
      </c>
    </row>
    <row r="50" spans="14:17" s="283" customFormat="1">
      <c r="N50" s="293">
        <v>13</v>
      </c>
      <c r="O50" s="288">
        <v>343918.12</v>
      </c>
      <c r="P50" s="287" t="s">
        <v>51</v>
      </c>
      <c r="Q50" s="289" t="s">
        <v>51</v>
      </c>
    </row>
    <row r="51" spans="14:17" s="283" customFormat="1"/>
    <row r="52" spans="14:17" s="283" customFormat="1"/>
    <row r="53" spans="14:17" s="283" customFormat="1"/>
    <row r="54" spans="14:17" s="283" customFormat="1"/>
  </sheetData>
  <mergeCells count="142">
    <mergeCell ref="N48:O48"/>
    <mergeCell ref="P48:Q48"/>
    <mergeCell ref="K40:L40"/>
    <mergeCell ref="M40:N40"/>
    <mergeCell ref="O40:P40"/>
    <mergeCell ref="Q40:R40"/>
    <mergeCell ref="Q29:Q35"/>
    <mergeCell ref="R29:R35"/>
    <mergeCell ref="K39:N39"/>
    <mergeCell ref="O39:R39"/>
    <mergeCell ref="P29:P35"/>
    <mergeCell ref="J29:J35"/>
    <mergeCell ref="K29:K35"/>
    <mergeCell ref="L29:L35"/>
    <mergeCell ref="M29:M35"/>
    <mergeCell ref="N29:N35"/>
    <mergeCell ref="O29:O35"/>
    <mergeCell ref="A29:A35"/>
    <mergeCell ref="B29:B35"/>
    <mergeCell ref="C29:C35"/>
    <mergeCell ref="D29:D35"/>
    <mergeCell ref="E29:E35"/>
    <mergeCell ref="F29:F35"/>
    <mergeCell ref="H29:H35"/>
    <mergeCell ref="A25:A28"/>
    <mergeCell ref="B25:B28"/>
    <mergeCell ref="C25:C28"/>
    <mergeCell ref="D25:D28"/>
    <mergeCell ref="E25:E28"/>
    <mergeCell ref="F25:F28"/>
    <mergeCell ref="H25:H28"/>
    <mergeCell ref="J25:J28"/>
    <mergeCell ref="K25:K28"/>
    <mergeCell ref="R25:R28"/>
    <mergeCell ref="G27:G28"/>
    <mergeCell ref="I27:I28"/>
    <mergeCell ref="N25:N28"/>
    <mergeCell ref="O25:O28"/>
    <mergeCell ref="P25:P28"/>
    <mergeCell ref="Q25:Q28"/>
    <mergeCell ref="P21:P24"/>
    <mergeCell ref="Q21:Q24"/>
    <mergeCell ref="R21:R24"/>
    <mergeCell ref="G21:G24"/>
    <mergeCell ref="H21:H24"/>
    <mergeCell ref="I21:I24"/>
    <mergeCell ref="J21:J24"/>
    <mergeCell ref="K21:K24"/>
    <mergeCell ref="L21:L24"/>
    <mergeCell ref="L25:L28"/>
    <mergeCell ref="M25:M28"/>
    <mergeCell ref="A21:A24"/>
    <mergeCell ref="B21:B24"/>
    <mergeCell ref="C21:C24"/>
    <mergeCell ref="D21:D24"/>
    <mergeCell ref="E21:E24"/>
    <mergeCell ref="F21:F24"/>
    <mergeCell ref="M17:M18"/>
    <mergeCell ref="N17:N18"/>
    <mergeCell ref="O17:O18"/>
    <mergeCell ref="M21:M24"/>
    <mergeCell ref="N21:N24"/>
    <mergeCell ref="O21:O24"/>
    <mergeCell ref="R15:R16"/>
    <mergeCell ref="A17:A18"/>
    <mergeCell ref="B17:B18"/>
    <mergeCell ref="C17:C18"/>
    <mergeCell ref="D17:D18"/>
    <mergeCell ref="E17:E18"/>
    <mergeCell ref="F17:F18"/>
    <mergeCell ref="I15:I16"/>
    <mergeCell ref="J15:J16"/>
    <mergeCell ref="K15:K16"/>
    <mergeCell ref="L15:L16"/>
    <mergeCell ref="M15:M16"/>
    <mergeCell ref="N15:N16"/>
    <mergeCell ref="P17:P18"/>
    <mergeCell ref="Q17:Q18"/>
    <mergeCell ref="R17:R18"/>
    <mergeCell ref="G17:G18"/>
    <mergeCell ref="H17:H18"/>
    <mergeCell ref="I17:I18"/>
    <mergeCell ref="J17:J18"/>
    <mergeCell ref="K17:K18"/>
    <mergeCell ref="L17:L18"/>
    <mergeCell ref="L8:L9"/>
    <mergeCell ref="M8:M9"/>
    <mergeCell ref="N8:N9"/>
    <mergeCell ref="O8:O9"/>
    <mergeCell ref="P8:P9"/>
    <mergeCell ref="Q10:Q11"/>
    <mergeCell ref="R10:R11"/>
    <mergeCell ref="A15:A16"/>
    <mergeCell ref="B15:B16"/>
    <mergeCell ref="C15:C16"/>
    <mergeCell ref="D15:D16"/>
    <mergeCell ref="E15:E16"/>
    <mergeCell ref="F15:F16"/>
    <mergeCell ref="G15:G16"/>
    <mergeCell ref="H15:H16"/>
    <mergeCell ref="K10:K11"/>
    <mergeCell ref="L10:L11"/>
    <mergeCell ref="M10:M11"/>
    <mergeCell ref="N10:N11"/>
    <mergeCell ref="O10:O11"/>
    <mergeCell ref="P10:P11"/>
    <mergeCell ref="O15:O16"/>
    <mergeCell ref="P15:P16"/>
    <mergeCell ref="Q15:Q16"/>
    <mergeCell ref="A10:A11"/>
    <mergeCell ref="B10:B11"/>
    <mergeCell ref="C10:C11"/>
    <mergeCell ref="D10:D11"/>
    <mergeCell ref="E10:E11"/>
    <mergeCell ref="F10:F11"/>
    <mergeCell ref="G10:G11"/>
    <mergeCell ref="J10:J11"/>
    <mergeCell ref="K8:K9"/>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dimension ref="A2:R29"/>
  <sheetViews>
    <sheetView topLeftCell="A13" zoomScale="70" zoomScaleNormal="70" workbookViewId="0">
      <selection activeCell="L30" sqref="L30"/>
    </sheetView>
  </sheetViews>
  <sheetFormatPr defaultRowHeight="15"/>
  <cols>
    <col min="1" max="1" width="4.7109375" customWidth="1"/>
    <col min="2" max="2" width="11.140625" customWidth="1"/>
    <col min="3" max="3" width="11.42578125" customWidth="1"/>
    <col min="4" max="4" width="10.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4"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5746</v>
      </c>
    </row>
    <row r="4" spans="1:18" s="13" customFormat="1" ht="47.25" customHeight="1">
      <c r="A4" s="757" t="s">
        <v>0</v>
      </c>
      <c r="B4" s="759" t="s">
        <v>1</v>
      </c>
      <c r="C4" s="759" t="s">
        <v>2</v>
      </c>
      <c r="D4" s="759" t="s">
        <v>3</v>
      </c>
      <c r="E4" s="757" t="s">
        <v>4</v>
      </c>
      <c r="F4" s="757" t="s">
        <v>5</v>
      </c>
      <c r="G4" s="757" t="s">
        <v>6</v>
      </c>
      <c r="H4" s="761" t="s">
        <v>7</v>
      </c>
      <c r="I4" s="761"/>
      <c r="J4" s="757" t="s">
        <v>2905</v>
      </c>
      <c r="K4" s="567" t="s">
        <v>619</v>
      </c>
      <c r="L4" s="688"/>
      <c r="M4" s="763" t="s">
        <v>2262</v>
      </c>
      <c r="N4" s="764"/>
      <c r="O4" s="763" t="s">
        <v>2906</v>
      </c>
      <c r="P4" s="764"/>
      <c r="Q4" s="757" t="s">
        <v>8</v>
      </c>
      <c r="R4" s="759" t="s">
        <v>9</v>
      </c>
    </row>
    <row r="5" spans="1:18" s="13" customFormat="1" ht="15.75">
      <c r="A5" s="758"/>
      <c r="B5" s="760"/>
      <c r="C5" s="760"/>
      <c r="D5" s="760"/>
      <c r="E5" s="758"/>
      <c r="F5" s="758"/>
      <c r="G5" s="758"/>
      <c r="H5" s="91" t="s">
        <v>10</v>
      </c>
      <c r="I5" s="91" t="s">
        <v>11</v>
      </c>
      <c r="J5" s="758"/>
      <c r="K5" s="92">
        <v>2016</v>
      </c>
      <c r="L5" s="92">
        <v>2017</v>
      </c>
      <c r="M5" s="92">
        <v>2016</v>
      </c>
      <c r="N5" s="92">
        <v>2017</v>
      </c>
      <c r="O5" s="92">
        <v>2016</v>
      </c>
      <c r="P5" s="92">
        <v>2017</v>
      </c>
      <c r="Q5" s="758"/>
      <c r="R5" s="760"/>
    </row>
    <row r="6" spans="1:18" s="13" customFormat="1" ht="15.75">
      <c r="A6" s="93" t="s">
        <v>12</v>
      </c>
      <c r="B6" s="91" t="s">
        <v>13</v>
      </c>
      <c r="C6" s="91" t="s">
        <v>14</v>
      </c>
      <c r="D6" s="91" t="s">
        <v>15</v>
      </c>
      <c r="E6" s="93" t="s">
        <v>16</v>
      </c>
      <c r="F6" s="93" t="s">
        <v>17</v>
      </c>
      <c r="G6" s="93" t="s">
        <v>18</v>
      </c>
      <c r="H6" s="91" t="s">
        <v>19</v>
      </c>
      <c r="I6" s="91" t="s">
        <v>20</v>
      </c>
      <c r="J6" s="93" t="s">
        <v>21</v>
      </c>
      <c r="K6" s="92" t="s">
        <v>22</v>
      </c>
      <c r="L6" s="92" t="s">
        <v>23</v>
      </c>
      <c r="M6" s="92" t="s">
        <v>24</v>
      </c>
      <c r="N6" s="92" t="s">
        <v>25</v>
      </c>
      <c r="O6" s="92" t="s">
        <v>26</v>
      </c>
      <c r="P6" s="92" t="s">
        <v>27</v>
      </c>
      <c r="Q6" s="93" t="s">
        <v>28</v>
      </c>
      <c r="R6" s="91" t="s">
        <v>29</v>
      </c>
    </row>
    <row r="7" spans="1:18" s="332" customFormat="1" ht="90">
      <c r="A7" s="351">
        <v>1</v>
      </c>
      <c r="B7" s="342">
        <v>1</v>
      </c>
      <c r="C7" s="342">
        <v>1</v>
      </c>
      <c r="D7" s="342">
        <v>5</v>
      </c>
      <c r="E7" s="343" t="s">
        <v>4698</v>
      </c>
      <c r="F7" s="343" t="s">
        <v>4699</v>
      </c>
      <c r="G7" s="343" t="s">
        <v>4700</v>
      </c>
      <c r="H7" s="343" t="s">
        <v>4362</v>
      </c>
      <c r="I7" s="343">
        <v>525</v>
      </c>
      <c r="J7" s="343" t="s">
        <v>4701</v>
      </c>
      <c r="K7" s="343"/>
      <c r="L7" s="343" t="s">
        <v>36</v>
      </c>
      <c r="M7" s="364"/>
      <c r="N7" s="364">
        <v>83577.84</v>
      </c>
      <c r="O7" s="364"/>
      <c r="P7" s="364">
        <v>83577.84</v>
      </c>
      <c r="Q7" s="343" t="s">
        <v>4702</v>
      </c>
      <c r="R7" s="343" t="s">
        <v>4703</v>
      </c>
    </row>
    <row r="8" spans="1:18" s="15" customFormat="1" ht="105">
      <c r="A8" s="342">
        <v>2</v>
      </c>
      <c r="B8" s="198">
        <v>1</v>
      </c>
      <c r="C8" s="198" t="s">
        <v>712</v>
      </c>
      <c r="D8" s="198">
        <v>2</v>
      </c>
      <c r="E8" s="199" t="s">
        <v>4704</v>
      </c>
      <c r="F8" s="199" t="s">
        <v>4705</v>
      </c>
      <c r="G8" s="199" t="s">
        <v>4706</v>
      </c>
      <c r="H8" s="199" t="s">
        <v>4362</v>
      </c>
      <c r="I8" s="199">
        <v>150</v>
      </c>
      <c r="J8" s="199" t="s">
        <v>4707</v>
      </c>
      <c r="K8" s="199" t="s">
        <v>36</v>
      </c>
      <c r="L8" s="199"/>
      <c r="M8" s="125">
        <v>20381.75</v>
      </c>
      <c r="N8" s="125"/>
      <c r="O8" s="125">
        <v>20381.75</v>
      </c>
      <c r="P8" s="125"/>
      <c r="Q8" s="199" t="s">
        <v>4708</v>
      </c>
      <c r="R8" s="199" t="s">
        <v>4709</v>
      </c>
    </row>
    <row r="9" spans="1:18" s="332" customFormat="1" ht="105">
      <c r="A9" s="342">
        <v>3</v>
      </c>
      <c r="B9" s="342">
        <v>1</v>
      </c>
      <c r="C9" s="342" t="s">
        <v>712</v>
      </c>
      <c r="D9" s="342">
        <v>2</v>
      </c>
      <c r="E9" s="343" t="s">
        <v>4704</v>
      </c>
      <c r="F9" s="343" t="s">
        <v>4710</v>
      </c>
      <c r="G9" s="343" t="s">
        <v>4706</v>
      </c>
      <c r="H9" s="343" t="s">
        <v>4362</v>
      </c>
      <c r="I9" s="343">
        <v>150</v>
      </c>
      <c r="J9" s="343" t="s">
        <v>4707</v>
      </c>
      <c r="K9" s="343" t="s">
        <v>34</v>
      </c>
      <c r="L9" s="343"/>
      <c r="M9" s="364">
        <v>20750.95</v>
      </c>
      <c r="N9" s="364"/>
      <c r="O9" s="364">
        <v>20750.95</v>
      </c>
      <c r="P9" s="364"/>
      <c r="Q9" s="343" t="s">
        <v>4708</v>
      </c>
      <c r="R9" s="343" t="s">
        <v>4709</v>
      </c>
    </row>
    <row r="10" spans="1:18" s="332" customFormat="1" ht="135">
      <c r="A10" s="499">
        <v>4</v>
      </c>
      <c r="B10" s="490">
        <v>1</v>
      </c>
      <c r="C10" s="490">
        <v>1.4</v>
      </c>
      <c r="D10" s="490">
        <v>2</v>
      </c>
      <c r="E10" s="491" t="s">
        <v>4711</v>
      </c>
      <c r="F10" s="84" t="s">
        <v>4712</v>
      </c>
      <c r="G10" s="491" t="s">
        <v>4713</v>
      </c>
      <c r="H10" s="84" t="s">
        <v>4714</v>
      </c>
      <c r="I10" s="491">
        <v>30</v>
      </c>
      <c r="J10" s="491" t="s">
        <v>4715</v>
      </c>
      <c r="K10" s="491"/>
      <c r="L10" s="491" t="s">
        <v>34</v>
      </c>
      <c r="M10" s="512"/>
      <c r="N10" s="512">
        <v>14281.98</v>
      </c>
      <c r="O10" s="512"/>
      <c r="P10" s="512">
        <v>14281.98</v>
      </c>
      <c r="Q10" s="491" t="s">
        <v>4708</v>
      </c>
      <c r="R10" s="491" t="s">
        <v>4709</v>
      </c>
    </row>
    <row r="11" spans="1:18" s="332" customFormat="1" ht="120">
      <c r="A11" s="351">
        <v>5</v>
      </c>
      <c r="B11" s="342">
        <v>1</v>
      </c>
      <c r="C11" s="342" t="s">
        <v>712</v>
      </c>
      <c r="D11" s="342">
        <v>2</v>
      </c>
      <c r="E11" s="343" t="s">
        <v>4716</v>
      </c>
      <c r="F11" s="84" t="s">
        <v>4717</v>
      </c>
      <c r="G11" s="343" t="s">
        <v>4718</v>
      </c>
      <c r="H11" s="84" t="s">
        <v>4719</v>
      </c>
      <c r="I11" s="343">
        <v>30</v>
      </c>
      <c r="J11" s="84" t="s">
        <v>4715</v>
      </c>
      <c r="K11" s="343"/>
      <c r="L11" s="343" t="s">
        <v>34</v>
      </c>
      <c r="M11" s="364"/>
      <c r="N11" s="364">
        <v>15320.51</v>
      </c>
      <c r="O11" s="364"/>
      <c r="P11" s="364">
        <v>15320.51</v>
      </c>
      <c r="Q11" s="343" t="s">
        <v>4708</v>
      </c>
      <c r="R11" s="343" t="s">
        <v>4709</v>
      </c>
    </row>
    <row r="12" spans="1:18" s="332" customFormat="1" ht="180" customHeight="1">
      <c r="A12" s="499">
        <v>6</v>
      </c>
      <c r="B12" s="490">
        <v>1</v>
      </c>
      <c r="C12" s="490">
        <v>1</v>
      </c>
      <c r="D12" s="490">
        <v>5</v>
      </c>
      <c r="E12" s="491" t="s">
        <v>4720</v>
      </c>
      <c r="F12" s="491" t="s">
        <v>5714</v>
      </c>
      <c r="G12" s="491" t="s">
        <v>4721</v>
      </c>
      <c r="H12" s="491" t="s">
        <v>907</v>
      </c>
      <c r="I12" s="491">
        <v>80</v>
      </c>
      <c r="J12" s="491" t="s">
        <v>4722</v>
      </c>
      <c r="K12" s="491"/>
      <c r="L12" s="491" t="s">
        <v>42</v>
      </c>
      <c r="M12" s="522"/>
      <c r="N12" s="512">
        <v>9665.2999999999993</v>
      </c>
      <c r="O12" s="313"/>
      <c r="P12" s="512">
        <v>9665.2999999999993</v>
      </c>
      <c r="Q12" s="491" t="s">
        <v>4708</v>
      </c>
      <c r="R12" s="491" t="s">
        <v>4709</v>
      </c>
    </row>
    <row r="13" spans="1:18" s="15" customFormat="1" ht="135">
      <c r="A13" s="203">
        <v>7</v>
      </c>
      <c r="B13" s="198">
        <v>1</v>
      </c>
      <c r="C13" s="198" t="s">
        <v>685</v>
      </c>
      <c r="D13" s="198">
        <v>2</v>
      </c>
      <c r="E13" s="199" t="s">
        <v>4723</v>
      </c>
      <c r="F13" s="199" t="s">
        <v>4724</v>
      </c>
      <c r="G13" s="199" t="s">
        <v>4725</v>
      </c>
      <c r="H13" s="199" t="s">
        <v>907</v>
      </c>
      <c r="I13" s="199">
        <v>210</v>
      </c>
      <c r="J13" s="199" t="s">
        <v>4726</v>
      </c>
      <c r="K13" s="199" t="s">
        <v>34</v>
      </c>
      <c r="L13" s="199" t="s">
        <v>36</v>
      </c>
      <c r="M13" s="437"/>
      <c r="N13" s="400">
        <v>26505.22</v>
      </c>
      <c r="O13" s="437"/>
      <c r="P13" s="212">
        <v>26505.22</v>
      </c>
      <c r="Q13" s="199" t="s">
        <v>4708</v>
      </c>
      <c r="R13" s="199" t="s">
        <v>4709</v>
      </c>
    </row>
    <row r="14" spans="1:18" s="15" customFormat="1" ht="105">
      <c r="A14" s="203">
        <v>8</v>
      </c>
      <c r="B14" s="198">
        <v>1</v>
      </c>
      <c r="C14" s="198" t="s">
        <v>712</v>
      </c>
      <c r="D14" s="198">
        <v>2</v>
      </c>
      <c r="E14" s="199" t="s">
        <v>4727</v>
      </c>
      <c r="F14" s="199" t="s">
        <v>4728</v>
      </c>
      <c r="G14" s="199" t="s">
        <v>4729</v>
      </c>
      <c r="H14" s="199" t="s">
        <v>4730</v>
      </c>
      <c r="I14" s="199">
        <v>50</v>
      </c>
      <c r="J14" s="199" t="s">
        <v>4731</v>
      </c>
      <c r="K14" s="199" t="s">
        <v>34</v>
      </c>
      <c r="L14" s="199"/>
      <c r="M14" s="212">
        <v>29632.84</v>
      </c>
      <c r="N14" s="212"/>
      <c r="O14" s="212">
        <v>29632.84</v>
      </c>
      <c r="P14" s="212"/>
      <c r="Q14" s="199" t="s">
        <v>4708</v>
      </c>
      <c r="R14" s="199" t="s">
        <v>4709</v>
      </c>
    </row>
    <row r="15" spans="1:18" s="15" customFormat="1" ht="135">
      <c r="A15" s="199">
        <v>9</v>
      </c>
      <c r="B15" s="198">
        <v>1</v>
      </c>
      <c r="C15" s="198" t="s">
        <v>712</v>
      </c>
      <c r="D15" s="198">
        <v>5</v>
      </c>
      <c r="E15" s="199" t="s">
        <v>4732</v>
      </c>
      <c r="F15" s="199" t="s">
        <v>4733</v>
      </c>
      <c r="G15" s="199" t="s">
        <v>4734</v>
      </c>
      <c r="H15" s="199" t="s">
        <v>870</v>
      </c>
      <c r="I15" s="84">
        <v>600</v>
      </c>
      <c r="J15" s="199" t="s">
        <v>4735</v>
      </c>
      <c r="K15" s="199" t="s">
        <v>34</v>
      </c>
      <c r="L15" s="199"/>
      <c r="M15" s="212">
        <v>65127.62</v>
      </c>
      <c r="N15" s="212"/>
      <c r="O15" s="212">
        <v>65127.62</v>
      </c>
      <c r="P15" s="212"/>
      <c r="Q15" s="199" t="s">
        <v>4708</v>
      </c>
      <c r="R15" s="199" t="s">
        <v>4709</v>
      </c>
    </row>
    <row r="16" spans="1:18">
      <c r="M16" s="52"/>
      <c r="N16" s="52"/>
      <c r="O16" s="52"/>
      <c r="P16" s="52"/>
    </row>
    <row r="17" spans="10:18" hidden="1">
      <c r="M17" s="52"/>
      <c r="N17" s="52"/>
      <c r="O17" s="52"/>
      <c r="P17" s="52"/>
    </row>
    <row r="18" spans="10:18" hidden="1">
      <c r="M18" s="52"/>
      <c r="N18" s="52"/>
      <c r="O18" s="52"/>
      <c r="P18" s="52"/>
    </row>
    <row r="19" spans="10:18" hidden="1">
      <c r="K19" s="762" t="s">
        <v>45</v>
      </c>
      <c r="L19" s="762"/>
      <c r="M19" s="762"/>
      <c r="N19" s="762"/>
      <c r="O19" s="762" t="s">
        <v>46</v>
      </c>
      <c r="P19" s="762"/>
      <c r="Q19" s="762"/>
      <c r="R19" s="762"/>
    </row>
    <row r="20" spans="10:18" hidden="1">
      <c r="K20" s="762" t="s">
        <v>4543</v>
      </c>
      <c r="L20" s="762"/>
      <c r="M20" s="762" t="s">
        <v>4544</v>
      </c>
      <c r="N20" s="762"/>
      <c r="O20" s="762" t="s">
        <v>4543</v>
      </c>
      <c r="P20" s="762"/>
      <c r="Q20" s="762" t="s">
        <v>4544</v>
      </c>
      <c r="R20" s="762"/>
    </row>
    <row r="21" spans="10:18" hidden="1">
      <c r="K21" s="17" t="s">
        <v>47</v>
      </c>
      <c r="L21" s="17" t="s">
        <v>48</v>
      </c>
      <c r="M21" s="17" t="s">
        <v>49</v>
      </c>
      <c r="N21" s="17" t="s">
        <v>48</v>
      </c>
      <c r="O21" s="17" t="s">
        <v>49</v>
      </c>
      <c r="P21" s="17" t="s">
        <v>48</v>
      </c>
      <c r="Q21" s="17" t="s">
        <v>47</v>
      </c>
      <c r="R21" s="17" t="s">
        <v>48</v>
      </c>
    </row>
    <row r="22" spans="10:18" hidden="1">
      <c r="J22" s="18" t="s">
        <v>50</v>
      </c>
      <c r="K22" s="79">
        <v>8</v>
      </c>
      <c r="L22" s="7">
        <v>213304.76</v>
      </c>
      <c r="M22" s="79">
        <v>1</v>
      </c>
      <c r="N22" s="7">
        <v>21007.17</v>
      </c>
      <c r="O22" s="79">
        <v>1</v>
      </c>
      <c r="P22" s="95">
        <v>91244.88</v>
      </c>
      <c r="Q22" s="79" t="s">
        <v>51</v>
      </c>
      <c r="R22" s="86" t="s">
        <v>51</v>
      </c>
    </row>
    <row r="23" spans="10:18" hidden="1">
      <c r="J23" s="18" t="s">
        <v>52</v>
      </c>
      <c r="K23" s="18"/>
      <c r="L23" s="18"/>
      <c r="M23" s="79"/>
      <c r="N23" s="79"/>
      <c r="O23" s="79"/>
      <c r="P23" s="79"/>
      <c r="Q23" s="18"/>
      <c r="R23" s="18"/>
    </row>
    <row r="24" spans="10:18" hidden="1">
      <c r="M24" s="52"/>
      <c r="N24" s="52"/>
      <c r="O24" s="52"/>
      <c r="P24" s="52"/>
    </row>
    <row r="25" spans="10:18" hidden="1">
      <c r="M25" s="52"/>
      <c r="N25" s="52"/>
      <c r="O25" s="52"/>
      <c r="P25" s="52"/>
    </row>
    <row r="26" spans="10:18" hidden="1">
      <c r="M26" s="52"/>
      <c r="N26" s="52"/>
      <c r="O26" s="52"/>
      <c r="P26" s="52"/>
    </row>
    <row r="27" spans="10:18">
      <c r="M27" s="754" t="s">
        <v>45</v>
      </c>
      <c r="N27" s="755"/>
      <c r="O27" s="755" t="s">
        <v>46</v>
      </c>
      <c r="P27" s="756"/>
    </row>
    <row r="28" spans="10:18">
      <c r="M28" s="285" t="s">
        <v>5524</v>
      </c>
      <c r="N28" s="285" t="s">
        <v>5523</v>
      </c>
      <c r="O28" s="285" t="s">
        <v>5524</v>
      </c>
      <c r="P28" s="285" t="s">
        <v>5523</v>
      </c>
    </row>
    <row r="29" spans="10:18">
      <c r="M29" s="428">
        <v>8</v>
      </c>
      <c r="N29" s="7">
        <v>201666.17</v>
      </c>
      <c r="O29" s="287">
        <v>1</v>
      </c>
      <c r="P29" s="294">
        <v>83577.84</v>
      </c>
    </row>
  </sheetData>
  <mergeCells count="22">
    <mergeCell ref="M27:N27"/>
    <mergeCell ref="O27:P27"/>
    <mergeCell ref="K20:L20"/>
    <mergeCell ref="M20:N20"/>
    <mergeCell ref="O20:P20"/>
    <mergeCell ref="Q20:R20"/>
    <mergeCell ref="K19:N19"/>
    <mergeCell ref="O19:R19"/>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dimension ref="A2:T54"/>
  <sheetViews>
    <sheetView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20">
      <c r="A2" s="1" t="s">
        <v>5747</v>
      </c>
    </row>
    <row r="4" spans="1:20" s="13" customFormat="1" ht="46.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20" s="13" customFormat="1" ht="19.5"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20" s="13" customFormat="1" ht="14.25" customHeigh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20" s="15" customFormat="1" ht="61.5" customHeight="1">
      <c r="A7" s="198">
        <v>1</v>
      </c>
      <c r="B7" s="198">
        <v>1</v>
      </c>
      <c r="C7" s="198">
        <v>4</v>
      </c>
      <c r="D7" s="198">
        <v>2</v>
      </c>
      <c r="E7" s="199" t="s">
        <v>4736</v>
      </c>
      <c r="F7" s="199" t="s">
        <v>4737</v>
      </c>
      <c r="G7" s="199" t="s">
        <v>4738</v>
      </c>
      <c r="H7" s="199" t="s">
        <v>4362</v>
      </c>
      <c r="I7" s="199">
        <v>43</v>
      </c>
      <c r="J7" s="199" t="s">
        <v>4739</v>
      </c>
      <c r="K7" s="199" t="s">
        <v>36</v>
      </c>
      <c r="L7" s="199"/>
      <c r="M7" s="125">
        <v>2780.15</v>
      </c>
      <c r="N7" s="125"/>
      <c r="O7" s="125">
        <v>2780.15</v>
      </c>
      <c r="P7" s="125"/>
      <c r="Q7" s="199" t="s">
        <v>4200</v>
      </c>
      <c r="R7" s="199" t="s">
        <v>4740</v>
      </c>
    </row>
    <row r="8" spans="1:20" s="15" customFormat="1" ht="86.25" customHeight="1">
      <c r="A8" s="198">
        <v>2</v>
      </c>
      <c r="B8" s="198">
        <v>1</v>
      </c>
      <c r="C8" s="198">
        <v>4</v>
      </c>
      <c r="D8" s="198">
        <v>2</v>
      </c>
      <c r="E8" s="199" t="s">
        <v>4741</v>
      </c>
      <c r="F8" s="199" t="s">
        <v>4742</v>
      </c>
      <c r="G8" s="199" t="s">
        <v>33</v>
      </c>
      <c r="H8" s="199" t="s">
        <v>4362</v>
      </c>
      <c r="I8" s="199">
        <v>82</v>
      </c>
      <c r="J8" s="199" t="s">
        <v>4743</v>
      </c>
      <c r="K8" s="199" t="s">
        <v>34</v>
      </c>
      <c r="L8" s="199"/>
      <c r="M8" s="125">
        <v>7164.21</v>
      </c>
      <c r="N8" s="125"/>
      <c r="O8" s="125">
        <v>7164.21</v>
      </c>
      <c r="P8" s="125"/>
      <c r="Q8" s="199" t="s">
        <v>4200</v>
      </c>
      <c r="R8" s="199" t="s">
        <v>4740</v>
      </c>
    </row>
    <row r="9" spans="1:20" s="15" customFormat="1" ht="75">
      <c r="A9" s="206">
        <v>3</v>
      </c>
      <c r="B9" s="198">
        <v>1</v>
      </c>
      <c r="C9" s="198" t="s">
        <v>4744</v>
      </c>
      <c r="D9" s="198">
        <v>2</v>
      </c>
      <c r="E9" s="199" t="s">
        <v>4741</v>
      </c>
      <c r="F9" s="199" t="s">
        <v>4742</v>
      </c>
      <c r="G9" s="199" t="s">
        <v>33</v>
      </c>
      <c r="H9" s="199" t="s">
        <v>4362</v>
      </c>
      <c r="I9" s="199">
        <v>80</v>
      </c>
      <c r="J9" s="199" t="s">
        <v>4743</v>
      </c>
      <c r="K9" s="199"/>
      <c r="L9" s="199" t="s">
        <v>34</v>
      </c>
      <c r="M9" s="125"/>
      <c r="N9" s="125">
        <v>9323</v>
      </c>
      <c r="O9" s="125"/>
      <c r="P9" s="125">
        <v>9323</v>
      </c>
      <c r="Q9" s="199" t="s">
        <v>4200</v>
      </c>
      <c r="R9" s="199" t="s">
        <v>4740</v>
      </c>
    </row>
    <row r="10" spans="1:20" s="15" customFormat="1" ht="87" customHeight="1">
      <c r="A10" s="543">
        <v>4</v>
      </c>
      <c r="B10" s="543">
        <v>1</v>
      </c>
      <c r="C10" s="543">
        <v>4</v>
      </c>
      <c r="D10" s="543">
        <v>2</v>
      </c>
      <c r="E10" s="539" t="s">
        <v>4745</v>
      </c>
      <c r="F10" s="539" t="s">
        <v>4746</v>
      </c>
      <c r="G10" s="539" t="s">
        <v>4747</v>
      </c>
      <c r="H10" s="199" t="s">
        <v>4748</v>
      </c>
      <c r="I10" s="199">
        <v>6</v>
      </c>
      <c r="J10" s="539" t="s">
        <v>4749</v>
      </c>
      <c r="K10" s="539" t="s">
        <v>30</v>
      </c>
      <c r="L10" s="539"/>
      <c r="M10" s="721">
        <v>6292.33</v>
      </c>
      <c r="N10" s="721"/>
      <c r="O10" s="721">
        <v>6292.33</v>
      </c>
      <c r="P10" s="721"/>
      <c r="Q10" s="539" t="s">
        <v>4200</v>
      </c>
      <c r="R10" s="539" t="s">
        <v>4740</v>
      </c>
      <c r="T10" s="96"/>
    </row>
    <row r="11" spans="1:20" s="15" customFormat="1">
      <c r="A11" s="543"/>
      <c r="B11" s="543"/>
      <c r="C11" s="543"/>
      <c r="D11" s="543"/>
      <c r="E11" s="539"/>
      <c r="F11" s="539"/>
      <c r="G11" s="539"/>
      <c r="H11" s="199" t="s">
        <v>325</v>
      </c>
      <c r="I11" s="199">
        <v>6</v>
      </c>
      <c r="J11" s="539"/>
      <c r="K11" s="539"/>
      <c r="L11" s="539"/>
      <c r="M11" s="721"/>
      <c r="N11" s="721"/>
      <c r="O11" s="721"/>
      <c r="P11" s="721"/>
      <c r="Q11" s="539"/>
      <c r="R11" s="539"/>
      <c r="T11" s="96"/>
    </row>
    <row r="12" spans="1:20" s="15" customFormat="1" ht="86.25" customHeight="1">
      <c r="A12" s="530">
        <v>5</v>
      </c>
      <c r="B12" s="530">
        <v>1</v>
      </c>
      <c r="C12" s="530" t="s">
        <v>4744</v>
      </c>
      <c r="D12" s="530">
        <v>2</v>
      </c>
      <c r="E12" s="536" t="s">
        <v>4745</v>
      </c>
      <c r="F12" s="536" t="s">
        <v>4746</v>
      </c>
      <c r="G12" s="536" t="s">
        <v>4747</v>
      </c>
      <c r="H12" s="199" t="s">
        <v>4748</v>
      </c>
      <c r="I12" s="199">
        <v>6</v>
      </c>
      <c r="J12" s="537" t="s">
        <v>4749</v>
      </c>
      <c r="K12" s="537"/>
      <c r="L12" s="537" t="s">
        <v>30</v>
      </c>
      <c r="M12" s="765"/>
      <c r="N12" s="721">
        <v>7613.7</v>
      </c>
      <c r="O12" s="765"/>
      <c r="P12" s="719">
        <v>7613.7</v>
      </c>
      <c r="Q12" s="536" t="s">
        <v>4200</v>
      </c>
      <c r="R12" s="536" t="s">
        <v>4740</v>
      </c>
    </row>
    <row r="13" spans="1:20" s="15" customFormat="1">
      <c r="A13" s="532"/>
      <c r="B13" s="532"/>
      <c r="C13" s="532"/>
      <c r="D13" s="532"/>
      <c r="E13" s="538"/>
      <c r="F13" s="538"/>
      <c r="G13" s="538"/>
      <c r="H13" s="199" t="s">
        <v>325</v>
      </c>
      <c r="I13" s="199">
        <v>6</v>
      </c>
      <c r="J13" s="538"/>
      <c r="K13" s="538"/>
      <c r="L13" s="538"/>
      <c r="M13" s="691"/>
      <c r="N13" s="721"/>
      <c r="O13" s="691"/>
      <c r="P13" s="720"/>
      <c r="Q13" s="538"/>
      <c r="R13" s="538"/>
    </row>
    <row r="14" spans="1:20" s="15" customFormat="1" ht="123.75" customHeight="1">
      <c r="A14" s="198">
        <v>6</v>
      </c>
      <c r="B14" s="198">
        <v>1</v>
      </c>
      <c r="C14" s="198">
        <v>4</v>
      </c>
      <c r="D14" s="198">
        <v>2</v>
      </c>
      <c r="E14" s="199" t="s">
        <v>4750</v>
      </c>
      <c r="F14" s="199" t="s">
        <v>4751</v>
      </c>
      <c r="G14" s="199" t="s">
        <v>56</v>
      </c>
      <c r="H14" s="199" t="s">
        <v>4362</v>
      </c>
      <c r="I14" s="199">
        <v>43</v>
      </c>
      <c r="J14" s="199" t="s">
        <v>4752</v>
      </c>
      <c r="K14" s="199" t="s">
        <v>36</v>
      </c>
      <c r="L14" s="199"/>
      <c r="M14" s="125">
        <v>2321.7600000000002</v>
      </c>
      <c r="N14" s="125"/>
      <c r="O14" s="125">
        <v>2321.7600000000002</v>
      </c>
      <c r="P14" s="125"/>
      <c r="Q14" s="199" t="s">
        <v>4200</v>
      </c>
      <c r="R14" s="199" t="s">
        <v>4740</v>
      </c>
    </row>
    <row r="15" spans="1:20" s="15" customFormat="1" ht="51.75" customHeight="1">
      <c r="A15" s="198">
        <v>7</v>
      </c>
      <c r="B15" s="198">
        <v>1</v>
      </c>
      <c r="C15" s="198">
        <v>4</v>
      </c>
      <c r="D15" s="198">
        <v>2</v>
      </c>
      <c r="E15" s="199" t="s">
        <v>4753</v>
      </c>
      <c r="F15" s="199" t="s">
        <v>4754</v>
      </c>
      <c r="G15" s="199" t="s">
        <v>33</v>
      </c>
      <c r="H15" s="199" t="s">
        <v>4362</v>
      </c>
      <c r="I15" s="199">
        <v>58</v>
      </c>
      <c r="J15" s="199" t="s">
        <v>4755</v>
      </c>
      <c r="K15" s="199" t="s">
        <v>36</v>
      </c>
      <c r="L15" s="199"/>
      <c r="M15" s="125">
        <v>3878.28</v>
      </c>
      <c r="N15" s="125"/>
      <c r="O15" s="125">
        <v>3878.28</v>
      </c>
      <c r="P15" s="125"/>
      <c r="Q15" s="199" t="s">
        <v>4200</v>
      </c>
      <c r="R15" s="199" t="s">
        <v>4740</v>
      </c>
    </row>
    <row r="16" spans="1:20" s="15" customFormat="1" ht="110.25" customHeight="1">
      <c r="A16" s="198">
        <v>8</v>
      </c>
      <c r="B16" s="198">
        <v>1</v>
      </c>
      <c r="C16" s="198">
        <v>4</v>
      </c>
      <c r="D16" s="198">
        <v>5</v>
      </c>
      <c r="E16" s="199" t="s">
        <v>4756</v>
      </c>
      <c r="F16" s="199" t="s">
        <v>4757</v>
      </c>
      <c r="G16" s="199" t="s">
        <v>3918</v>
      </c>
      <c r="H16" s="199" t="s">
        <v>4362</v>
      </c>
      <c r="I16" s="199">
        <v>60</v>
      </c>
      <c r="J16" s="199" t="s">
        <v>4752</v>
      </c>
      <c r="K16" s="199" t="s">
        <v>42</v>
      </c>
      <c r="L16" s="199"/>
      <c r="M16" s="125">
        <v>20580.419999999998</v>
      </c>
      <c r="N16" s="125"/>
      <c r="O16" s="125">
        <v>20580.419999999998</v>
      </c>
      <c r="P16" s="125"/>
      <c r="Q16" s="199" t="s">
        <v>4200</v>
      </c>
      <c r="R16" s="199" t="s">
        <v>4740</v>
      </c>
    </row>
    <row r="17" spans="1:18" s="15" customFormat="1" ht="111.75" customHeight="1">
      <c r="A17" s="206">
        <v>9</v>
      </c>
      <c r="B17" s="198">
        <v>1</v>
      </c>
      <c r="C17" s="198">
        <v>4</v>
      </c>
      <c r="D17" s="198">
        <v>2</v>
      </c>
      <c r="E17" s="199" t="s">
        <v>4758</v>
      </c>
      <c r="F17" s="199" t="s">
        <v>4759</v>
      </c>
      <c r="G17" s="199" t="s">
        <v>4760</v>
      </c>
      <c r="H17" s="199" t="s">
        <v>4362</v>
      </c>
      <c r="I17" s="199">
        <v>50</v>
      </c>
      <c r="J17" s="199" t="s">
        <v>4761</v>
      </c>
      <c r="K17" s="199" t="s">
        <v>42</v>
      </c>
      <c r="L17" s="199"/>
      <c r="M17" s="125">
        <v>4392.26</v>
      </c>
      <c r="N17" s="125"/>
      <c r="O17" s="125">
        <v>4392.26</v>
      </c>
      <c r="P17" s="125"/>
      <c r="Q17" s="199" t="s">
        <v>4200</v>
      </c>
      <c r="R17" s="199" t="s">
        <v>4740</v>
      </c>
    </row>
    <row r="18" spans="1:18" s="15" customFormat="1" ht="30">
      <c r="A18" s="530">
        <v>10</v>
      </c>
      <c r="B18" s="530">
        <v>1</v>
      </c>
      <c r="C18" s="530">
        <v>4</v>
      </c>
      <c r="D18" s="530">
        <v>2</v>
      </c>
      <c r="E18" s="536" t="s">
        <v>4762</v>
      </c>
      <c r="F18" s="536" t="s">
        <v>4763</v>
      </c>
      <c r="G18" s="536" t="s">
        <v>3992</v>
      </c>
      <c r="H18" s="199" t="s">
        <v>4764</v>
      </c>
      <c r="I18" s="199">
        <v>50</v>
      </c>
      <c r="J18" s="536" t="s">
        <v>4765</v>
      </c>
      <c r="K18" s="536" t="s">
        <v>37</v>
      </c>
      <c r="L18" s="536"/>
      <c r="M18" s="718">
        <v>8872.07</v>
      </c>
      <c r="N18" s="718"/>
      <c r="O18" s="718">
        <v>8872.07</v>
      </c>
      <c r="P18" s="718"/>
      <c r="Q18" s="536" t="s">
        <v>4200</v>
      </c>
      <c r="R18" s="536" t="s">
        <v>4740</v>
      </c>
    </row>
    <row r="19" spans="1:18" s="15" customFormat="1" ht="103.5" customHeight="1">
      <c r="A19" s="532"/>
      <c r="B19" s="532"/>
      <c r="C19" s="532"/>
      <c r="D19" s="532"/>
      <c r="E19" s="538"/>
      <c r="F19" s="538"/>
      <c r="G19" s="538"/>
      <c r="H19" s="199" t="s">
        <v>210</v>
      </c>
      <c r="I19" s="199">
        <v>20</v>
      </c>
      <c r="J19" s="538"/>
      <c r="K19" s="538"/>
      <c r="L19" s="538"/>
      <c r="M19" s="720"/>
      <c r="N19" s="720"/>
      <c r="O19" s="720"/>
      <c r="P19" s="720"/>
      <c r="Q19" s="538"/>
      <c r="R19" s="532"/>
    </row>
    <row r="20" spans="1:18" s="15" customFormat="1" ht="113.25" customHeight="1">
      <c r="A20" s="199">
        <v>11</v>
      </c>
      <c r="B20" s="198">
        <v>1</v>
      </c>
      <c r="C20" s="198">
        <v>4</v>
      </c>
      <c r="D20" s="198">
        <v>2</v>
      </c>
      <c r="E20" s="199" t="s">
        <v>4766</v>
      </c>
      <c r="F20" s="199" t="s">
        <v>4767</v>
      </c>
      <c r="G20" s="199" t="s">
        <v>43</v>
      </c>
      <c r="H20" s="199" t="s">
        <v>4362</v>
      </c>
      <c r="I20" s="199">
        <v>35</v>
      </c>
      <c r="J20" s="199" t="s">
        <v>4768</v>
      </c>
      <c r="K20" s="199" t="s">
        <v>34</v>
      </c>
      <c r="L20" s="199"/>
      <c r="M20" s="212">
        <v>55156.01</v>
      </c>
      <c r="N20" s="212"/>
      <c r="O20" s="212">
        <v>55156.01</v>
      </c>
      <c r="P20" s="212"/>
      <c r="Q20" s="199" t="s">
        <v>4200</v>
      </c>
      <c r="R20" s="199" t="s">
        <v>4740</v>
      </c>
    </row>
    <row r="21" spans="1:18" s="15" customFormat="1" ht="120" customHeight="1">
      <c r="A21" s="199">
        <v>12</v>
      </c>
      <c r="B21" s="198">
        <v>1</v>
      </c>
      <c r="C21" s="198">
        <v>4</v>
      </c>
      <c r="D21" s="198">
        <v>2</v>
      </c>
      <c r="E21" s="199" t="s">
        <v>4769</v>
      </c>
      <c r="F21" s="199" t="s">
        <v>4770</v>
      </c>
      <c r="G21" s="199" t="s">
        <v>56</v>
      </c>
      <c r="H21" s="199" t="s">
        <v>4362</v>
      </c>
      <c r="I21" s="199">
        <v>50</v>
      </c>
      <c r="J21" s="199" t="s">
        <v>4771</v>
      </c>
      <c r="K21" s="199" t="s">
        <v>34</v>
      </c>
      <c r="L21" s="199"/>
      <c r="M21" s="212">
        <v>4255.83</v>
      </c>
      <c r="N21" s="212"/>
      <c r="O21" s="212">
        <v>4255.83</v>
      </c>
      <c r="P21" s="212"/>
      <c r="Q21" s="199" t="s">
        <v>4200</v>
      </c>
      <c r="R21" s="199" t="s">
        <v>4740</v>
      </c>
    </row>
    <row r="22" spans="1:18" s="15" customFormat="1" ht="83.25" customHeight="1">
      <c r="A22" s="199">
        <v>13</v>
      </c>
      <c r="B22" s="198">
        <v>1</v>
      </c>
      <c r="C22" s="198">
        <v>4</v>
      </c>
      <c r="D22" s="199">
        <v>2</v>
      </c>
      <c r="E22" s="199" t="s">
        <v>4772</v>
      </c>
      <c r="F22" s="199" t="s">
        <v>4773</v>
      </c>
      <c r="G22" s="199" t="s">
        <v>56</v>
      </c>
      <c r="H22" s="199" t="s">
        <v>4362</v>
      </c>
      <c r="I22" s="199">
        <v>55</v>
      </c>
      <c r="J22" s="199" t="s">
        <v>4774</v>
      </c>
      <c r="K22" s="199" t="s">
        <v>34</v>
      </c>
      <c r="L22" s="199"/>
      <c r="M22" s="212">
        <v>2089.79</v>
      </c>
      <c r="N22" s="212"/>
      <c r="O22" s="212">
        <v>2089.79</v>
      </c>
      <c r="P22" s="212"/>
      <c r="Q22" s="199" t="s">
        <v>4200</v>
      </c>
      <c r="R22" s="199" t="s">
        <v>4740</v>
      </c>
    </row>
    <row r="23" spans="1:18" s="15" customFormat="1" ht="167.25" customHeight="1">
      <c r="A23" s="198">
        <v>14</v>
      </c>
      <c r="B23" s="198">
        <v>1</v>
      </c>
      <c r="C23" s="198">
        <v>4</v>
      </c>
      <c r="D23" s="198">
        <v>2</v>
      </c>
      <c r="E23" s="199" t="s">
        <v>4775</v>
      </c>
      <c r="F23" s="199" t="s">
        <v>4776</v>
      </c>
      <c r="G23" s="199" t="s">
        <v>56</v>
      </c>
      <c r="H23" s="199" t="s">
        <v>4362</v>
      </c>
      <c r="I23" s="199">
        <v>40</v>
      </c>
      <c r="J23" s="199" t="s">
        <v>4777</v>
      </c>
      <c r="K23" s="199"/>
      <c r="L23" s="199" t="s">
        <v>34</v>
      </c>
      <c r="M23" s="211"/>
      <c r="N23" s="211">
        <v>5702</v>
      </c>
      <c r="O23" s="211"/>
      <c r="P23" s="211">
        <v>5702</v>
      </c>
      <c r="Q23" s="199" t="s">
        <v>4200</v>
      </c>
      <c r="R23" s="199" t="s">
        <v>4740</v>
      </c>
    </row>
    <row r="24" spans="1:18" s="15" customFormat="1" ht="168.75" customHeight="1">
      <c r="A24" s="198">
        <v>15</v>
      </c>
      <c r="B24" s="198">
        <v>1</v>
      </c>
      <c r="C24" s="198">
        <v>4</v>
      </c>
      <c r="D24" s="198">
        <v>2</v>
      </c>
      <c r="E24" s="199" t="s">
        <v>4778</v>
      </c>
      <c r="F24" s="210" t="s">
        <v>4779</v>
      </c>
      <c r="G24" s="199" t="s">
        <v>43</v>
      </c>
      <c r="H24" s="199" t="s">
        <v>4362</v>
      </c>
      <c r="I24" s="199">
        <v>30</v>
      </c>
      <c r="J24" s="199" t="s">
        <v>4780</v>
      </c>
      <c r="K24" s="199"/>
      <c r="L24" s="199" t="s">
        <v>34</v>
      </c>
      <c r="M24" s="211"/>
      <c r="N24" s="211">
        <v>78342</v>
      </c>
      <c r="O24" s="211"/>
      <c r="P24" s="211">
        <v>78342</v>
      </c>
      <c r="Q24" s="199" t="s">
        <v>4200</v>
      </c>
      <c r="R24" s="199" t="s">
        <v>4740</v>
      </c>
    </row>
    <row r="25" spans="1:18" s="15" customFormat="1" ht="94.5" customHeight="1">
      <c r="A25" s="198">
        <v>16</v>
      </c>
      <c r="B25" s="198">
        <v>1</v>
      </c>
      <c r="C25" s="198">
        <v>4</v>
      </c>
      <c r="D25" s="198">
        <v>5</v>
      </c>
      <c r="E25" s="199" t="s">
        <v>4781</v>
      </c>
      <c r="F25" s="199" t="s">
        <v>4782</v>
      </c>
      <c r="G25" s="199" t="s">
        <v>43</v>
      </c>
      <c r="H25" s="199" t="s">
        <v>4362</v>
      </c>
      <c r="I25" s="199">
        <v>35</v>
      </c>
      <c r="J25" s="199" t="s">
        <v>4783</v>
      </c>
      <c r="K25" s="199"/>
      <c r="L25" s="199" t="s">
        <v>34</v>
      </c>
      <c r="M25" s="211"/>
      <c r="N25" s="211">
        <v>47747.85</v>
      </c>
      <c r="O25" s="211"/>
      <c r="P25" s="211">
        <v>47747.85</v>
      </c>
      <c r="Q25" s="199" t="s">
        <v>4200</v>
      </c>
      <c r="R25" s="199" t="s">
        <v>4740</v>
      </c>
    </row>
    <row r="26" spans="1:18" s="332" customFormat="1" ht="96.75" customHeight="1">
      <c r="A26" s="342">
        <v>17</v>
      </c>
      <c r="B26" s="342">
        <v>1</v>
      </c>
      <c r="C26" s="342">
        <v>4</v>
      </c>
      <c r="D26" s="342">
        <v>2</v>
      </c>
      <c r="E26" s="343" t="s">
        <v>4784</v>
      </c>
      <c r="F26" s="343" t="s">
        <v>4785</v>
      </c>
      <c r="G26" s="343" t="s">
        <v>56</v>
      </c>
      <c r="H26" s="343" t="s">
        <v>4362</v>
      </c>
      <c r="I26" s="343">
        <v>48</v>
      </c>
      <c r="J26" s="343" t="s">
        <v>4786</v>
      </c>
      <c r="K26" s="343"/>
      <c r="L26" s="343" t="s">
        <v>34</v>
      </c>
      <c r="M26" s="345"/>
      <c r="N26" s="345">
        <v>5500.52</v>
      </c>
      <c r="O26" s="345"/>
      <c r="P26" s="345">
        <v>5500.52</v>
      </c>
      <c r="Q26" s="343" t="s">
        <v>4200</v>
      </c>
      <c r="R26" s="343" t="s">
        <v>4740</v>
      </c>
    </row>
    <row r="27" spans="1:18" s="15" customFormat="1" ht="121.5" customHeight="1">
      <c r="A27" s="198">
        <v>18</v>
      </c>
      <c r="B27" s="198">
        <v>1</v>
      </c>
      <c r="C27" s="198">
        <v>4</v>
      </c>
      <c r="D27" s="198">
        <v>2</v>
      </c>
      <c r="E27" s="199" t="s">
        <v>4787</v>
      </c>
      <c r="F27" s="199" t="s">
        <v>4788</v>
      </c>
      <c r="G27" s="199" t="s">
        <v>33</v>
      </c>
      <c r="H27" s="199" t="s">
        <v>4362</v>
      </c>
      <c r="I27" s="199">
        <v>60</v>
      </c>
      <c r="J27" s="199" t="s">
        <v>4789</v>
      </c>
      <c r="K27" s="199"/>
      <c r="L27" s="199" t="s">
        <v>34</v>
      </c>
      <c r="M27" s="211"/>
      <c r="N27" s="211">
        <v>8598.2000000000007</v>
      </c>
      <c r="O27" s="211"/>
      <c r="P27" s="211">
        <v>8598.2000000000007</v>
      </c>
      <c r="Q27" s="199" t="s">
        <v>4200</v>
      </c>
      <c r="R27" s="199" t="s">
        <v>4740</v>
      </c>
    </row>
    <row r="28" spans="1:18" s="332" customFormat="1" ht="108.75" customHeight="1">
      <c r="A28" s="372">
        <v>19</v>
      </c>
      <c r="B28" s="372">
        <v>1</v>
      </c>
      <c r="C28" s="372">
        <v>4</v>
      </c>
      <c r="D28" s="372">
        <v>2</v>
      </c>
      <c r="E28" s="373" t="s">
        <v>4790</v>
      </c>
      <c r="F28" s="373" t="s">
        <v>4791</v>
      </c>
      <c r="G28" s="373" t="s">
        <v>56</v>
      </c>
      <c r="H28" s="373" t="s">
        <v>4362</v>
      </c>
      <c r="I28" s="374">
        <v>62</v>
      </c>
      <c r="J28" s="373" t="s">
        <v>4033</v>
      </c>
      <c r="K28" s="373"/>
      <c r="L28" s="373" t="s">
        <v>34</v>
      </c>
      <c r="M28" s="375"/>
      <c r="N28" s="375">
        <v>5647.64</v>
      </c>
      <c r="O28" s="375"/>
      <c r="P28" s="375">
        <v>5647.64</v>
      </c>
      <c r="Q28" s="373" t="s">
        <v>4200</v>
      </c>
      <c r="R28" s="373" t="s">
        <v>4740</v>
      </c>
    </row>
    <row r="29" spans="1:18" s="332" customFormat="1" ht="105">
      <c r="A29" s="372">
        <v>20</v>
      </c>
      <c r="B29" s="372">
        <v>1</v>
      </c>
      <c r="C29" s="372">
        <v>4</v>
      </c>
      <c r="D29" s="372">
        <v>2</v>
      </c>
      <c r="E29" s="373" t="s">
        <v>4792</v>
      </c>
      <c r="F29" s="373" t="s">
        <v>4793</v>
      </c>
      <c r="G29" s="373" t="s">
        <v>56</v>
      </c>
      <c r="H29" s="373" t="s">
        <v>4362</v>
      </c>
      <c r="I29" s="373">
        <v>48</v>
      </c>
      <c r="J29" s="373" t="s">
        <v>4794</v>
      </c>
      <c r="K29" s="373"/>
      <c r="L29" s="373" t="s">
        <v>34</v>
      </c>
      <c r="M29" s="375"/>
      <c r="N29" s="375">
        <v>5634.84</v>
      </c>
      <c r="O29" s="375"/>
      <c r="P29" s="375">
        <v>5634.84</v>
      </c>
      <c r="Q29" s="373" t="s">
        <v>4200</v>
      </c>
      <c r="R29" s="373" t="s">
        <v>4740</v>
      </c>
    </row>
    <row r="30" spans="1:18" s="15" customFormat="1" ht="156.75" customHeight="1">
      <c r="A30" s="198">
        <v>21</v>
      </c>
      <c r="B30" s="198">
        <v>1</v>
      </c>
      <c r="C30" s="198">
        <v>4</v>
      </c>
      <c r="D30" s="198">
        <v>2</v>
      </c>
      <c r="E30" s="199" t="s">
        <v>4795</v>
      </c>
      <c r="F30" s="199" t="s">
        <v>4796</v>
      </c>
      <c r="G30" s="199" t="s">
        <v>4797</v>
      </c>
      <c r="H30" s="199" t="s">
        <v>4362</v>
      </c>
      <c r="I30" s="199">
        <v>48</v>
      </c>
      <c r="J30" s="199" t="s">
        <v>4798</v>
      </c>
      <c r="K30" s="199"/>
      <c r="L30" s="199" t="s">
        <v>34</v>
      </c>
      <c r="M30" s="125"/>
      <c r="N30" s="125">
        <v>37890.25</v>
      </c>
      <c r="O30" s="125"/>
      <c r="P30" s="125">
        <v>37890.25</v>
      </c>
      <c r="Q30" s="199" t="s">
        <v>4200</v>
      </c>
      <c r="R30" s="199" t="s">
        <v>4799</v>
      </c>
    </row>
    <row r="31" spans="1:18" s="137" customFormat="1" ht="31.5" customHeight="1">
      <c r="M31" s="188"/>
      <c r="N31" s="188"/>
      <c r="O31" s="188"/>
      <c r="P31" s="298"/>
      <c r="R31" s="164"/>
    </row>
    <row r="32" spans="1:18" s="137" customFormat="1" hidden="1">
      <c r="K32" s="714" t="s">
        <v>45</v>
      </c>
      <c r="L32" s="714"/>
      <c r="M32" s="714"/>
      <c r="N32" s="714"/>
      <c r="O32" s="714" t="s">
        <v>46</v>
      </c>
      <c r="P32" s="714"/>
      <c r="Q32" s="714"/>
      <c r="R32" s="714"/>
    </row>
    <row r="33" spans="10:18" s="137" customFormat="1" hidden="1">
      <c r="K33" s="714" t="s">
        <v>4543</v>
      </c>
      <c r="L33" s="714"/>
      <c r="M33" s="714" t="s">
        <v>4544</v>
      </c>
      <c r="N33" s="714"/>
      <c r="O33" s="714" t="s">
        <v>4543</v>
      </c>
      <c r="P33" s="714"/>
      <c r="Q33" s="714" t="s">
        <v>4544</v>
      </c>
      <c r="R33" s="714"/>
    </row>
    <row r="34" spans="10:18" s="137" customFormat="1" hidden="1">
      <c r="K34" s="138" t="s">
        <v>47</v>
      </c>
      <c r="L34" s="138" t="s">
        <v>48</v>
      </c>
      <c r="M34" s="138" t="s">
        <v>49</v>
      </c>
      <c r="N34" s="138" t="s">
        <v>48</v>
      </c>
      <c r="O34" s="138" t="s">
        <v>49</v>
      </c>
      <c r="P34" s="138" t="s">
        <v>48</v>
      </c>
      <c r="Q34" s="138" t="s">
        <v>47</v>
      </c>
      <c r="R34" s="138" t="s">
        <v>48</v>
      </c>
    </row>
    <row r="35" spans="10:18" s="137" customFormat="1" hidden="1">
      <c r="J35" s="139" t="s">
        <v>50</v>
      </c>
      <c r="K35" s="140">
        <v>13</v>
      </c>
      <c r="L35" s="141">
        <v>134719.81</v>
      </c>
      <c r="M35" s="140">
        <v>8</v>
      </c>
      <c r="N35" s="141">
        <v>195063.3</v>
      </c>
      <c r="O35" s="140">
        <v>0</v>
      </c>
      <c r="P35" s="290">
        <v>0</v>
      </c>
      <c r="Q35" s="140" t="s">
        <v>51</v>
      </c>
      <c r="R35" s="234" t="s">
        <v>51</v>
      </c>
    </row>
    <row r="36" spans="10:18" s="137" customFormat="1" hidden="1">
      <c r="J36" s="139" t="s">
        <v>52</v>
      </c>
      <c r="K36" s="139">
        <v>13</v>
      </c>
      <c r="L36" s="139">
        <v>134719.81</v>
      </c>
      <c r="M36" s="140">
        <v>8</v>
      </c>
      <c r="N36" s="299">
        <v>195063.3</v>
      </c>
      <c r="O36" s="140">
        <v>0</v>
      </c>
      <c r="P36" s="140">
        <v>0</v>
      </c>
      <c r="Q36" s="139"/>
      <c r="R36" s="300"/>
    </row>
    <row r="37" spans="10:18" s="137" customFormat="1" hidden="1">
      <c r="M37" s="188"/>
      <c r="N37" s="188"/>
      <c r="O37" s="188"/>
      <c r="P37" s="188"/>
      <c r="R37" s="164"/>
    </row>
    <row r="38" spans="10:18" s="137" customFormat="1" hidden="1">
      <c r="M38" s="188"/>
      <c r="N38" s="188"/>
      <c r="O38" s="188"/>
      <c r="P38" s="188"/>
      <c r="R38" s="164"/>
    </row>
    <row r="39" spans="10:18" s="137" customFormat="1" hidden="1">
      <c r="M39" s="188"/>
      <c r="N39" s="188"/>
      <c r="O39" s="188"/>
      <c r="P39" s="188"/>
      <c r="R39" s="164"/>
    </row>
    <row r="40" spans="10:18" s="137" customFormat="1" hidden="1">
      <c r="M40" s="188"/>
      <c r="N40" s="188"/>
      <c r="O40" s="188"/>
      <c r="P40" s="188"/>
      <c r="R40" s="164"/>
    </row>
    <row r="41" spans="10:18" s="137" customFormat="1" hidden="1">
      <c r="M41" s="188"/>
      <c r="N41" s="188"/>
      <c r="O41" s="188"/>
      <c r="P41" s="188"/>
      <c r="R41" s="164"/>
    </row>
    <row r="42" spans="10:18" s="137" customFormat="1">
      <c r="M42" s="527" t="s">
        <v>45</v>
      </c>
      <c r="N42" s="528"/>
      <c r="O42" s="528" t="s">
        <v>46</v>
      </c>
      <c r="P42" s="529"/>
      <c r="R42" s="164"/>
    </row>
    <row r="43" spans="10:18" s="137" customFormat="1">
      <c r="M43" s="138" t="s">
        <v>5524</v>
      </c>
      <c r="N43" s="138" t="s">
        <v>5523</v>
      </c>
      <c r="O43" s="138" t="s">
        <v>5524</v>
      </c>
      <c r="P43" s="138" t="s">
        <v>5523</v>
      </c>
      <c r="R43" s="164"/>
    </row>
    <row r="44" spans="10:18" s="137" customFormat="1">
      <c r="M44" s="235">
        <v>21</v>
      </c>
      <c r="N44" s="141">
        <v>329783.11</v>
      </c>
      <c r="O44" s="140" t="s">
        <v>51</v>
      </c>
      <c r="P44" s="234" t="s">
        <v>51</v>
      </c>
      <c r="R44" s="164"/>
    </row>
    <row r="45" spans="10:18" s="137" customFormat="1">
      <c r="M45" s="188"/>
      <c r="N45" s="188"/>
      <c r="O45" s="188"/>
      <c r="P45" s="188"/>
      <c r="R45" s="164"/>
    </row>
    <row r="46" spans="10:18" s="137" customFormat="1"/>
    <row r="47" spans="10:18" s="137" customFormat="1"/>
    <row r="48" spans="10:18" s="137" customFormat="1"/>
    <row r="49" s="137" customFormat="1"/>
    <row r="50" s="137" customFormat="1"/>
    <row r="51" s="137" customFormat="1"/>
    <row r="52" s="137" customFormat="1"/>
    <row r="53" s="137" customFormat="1"/>
    <row r="54" s="137" customFormat="1"/>
  </sheetData>
  <mergeCells count="70">
    <mergeCell ref="M42:N42"/>
    <mergeCell ref="O42:P42"/>
    <mergeCell ref="K33:L33"/>
    <mergeCell ref="M33:N33"/>
    <mergeCell ref="O33:P33"/>
    <mergeCell ref="Q33:R33"/>
    <mergeCell ref="Q18:Q19"/>
    <mergeCell ref="R18:R19"/>
    <mergeCell ref="K32:N32"/>
    <mergeCell ref="O32:R32"/>
    <mergeCell ref="K18:K19"/>
    <mergeCell ref="L18:L19"/>
    <mergeCell ref="M18:M19"/>
    <mergeCell ref="N18:N19"/>
    <mergeCell ref="O18:O19"/>
    <mergeCell ref="P18:P19"/>
    <mergeCell ref="Q12:Q13"/>
    <mergeCell ref="R12:R13"/>
    <mergeCell ref="A18:A19"/>
    <mergeCell ref="B18:B19"/>
    <mergeCell ref="C18:C19"/>
    <mergeCell ref="D18:D19"/>
    <mergeCell ref="E18:E19"/>
    <mergeCell ref="F18:F19"/>
    <mergeCell ref="G18:G19"/>
    <mergeCell ref="J18:J19"/>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3"/>
  <dimension ref="A1:AMJ27"/>
  <sheetViews>
    <sheetView topLeftCell="A22" zoomScale="80" zoomScaleNormal="80" workbookViewId="0">
      <selection activeCell="L33" sqref="L33"/>
    </sheetView>
  </sheetViews>
  <sheetFormatPr defaultRowHeight="15"/>
  <cols>
    <col min="1" max="1" width="5" style="100" customWidth="1"/>
    <col min="2" max="2" width="9.42578125" style="100" customWidth="1"/>
    <col min="3" max="3" width="10.5703125" style="100" customWidth="1"/>
    <col min="4" max="4" width="10.28515625" style="100" customWidth="1"/>
    <col min="5" max="5" width="63.5703125" style="100" customWidth="1"/>
    <col min="6" max="6" width="86.28515625" style="100" customWidth="1"/>
    <col min="7" max="7" width="30.28515625" style="100" customWidth="1"/>
    <col min="8" max="8" width="24.140625" style="100" customWidth="1"/>
    <col min="9" max="9" width="14.140625" style="100" customWidth="1"/>
    <col min="10" max="10" width="30.42578125" style="100" customWidth="1"/>
    <col min="11" max="11" width="19.28515625" style="100" customWidth="1"/>
    <col min="12" max="12" width="16" style="100" customWidth="1"/>
    <col min="13" max="14" width="16.28515625" style="101" customWidth="1"/>
    <col min="15" max="15" width="16" style="101" customWidth="1"/>
    <col min="16" max="16" width="16.140625" style="101" customWidth="1"/>
    <col min="17" max="17" width="24.28515625" style="100" customWidth="1"/>
    <col min="18" max="18" width="25.85546875" style="102" customWidth="1"/>
    <col min="19" max="257" width="9.28515625" style="100" customWidth="1"/>
    <col min="258" max="258" width="5" style="100" customWidth="1"/>
    <col min="259" max="259" width="10.28515625" style="100" customWidth="1"/>
    <col min="260" max="260" width="10.5703125" style="100" customWidth="1"/>
    <col min="261" max="261" width="9.42578125" style="100" customWidth="1"/>
    <col min="262" max="262" width="24.28515625" style="100" customWidth="1"/>
    <col min="263" max="263" width="63.5703125" style="100" customWidth="1"/>
    <col min="264" max="264" width="61.5703125" style="100" customWidth="1"/>
    <col min="265" max="265" width="37.5703125" style="100" customWidth="1"/>
    <col min="266" max="266" width="30" style="100" customWidth="1"/>
    <col min="267" max="267" width="35.28515625" style="100" customWidth="1"/>
    <col min="268" max="268" width="27.7109375" style="100" customWidth="1"/>
    <col min="269" max="269" width="20.42578125" style="100" customWidth="1"/>
    <col min="270" max="270" width="11.140625" style="100" customWidth="1"/>
    <col min="271" max="271" width="12.5703125" style="100" customWidth="1"/>
    <col min="272" max="272" width="15.7109375" style="100" customWidth="1"/>
    <col min="273" max="273" width="9.5703125" style="100" customWidth="1"/>
    <col min="274" max="513" width="9.28515625" style="100" customWidth="1"/>
    <col min="514" max="514" width="5" style="100" customWidth="1"/>
    <col min="515" max="515" width="10.28515625" style="100" customWidth="1"/>
    <col min="516" max="516" width="10.5703125" style="100" customWidth="1"/>
    <col min="517" max="517" width="9.42578125" style="100" customWidth="1"/>
    <col min="518" max="518" width="24.28515625" style="100" customWidth="1"/>
    <col min="519" max="519" width="63.5703125" style="100" customWidth="1"/>
    <col min="520" max="520" width="61.5703125" style="100" customWidth="1"/>
    <col min="521" max="521" width="37.5703125" style="100" customWidth="1"/>
    <col min="522" max="522" width="30" style="100" customWidth="1"/>
    <col min="523" max="523" width="35.28515625" style="100" customWidth="1"/>
    <col min="524" max="524" width="27.7109375" style="100" customWidth="1"/>
    <col min="525" max="525" width="20.42578125" style="100" customWidth="1"/>
    <col min="526" max="526" width="11.140625" style="100" customWidth="1"/>
    <col min="527" max="527" width="12.5703125" style="100" customWidth="1"/>
    <col min="528" max="528" width="15.7109375" style="100" customWidth="1"/>
    <col min="529" max="529" width="9.5703125" style="100" customWidth="1"/>
    <col min="530" max="769" width="9.28515625" style="100" customWidth="1"/>
    <col min="770" max="770" width="5" style="100" customWidth="1"/>
    <col min="771" max="771" width="10.28515625" style="100" customWidth="1"/>
    <col min="772" max="772" width="10.5703125" style="100" customWidth="1"/>
    <col min="773" max="773" width="9.42578125" style="100" customWidth="1"/>
    <col min="774" max="774" width="24.28515625" style="100" customWidth="1"/>
    <col min="775" max="775" width="63.5703125" style="100" customWidth="1"/>
    <col min="776" max="776" width="61.5703125" style="100" customWidth="1"/>
    <col min="777" max="777" width="37.5703125" style="100" customWidth="1"/>
    <col min="778" max="778" width="30" style="100" customWidth="1"/>
    <col min="779" max="779" width="35.28515625" style="100" customWidth="1"/>
    <col min="780" max="780" width="27.7109375" style="100" customWidth="1"/>
    <col min="781" max="781" width="20.42578125" style="100" customWidth="1"/>
    <col min="782" max="782" width="11.140625" style="100" customWidth="1"/>
    <col min="783" max="783" width="12.5703125" style="100" customWidth="1"/>
    <col min="784" max="784" width="15.7109375" style="100" customWidth="1"/>
    <col min="785" max="785" width="9.5703125" style="100" customWidth="1"/>
    <col min="786" max="1024" width="9.28515625" style="100" customWidth="1"/>
  </cols>
  <sheetData>
    <row r="1" spans="1:1024">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1" t="s">
        <v>5748</v>
      </c>
      <c r="B2" s="464"/>
      <c r="C2" s="464"/>
      <c r="D2" s="464"/>
      <c r="E2" s="464"/>
      <c r="F2" s="464"/>
      <c r="G2" s="464"/>
      <c r="H2" s="464"/>
      <c r="I2" s="464"/>
      <c r="J2" s="464"/>
      <c r="K2" s="464"/>
      <c r="L2" s="464"/>
      <c r="Q2" s="464"/>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 r="A3" s="465"/>
      <c r="B3" s="464"/>
      <c r="C3" s="464"/>
      <c r="D3" s="464"/>
      <c r="E3" s="464"/>
      <c r="F3" s="464"/>
      <c r="G3" s="464"/>
      <c r="H3" s="464"/>
      <c r="I3" s="464"/>
      <c r="J3" s="464"/>
      <c r="K3" s="464"/>
      <c r="L3" s="464"/>
      <c r="Q3" s="464"/>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97" customFormat="1">
      <c r="A4" s="769" t="s">
        <v>0</v>
      </c>
      <c r="B4" s="773" t="s">
        <v>1</v>
      </c>
      <c r="C4" s="773" t="s">
        <v>2</v>
      </c>
      <c r="D4" s="773" t="s">
        <v>3</v>
      </c>
      <c r="E4" s="769" t="s">
        <v>4</v>
      </c>
      <c r="F4" s="769" t="s">
        <v>5</v>
      </c>
      <c r="G4" s="769" t="s">
        <v>6</v>
      </c>
      <c r="H4" s="773" t="s">
        <v>7</v>
      </c>
      <c r="I4" s="773"/>
      <c r="J4" s="769" t="s">
        <v>2905</v>
      </c>
      <c r="K4" s="773" t="s">
        <v>5715</v>
      </c>
      <c r="L4" s="773"/>
      <c r="M4" s="771" t="s">
        <v>4800</v>
      </c>
      <c r="N4" s="771"/>
      <c r="O4" s="771" t="s">
        <v>4801</v>
      </c>
      <c r="P4" s="771"/>
      <c r="Q4" s="769" t="s">
        <v>8</v>
      </c>
      <c r="R4" s="772" t="s">
        <v>9</v>
      </c>
    </row>
    <row r="5" spans="1:1024" s="97" customFormat="1">
      <c r="A5" s="769"/>
      <c r="B5" s="773"/>
      <c r="C5" s="773"/>
      <c r="D5" s="773"/>
      <c r="E5" s="769"/>
      <c r="F5" s="769"/>
      <c r="G5" s="769"/>
      <c r="H5" s="98" t="s">
        <v>10</v>
      </c>
      <c r="I5" s="98" t="s">
        <v>11</v>
      </c>
      <c r="J5" s="769"/>
      <c r="K5" s="433">
        <v>2016</v>
      </c>
      <c r="L5" s="433">
        <v>2017</v>
      </c>
      <c r="M5" s="433">
        <v>2016</v>
      </c>
      <c r="N5" s="433">
        <v>2017</v>
      </c>
      <c r="O5" s="433">
        <v>2016</v>
      </c>
      <c r="P5" s="433">
        <v>2017</v>
      </c>
      <c r="Q5" s="769"/>
      <c r="R5" s="772"/>
    </row>
    <row r="6" spans="1:1024" s="97" customFormat="1">
      <c r="A6" s="99" t="s">
        <v>12</v>
      </c>
      <c r="B6" s="466" t="s">
        <v>13</v>
      </c>
      <c r="C6" s="466" t="s">
        <v>14</v>
      </c>
      <c r="D6" s="466" t="s">
        <v>15</v>
      </c>
      <c r="E6" s="467" t="s">
        <v>16</v>
      </c>
      <c r="F6" s="467" t="s">
        <v>17</v>
      </c>
      <c r="G6" s="467" t="s">
        <v>18</v>
      </c>
      <c r="H6" s="466" t="s">
        <v>19</v>
      </c>
      <c r="I6" s="466" t="s">
        <v>20</v>
      </c>
      <c r="J6" s="467" t="s">
        <v>21</v>
      </c>
      <c r="K6" s="434" t="s">
        <v>22</v>
      </c>
      <c r="L6" s="434" t="s">
        <v>23</v>
      </c>
      <c r="M6" s="434" t="s">
        <v>24</v>
      </c>
      <c r="N6" s="434" t="s">
        <v>25</v>
      </c>
      <c r="O6" s="434" t="s">
        <v>26</v>
      </c>
      <c r="P6" s="434" t="s">
        <v>27</v>
      </c>
      <c r="Q6" s="467" t="s">
        <v>28</v>
      </c>
      <c r="R6" s="468" t="s">
        <v>29</v>
      </c>
    </row>
    <row r="7" spans="1:1024" s="332" customFormat="1" ht="63.75">
      <c r="A7" s="469">
        <v>1</v>
      </c>
      <c r="B7" s="470">
        <v>1</v>
      </c>
      <c r="C7" s="470">
        <v>4</v>
      </c>
      <c r="D7" s="470">
        <v>2</v>
      </c>
      <c r="E7" s="470" t="s">
        <v>4802</v>
      </c>
      <c r="F7" s="470" t="s">
        <v>4803</v>
      </c>
      <c r="G7" s="470" t="s">
        <v>56</v>
      </c>
      <c r="H7" s="470" t="s">
        <v>4362</v>
      </c>
      <c r="I7" s="470">
        <v>40</v>
      </c>
      <c r="J7" s="470" t="s">
        <v>4804</v>
      </c>
      <c r="K7" s="470" t="s">
        <v>31</v>
      </c>
      <c r="L7" s="470"/>
      <c r="M7" s="471">
        <v>2214</v>
      </c>
      <c r="N7" s="471"/>
      <c r="O7" s="471">
        <v>2214</v>
      </c>
      <c r="P7" s="471"/>
      <c r="Q7" s="470" t="s">
        <v>4805</v>
      </c>
      <c r="R7" s="470" t="s">
        <v>4806</v>
      </c>
    </row>
    <row r="8" spans="1:1024" s="332" customFormat="1" ht="89.25">
      <c r="A8" s="469">
        <v>2</v>
      </c>
      <c r="B8" s="470">
        <v>4</v>
      </c>
      <c r="C8" s="470">
        <v>4</v>
      </c>
      <c r="D8" s="470">
        <v>5</v>
      </c>
      <c r="E8" s="470" t="s">
        <v>4807</v>
      </c>
      <c r="F8" s="470" t="s">
        <v>4808</v>
      </c>
      <c r="G8" s="470" t="s">
        <v>4809</v>
      </c>
      <c r="H8" s="470" t="s">
        <v>4362</v>
      </c>
      <c r="I8" s="470">
        <v>50</v>
      </c>
      <c r="J8" s="470" t="s">
        <v>4810</v>
      </c>
      <c r="K8" s="470" t="s">
        <v>31</v>
      </c>
      <c r="L8" s="470"/>
      <c r="M8" s="471">
        <v>37078.36</v>
      </c>
      <c r="N8" s="471"/>
      <c r="O8" s="471">
        <v>37078.36</v>
      </c>
      <c r="P8" s="471"/>
      <c r="Q8" s="470" t="s">
        <v>4805</v>
      </c>
      <c r="R8" s="470" t="s">
        <v>4806</v>
      </c>
    </row>
    <row r="9" spans="1:1024" s="332" customFormat="1" ht="105" customHeight="1">
      <c r="A9" s="469">
        <v>3</v>
      </c>
      <c r="B9" s="470">
        <v>4</v>
      </c>
      <c r="C9" s="470">
        <v>4</v>
      </c>
      <c r="D9" s="470">
        <v>5</v>
      </c>
      <c r="E9" s="470" t="s">
        <v>4811</v>
      </c>
      <c r="F9" s="470" t="s">
        <v>4812</v>
      </c>
      <c r="G9" s="470" t="s">
        <v>4813</v>
      </c>
      <c r="H9" s="470" t="s">
        <v>4814</v>
      </c>
      <c r="I9" s="470">
        <v>50</v>
      </c>
      <c r="J9" s="470" t="s">
        <v>4810</v>
      </c>
      <c r="K9" s="470"/>
      <c r="L9" s="470" t="s">
        <v>31</v>
      </c>
      <c r="M9" s="471"/>
      <c r="N9" s="471">
        <v>21688</v>
      </c>
      <c r="O9" s="471"/>
      <c r="P9" s="471">
        <v>21688</v>
      </c>
      <c r="Q9" s="470" t="s">
        <v>4805</v>
      </c>
      <c r="R9" s="470" t="s">
        <v>4806</v>
      </c>
    </row>
    <row r="10" spans="1:1024" s="332" customFormat="1" ht="85.5" customHeight="1">
      <c r="A10" s="472">
        <v>4</v>
      </c>
      <c r="B10" s="470">
        <v>1</v>
      </c>
      <c r="C10" s="470">
        <v>4</v>
      </c>
      <c r="D10" s="470">
        <v>2</v>
      </c>
      <c r="E10" s="470" t="s">
        <v>4815</v>
      </c>
      <c r="F10" s="470" t="s">
        <v>4816</v>
      </c>
      <c r="G10" s="470" t="s">
        <v>56</v>
      </c>
      <c r="H10" s="470" t="s">
        <v>4362</v>
      </c>
      <c r="I10" s="470">
        <v>65</v>
      </c>
      <c r="J10" s="470" t="s">
        <v>4817</v>
      </c>
      <c r="K10" s="470"/>
      <c r="L10" s="470" t="s">
        <v>31</v>
      </c>
      <c r="M10" s="471"/>
      <c r="N10" s="471">
        <v>10125.9</v>
      </c>
      <c r="O10" s="471"/>
      <c r="P10" s="471">
        <v>10125.9</v>
      </c>
      <c r="Q10" s="470" t="s">
        <v>4805</v>
      </c>
      <c r="R10" s="470" t="s">
        <v>4806</v>
      </c>
    </row>
    <row r="11" spans="1:1024" s="332" customFormat="1" ht="89.25">
      <c r="A11" s="469">
        <v>5</v>
      </c>
      <c r="B11" s="470">
        <v>1</v>
      </c>
      <c r="C11" s="470">
        <v>4</v>
      </c>
      <c r="D11" s="470">
        <v>2</v>
      </c>
      <c r="E11" s="470" t="s">
        <v>4818</v>
      </c>
      <c r="F11" s="470" t="s">
        <v>4819</v>
      </c>
      <c r="G11" s="470" t="s">
        <v>4820</v>
      </c>
      <c r="H11" s="470" t="s">
        <v>4821</v>
      </c>
      <c r="I11" s="470">
        <v>8</v>
      </c>
      <c r="J11" s="470" t="s">
        <v>4822</v>
      </c>
      <c r="K11" s="470" t="s">
        <v>31</v>
      </c>
      <c r="L11" s="470" t="s">
        <v>31</v>
      </c>
      <c r="M11" s="471"/>
      <c r="N11" s="471">
        <v>50628.03</v>
      </c>
      <c r="O11" s="471"/>
      <c r="P11" s="471">
        <v>50628.03</v>
      </c>
      <c r="Q11" s="470" t="s">
        <v>4805</v>
      </c>
      <c r="R11" s="470" t="s">
        <v>4806</v>
      </c>
    </row>
    <row r="12" spans="1:1024" s="332" customFormat="1" ht="51">
      <c r="A12" s="469">
        <v>6</v>
      </c>
      <c r="B12" s="470">
        <v>1</v>
      </c>
      <c r="C12" s="470">
        <v>4</v>
      </c>
      <c r="D12" s="470">
        <v>2</v>
      </c>
      <c r="E12" s="470" t="s">
        <v>4823</v>
      </c>
      <c r="F12" s="470" t="s">
        <v>4824</v>
      </c>
      <c r="G12" s="470" t="s">
        <v>56</v>
      </c>
      <c r="H12" s="470" t="s">
        <v>4362</v>
      </c>
      <c r="I12" s="470">
        <v>55</v>
      </c>
      <c r="J12" s="470" t="s">
        <v>4825</v>
      </c>
      <c r="K12" s="470" t="s">
        <v>31</v>
      </c>
      <c r="L12" s="470"/>
      <c r="M12" s="471">
        <v>7449.75</v>
      </c>
      <c r="N12" s="471"/>
      <c r="O12" s="471">
        <v>7449.75</v>
      </c>
      <c r="P12" s="471"/>
      <c r="Q12" s="470" t="s">
        <v>4805</v>
      </c>
      <c r="R12" s="470" t="s">
        <v>4806</v>
      </c>
    </row>
    <row r="13" spans="1:1024" s="332" customFormat="1" ht="76.5">
      <c r="A13" s="469">
        <v>7</v>
      </c>
      <c r="B13" s="470">
        <v>1</v>
      </c>
      <c r="C13" s="470">
        <v>4</v>
      </c>
      <c r="D13" s="470">
        <v>2</v>
      </c>
      <c r="E13" s="470" t="s">
        <v>4826</v>
      </c>
      <c r="F13" s="470" t="s">
        <v>4827</v>
      </c>
      <c r="G13" s="470" t="s">
        <v>56</v>
      </c>
      <c r="H13" s="470" t="s">
        <v>4362</v>
      </c>
      <c r="I13" s="470">
        <v>55</v>
      </c>
      <c r="J13" s="470" t="s">
        <v>4828</v>
      </c>
      <c r="K13" s="470" t="s">
        <v>31</v>
      </c>
      <c r="L13" s="470"/>
      <c r="M13" s="471">
        <v>7449.75</v>
      </c>
      <c r="N13" s="471"/>
      <c r="O13" s="471">
        <v>7449.75</v>
      </c>
      <c r="P13" s="471"/>
      <c r="Q13" s="470" t="s">
        <v>4805</v>
      </c>
      <c r="R13" s="470" t="s">
        <v>4806</v>
      </c>
    </row>
    <row r="14" spans="1:1024" s="332" customFormat="1" ht="63.75">
      <c r="A14" s="472">
        <v>8</v>
      </c>
      <c r="B14" s="470">
        <v>1</v>
      </c>
      <c r="C14" s="470">
        <v>4</v>
      </c>
      <c r="D14" s="470">
        <v>2</v>
      </c>
      <c r="E14" s="470" t="s">
        <v>4829</v>
      </c>
      <c r="F14" s="470" t="s">
        <v>4830</v>
      </c>
      <c r="G14" s="470" t="s">
        <v>1659</v>
      </c>
      <c r="H14" s="470" t="s">
        <v>4362</v>
      </c>
      <c r="I14" s="470">
        <v>55</v>
      </c>
      <c r="J14" s="470" t="s">
        <v>4831</v>
      </c>
      <c r="K14" s="470"/>
      <c r="L14" s="470" t="s">
        <v>31</v>
      </c>
      <c r="M14" s="471"/>
      <c r="N14" s="471">
        <v>9400</v>
      </c>
      <c r="O14" s="471"/>
      <c r="P14" s="471">
        <v>9400</v>
      </c>
      <c r="Q14" s="470" t="s">
        <v>4805</v>
      </c>
      <c r="R14" s="470" t="s">
        <v>4806</v>
      </c>
    </row>
    <row r="15" spans="1:1024" s="332" customFormat="1" ht="165.75">
      <c r="A15" s="472">
        <v>9</v>
      </c>
      <c r="B15" s="470">
        <v>1</v>
      </c>
      <c r="C15" s="470">
        <v>4</v>
      </c>
      <c r="D15" s="470">
        <v>2</v>
      </c>
      <c r="E15" s="470" t="s">
        <v>4832</v>
      </c>
      <c r="F15" s="473" t="s">
        <v>5716</v>
      </c>
      <c r="G15" s="474" t="s">
        <v>4833</v>
      </c>
      <c r="H15" s="470" t="s">
        <v>4362</v>
      </c>
      <c r="I15" s="470">
        <v>40</v>
      </c>
      <c r="J15" s="470" t="s">
        <v>4834</v>
      </c>
      <c r="K15" s="470"/>
      <c r="L15" s="470" t="s">
        <v>31</v>
      </c>
      <c r="M15" s="471"/>
      <c r="N15" s="471">
        <v>17204.400000000001</v>
      </c>
      <c r="O15" s="471"/>
      <c r="P15" s="471">
        <v>17204.400000000001</v>
      </c>
      <c r="Q15" s="470" t="s">
        <v>4805</v>
      </c>
      <c r="R15" s="470" t="s">
        <v>4806</v>
      </c>
    </row>
    <row r="16" spans="1:1024" s="332" customFormat="1" ht="63.75">
      <c r="A16" s="472">
        <v>10</v>
      </c>
      <c r="B16" s="470">
        <v>1</v>
      </c>
      <c r="C16" s="470">
        <v>4</v>
      </c>
      <c r="D16" s="470">
        <v>2</v>
      </c>
      <c r="E16" s="470" t="s">
        <v>4835</v>
      </c>
      <c r="F16" s="470" t="s">
        <v>4836</v>
      </c>
      <c r="G16" s="474" t="s">
        <v>4833</v>
      </c>
      <c r="H16" s="470" t="s">
        <v>4362</v>
      </c>
      <c r="I16" s="470">
        <v>40</v>
      </c>
      <c r="J16" s="470" t="s">
        <v>4837</v>
      </c>
      <c r="K16" s="470"/>
      <c r="L16" s="470" t="s">
        <v>31</v>
      </c>
      <c r="M16" s="471"/>
      <c r="N16" s="471">
        <v>16714.400000000001</v>
      </c>
      <c r="O16" s="471"/>
      <c r="P16" s="471">
        <v>16714.400000000001</v>
      </c>
      <c r="Q16" s="470" t="s">
        <v>4805</v>
      </c>
      <c r="R16" s="470" t="s">
        <v>4806</v>
      </c>
    </row>
    <row r="17" spans="1:1024" s="332" customFormat="1" ht="147" customHeight="1">
      <c r="A17" s="472">
        <v>11</v>
      </c>
      <c r="B17" s="470">
        <v>1</v>
      </c>
      <c r="C17" s="470">
        <v>4</v>
      </c>
      <c r="D17" s="470">
        <v>2</v>
      </c>
      <c r="E17" s="470" t="s">
        <v>4838</v>
      </c>
      <c r="F17" s="470" t="s">
        <v>5717</v>
      </c>
      <c r="G17" s="470" t="s">
        <v>4839</v>
      </c>
      <c r="H17" s="470" t="s">
        <v>4362</v>
      </c>
      <c r="I17" s="470">
        <v>50</v>
      </c>
      <c r="J17" s="470" t="s">
        <v>4840</v>
      </c>
      <c r="K17" s="470"/>
      <c r="L17" s="470" t="s">
        <v>31</v>
      </c>
      <c r="M17" s="471"/>
      <c r="N17" s="471">
        <v>22937.66</v>
      </c>
      <c r="O17" s="471"/>
      <c r="P17" s="471">
        <v>22937.66</v>
      </c>
      <c r="Q17" s="470" t="s">
        <v>4805</v>
      </c>
      <c r="R17" s="470" t="s">
        <v>4806</v>
      </c>
    </row>
    <row r="18" spans="1:1024" s="332" customFormat="1" ht="357">
      <c r="A18" s="472">
        <v>12</v>
      </c>
      <c r="B18" s="470">
        <v>1</v>
      </c>
      <c r="C18" s="470">
        <v>4</v>
      </c>
      <c r="D18" s="470">
        <v>5</v>
      </c>
      <c r="E18" s="470" t="s">
        <v>4841</v>
      </c>
      <c r="F18" s="475" t="s">
        <v>5718</v>
      </c>
      <c r="G18" s="470" t="s">
        <v>4842</v>
      </c>
      <c r="H18" s="470" t="s">
        <v>4814</v>
      </c>
      <c r="I18" s="470" t="s">
        <v>4843</v>
      </c>
      <c r="J18" s="470" t="s">
        <v>4844</v>
      </c>
      <c r="K18" s="470" t="s">
        <v>34</v>
      </c>
      <c r="L18" s="470" t="s">
        <v>31</v>
      </c>
      <c r="M18" s="476"/>
      <c r="N18" s="476">
        <v>36325.68</v>
      </c>
      <c r="O18" s="476"/>
      <c r="P18" s="476">
        <v>36325.68</v>
      </c>
      <c r="Q18" s="470" t="s">
        <v>4805</v>
      </c>
      <c r="R18" s="470" t="s">
        <v>4806</v>
      </c>
    </row>
    <row r="19" spans="1:1024" s="332" customFormat="1" ht="157.5">
      <c r="A19" s="477">
        <v>13</v>
      </c>
      <c r="B19" s="513">
        <v>1</v>
      </c>
      <c r="C19" s="513">
        <v>4</v>
      </c>
      <c r="D19" s="513">
        <v>5</v>
      </c>
      <c r="E19" s="513" t="s">
        <v>4845</v>
      </c>
      <c r="F19" s="513" t="s">
        <v>4846</v>
      </c>
      <c r="G19" s="513" t="s">
        <v>4847</v>
      </c>
      <c r="H19" s="479" t="s">
        <v>4814</v>
      </c>
      <c r="I19" s="513" t="s">
        <v>4848</v>
      </c>
      <c r="J19" s="513" t="s">
        <v>4849</v>
      </c>
      <c r="K19" s="480"/>
      <c r="L19" s="513" t="s">
        <v>30</v>
      </c>
      <c r="M19" s="480"/>
      <c r="N19" s="513">
        <v>20019.97</v>
      </c>
      <c r="O19" s="480"/>
      <c r="P19" s="513">
        <v>20019.97</v>
      </c>
      <c r="Q19" s="513" t="s">
        <v>4850</v>
      </c>
      <c r="R19" s="479" t="s">
        <v>4851</v>
      </c>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c r="IN19" s="481"/>
      <c r="IO19" s="481"/>
      <c r="IP19" s="481"/>
      <c r="IQ19" s="481"/>
      <c r="IR19" s="481"/>
      <c r="IS19" s="481"/>
      <c r="IT19" s="481"/>
      <c r="IU19" s="481"/>
      <c r="IV19" s="481"/>
      <c r="IW19" s="481"/>
      <c r="IX19" s="481"/>
      <c r="IY19" s="481"/>
      <c r="IZ19" s="481"/>
      <c r="JA19" s="481"/>
      <c r="JB19" s="481"/>
      <c r="JC19" s="481"/>
      <c r="JD19" s="481"/>
      <c r="JE19" s="481"/>
      <c r="JF19" s="481"/>
      <c r="JG19" s="481"/>
      <c r="JH19" s="481"/>
      <c r="JI19" s="481"/>
      <c r="JJ19" s="481"/>
      <c r="JK19" s="481"/>
      <c r="JL19" s="481"/>
      <c r="JM19" s="481"/>
      <c r="JN19" s="481"/>
      <c r="JO19" s="481"/>
      <c r="JP19" s="481"/>
      <c r="JQ19" s="481"/>
      <c r="JR19" s="481"/>
      <c r="JS19" s="481"/>
      <c r="JT19" s="481"/>
      <c r="JU19" s="481"/>
      <c r="JV19" s="481"/>
      <c r="JW19" s="481"/>
      <c r="JX19" s="481"/>
      <c r="JY19" s="481"/>
      <c r="JZ19" s="481"/>
      <c r="KA19" s="481"/>
      <c r="KB19" s="481"/>
      <c r="KC19" s="481"/>
      <c r="KD19" s="481"/>
      <c r="KE19" s="481"/>
      <c r="KF19" s="481"/>
      <c r="KG19" s="481"/>
      <c r="KH19" s="481"/>
      <c r="KI19" s="481"/>
      <c r="KJ19" s="481"/>
      <c r="KK19" s="481"/>
      <c r="KL19" s="481"/>
      <c r="KM19" s="481"/>
      <c r="KN19" s="481"/>
      <c r="KO19" s="481"/>
      <c r="KP19" s="481"/>
      <c r="KQ19" s="481"/>
      <c r="KR19" s="481"/>
      <c r="KS19" s="481"/>
      <c r="KT19" s="481"/>
      <c r="KU19" s="481"/>
      <c r="KV19" s="481"/>
      <c r="KW19" s="481"/>
      <c r="KX19" s="481"/>
      <c r="KY19" s="481"/>
      <c r="KZ19" s="481"/>
      <c r="LA19" s="481"/>
      <c r="LB19" s="481"/>
      <c r="LC19" s="481"/>
      <c r="LD19" s="481"/>
      <c r="LE19" s="481"/>
      <c r="LF19" s="481"/>
      <c r="LG19" s="481"/>
      <c r="LH19" s="481"/>
      <c r="LI19" s="481"/>
      <c r="LJ19" s="481"/>
      <c r="LK19" s="481"/>
      <c r="LL19" s="481"/>
      <c r="LM19" s="481"/>
      <c r="LN19" s="481"/>
      <c r="LO19" s="481"/>
      <c r="LP19" s="481"/>
      <c r="LQ19" s="481"/>
      <c r="LR19" s="481"/>
      <c r="LS19" s="481"/>
      <c r="LT19" s="481"/>
      <c r="LU19" s="481"/>
      <c r="LV19" s="481"/>
      <c r="LW19" s="481"/>
      <c r="LX19" s="481"/>
      <c r="LY19" s="481"/>
      <c r="LZ19" s="481"/>
      <c r="MA19" s="481"/>
      <c r="MB19" s="481"/>
      <c r="MC19" s="481"/>
      <c r="MD19" s="481"/>
      <c r="ME19" s="481"/>
      <c r="MF19" s="481"/>
      <c r="MG19" s="481"/>
      <c r="MH19" s="481"/>
      <c r="MI19" s="481"/>
      <c r="MJ19" s="481"/>
      <c r="MK19" s="481"/>
      <c r="ML19" s="481"/>
      <c r="MM19" s="481"/>
      <c r="MN19" s="481"/>
      <c r="MO19" s="481"/>
      <c r="MP19" s="481"/>
      <c r="MQ19" s="481"/>
      <c r="MR19" s="481"/>
      <c r="MS19" s="481"/>
      <c r="MT19" s="481"/>
      <c r="MU19" s="481"/>
      <c r="MV19" s="481"/>
      <c r="MW19" s="481"/>
      <c r="MX19" s="481"/>
      <c r="MY19" s="481"/>
      <c r="MZ19" s="481"/>
      <c r="NA19" s="481"/>
      <c r="NB19" s="481"/>
      <c r="NC19" s="481"/>
      <c r="ND19" s="481"/>
      <c r="NE19" s="481"/>
      <c r="NF19" s="481"/>
      <c r="NG19" s="481"/>
      <c r="NH19" s="481"/>
      <c r="NI19" s="481"/>
      <c r="NJ19" s="481"/>
      <c r="NK19" s="481"/>
      <c r="NL19" s="481"/>
      <c r="NM19" s="481"/>
      <c r="NN19" s="481"/>
      <c r="NO19" s="481"/>
      <c r="NP19" s="481"/>
      <c r="NQ19" s="481"/>
      <c r="NR19" s="481"/>
      <c r="NS19" s="481"/>
      <c r="NT19" s="481"/>
      <c r="NU19" s="481"/>
      <c r="NV19" s="481"/>
      <c r="NW19" s="481"/>
      <c r="NX19" s="481"/>
      <c r="NY19" s="481"/>
      <c r="NZ19" s="481"/>
      <c r="OA19" s="481"/>
      <c r="OB19" s="481"/>
      <c r="OC19" s="481"/>
      <c r="OD19" s="481"/>
      <c r="OE19" s="481"/>
      <c r="OF19" s="481"/>
      <c r="OG19" s="481"/>
      <c r="OH19" s="481"/>
      <c r="OI19" s="481"/>
      <c r="OJ19" s="481"/>
      <c r="OK19" s="481"/>
      <c r="OL19" s="481"/>
      <c r="OM19" s="481"/>
      <c r="ON19" s="481"/>
      <c r="OO19" s="481"/>
      <c r="OP19" s="481"/>
      <c r="OQ19" s="481"/>
      <c r="OR19" s="481"/>
      <c r="OS19" s="481"/>
      <c r="OT19" s="481"/>
      <c r="OU19" s="481"/>
      <c r="OV19" s="481"/>
      <c r="OW19" s="481"/>
      <c r="OX19" s="481"/>
      <c r="OY19" s="481"/>
      <c r="OZ19" s="481"/>
      <c r="PA19" s="481"/>
      <c r="PB19" s="481"/>
      <c r="PC19" s="481"/>
      <c r="PD19" s="481"/>
      <c r="PE19" s="481"/>
      <c r="PF19" s="481"/>
      <c r="PG19" s="481"/>
      <c r="PH19" s="481"/>
      <c r="PI19" s="481"/>
      <c r="PJ19" s="481"/>
      <c r="PK19" s="481"/>
      <c r="PL19" s="481"/>
      <c r="PM19" s="481"/>
      <c r="PN19" s="481"/>
      <c r="PO19" s="481"/>
      <c r="PP19" s="481"/>
      <c r="PQ19" s="481"/>
      <c r="PR19" s="481"/>
      <c r="PS19" s="481"/>
      <c r="PT19" s="481"/>
      <c r="PU19" s="481"/>
      <c r="PV19" s="481"/>
      <c r="PW19" s="481"/>
      <c r="PX19" s="481"/>
      <c r="PY19" s="481"/>
      <c r="PZ19" s="481"/>
      <c r="QA19" s="481"/>
      <c r="QB19" s="481"/>
      <c r="QC19" s="481"/>
      <c r="QD19" s="481"/>
      <c r="QE19" s="481"/>
      <c r="QF19" s="481"/>
      <c r="QG19" s="481"/>
      <c r="QH19" s="481"/>
      <c r="QI19" s="481"/>
      <c r="QJ19" s="481"/>
      <c r="QK19" s="481"/>
      <c r="QL19" s="481"/>
      <c r="QM19" s="481"/>
      <c r="QN19" s="481"/>
      <c r="QO19" s="481"/>
      <c r="QP19" s="481"/>
      <c r="QQ19" s="481"/>
      <c r="QR19" s="481"/>
      <c r="QS19" s="481"/>
      <c r="QT19" s="481"/>
      <c r="QU19" s="481"/>
      <c r="QV19" s="481"/>
      <c r="QW19" s="481"/>
      <c r="QX19" s="481"/>
      <c r="QY19" s="481"/>
      <c r="QZ19" s="481"/>
      <c r="RA19" s="481"/>
      <c r="RB19" s="481"/>
      <c r="RC19" s="481"/>
      <c r="RD19" s="481"/>
      <c r="RE19" s="481"/>
      <c r="RF19" s="481"/>
      <c r="RG19" s="481"/>
      <c r="RH19" s="481"/>
      <c r="RI19" s="481"/>
      <c r="RJ19" s="481"/>
      <c r="RK19" s="481"/>
      <c r="RL19" s="481"/>
      <c r="RM19" s="481"/>
      <c r="RN19" s="481"/>
      <c r="RO19" s="481"/>
      <c r="RP19" s="481"/>
      <c r="RQ19" s="481"/>
      <c r="RR19" s="481"/>
      <c r="RS19" s="481"/>
      <c r="RT19" s="481"/>
      <c r="RU19" s="481"/>
      <c r="RV19" s="481"/>
      <c r="RW19" s="481"/>
      <c r="RX19" s="481"/>
      <c r="RY19" s="481"/>
      <c r="RZ19" s="481"/>
      <c r="SA19" s="481"/>
      <c r="SB19" s="481"/>
      <c r="SC19" s="481"/>
      <c r="SD19" s="481"/>
      <c r="SE19" s="481"/>
      <c r="SF19" s="481"/>
      <c r="SG19" s="481"/>
      <c r="SH19" s="481"/>
      <c r="SI19" s="481"/>
      <c r="SJ19" s="481"/>
      <c r="SK19" s="481"/>
      <c r="SL19" s="481"/>
      <c r="SM19" s="481"/>
      <c r="SN19" s="481"/>
      <c r="SO19" s="481"/>
      <c r="SP19" s="481"/>
      <c r="SQ19" s="481"/>
      <c r="SR19" s="481"/>
      <c r="SS19" s="481"/>
      <c r="ST19" s="481"/>
      <c r="SU19" s="481"/>
      <c r="SV19" s="481"/>
      <c r="SW19" s="481"/>
      <c r="SX19" s="481"/>
      <c r="SY19" s="481"/>
      <c r="SZ19" s="481"/>
      <c r="TA19" s="481"/>
      <c r="TB19" s="481"/>
      <c r="TC19" s="481"/>
      <c r="TD19" s="481"/>
      <c r="TE19" s="481"/>
      <c r="TF19" s="481"/>
      <c r="TG19" s="481"/>
      <c r="TH19" s="481"/>
      <c r="TI19" s="481"/>
      <c r="TJ19" s="481"/>
      <c r="TK19" s="481"/>
      <c r="TL19" s="481"/>
      <c r="TM19" s="481"/>
      <c r="TN19" s="481"/>
      <c r="TO19" s="481"/>
      <c r="TP19" s="481"/>
      <c r="TQ19" s="481"/>
      <c r="TR19" s="481"/>
      <c r="TS19" s="481"/>
      <c r="TT19" s="481"/>
      <c r="TU19" s="481"/>
      <c r="TV19" s="481"/>
      <c r="TW19" s="481"/>
      <c r="TX19" s="481"/>
      <c r="TY19" s="481"/>
      <c r="TZ19" s="481"/>
      <c r="UA19" s="481"/>
      <c r="UB19" s="481"/>
      <c r="UC19" s="481"/>
      <c r="UD19" s="481"/>
      <c r="UE19" s="481"/>
      <c r="UF19" s="481"/>
      <c r="UG19" s="481"/>
      <c r="UH19" s="481"/>
      <c r="UI19" s="481"/>
      <c r="UJ19" s="481"/>
      <c r="UK19" s="481"/>
      <c r="UL19" s="481"/>
      <c r="UM19" s="481"/>
      <c r="UN19" s="481"/>
      <c r="UO19" s="481"/>
      <c r="UP19" s="481"/>
      <c r="UQ19" s="481"/>
      <c r="UR19" s="481"/>
      <c r="US19" s="481"/>
      <c r="UT19" s="481"/>
      <c r="UU19" s="481"/>
      <c r="UV19" s="481"/>
      <c r="UW19" s="481"/>
      <c r="UX19" s="481"/>
      <c r="UY19" s="481"/>
      <c r="UZ19" s="481"/>
      <c r="VA19" s="481"/>
      <c r="VB19" s="481"/>
      <c r="VC19" s="481"/>
      <c r="VD19" s="481"/>
      <c r="VE19" s="481"/>
      <c r="VF19" s="481"/>
      <c r="VG19" s="481"/>
      <c r="VH19" s="481"/>
      <c r="VI19" s="481"/>
      <c r="VJ19" s="481"/>
      <c r="VK19" s="481"/>
      <c r="VL19" s="481"/>
      <c r="VM19" s="481"/>
      <c r="VN19" s="481"/>
      <c r="VO19" s="481"/>
      <c r="VP19" s="481"/>
      <c r="VQ19" s="481"/>
      <c r="VR19" s="481"/>
      <c r="VS19" s="481"/>
      <c r="VT19" s="481"/>
      <c r="VU19" s="481"/>
      <c r="VV19" s="481"/>
      <c r="VW19" s="481"/>
      <c r="VX19" s="481"/>
      <c r="VY19" s="481"/>
      <c r="VZ19" s="481"/>
      <c r="WA19" s="481"/>
      <c r="WB19" s="481"/>
      <c r="WC19" s="481"/>
      <c r="WD19" s="481"/>
      <c r="WE19" s="481"/>
      <c r="WF19" s="481"/>
      <c r="WG19" s="481"/>
      <c r="WH19" s="481"/>
      <c r="WI19" s="481"/>
      <c r="WJ19" s="481"/>
      <c r="WK19" s="481"/>
      <c r="WL19" s="481"/>
      <c r="WM19" s="481"/>
      <c r="WN19" s="481"/>
      <c r="WO19" s="481"/>
      <c r="WP19" s="481"/>
      <c r="WQ19" s="481"/>
      <c r="WR19" s="481"/>
      <c r="WS19" s="481"/>
      <c r="WT19" s="481"/>
      <c r="WU19" s="481"/>
      <c r="WV19" s="481"/>
      <c r="WW19" s="481"/>
      <c r="WX19" s="481"/>
      <c r="WY19" s="481"/>
      <c r="WZ19" s="481"/>
      <c r="XA19" s="481"/>
      <c r="XB19" s="481"/>
      <c r="XC19" s="481"/>
      <c r="XD19" s="481"/>
      <c r="XE19" s="481"/>
      <c r="XF19" s="481"/>
      <c r="XG19" s="481"/>
      <c r="XH19" s="481"/>
      <c r="XI19" s="481"/>
      <c r="XJ19" s="481"/>
      <c r="XK19" s="481"/>
      <c r="XL19" s="481"/>
      <c r="XM19" s="481"/>
      <c r="XN19" s="481"/>
      <c r="XO19" s="481"/>
      <c r="XP19" s="481"/>
      <c r="XQ19" s="481"/>
      <c r="XR19" s="481"/>
      <c r="XS19" s="481"/>
      <c r="XT19" s="481"/>
      <c r="XU19" s="481"/>
      <c r="XV19" s="481"/>
      <c r="XW19" s="481"/>
      <c r="XX19" s="481"/>
      <c r="XY19" s="481"/>
      <c r="XZ19" s="481"/>
      <c r="YA19" s="481"/>
      <c r="YB19" s="481"/>
      <c r="YC19" s="481"/>
      <c r="YD19" s="481"/>
      <c r="YE19" s="481"/>
      <c r="YF19" s="481"/>
      <c r="YG19" s="481"/>
      <c r="YH19" s="481"/>
      <c r="YI19" s="481"/>
      <c r="YJ19" s="481"/>
      <c r="YK19" s="481"/>
      <c r="YL19" s="481"/>
      <c r="YM19" s="481"/>
      <c r="YN19" s="481"/>
      <c r="YO19" s="481"/>
      <c r="YP19" s="481"/>
      <c r="YQ19" s="481"/>
      <c r="YR19" s="481"/>
      <c r="YS19" s="481"/>
      <c r="YT19" s="481"/>
      <c r="YU19" s="481"/>
      <c r="YV19" s="481"/>
      <c r="YW19" s="481"/>
      <c r="YX19" s="481"/>
      <c r="YY19" s="481"/>
      <c r="YZ19" s="481"/>
      <c r="ZA19" s="481"/>
      <c r="ZB19" s="481"/>
      <c r="ZC19" s="481"/>
      <c r="ZD19" s="481"/>
      <c r="ZE19" s="481"/>
      <c r="ZF19" s="481"/>
      <c r="ZG19" s="481"/>
      <c r="ZH19" s="481"/>
      <c r="ZI19" s="481"/>
      <c r="ZJ19" s="481"/>
      <c r="ZK19" s="481"/>
      <c r="ZL19" s="481"/>
      <c r="ZM19" s="481"/>
      <c r="ZN19" s="481"/>
      <c r="ZO19" s="481"/>
      <c r="ZP19" s="481"/>
      <c r="ZQ19" s="481"/>
      <c r="ZR19" s="481"/>
      <c r="ZS19" s="481"/>
      <c r="ZT19" s="481"/>
      <c r="ZU19" s="481"/>
      <c r="ZV19" s="481"/>
      <c r="ZW19" s="481"/>
      <c r="ZX19" s="481"/>
      <c r="ZY19" s="481"/>
      <c r="ZZ19" s="481"/>
      <c r="AAA19" s="481"/>
      <c r="AAB19" s="481"/>
      <c r="AAC19" s="481"/>
      <c r="AAD19" s="481"/>
      <c r="AAE19" s="481"/>
      <c r="AAF19" s="481"/>
      <c r="AAG19" s="481"/>
      <c r="AAH19" s="481"/>
      <c r="AAI19" s="481"/>
      <c r="AAJ19" s="481"/>
      <c r="AAK19" s="481"/>
      <c r="AAL19" s="481"/>
      <c r="AAM19" s="481"/>
      <c r="AAN19" s="481"/>
      <c r="AAO19" s="481"/>
      <c r="AAP19" s="481"/>
      <c r="AAQ19" s="481"/>
      <c r="AAR19" s="481"/>
      <c r="AAS19" s="481"/>
      <c r="AAT19" s="481"/>
      <c r="AAU19" s="481"/>
      <c r="AAV19" s="481"/>
      <c r="AAW19" s="481"/>
      <c r="AAX19" s="481"/>
      <c r="AAY19" s="481"/>
      <c r="AAZ19" s="481"/>
      <c r="ABA19" s="481"/>
      <c r="ABB19" s="481"/>
      <c r="ABC19" s="481"/>
      <c r="ABD19" s="481"/>
      <c r="ABE19" s="481"/>
      <c r="ABF19" s="481"/>
      <c r="ABG19" s="481"/>
      <c r="ABH19" s="481"/>
      <c r="ABI19" s="481"/>
      <c r="ABJ19" s="481"/>
      <c r="ABK19" s="481"/>
      <c r="ABL19" s="481"/>
      <c r="ABM19" s="481"/>
      <c r="ABN19" s="481"/>
      <c r="ABO19" s="481"/>
      <c r="ABP19" s="481"/>
      <c r="ABQ19" s="481"/>
      <c r="ABR19" s="481"/>
      <c r="ABS19" s="481"/>
      <c r="ABT19" s="481"/>
      <c r="ABU19" s="481"/>
      <c r="ABV19" s="481"/>
      <c r="ABW19" s="481"/>
      <c r="ABX19" s="481"/>
      <c r="ABY19" s="481"/>
      <c r="ABZ19" s="481"/>
      <c r="ACA19" s="481"/>
      <c r="ACB19" s="481"/>
      <c r="ACC19" s="481"/>
      <c r="ACD19" s="481"/>
      <c r="ACE19" s="481"/>
      <c r="ACF19" s="481"/>
      <c r="ACG19" s="481"/>
      <c r="ACH19" s="481"/>
      <c r="ACI19" s="481"/>
      <c r="ACJ19" s="481"/>
      <c r="ACK19" s="481"/>
      <c r="ACL19" s="481"/>
      <c r="ACM19" s="481"/>
      <c r="ACN19" s="481"/>
      <c r="ACO19" s="481"/>
      <c r="ACP19" s="481"/>
      <c r="ACQ19" s="481"/>
      <c r="ACR19" s="481"/>
      <c r="ACS19" s="481"/>
      <c r="ACT19" s="481"/>
      <c r="ACU19" s="481"/>
      <c r="ACV19" s="481"/>
      <c r="ACW19" s="481"/>
      <c r="ACX19" s="481"/>
      <c r="ACY19" s="481"/>
      <c r="ACZ19" s="481"/>
      <c r="ADA19" s="481"/>
      <c r="ADB19" s="481"/>
      <c r="ADC19" s="481"/>
      <c r="ADD19" s="481"/>
      <c r="ADE19" s="481"/>
      <c r="ADF19" s="481"/>
      <c r="ADG19" s="481"/>
      <c r="ADH19" s="481"/>
      <c r="ADI19" s="481"/>
      <c r="ADJ19" s="481"/>
      <c r="ADK19" s="481"/>
      <c r="ADL19" s="481"/>
      <c r="ADM19" s="481"/>
      <c r="ADN19" s="481"/>
      <c r="ADO19" s="481"/>
      <c r="ADP19" s="481"/>
      <c r="ADQ19" s="481"/>
      <c r="ADR19" s="481"/>
      <c r="ADS19" s="481"/>
      <c r="ADT19" s="481"/>
      <c r="ADU19" s="481"/>
      <c r="ADV19" s="481"/>
      <c r="ADW19" s="481"/>
      <c r="ADX19" s="481"/>
      <c r="ADY19" s="481"/>
      <c r="ADZ19" s="481"/>
      <c r="AEA19" s="481"/>
      <c r="AEB19" s="481"/>
      <c r="AEC19" s="481"/>
      <c r="AED19" s="481"/>
      <c r="AEE19" s="481"/>
      <c r="AEF19" s="481"/>
      <c r="AEG19" s="481"/>
      <c r="AEH19" s="481"/>
      <c r="AEI19" s="481"/>
      <c r="AEJ19" s="481"/>
      <c r="AEK19" s="481"/>
      <c r="AEL19" s="481"/>
      <c r="AEM19" s="481"/>
      <c r="AEN19" s="481"/>
      <c r="AEO19" s="481"/>
      <c r="AEP19" s="481"/>
      <c r="AEQ19" s="481"/>
      <c r="AER19" s="481"/>
      <c r="AES19" s="481"/>
      <c r="AET19" s="481"/>
      <c r="AEU19" s="481"/>
      <c r="AEV19" s="481"/>
      <c r="AEW19" s="481"/>
      <c r="AEX19" s="481"/>
      <c r="AEY19" s="481"/>
      <c r="AEZ19" s="481"/>
      <c r="AFA19" s="481"/>
      <c r="AFB19" s="481"/>
      <c r="AFC19" s="481"/>
      <c r="AFD19" s="481"/>
      <c r="AFE19" s="481"/>
      <c r="AFF19" s="481"/>
      <c r="AFG19" s="481"/>
      <c r="AFH19" s="481"/>
      <c r="AFI19" s="481"/>
      <c r="AFJ19" s="481"/>
      <c r="AFK19" s="481"/>
      <c r="AFL19" s="481"/>
      <c r="AFM19" s="481"/>
      <c r="AFN19" s="481"/>
      <c r="AFO19" s="481"/>
      <c r="AFP19" s="481"/>
      <c r="AFQ19" s="481"/>
      <c r="AFR19" s="481"/>
      <c r="AFS19" s="481"/>
      <c r="AFT19" s="481"/>
      <c r="AFU19" s="481"/>
      <c r="AFV19" s="481"/>
      <c r="AFW19" s="481"/>
      <c r="AFX19" s="481"/>
      <c r="AFY19" s="481"/>
      <c r="AFZ19" s="481"/>
      <c r="AGA19" s="481"/>
      <c r="AGB19" s="481"/>
      <c r="AGC19" s="481"/>
      <c r="AGD19" s="481"/>
      <c r="AGE19" s="481"/>
      <c r="AGF19" s="481"/>
      <c r="AGG19" s="481"/>
      <c r="AGH19" s="481"/>
      <c r="AGI19" s="481"/>
      <c r="AGJ19" s="481"/>
      <c r="AGK19" s="481"/>
      <c r="AGL19" s="481"/>
      <c r="AGM19" s="481"/>
      <c r="AGN19" s="481"/>
      <c r="AGO19" s="481"/>
      <c r="AGP19" s="481"/>
      <c r="AGQ19" s="481"/>
      <c r="AGR19" s="481"/>
      <c r="AGS19" s="481"/>
      <c r="AGT19" s="481"/>
      <c r="AGU19" s="481"/>
      <c r="AGV19" s="481"/>
      <c r="AGW19" s="481"/>
      <c r="AGX19" s="481"/>
      <c r="AGY19" s="481"/>
      <c r="AGZ19" s="481"/>
      <c r="AHA19" s="481"/>
      <c r="AHB19" s="481"/>
      <c r="AHC19" s="481"/>
      <c r="AHD19" s="481"/>
      <c r="AHE19" s="481"/>
      <c r="AHF19" s="481"/>
      <c r="AHG19" s="481"/>
      <c r="AHH19" s="481"/>
      <c r="AHI19" s="481"/>
      <c r="AHJ19" s="481"/>
      <c r="AHK19" s="481"/>
      <c r="AHL19" s="481"/>
      <c r="AHM19" s="481"/>
      <c r="AHN19" s="481"/>
      <c r="AHO19" s="481"/>
      <c r="AHP19" s="481"/>
      <c r="AHQ19" s="481"/>
      <c r="AHR19" s="481"/>
      <c r="AHS19" s="481"/>
      <c r="AHT19" s="481"/>
      <c r="AHU19" s="481"/>
      <c r="AHV19" s="481"/>
      <c r="AHW19" s="481"/>
      <c r="AHX19" s="481"/>
      <c r="AHY19" s="481"/>
      <c r="AHZ19" s="481"/>
      <c r="AIA19" s="481"/>
      <c r="AIB19" s="481"/>
      <c r="AIC19" s="481"/>
      <c r="AID19" s="481"/>
      <c r="AIE19" s="481"/>
      <c r="AIF19" s="481"/>
      <c r="AIG19" s="481"/>
      <c r="AIH19" s="481"/>
      <c r="AII19" s="481"/>
      <c r="AIJ19" s="481"/>
      <c r="AIK19" s="481"/>
      <c r="AIL19" s="481"/>
      <c r="AIM19" s="481"/>
      <c r="AIN19" s="481"/>
      <c r="AIO19" s="481"/>
      <c r="AIP19" s="481"/>
      <c r="AIQ19" s="481"/>
      <c r="AIR19" s="481"/>
      <c r="AIS19" s="481"/>
      <c r="AIT19" s="481"/>
      <c r="AIU19" s="481"/>
      <c r="AIV19" s="481"/>
      <c r="AIW19" s="481"/>
      <c r="AIX19" s="481"/>
      <c r="AIY19" s="481"/>
      <c r="AIZ19" s="481"/>
      <c r="AJA19" s="481"/>
      <c r="AJB19" s="481"/>
      <c r="AJC19" s="481"/>
      <c r="AJD19" s="481"/>
      <c r="AJE19" s="481"/>
      <c r="AJF19" s="481"/>
      <c r="AJG19" s="481"/>
      <c r="AJH19" s="481"/>
      <c r="AJI19" s="481"/>
      <c r="AJJ19" s="481"/>
      <c r="AJK19" s="481"/>
      <c r="AJL19" s="481"/>
      <c r="AJM19" s="481"/>
      <c r="AJN19" s="481"/>
      <c r="AJO19" s="481"/>
      <c r="AJP19" s="481"/>
      <c r="AJQ19" s="481"/>
      <c r="AJR19" s="481"/>
      <c r="AJS19" s="481"/>
      <c r="AJT19" s="481"/>
      <c r="AJU19" s="481"/>
      <c r="AJV19" s="481"/>
      <c r="AJW19" s="481"/>
      <c r="AJX19" s="481"/>
      <c r="AJY19" s="481"/>
      <c r="AJZ19" s="481"/>
      <c r="AKA19" s="481"/>
      <c r="AKB19" s="481"/>
      <c r="AKC19" s="481"/>
      <c r="AKD19" s="481"/>
      <c r="AKE19" s="481"/>
      <c r="AKF19" s="481"/>
      <c r="AKG19" s="481"/>
      <c r="AKH19" s="481"/>
      <c r="AKI19" s="481"/>
      <c r="AKJ19" s="481"/>
      <c r="AKK19" s="481"/>
      <c r="AKL19" s="481"/>
      <c r="AKM19" s="481"/>
      <c r="AKN19" s="481"/>
      <c r="AKO19" s="481"/>
      <c r="AKP19" s="481"/>
      <c r="AKQ19" s="481"/>
      <c r="AKR19" s="481"/>
      <c r="AKS19" s="481"/>
      <c r="AKT19" s="481"/>
      <c r="AKU19" s="481"/>
      <c r="AKV19" s="481"/>
      <c r="AKW19" s="481"/>
      <c r="AKX19" s="481"/>
      <c r="AKY19" s="481"/>
      <c r="AKZ19" s="481"/>
      <c r="ALA19" s="481"/>
      <c r="ALB19" s="481"/>
      <c r="ALC19" s="481"/>
      <c r="ALD19" s="481"/>
      <c r="ALE19" s="481"/>
      <c r="ALF19" s="481"/>
      <c r="ALG19" s="481"/>
      <c r="ALH19" s="481"/>
      <c r="ALI19" s="481"/>
      <c r="ALJ19" s="481"/>
      <c r="ALK19" s="481"/>
      <c r="ALL19" s="481"/>
      <c r="ALM19" s="481"/>
      <c r="ALN19" s="481"/>
      <c r="ALO19" s="481"/>
      <c r="ALP19" s="481"/>
      <c r="ALQ19" s="481"/>
      <c r="ALR19" s="481"/>
      <c r="ALS19" s="481"/>
      <c r="ALT19" s="481"/>
      <c r="ALU19" s="481"/>
      <c r="ALV19" s="481"/>
      <c r="ALW19" s="481"/>
      <c r="ALX19" s="481"/>
      <c r="ALY19" s="481"/>
      <c r="ALZ19" s="481"/>
      <c r="AMA19" s="481"/>
      <c r="AMB19" s="481"/>
      <c r="AMC19" s="481"/>
      <c r="AMD19" s="481"/>
      <c r="AME19" s="481"/>
      <c r="AMF19" s="481"/>
      <c r="AMG19" s="481"/>
      <c r="AMH19" s="481"/>
      <c r="AMI19" s="481"/>
      <c r="AMJ19" s="481"/>
    </row>
    <row r="20" spans="1:1024" s="332" customFormat="1" ht="189">
      <c r="A20" s="477">
        <v>14</v>
      </c>
      <c r="B20" s="513">
        <v>1</v>
      </c>
      <c r="C20" s="513">
        <v>4</v>
      </c>
      <c r="D20" s="513">
        <v>2</v>
      </c>
      <c r="E20" s="513" t="s">
        <v>4852</v>
      </c>
      <c r="F20" s="513" t="s">
        <v>4853</v>
      </c>
      <c r="G20" s="513" t="s">
        <v>4854</v>
      </c>
      <c r="H20" s="479" t="s">
        <v>4814</v>
      </c>
      <c r="I20" s="513" t="s">
        <v>4848</v>
      </c>
      <c r="J20" s="513" t="s">
        <v>4855</v>
      </c>
      <c r="K20" s="513"/>
      <c r="L20" s="513" t="s">
        <v>30</v>
      </c>
      <c r="M20" s="513"/>
      <c r="N20" s="513">
        <v>21397.08</v>
      </c>
      <c r="O20" s="513"/>
      <c r="P20" s="513">
        <v>21397.08</v>
      </c>
      <c r="Q20" s="513" t="s">
        <v>4850</v>
      </c>
      <c r="R20" s="479" t="s">
        <v>4851</v>
      </c>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1"/>
      <c r="CO20" s="481"/>
      <c r="CP20" s="481"/>
      <c r="CQ20" s="481"/>
      <c r="CR20" s="481"/>
      <c r="CS20" s="481"/>
      <c r="CT20" s="481"/>
      <c r="CU20" s="481"/>
      <c r="CV20" s="481"/>
      <c r="CW20" s="481"/>
      <c r="CX20" s="481"/>
      <c r="CY20" s="481"/>
      <c r="CZ20" s="481"/>
      <c r="DA20" s="481"/>
      <c r="DB20" s="481"/>
      <c r="DC20" s="481"/>
      <c r="DD20" s="481"/>
      <c r="DE20" s="481"/>
      <c r="DF20" s="481"/>
      <c r="DG20" s="481"/>
      <c r="DH20" s="481"/>
      <c r="DI20" s="481"/>
      <c r="DJ20" s="481"/>
      <c r="DK20" s="481"/>
      <c r="DL20" s="481"/>
      <c r="DM20" s="481"/>
      <c r="DN20" s="481"/>
      <c r="DO20" s="481"/>
      <c r="DP20" s="481"/>
      <c r="DQ20" s="481"/>
      <c r="DR20" s="481"/>
      <c r="DS20" s="481"/>
      <c r="DT20" s="481"/>
      <c r="DU20" s="481"/>
      <c r="DV20" s="481"/>
      <c r="DW20" s="481"/>
      <c r="DX20" s="481"/>
      <c r="DY20" s="481"/>
      <c r="DZ20" s="481"/>
      <c r="EA20" s="481"/>
      <c r="EB20" s="481"/>
      <c r="EC20" s="481"/>
      <c r="ED20" s="481"/>
      <c r="EE20" s="481"/>
      <c r="EF20" s="481"/>
      <c r="EG20" s="481"/>
      <c r="EH20" s="481"/>
      <c r="EI20" s="481"/>
      <c r="EJ20" s="481"/>
      <c r="EK20" s="481"/>
      <c r="EL20" s="481"/>
      <c r="EM20" s="481"/>
      <c r="EN20" s="481"/>
      <c r="EO20" s="481"/>
      <c r="EP20" s="481"/>
      <c r="EQ20" s="481"/>
      <c r="ER20" s="481"/>
      <c r="ES20" s="481"/>
      <c r="ET20" s="481"/>
      <c r="EU20" s="481"/>
      <c r="EV20" s="481"/>
      <c r="EW20" s="481"/>
      <c r="EX20" s="481"/>
      <c r="EY20" s="481"/>
      <c r="EZ20" s="481"/>
      <c r="FA20" s="481"/>
      <c r="FB20" s="481"/>
      <c r="FC20" s="481"/>
      <c r="FD20" s="481"/>
      <c r="FE20" s="481"/>
      <c r="FF20" s="481"/>
      <c r="FG20" s="481"/>
      <c r="FH20" s="481"/>
      <c r="FI20" s="481"/>
      <c r="FJ20" s="481"/>
      <c r="FK20" s="481"/>
      <c r="FL20" s="481"/>
      <c r="FM20" s="481"/>
      <c r="FN20" s="481"/>
      <c r="FO20" s="481"/>
      <c r="FP20" s="481"/>
      <c r="FQ20" s="481"/>
      <c r="FR20" s="481"/>
      <c r="FS20" s="481"/>
      <c r="FT20" s="481"/>
      <c r="FU20" s="481"/>
      <c r="FV20" s="481"/>
      <c r="FW20" s="481"/>
      <c r="FX20" s="481"/>
      <c r="FY20" s="481"/>
      <c r="FZ20" s="481"/>
      <c r="GA20" s="481"/>
      <c r="GB20" s="481"/>
      <c r="GC20" s="481"/>
      <c r="GD20" s="481"/>
      <c r="GE20" s="481"/>
      <c r="GF20" s="481"/>
      <c r="GG20" s="481"/>
      <c r="GH20" s="481"/>
      <c r="GI20" s="481"/>
      <c r="GJ20" s="481"/>
      <c r="GK20" s="481"/>
      <c r="GL20" s="481"/>
      <c r="GM20" s="481"/>
      <c r="GN20" s="481"/>
      <c r="GO20" s="481"/>
      <c r="GP20" s="481"/>
      <c r="GQ20" s="481"/>
      <c r="GR20" s="481"/>
      <c r="GS20" s="481"/>
      <c r="GT20" s="481"/>
      <c r="GU20" s="481"/>
      <c r="GV20" s="481"/>
      <c r="GW20" s="481"/>
      <c r="GX20" s="481"/>
      <c r="GY20" s="481"/>
      <c r="GZ20" s="481"/>
      <c r="HA20" s="481"/>
      <c r="HB20" s="481"/>
      <c r="HC20" s="481"/>
      <c r="HD20" s="481"/>
      <c r="HE20" s="481"/>
      <c r="HF20" s="481"/>
      <c r="HG20" s="481"/>
      <c r="HH20" s="481"/>
      <c r="HI20" s="481"/>
      <c r="HJ20" s="481"/>
      <c r="HK20" s="481"/>
      <c r="HL20" s="481"/>
      <c r="HM20" s="481"/>
      <c r="HN20" s="481"/>
      <c r="HO20" s="481"/>
      <c r="HP20" s="481"/>
      <c r="HQ20" s="481"/>
      <c r="HR20" s="481"/>
      <c r="HS20" s="481"/>
      <c r="HT20" s="481"/>
      <c r="HU20" s="481"/>
      <c r="HV20" s="481"/>
      <c r="HW20" s="481"/>
      <c r="HX20" s="481"/>
      <c r="HY20" s="481"/>
      <c r="HZ20" s="481"/>
      <c r="IA20" s="481"/>
      <c r="IB20" s="481"/>
      <c r="IC20" s="481"/>
      <c r="ID20" s="481"/>
      <c r="IE20" s="481"/>
      <c r="IF20" s="481"/>
      <c r="IG20" s="481"/>
      <c r="IH20" s="481"/>
      <c r="II20" s="481"/>
      <c r="IJ20" s="481"/>
      <c r="IK20" s="481"/>
      <c r="IL20" s="481"/>
      <c r="IM20" s="481"/>
      <c r="IN20" s="481"/>
      <c r="IO20" s="481"/>
      <c r="IP20" s="481"/>
      <c r="IQ20" s="481"/>
      <c r="IR20" s="481"/>
      <c r="IS20" s="481"/>
      <c r="IT20" s="481"/>
      <c r="IU20" s="481"/>
      <c r="IV20" s="481"/>
      <c r="IW20" s="481"/>
      <c r="IX20" s="481"/>
      <c r="IY20" s="481"/>
      <c r="IZ20" s="481"/>
      <c r="JA20" s="481"/>
      <c r="JB20" s="481"/>
      <c r="JC20" s="481"/>
      <c r="JD20" s="481"/>
      <c r="JE20" s="481"/>
      <c r="JF20" s="481"/>
      <c r="JG20" s="481"/>
      <c r="JH20" s="481"/>
      <c r="JI20" s="481"/>
      <c r="JJ20" s="481"/>
      <c r="JK20" s="481"/>
      <c r="JL20" s="481"/>
      <c r="JM20" s="481"/>
      <c r="JN20" s="481"/>
      <c r="JO20" s="481"/>
      <c r="JP20" s="481"/>
      <c r="JQ20" s="481"/>
      <c r="JR20" s="481"/>
      <c r="JS20" s="481"/>
      <c r="JT20" s="481"/>
      <c r="JU20" s="481"/>
      <c r="JV20" s="481"/>
      <c r="JW20" s="481"/>
      <c r="JX20" s="481"/>
      <c r="JY20" s="481"/>
      <c r="JZ20" s="481"/>
      <c r="KA20" s="481"/>
      <c r="KB20" s="481"/>
      <c r="KC20" s="481"/>
      <c r="KD20" s="481"/>
      <c r="KE20" s="481"/>
      <c r="KF20" s="481"/>
      <c r="KG20" s="481"/>
      <c r="KH20" s="481"/>
      <c r="KI20" s="481"/>
      <c r="KJ20" s="481"/>
      <c r="KK20" s="481"/>
      <c r="KL20" s="481"/>
      <c r="KM20" s="481"/>
      <c r="KN20" s="481"/>
      <c r="KO20" s="481"/>
      <c r="KP20" s="481"/>
      <c r="KQ20" s="481"/>
      <c r="KR20" s="481"/>
      <c r="KS20" s="481"/>
      <c r="KT20" s="481"/>
      <c r="KU20" s="481"/>
      <c r="KV20" s="481"/>
      <c r="KW20" s="481"/>
      <c r="KX20" s="481"/>
      <c r="KY20" s="481"/>
      <c r="KZ20" s="481"/>
      <c r="LA20" s="481"/>
      <c r="LB20" s="481"/>
      <c r="LC20" s="481"/>
      <c r="LD20" s="481"/>
      <c r="LE20" s="481"/>
      <c r="LF20" s="481"/>
      <c r="LG20" s="481"/>
      <c r="LH20" s="481"/>
      <c r="LI20" s="481"/>
      <c r="LJ20" s="481"/>
      <c r="LK20" s="481"/>
      <c r="LL20" s="481"/>
      <c r="LM20" s="481"/>
      <c r="LN20" s="481"/>
      <c r="LO20" s="481"/>
      <c r="LP20" s="481"/>
      <c r="LQ20" s="481"/>
      <c r="LR20" s="481"/>
      <c r="LS20" s="481"/>
      <c r="LT20" s="481"/>
      <c r="LU20" s="481"/>
      <c r="LV20" s="481"/>
      <c r="LW20" s="481"/>
      <c r="LX20" s="481"/>
      <c r="LY20" s="481"/>
      <c r="LZ20" s="481"/>
      <c r="MA20" s="481"/>
      <c r="MB20" s="481"/>
      <c r="MC20" s="481"/>
      <c r="MD20" s="481"/>
      <c r="ME20" s="481"/>
      <c r="MF20" s="481"/>
      <c r="MG20" s="481"/>
      <c r="MH20" s="481"/>
      <c r="MI20" s="481"/>
      <c r="MJ20" s="481"/>
      <c r="MK20" s="481"/>
      <c r="ML20" s="481"/>
      <c r="MM20" s="481"/>
      <c r="MN20" s="481"/>
      <c r="MO20" s="481"/>
      <c r="MP20" s="481"/>
      <c r="MQ20" s="481"/>
      <c r="MR20" s="481"/>
      <c r="MS20" s="481"/>
      <c r="MT20" s="481"/>
      <c r="MU20" s="481"/>
      <c r="MV20" s="481"/>
      <c r="MW20" s="481"/>
      <c r="MX20" s="481"/>
      <c r="MY20" s="481"/>
      <c r="MZ20" s="481"/>
      <c r="NA20" s="481"/>
      <c r="NB20" s="481"/>
      <c r="NC20" s="481"/>
      <c r="ND20" s="481"/>
      <c r="NE20" s="481"/>
      <c r="NF20" s="481"/>
      <c r="NG20" s="481"/>
      <c r="NH20" s="481"/>
      <c r="NI20" s="481"/>
      <c r="NJ20" s="481"/>
      <c r="NK20" s="481"/>
      <c r="NL20" s="481"/>
      <c r="NM20" s="481"/>
      <c r="NN20" s="481"/>
      <c r="NO20" s="481"/>
      <c r="NP20" s="481"/>
      <c r="NQ20" s="481"/>
      <c r="NR20" s="481"/>
      <c r="NS20" s="481"/>
      <c r="NT20" s="481"/>
      <c r="NU20" s="481"/>
      <c r="NV20" s="481"/>
      <c r="NW20" s="481"/>
      <c r="NX20" s="481"/>
      <c r="NY20" s="481"/>
      <c r="NZ20" s="481"/>
      <c r="OA20" s="481"/>
      <c r="OB20" s="481"/>
      <c r="OC20" s="481"/>
      <c r="OD20" s="481"/>
      <c r="OE20" s="481"/>
      <c r="OF20" s="481"/>
      <c r="OG20" s="481"/>
      <c r="OH20" s="481"/>
      <c r="OI20" s="481"/>
      <c r="OJ20" s="481"/>
      <c r="OK20" s="481"/>
      <c r="OL20" s="481"/>
      <c r="OM20" s="481"/>
      <c r="ON20" s="481"/>
      <c r="OO20" s="481"/>
      <c r="OP20" s="481"/>
      <c r="OQ20" s="481"/>
      <c r="OR20" s="481"/>
      <c r="OS20" s="481"/>
      <c r="OT20" s="481"/>
      <c r="OU20" s="481"/>
      <c r="OV20" s="481"/>
      <c r="OW20" s="481"/>
      <c r="OX20" s="481"/>
      <c r="OY20" s="481"/>
      <c r="OZ20" s="481"/>
      <c r="PA20" s="481"/>
      <c r="PB20" s="481"/>
      <c r="PC20" s="481"/>
      <c r="PD20" s="481"/>
      <c r="PE20" s="481"/>
      <c r="PF20" s="481"/>
      <c r="PG20" s="481"/>
      <c r="PH20" s="481"/>
      <c r="PI20" s="481"/>
      <c r="PJ20" s="481"/>
      <c r="PK20" s="481"/>
      <c r="PL20" s="481"/>
      <c r="PM20" s="481"/>
      <c r="PN20" s="481"/>
      <c r="PO20" s="481"/>
      <c r="PP20" s="481"/>
      <c r="PQ20" s="481"/>
      <c r="PR20" s="481"/>
      <c r="PS20" s="481"/>
      <c r="PT20" s="481"/>
      <c r="PU20" s="481"/>
      <c r="PV20" s="481"/>
      <c r="PW20" s="481"/>
      <c r="PX20" s="481"/>
      <c r="PY20" s="481"/>
      <c r="PZ20" s="481"/>
      <c r="QA20" s="481"/>
      <c r="QB20" s="481"/>
      <c r="QC20" s="481"/>
      <c r="QD20" s="481"/>
      <c r="QE20" s="481"/>
      <c r="QF20" s="481"/>
      <c r="QG20" s="481"/>
      <c r="QH20" s="481"/>
      <c r="QI20" s="481"/>
      <c r="QJ20" s="481"/>
      <c r="QK20" s="481"/>
      <c r="QL20" s="481"/>
      <c r="QM20" s="481"/>
      <c r="QN20" s="481"/>
      <c r="QO20" s="481"/>
      <c r="QP20" s="481"/>
      <c r="QQ20" s="481"/>
      <c r="QR20" s="481"/>
      <c r="QS20" s="481"/>
      <c r="QT20" s="481"/>
      <c r="QU20" s="481"/>
      <c r="QV20" s="481"/>
      <c r="QW20" s="481"/>
      <c r="QX20" s="481"/>
      <c r="QY20" s="481"/>
      <c r="QZ20" s="481"/>
      <c r="RA20" s="481"/>
      <c r="RB20" s="481"/>
      <c r="RC20" s="481"/>
      <c r="RD20" s="481"/>
      <c r="RE20" s="481"/>
      <c r="RF20" s="481"/>
      <c r="RG20" s="481"/>
      <c r="RH20" s="481"/>
      <c r="RI20" s="481"/>
      <c r="RJ20" s="481"/>
      <c r="RK20" s="481"/>
      <c r="RL20" s="481"/>
      <c r="RM20" s="481"/>
      <c r="RN20" s="481"/>
      <c r="RO20" s="481"/>
      <c r="RP20" s="481"/>
      <c r="RQ20" s="481"/>
      <c r="RR20" s="481"/>
      <c r="RS20" s="481"/>
      <c r="RT20" s="481"/>
      <c r="RU20" s="481"/>
      <c r="RV20" s="481"/>
      <c r="RW20" s="481"/>
      <c r="RX20" s="481"/>
      <c r="RY20" s="481"/>
      <c r="RZ20" s="481"/>
      <c r="SA20" s="481"/>
      <c r="SB20" s="481"/>
      <c r="SC20" s="481"/>
      <c r="SD20" s="481"/>
      <c r="SE20" s="481"/>
      <c r="SF20" s="481"/>
      <c r="SG20" s="481"/>
      <c r="SH20" s="481"/>
      <c r="SI20" s="481"/>
      <c r="SJ20" s="481"/>
      <c r="SK20" s="481"/>
      <c r="SL20" s="481"/>
      <c r="SM20" s="481"/>
      <c r="SN20" s="481"/>
      <c r="SO20" s="481"/>
      <c r="SP20" s="481"/>
      <c r="SQ20" s="481"/>
      <c r="SR20" s="481"/>
      <c r="SS20" s="481"/>
      <c r="ST20" s="481"/>
      <c r="SU20" s="481"/>
      <c r="SV20" s="481"/>
      <c r="SW20" s="481"/>
      <c r="SX20" s="481"/>
      <c r="SY20" s="481"/>
      <c r="SZ20" s="481"/>
      <c r="TA20" s="481"/>
      <c r="TB20" s="481"/>
      <c r="TC20" s="481"/>
      <c r="TD20" s="481"/>
      <c r="TE20" s="481"/>
      <c r="TF20" s="481"/>
      <c r="TG20" s="481"/>
      <c r="TH20" s="481"/>
      <c r="TI20" s="481"/>
      <c r="TJ20" s="481"/>
      <c r="TK20" s="481"/>
      <c r="TL20" s="481"/>
      <c r="TM20" s="481"/>
      <c r="TN20" s="481"/>
      <c r="TO20" s="481"/>
      <c r="TP20" s="481"/>
      <c r="TQ20" s="481"/>
      <c r="TR20" s="481"/>
      <c r="TS20" s="481"/>
      <c r="TT20" s="481"/>
      <c r="TU20" s="481"/>
      <c r="TV20" s="481"/>
      <c r="TW20" s="481"/>
      <c r="TX20" s="481"/>
      <c r="TY20" s="481"/>
      <c r="TZ20" s="481"/>
      <c r="UA20" s="481"/>
      <c r="UB20" s="481"/>
      <c r="UC20" s="481"/>
      <c r="UD20" s="481"/>
      <c r="UE20" s="481"/>
      <c r="UF20" s="481"/>
      <c r="UG20" s="481"/>
      <c r="UH20" s="481"/>
      <c r="UI20" s="481"/>
      <c r="UJ20" s="481"/>
      <c r="UK20" s="481"/>
      <c r="UL20" s="481"/>
      <c r="UM20" s="481"/>
      <c r="UN20" s="481"/>
      <c r="UO20" s="481"/>
      <c r="UP20" s="481"/>
      <c r="UQ20" s="481"/>
      <c r="UR20" s="481"/>
      <c r="US20" s="481"/>
      <c r="UT20" s="481"/>
      <c r="UU20" s="481"/>
      <c r="UV20" s="481"/>
      <c r="UW20" s="481"/>
      <c r="UX20" s="481"/>
      <c r="UY20" s="481"/>
      <c r="UZ20" s="481"/>
      <c r="VA20" s="481"/>
      <c r="VB20" s="481"/>
      <c r="VC20" s="481"/>
      <c r="VD20" s="481"/>
      <c r="VE20" s="481"/>
      <c r="VF20" s="481"/>
      <c r="VG20" s="481"/>
      <c r="VH20" s="481"/>
      <c r="VI20" s="481"/>
      <c r="VJ20" s="481"/>
      <c r="VK20" s="481"/>
      <c r="VL20" s="481"/>
      <c r="VM20" s="481"/>
      <c r="VN20" s="481"/>
      <c r="VO20" s="481"/>
      <c r="VP20" s="481"/>
      <c r="VQ20" s="481"/>
      <c r="VR20" s="481"/>
      <c r="VS20" s="481"/>
      <c r="VT20" s="481"/>
      <c r="VU20" s="481"/>
      <c r="VV20" s="481"/>
      <c r="VW20" s="481"/>
      <c r="VX20" s="481"/>
      <c r="VY20" s="481"/>
      <c r="VZ20" s="481"/>
      <c r="WA20" s="481"/>
      <c r="WB20" s="481"/>
      <c r="WC20" s="481"/>
      <c r="WD20" s="481"/>
      <c r="WE20" s="481"/>
      <c r="WF20" s="481"/>
      <c r="WG20" s="481"/>
      <c r="WH20" s="481"/>
      <c r="WI20" s="481"/>
      <c r="WJ20" s="481"/>
      <c r="WK20" s="481"/>
      <c r="WL20" s="481"/>
      <c r="WM20" s="481"/>
      <c r="WN20" s="481"/>
      <c r="WO20" s="481"/>
      <c r="WP20" s="481"/>
      <c r="WQ20" s="481"/>
      <c r="WR20" s="481"/>
      <c r="WS20" s="481"/>
      <c r="WT20" s="481"/>
      <c r="WU20" s="481"/>
      <c r="WV20" s="481"/>
      <c r="WW20" s="481"/>
      <c r="WX20" s="481"/>
      <c r="WY20" s="481"/>
      <c r="WZ20" s="481"/>
      <c r="XA20" s="481"/>
      <c r="XB20" s="481"/>
      <c r="XC20" s="481"/>
      <c r="XD20" s="481"/>
      <c r="XE20" s="481"/>
      <c r="XF20" s="481"/>
      <c r="XG20" s="481"/>
      <c r="XH20" s="481"/>
      <c r="XI20" s="481"/>
      <c r="XJ20" s="481"/>
      <c r="XK20" s="481"/>
      <c r="XL20" s="481"/>
      <c r="XM20" s="481"/>
      <c r="XN20" s="481"/>
      <c r="XO20" s="481"/>
      <c r="XP20" s="481"/>
      <c r="XQ20" s="481"/>
      <c r="XR20" s="481"/>
      <c r="XS20" s="481"/>
      <c r="XT20" s="481"/>
      <c r="XU20" s="481"/>
      <c r="XV20" s="481"/>
      <c r="XW20" s="481"/>
      <c r="XX20" s="481"/>
      <c r="XY20" s="481"/>
      <c r="XZ20" s="481"/>
      <c r="YA20" s="481"/>
      <c r="YB20" s="481"/>
      <c r="YC20" s="481"/>
      <c r="YD20" s="481"/>
      <c r="YE20" s="481"/>
      <c r="YF20" s="481"/>
      <c r="YG20" s="481"/>
      <c r="YH20" s="481"/>
      <c r="YI20" s="481"/>
      <c r="YJ20" s="481"/>
      <c r="YK20" s="481"/>
      <c r="YL20" s="481"/>
      <c r="YM20" s="481"/>
      <c r="YN20" s="481"/>
      <c r="YO20" s="481"/>
      <c r="YP20" s="481"/>
      <c r="YQ20" s="481"/>
      <c r="YR20" s="481"/>
      <c r="YS20" s="481"/>
      <c r="YT20" s="481"/>
      <c r="YU20" s="481"/>
      <c r="YV20" s="481"/>
      <c r="YW20" s="481"/>
      <c r="YX20" s="481"/>
      <c r="YY20" s="481"/>
      <c r="YZ20" s="481"/>
      <c r="ZA20" s="481"/>
      <c r="ZB20" s="481"/>
      <c r="ZC20" s="481"/>
      <c r="ZD20" s="481"/>
      <c r="ZE20" s="481"/>
      <c r="ZF20" s="481"/>
      <c r="ZG20" s="481"/>
      <c r="ZH20" s="481"/>
      <c r="ZI20" s="481"/>
      <c r="ZJ20" s="481"/>
      <c r="ZK20" s="481"/>
      <c r="ZL20" s="481"/>
      <c r="ZM20" s="481"/>
      <c r="ZN20" s="481"/>
      <c r="ZO20" s="481"/>
      <c r="ZP20" s="481"/>
      <c r="ZQ20" s="481"/>
      <c r="ZR20" s="481"/>
      <c r="ZS20" s="481"/>
      <c r="ZT20" s="481"/>
      <c r="ZU20" s="481"/>
      <c r="ZV20" s="481"/>
      <c r="ZW20" s="481"/>
      <c r="ZX20" s="481"/>
      <c r="ZY20" s="481"/>
      <c r="ZZ20" s="481"/>
      <c r="AAA20" s="481"/>
      <c r="AAB20" s="481"/>
      <c r="AAC20" s="481"/>
      <c r="AAD20" s="481"/>
      <c r="AAE20" s="481"/>
      <c r="AAF20" s="481"/>
      <c r="AAG20" s="481"/>
      <c r="AAH20" s="481"/>
      <c r="AAI20" s="481"/>
      <c r="AAJ20" s="481"/>
      <c r="AAK20" s="481"/>
      <c r="AAL20" s="481"/>
      <c r="AAM20" s="481"/>
      <c r="AAN20" s="481"/>
      <c r="AAO20" s="481"/>
      <c r="AAP20" s="481"/>
      <c r="AAQ20" s="481"/>
      <c r="AAR20" s="481"/>
      <c r="AAS20" s="481"/>
      <c r="AAT20" s="481"/>
      <c r="AAU20" s="481"/>
      <c r="AAV20" s="481"/>
      <c r="AAW20" s="481"/>
      <c r="AAX20" s="481"/>
      <c r="AAY20" s="481"/>
      <c r="AAZ20" s="481"/>
      <c r="ABA20" s="481"/>
      <c r="ABB20" s="481"/>
      <c r="ABC20" s="481"/>
      <c r="ABD20" s="481"/>
      <c r="ABE20" s="481"/>
      <c r="ABF20" s="481"/>
      <c r="ABG20" s="481"/>
      <c r="ABH20" s="481"/>
      <c r="ABI20" s="481"/>
      <c r="ABJ20" s="481"/>
      <c r="ABK20" s="481"/>
      <c r="ABL20" s="481"/>
      <c r="ABM20" s="481"/>
      <c r="ABN20" s="481"/>
      <c r="ABO20" s="481"/>
      <c r="ABP20" s="481"/>
      <c r="ABQ20" s="481"/>
      <c r="ABR20" s="481"/>
      <c r="ABS20" s="481"/>
      <c r="ABT20" s="481"/>
      <c r="ABU20" s="481"/>
      <c r="ABV20" s="481"/>
      <c r="ABW20" s="481"/>
      <c r="ABX20" s="481"/>
      <c r="ABY20" s="481"/>
      <c r="ABZ20" s="481"/>
      <c r="ACA20" s="481"/>
      <c r="ACB20" s="481"/>
      <c r="ACC20" s="481"/>
      <c r="ACD20" s="481"/>
      <c r="ACE20" s="481"/>
      <c r="ACF20" s="481"/>
      <c r="ACG20" s="481"/>
      <c r="ACH20" s="481"/>
      <c r="ACI20" s="481"/>
      <c r="ACJ20" s="481"/>
      <c r="ACK20" s="481"/>
      <c r="ACL20" s="481"/>
      <c r="ACM20" s="481"/>
      <c r="ACN20" s="481"/>
      <c r="ACO20" s="481"/>
      <c r="ACP20" s="481"/>
      <c r="ACQ20" s="481"/>
      <c r="ACR20" s="481"/>
      <c r="ACS20" s="481"/>
      <c r="ACT20" s="481"/>
      <c r="ACU20" s="481"/>
      <c r="ACV20" s="481"/>
      <c r="ACW20" s="481"/>
      <c r="ACX20" s="481"/>
      <c r="ACY20" s="481"/>
      <c r="ACZ20" s="481"/>
      <c r="ADA20" s="481"/>
      <c r="ADB20" s="481"/>
      <c r="ADC20" s="481"/>
      <c r="ADD20" s="481"/>
      <c r="ADE20" s="481"/>
      <c r="ADF20" s="481"/>
      <c r="ADG20" s="481"/>
      <c r="ADH20" s="481"/>
      <c r="ADI20" s="481"/>
      <c r="ADJ20" s="481"/>
      <c r="ADK20" s="481"/>
      <c r="ADL20" s="481"/>
      <c r="ADM20" s="481"/>
      <c r="ADN20" s="481"/>
      <c r="ADO20" s="481"/>
      <c r="ADP20" s="481"/>
      <c r="ADQ20" s="481"/>
      <c r="ADR20" s="481"/>
      <c r="ADS20" s="481"/>
      <c r="ADT20" s="481"/>
      <c r="ADU20" s="481"/>
      <c r="ADV20" s="481"/>
      <c r="ADW20" s="481"/>
      <c r="ADX20" s="481"/>
      <c r="ADY20" s="481"/>
      <c r="ADZ20" s="481"/>
      <c r="AEA20" s="481"/>
      <c r="AEB20" s="481"/>
      <c r="AEC20" s="481"/>
      <c r="AED20" s="481"/>
      <c r="AEE20" s="481"/>
      <c r="AEF20" s="481"/>
      <c r="AEG20" s="481"/>
      <c r="AEH20" s="481"/>
      <c r="AEI20" s="481"/>
      <c r="AEJ20" s="481"/>
      <c r="AEK20" s="481"/>
      <c r="AEL20" s="481"/>
      <c r="AEM20" s="481"/>
      <c r="AEN20" s="481"/>
      <c r="AEO20" s="481"/>
      <c r="AEP20" s="481"/>
      <c r="AEQ20" s="481"/>
      <c r="AER20" s="481"/>
      <c r="AES20" s="481"/>
      <c r="AET20" s="481"/>
      <c r="AEU20" s="481"/>
      <c r="AEV20" s="481"/>
      <c r="AEW20" s="481"/>
      <c r="AEX20" s="481"/>
      <c r="AEY20" s="481"/>
      <c r="AEZ20" s="481"/>
      <c r="AFA20" s="481"/>
      <c r="AFB20" s="481"/>
      <c r="AFC20" s="481"/>
      <c r="AFD20" s="481"/>
      <c r="AFE20" s="481"/>
      <c r="AFF20" s="481"/>
      <c r="AFG20" s="481"/>
      <c r="AFH20" s="481"/>
      <c r="AFI20" s="481"/>
      <c r="AFJ20" s="481"/>
      <c r="AFK20" s="481"/>
      <c r="AFL20" s="481"/>
      <c r="AFM20" s="481"/>
      <c r="AFN20" s="481"/>
      <c r="AFO20" s="481"/>
      <c r="AFP20" s="481"/>
      <c r="AFQ20" s="481"/>
      <c r="AFR20" s="481"/>
      <c r="AFS20" s="481"/>
      <c r="AFT20" s="481"/>
      <c r="AFU20" s="481"/>
      <c r="AFV20" s="481"/>
      <c r="AFW20" s="481"/>
      <c r="AFX20" s="481"/>
      <c r="AFY20" s="481"/>
      <c r="AFZ20" s="481"/>
      <c r="AGA20" s="481"/>
      <c r="AGB20" s="481"/>
      <c r="AGC20" s="481"/>
      <c r="AGD20" s="481"/>
      <c r="AGE20" s="481"/>
      <c r="AGF20" s="481"/>
      <c r="AGG20" s="481"/>
      <c r="AGH20" s="481"/>
      <c r="AGI20" s="481"/>
      <c r="AGJ20" s="481"/>
      <c r="AGK20" s="481"/>
      <c r="AGL20" s="481"/>
      <c r="AGM20" s="481"/>
      <c r="AGN20" s="481"/>
      <c r="AGO20" s="481"/>
      <c r="AGP20" s="481"/>
      <c r="AGQ20" s="481"/>
      <c r="AGR20" s="481"/>
      <c r="AGS20" s="481"/>
      <c r="AGT20" s="481"/>
      <c r="AGU20" s="481"/>
      <c r="AGV20" s="481"/>
      <c r="AGW20" s="481"/>
      <c r="AGX20" s="481"/>
      <c r="AGY20" s="481"/>
      <c r="AGZ20" s="481"/>
      <c r="AHA20" s="481"/>
      <c r="AHB20" s="481"/>
      <c r="AHC20" s="481"/>
      <c r="AHD20" s="481"/>
      <c r="AHE20" s="481"/>
      <c r="AHF20" s="481"/>
      <c r="AHG20" s="481"/>
      <c r="AHH20" s="481"/>
      <c r="AHI20" s="481"/>
      <c r="AHJ20" s="481"/>
      <c r="AHK20" s="481"/>
      <c r="AHL20" s="481"/>
      <c r="AHM20" s="481"/>
      <c r="AHN20" s="481"/>
      <c r="AHO20" s="481"/>
      <c r="AHP20" s="481"/>
      <c r="AHQ20" s="481"/>
      <c r="AHR20" s="481"/>
      <c r="AHS20" s="481"/>
      <c r="AHT20" s="481"/>
      <c r="AHU20" s="481"/>
      <c r="AHV20" s="481"/>
      <c r="AHW20" s="481"/>
      <c r="AHX20" s="481"/>
      <c r="AHY20" s="481"/>
      <c r="AHZ20" s="481"/>
      <c r="AIA20" s="481"/>
      <c r="AIB20" s="481"/>
      <c r="AIC20" s="481"/>
      <c r="AID20" s="481"/>
      <c r="AIE20" s="481"/>
      <c r="AIF20" s="481"/>
      <c r="AIG20" s="481"/>
      <c r="AIH20" s="481"/>
      <c r="AII20" s="481"/>
      <c r="AIJ20" s="481"/>
      <c r="AIK20" s="481"/>
      <c r="AIL20" s="481"/>
      <c r="AIM20" s="481"/>
      <c r="AIN20" s="481"/>
      <c r="AIO20" s="481"/>
      <c r="AIP20" s="481"/>
      <c r="AIQ20" s="481"/>
      <c r="AIR20" s="481"/>
      <c r="AIS20" s="481"/>
      <c r="AIT20" s="481"/>
      <c r="AIU20" s="481"/>
      <c r="AIV20" s="481"/>
      <c r="AIW20" s="481"/>
      <c r="AIX20" s="481"/>
      <c r="AIY20" s="481"/>
      <c r="AIZ20" s="481"/>
      <c r="AJA20" s="481"/>
      <c r="AJB20" s="481"/>
      <c r="AJC20" s="481"/>
      <c r="AJD20" s="481"/>
      <c r="AJE20" s="481"/>
      <c r="AJF20" s="481"/>
      <c r="AJG20" s="481"/>
      <c r="AJH20" s="481"/>
      <c r="AJI20" s="481"/>
      <c r="AJJ20" s="481"/>
      <c r="AJK20" s="481"/>
      <c r="AJL20" s="481"/>
      <c r="AJM20" s="481"/>
      <c r="AJN20" s="481"/>
      <c r="AJO20" s="481"/>
      <c r="AJP20" s="481"/>
      <c r="AJQ20" s="481"/>
      <c r="AJR20" s="481"/>
      <c r="AJS20" s="481"/>
      <c r="AJT20" s="481"/>
      <c r="AJU20" s="481"/>
      <c r="AJV20" s="481"/>
      <c r="AJW20" s="481"/>
      <c r="AJX20" s="481"/>
      <c r="AJY20" s="481"/>
      <c r="AJZ20" s="481"/>
      <c r="AKA20" s="481"/>
      <c r="AKB20" s="481"/>
      <c r="AKC20" s="481"/>
      <c r="AKD20" s="481"/>
      <c r="AKE20" s="481"/>
      <c r="AKF20" s="481"/>
      <c r="AKG20" s="481"/>
      <c r="AKH20" s="481"/>
      <c r="AKI20" s="481"/>
      <c r="AKJ20" s="481"/>
      <c r="AKK20" s="481"/>
      <c r="AKL20" s="481"/>
      <c r="AKM20" s="481"/>
      <c r="AKN20" s="481"/>
      <c r="AKO20" s="481"/>
      <c r="AKP20" s="481"/>
      <c r="AKQ20" s="481"/>
      <c r="AKR20" s="481"/>
      <c r="AKS20" s="481"/>
      <c r="AKT20" s="481"/>
      <c r="AKU20" s="481"/>
      <c r="AKV20" s="481"/>
      <c r="AKW20" s="481"/>
      <c r="AKX20" s="481"/>
      <c r="AKY20" s="481"/>
      <c r="AKZ20" s="481"/>
      <c r="ALA20" s="481"/>
      <c r="ALB20" s="481"/>
      <c r="ALC20" s="481"/>
      <c r="ALD20" s="481"/>
      <c r="ALE20" s="481"/>
      <c r="ALF20" s="481"/>
      <c r="ALG20" s="481"/>
      <c r="ALH20" s="481"/>
      <c r="ALI20" s="481"/>
      <c r="ALJ20" s="481"/>
      <c r="ALK20" s="481"/>
      <c r="ALL20" s="481"/>
      <c r="ALM20" s="481"/>
      <c r="ALN20" s="481"/>
      <c r="ALO20" s="481"/>
      <c r="ALP20" s="481"/>
      <c r="ALQ20" s="481"/>
      <c r="ALR20" s="481"/>
      <c r="ALS20" s="481"/>
      <c r="ALT20" s="481"/>
      <c r="ALU20" s="481"/>
      <c r="ALV20" s="481"/>
      <c r="ALW20" s="481"/>
      <c r="ALX20" s="481"/>
      <c r="ALY20" s="481"/>
      <c r="ALZ20" s="481"/>
      <c r="AMA20" s="481"/>
      <c r="AMB20" s="481"/>
      <c r="AMC20" s="481"/>
      <c r="AMD20" s="481"/>
      <c r="AME20" s="481"/>
      <c r="AMF20" s="481"/>
      <c r="AMG20" s="481"/>
      <c r="AMH20" s="481"/>
      <c r="AMI20" s="481"/>
      <c r="AMJ20" s="481"/>
    </row>
    <row r="21" spans="1:1024" s="482" customFormat="1" ht="74.25" customHeight="1">
      <c r="A21" s="766">
        <v>15</v>
      </c>
      <c r="B21" s="768">
        <v>1</v>
      </c>
      <c r="C21" s="768">
        <v>4</v>
      </c>
      <c r="D21" s="768">
        <v>5</v>
      </c>
      <c r="E21" s="768" t="s">
        <v>4856</v>
      </c>
      <c r="F21" s="768" t="s">
        <v>4857</v>
      </c>
      <c r="G21" s="768" t="s">
        <v>4858</v>
      </c>
      <c r="H21" s="478" t="s">
        <v>900</v>
      </c>
      <c r="I21" s="478">
        <v>120</v>
      </c>
      <c r="J21" s="768" t="s">
        <v>4859</v>
      </c>
      <c r="K21" s="768"/>
      <c r="L21" s="768" t="s">
        <v>37</v>
      </c>
      <c r="M21" s="768"/>
      <c r="N21" s="770">
        <v>52000</v>
      </c>
      <c r="O21" s="768"/>
      <c r="P21" s="770">
        <v>52000</v>
      </c>
      <c r="Q21" s="768" t="s">
        <v>4860</v>
      </c>
      <c r="R21" s="768" t="s">
        <v>4861</v>
      </c>
    </row>
    <row r="22" spans="1:1024" s="482" customFormat="1" ht="52.5" customHeight="1">
      <c r="A22" s="767"/>
      <c r="B22" s="539"/>
      <c r="C22" s="539"/>
      <c r="D22" s="539"/>
      <c r="E22" s="539"/>
      <c r="F22" s="539"/>
      <c r="G22" s="539"/>
      <c r="H22" s="478" t="s">
        <v>210</v>
      </c>
      <c r="I22" s="478">
        <v>38</v>
      </c>
      <c r="J22" s="539"/>
      <c r="K22" s="539"/>
      <c r="L22" s="539"/>
      <c r="M22" s="539"/>
      <c r="N22" s="544"/>
      <c r="O22" s="539"/>
      <c r="P22" s="544"/>
      <c r="Q22" s="539"/>
      <c r="R22" s="539"/>
    </row>
    <row r="25" spans="1:1024">
      <c r="L25"/>
      <c r="M25" s="754" t="s">
        <v>45</v>
      </c>
      <c r="N25" s="755"/>
      <c r="O25" s="755" t="s">
        <v>46</v>
      </c>
      <c r="P25" s="756"/>
    </row>
    <row r="26" spans="1:1024">
      <c r="L26"/>
      <c r="M26" s="285" t="s">
        <v>5524</v>
      </c>
      <c r="N26" s="285" t="s">
        <v>5523</v>
      </c>
      <c r="O26" s="285" t="s">
        <v>5524</v>
      </c>
      <c r="P26" s="285" t="s">
        <v>5523</v>
      </c>
    </row>
    <row r="27" spans="1:1024">
      <c r="M27" s="428">
        <v>14</v>
      </c>
      <c r="N27" s="7">
        <v>280632.98</v>
      </c>
      <c r="O27" s="287">
        <v>1</v>
      </c>
      <c r="P27" s="294">
        <v>52000</v>
      </c>
    </row>
  </sheetData>
  <mergeCells count="32">
    <mergeCell ref="A4:A5"/>
    <mergeCell ref="B4:B5"/>
    <mergeCell ref="C4:C5"/>
    <mergeCell ref="D4:D5"/>
    <mergeCell ref="E4:E5"/>
    <mergeCell ref="R4:R5"/>
    <mergeCell ref="G4:G5"/>
    <mergeCell ref="H4:I4"/>
    <mergeCell ref="J4:J5"/>
    <mergeCell ref="K4:L4"/>
    <mergeCell ref="M4:N4"/>
    <mergeCell ref="F4:F5"/>
    <mergeCell ref="P21:P22"/>
    <mergeCell ref="Q21:Q22"/>
    <mergeCell ref="R21:R22"/>
    <mergeCell ref="M25:N25"/>
    <mergeCell ref="O25:P25"/>
    <mergeCell ref="F21:F22"/>
    <mergeCell ref="G21:G22"/>
    <mergeCell ref="J21:J22"/>
    <mergeCell ref="K21:K22"/>
    <mergeCell ref="L21:L22"/>
    <mergeCell ref="M21:M22"/>
    <mergeCell ref="N21:N22"/>
    <mergeCell ref="O21:O22"/>
    <mergeCell ref="O4:P4"/>
    <mergeCell ref="Q4:Q5"/>
    <mergeCell ref="A21:A22"/>
    <mergeCell ref="B21:B22"/>
    <mergeCell ref="C21:C22"/>
    <mergeCell ref="D21:D22"/>
    <mergeCell ref="E21:E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4"/>
  <dimension ref="A2:R33"/>
  <sheetViews>
    <sheetView topLeftCell="A21"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5749</v>
      </c>
    </row>
    <row r="4" spans="1:18" s="301" customFormat="1" ht="45.75" customHeight="1">
      <c r="A4" s="774" t="s">
        <v>0</v>
      </c>
      <c r="B4" s="776" t="s">
        <v>1</v>
      </c>
      <c r="C4" s="776" t="s">
        <v>2</v>
      </c>
      <c r="D4" s="776" t="s">
        <v>3</v>
      </c>
      <c r="E4" s="774" t="s">
        <v>4</v>
      </c>
      <c r="F4" s="774" t="s">
        <v>5</v>
      </c>
      <c r="G4" s="774" t="s">
        <v>6</v>
      </c>
      <c r="H4" s="778" t="s">
        <v>7</v>
      </c>
      <c r="I4" s="778"/>
      <c r="J4" s="774" t="s">
        <v>2905</v>
      </c>
      <c r="K4" s="567" t="s">
        <v>619</v>
      </c>
      <c r="L4" s="688"/>
      <c r="M4" s="779" t="s">
        <v>2262</v>
      </c>
      <c r="N4" s="780"/>
      <c r="O4" s="779" t="s">
        <v>2906</v>
      </c>
      <c r="P4" s="780"/>
      <c r="Q4" s="774" t="s">
        <v>8</v>
      </c>
      <c r="R4" s="776" t="s">
        <v>9</v>
      </c>
    </row>
    <row r="5" spans="1:18" s="301" customFormat="1">
      <c r="A5" s="775"/>
      <c r="B5" s="777"/>
      <c r="C5" s="777"/>
      <c r="D5" s="777"/>
      <c r="E5" s="775"/>
      <c r="F5" s="775"/>
      <c r="G5" s="775"/>
      <c r="H5" s="302" t="s">
        <v>10</v>
      </c>
      <c r="I5" s="302" t="s">
        <v>11</v>
      </c>
      <c r="J5" s="775"/>
      <c r="K5" s="303">
        <v>2016</v>
      </c>
      <c r="L5" s="303">
        <v>2017</v>
      </c>
      <c r="M5" s="303">
        <v>2016</v>
      </c>
      <c r="N5" s="303">
        <v>2017</v>
      </c>
      <c r="O5" s="303">
        <v>2016</v>
      </c>
      <c r="P5" s="303">
        <v>2017</v>
      </c>
      <c r="Q5" s="775"/>
      <c r="R5" s="777"/>
    </row>
    <row r="6" spans="1:18" s="301" customFormat="1">
      <c r="A6" s="304" t="s">
        <v>12</v>
      </c>
      <c r="B6" s="302" t="s">
        <v>13</v>
      </c>
      <c r="C6" s="302" t="s">
        <v>14</v>
      </c>
      <c r="D6" s="302" t="s">
        <v>15</v>
      </c>
      <c r="E6" s="304" t="s">
        <v>16</v>
      </c>
      <c r="F6" s="304" t="s">
        <v>17</v>
      </c>
      <c r="G6" s="304" t="s">
        <v>18</v>
      </c>
      <c r="H6" s="302" t="s">
        <v>19</v>
      </c>
      <c r="I6" s="302" t="s">
        <v>20</v>
      </c>
      <c r="J6" s="304" t="s">
        <v>21</v>
      </c>
      <c r="K6" s="303" t="s">
        <v>22</v>
      </c>
      <c r="L6" s="303" t="s">
        <v>23</v>
      </c>
      <c r="M6" s="303" t="s">
        <v>24</v>
      </c>
      <c r="N6" s="303" t="s">
        <v>25</v>
      </c>
      <c r="O6" s="303" t="s">
        <v>26</v>
      </c>
      <c r="P6" s="303" t="s">
        <v>27</v>
      </c>
      <c r="Q6" s="304" t="s">
        <v>28</v>
      </c>
      <c r="R6" s="302" t="s">
        <v>29</v>
      </c>
    </row>
    <row r="7" spans="1:18" s="103" customFormat="1" ht="30">
      <c r="A7" s="781">
        <v>1</v>
      </c>
      <c r="B7" s="781">
        <v>1.3</v>
      </c>
      <c r="C7" s="781">
        <v>4.5</v>
      </c>
      <c r="D7" s="781">
        <v>2</v>
      </c>
      <c r="E7" s="781" t="s">
        <v>4862</v>
      </c>
      <c r="F7" s="781" t="s">
        <v>4863</v>
      </c>
      <c r="G7" s="781" t="s">
        <v>4864</v>
      </c>
      <c r="H7" s="305" t="s">
        <v>4362</v>
      </c>
      <c r="I7" s="305">
        <v>50</v>
      </c>
      <c r="J7" s="781" t="s">
        <v>4865</v>
      </c>
      <c r="K7" s="781"/>
      <c r="L7" s="781" t="s">
        <v>31</v>
      </c>
      <c r="M7" s="786"/>
      <c r="N7" s="786">
        <v>17256.5</v>
      </c>
      <c r="O7" s="786"/>
      <c r="P7" s="786">
        <v>17256.5</v>
      </c>
      <c r="Q7" s="781" t="s">
        <v>905</v>
      </c>
      <c r="R7" s="781" t="s">
        <v>4866</v>
      </c>
    </row>
    <row r="8" spans="1:18" s="103" customFormat="1" ht="126.75" customHeight="1">
      <c r="A8" s="782"/>
      <c r="B8" s="785"/>
      <c r="C8" s="785"/>
      <c r="D8" s="785"/>
      <c r="E8" s="785"/>
      <c r="F8" s="785"/>
      <c r="G8" s="785"/>
      <c r="H8" s="305" t="s">
        <v>4531</v>
      </c>
      <c r="I8" s="305">
        <v>500</v>
      </c>
      <c r="J8" s="785"/>
      <c r="K8" s="785"/>
      <c r="L8" s="785"/>
      <c r="M8" s="787"/>
      <c r="N8" s="787"/>
      <c r="O8" s="787"/>
      <c r="P8" s="787"/>
      <c r="Q8" s="785"/>
      <c r="R8" s="785"/>
    </row>
    <row r="9" spans="1:18" s="103" customFormat="1" ht="75">
      <c r="A9" s="366">
        <v>2</v>
      </c>
      <c r="B9" s="305">
        <v>1.5</v>
      </c>
      <c r="C9" s="305">
        <v>4</v>
      </c>
      <c r="D9" s="305">
        <v>2</v>
      </c>
      <c r="E9" s="305" t="s">
        <v>4867</v>
      </c>
      <c r="F9" s="305" t="s">
        <v>4868</v>
      </c>
      <c r="G9" s="305" t="s">
        <v>43</v>
      </c>
      <c r="H9" s="305" t="s">
        <v>4362</v>
      </c>
      <c r="I9" s="305">
        <v>55</v>
      </c>
      <c r="J9" s="305" t="s">
        <v>4869</v>
      </c>
      <c r="K9" s="305"/>
      <c r="L9" s="305" t="s">
        <v>31</v>
      </c>
      <c r="M9" s="306"/>
      <c r="N9" s="306">
        <v>15219.26</v>
      </c>
      <c r="O9" s="306"/>
      <c r="P9" s="306">
        <v>15219.26</v>
      </c>
      <c r="Q9" s="305" t="s">
        <v>905</v>
      </c>
      <c r="R9" s="305" t="s">
        <v>4870</v>
      </c>
    </row>
    <row r="10" spans="1:18" s="103" customFormat="1" ht="135">
      <c r="A10" s="366">
        <v>3</v>
      </c>
      <c r="B10" s="305">
        <v>1</v>
      </c>
      <c r="C10" s="305">
        <v>4</v>
      </c>
      <c r="D10" s="305">
        <v>5</v>
      </c>
      <c r="E10" s="305" t="s">
        <v>4871</v>
      </c>
      <c r="F10" s="305" t="s">
        <v>4872</v>
      </c>
      <c r="G10" s="305" t="s">
        <v>4873</v>
      </c>
      <c r="H10" s="305" t="s">
        <v>4874</v>
      </c>
      <c r="I10" s="305">
        <v>210</v>
      </c>
      <c r="J10" s="305" t="s">
        <v>4875</v>
      </c>
      <c r="K10" s="305" t="s">
        <v>34</v>
      </c>
      <c r="L10" s="305"/>
      <c r="M10" s="306">
        <v>35666.5</v>
      </c>
      <c r="N10" s="306"/>
      <c r="O10" s="306">
        <v>35666.5</v>
      </c>
      <c r="P10" s="306"/>
      <c r="Q10" s="305" t="s">
        <v>905</v>
      </c>
      <c r="R10" s="305" t="s">
        <v>4870</v>
      </c>
    </row>
    <row r="11" spans="1:18" s="103" customFormat="1" ht="255">
      <c r="A11" s="366">
        <v>4</v>
      </c>
      <c r="B11" s="305" t="s">
        <v>4876</v>
      </c>
      <c r="C11" s="305" t="s">
        <v>54</v>
      </c>
      <c r="D11" s="305">
        <v>2</v>
      </c>
      <c r="E11" s="305" t="s">
        <v>4877</v>
      </c>
      <c r="F11" s="305" t="s">
        <v>4878</v>
      </c>
      <c r="G11" s="305" t="s">
        <v>43</v>
      </c>
      <c r="H11" s="305" t="s">
        <v>4362</v>
      </c>
      <c r="I11" s="305">
        <v>40</v>
      </c>
      <c r="J11" s="305" t="s">
        <v>4879</v>
      </c>
      <c r="K11" s="305" t="s">
        <v>34</v>
      </c>
      <c r="L11" s="305"/>
      <c r="M11" s="306">
        <v>8183.45</v>
      </c>
      <c r="N11" s="306"/>
      <c r="O11" s="306">
        <v>8183.45</v>
      </c>
      <c r="P11" s="306"/>
      <c r="Q11" s="305" t="s">
        <v>905</v>
      </c>
      <c r="R11" s="305" t="s">
        <v>4870</v>
      </c>
    </row>
    <row r="12" spans="1:18" s="103" customFormat="1" ht="30">
      <c r="A12" s="781">
        <v>5</v>
      </c>
      <c r="B12" s="781">
        <v>1</v>
      </c>
      <c r="C12" s="781">
        <v>4</v>
      </c>
      <c r="D12" s="781">
        <v>2</v>
      </c>
      <c r="E12" s="781" t="s">
        <v>4880</v>
      </c>
      <c r="F12" s="781" t="s">
        <v>4881</v>
      </c>
      <c r="G12" s="781" t="s">
        <v>4864</v>
      </c>
      <c r="H12" s="305" t="s">
        <v>4362</v>
      </c>
      <c r="I12" s="305">
        <v>58</v>
      </c>
      <c r="J12" s="781" t="s">
        <v>4882</v>
      </c>
      <c r="K12" s="781" t="s">
        <v>37</v>
      </c>
      <c r="L12" s="781"/>
      <c r="M12" s="783">
        <v>15454.85</v>
      </c>
      <c r="N12" s="783"/>
      <c r="O12" s="783">
        <v>15454.85</v>
      </c>
      <c r="P12" s="783"/>
      <c r="Q12" s="781" t="s">
        <v>905</v>
      </c>
      <c r="R12" s="781" t="s">
        <v>4870</v>
      </c>
    </row>
    <row r="13" spans="1:18" s="103" customFormat="1" ht="30">
      <c r="A13" s="782"/>
      <c r="B13" s="785"/>
      <c r="C13" s="785"/>
      <c r="D13" s="785"/>
      <c r="E13" s="785"/>
      <c r="F13" s="785"/>
      <c r="G13" s="785"/>
      <c r="H13" s="305" t="s">
        <v>4531</v>
      </c>
      <c r="I13" s="305">
        <v>500</v>
      </c>
      <c r="J13" s="785"/>
      <c r="K13" s="785"/>
      <c r="L13" s="785"/>
      <c r="M13" s="784"/>
      <c r="N13" s="784"/>
      <c r="O13" s="784"/>
      <c r="P13" s="784"/>
      <c r="Q13" s="785"/>
      <c r="R13" s="785"/>
    </row>
    <row r="14" spans="1:18" s="103" customFormat="1" ht="225">
      <c r="A14" s="366">
        <v>6</v>
      </c>
      <c r="B14" s="305">
        <v>1.3</v>
      </c>
      <c r="C14" s="305" t="s">
        <v>54</v>
      </c>
      <c r="D14" s="305">
        <v>2</v>
      </c>
      <c r="E14" s="305" t="s">
        <v>4883</v>
      </c>
      <c r="F14" s="305" t="s">
        <v>4884</v>
      </c>
      <c r="G14" s="305" t="s">
        <v>56</v>
      </c>
      <c r="H14" s="305" t="s">
        <v>4885</v>
      </c>
      <c r="I14" s="305">
        <v>16</v>
      </c>
      <c r="J14" s="305" t="s">
        <v>4886</v>
      </c>
      <c r="K14" s="305" t="s">
        <v>34</v>
      </c>
      <c r="L14" s="305"/>
      <c r="M14" s="307">
        <v>14324.81</v>
      </c>
      <c r="N14" s="307"/>
      <c r="O14" s="307">
        <v>14324.81</v>
      </c>
      <c r="P14" s="307"/>
      <c r="Q14" s="305" t="s">
        <v>905</v>
      </c>
      <c r="R14" s="305" t="s">
        <v>4870</v>
      </c>
    </row>
    <row r="15" spans="1:18" s="103" customFormat="1" ht="30">
      <c r="A15" s="792">
        <v>7</v>
      </c>
      <c r="B15" s="781">
        <v>1</v>
      </c>
      <c r="C15" s="781">
        <v>4</v>
      </c>
      <c r="D15" s="781">
        <v>2</v>
      </c>
      <c r="E15" s="781" t="s">
        <v>4887</v>
      </c>
      <c r="F15" s="781" t="s">
        <v>4888</v>
      </c>
      <c r="G15" s="781" t="s">
        <v>4889</v>
      </c>
      <c r="H15" s="305" t="s">
        <v>3070</v>
      </c>
      <c r="I15" s="308">
        <v>100</v>
      </c>
      <c r="J15" s="781" t="s">
        <v>4890</v>
      </c>
      <c r="K15" s="789"/>
      <c r="L15" s="781" t="s">
        <v>30</v>
      </c>
      <c r="M15" s="789"/>
      <c r="N15" s="781">
        <v>17011.919999999998</v>
      </c>
      <c r="O15" s="789"/>
      <c r="P15" s="781">
        <v>17011.919999999998</v>
      </c>
      <c r="Q15" s="781" t="s">
        <v>905</v>
      </c>
      <c r="R15" s="781" t="s">
        <v>4870</v>
      </c>
    </row>
    <row r="16" spans="1:18" s="103" customFormat="1" ht="90" customHeight="1">
      <c r="A16" s="790"/>
      <c r="B16" s="788"/>
      <c r="C16" s="788"/>
      <c r="D16" s="788"/>
      <c r="E16" s="788"/>
      <c r="F16" s="788"/>
      <c r="G16" s="788"/>
      <c r="H16" s="367" t="s">
        <v>4891</v>
      </c>
      <c r="I16" s="367">
        <v>500</v>
      </c>
      <c r="J16" s="788"/>
      <c r="K16" s="788"/>
      <c r="L16" s="788"/>
      <c r="M16" s="788"/>
      <c r="N16" s="788"/>
      <c r="O16" s="788"/>
      <c r="P16" s="788"/>
      <c r="Q16" s="788"/>
      <c r="R16" s="788"/>
    </row>
    <row r="17" spans="1:18" s="103" customFormat="1" ht="30">
      <c r="A17" s="792">
        <v>8</v>
      </c>
      <c r="B17" s="792">
        <v>1</v>
      </c>
      <c r="C17" s="792">
        <v>4</v>
      </c>
      <c r="D17" s="792">
        <v>5</v>
      </c>
      <c r="E17" s="781" t="s">
        <v>4892</v>
      </c>
      <c r="F17" s="781" t="s">
        <v>4893</v>
      </c>
      <c r="G17" s="781" t="s">
        <v>4894</v>
      </c>
      <c r="H17" s="305" t="s">
        <v>210</v>
      </c>
      <c r="I17" s="308">
        <v>25</v>
      </c>
      <c r="J17" s="781" t="s">
        <v>4895</v>
      </c>
      <c r="K17" s="792"/>
      <c r="L17" s="792" t="s">
        <v>30</v>
      </c>
      <c r="M17" s="792"/>
      <c r="N17" s="793">
        <v>49907</v>
      </c>
      <c r="O17" s="792"/>
      <c r="P17" s="793">
        <v>49907</v>
      </c>
      <c r="Q17" s="781" t="s">
        <v>4896</v>
      </c>
      <c r="R17" s="781" t="s">
        <v>4897</v>
      </c>
    </row>
    <row r="18" spans="1:18" s="103" customFormat="1" ht="30">
      <c r="A18" s="790"/>
      <c r="B18" s="790"/>
      <c r="C18" s="790"/>
      <c r="D18" s="790"/>
      <c r="E18" s="790"/>
      <c r="F18" s="790"/>
      <c r="G18" s="790"/>
      <c r="H18" s="305" t="s">
        <v>907</v>
      </c>
      <c r="I18" s="308">
        <v>50</v>
      </c>
      <c r="J18" s="782"/>
      <c r="K18" s="790"/>
      <c r="L18" s="790"/>
      <c r="M18" s="790"/>
      <c r="N18" s="794"/>
      <c r="O18" s="790"/>
      <c r="P18" s="794"/>
      <c r="Q18" s="782"/>
      <c r="R18" s="782"/>
    </row>
    <row r="19" spans="1:18" s="103" customFormat="1" ht="45">
      <c r="A19" s="791"/>
      <c r="B19" s="791"/>
      <c r="C19" s="791"/>
      <c r="D19" s="791"/>
      <c r="E19" s="791"/>
      <c r="F19" s="791"/>
      <c r="G19" s="791"/>
      <c r="H19" s="305" t="s">
        <v>4898</v>
      </c>
      <c r="I19" s="308">
        <v>500</v>
      </c>
      <c r="J19" s="785"/>
      <c r="K19" s="791"/>
      <c r="L19" s="791"/>
      <c r="M19" s="791"/>
      <c r="N19" s="795"/>
      <c r="O19" s="791"/>
      <c r="P19" s="795"/>
      <c r="Q19" s="785"/>
      <c r="R19" s="785"/>
    </row>
    <row r="20" spans="1:18" s="104" customFormat="1">
      <c r="M20" s="105"/>
      <c r="N20" s="105"/>
      <c r="O20" s="105"/>
      <c r="P20" s="105"/>
    </row>
    <row r="21" spans="1:18" s="104" customFormat="1" ht="12.75" customHeight="1">
      <c r="M21" s="105"/>
      <c r="N21" s="105"/>
      <c r="O21" s="105"/>
      <c r="P21" s="105"/>
    </row>
    <row r="22" spans="1:18" hidden="1">
      <c r="M22" s="52"/>
      <c r="N22" s="52"/>
      <c r="O22" s="52"/>
      <c r="P22" s="52"/>
    </row>
    <row r="23" spans="1:18" hidden="1">
      <c r="K23" s="762" t="s">
        <v>45</v>
      </c>
      <c r="L23" s="762"/>
      <c r="M23" s="762"/>
      <c r="N23" s="762"/>
      <c r="O23" s="762" t="s">
        <v>46</v>
      </c>
      <c r="P23" s="762"/>
      <c r="Q23" s="762"/>
      <c r="R23" s="762"/>
    </row>
    <row r="24" spans="1:18" hidden="1">
      <c r="K24" s="762" t="s">
        <v>4543</v>
      </c>
      <c r="L24" s="762"/>
      <c r="M24" s="762" t="s">
        <v>4544</v>
      </c>
      <c r="N24" s="762"/>
      <c r="O24" s="762" t="s">
        <v>4543</v>
      </c>
      <c r="P24" s="762"/>
      <c r="Q24" s="762" t="s">
        <v>4544</v>
      </c>
      <c r="R24" s="762"/>
    </row>
    <row r="25" spans="1:18" hidden="1">
      <c r="K25" s="17" t="s">
        <v>47</v>
      </c>
      <c r="L25" s="17" t="s">
        <v>48</v>
      </c>
      <c r="M25" s="17" t="s">
        <v>49</v>
      </c>
      <c r="N25" s="17" t="s">
        <v>48</v>
      </c>
      <c r="O25" s="17" t="s">
        <v>49</v>
      </c>
      <c r="P25" s="17" t="s">
        <v>48</v>
      </c>
      <c r="Q25" s="17" t="s">
        <v>47</v>
      </c>
      <c r="R25" s="17" t="s">
        <v>48</v>
      </c>
    </row>
    <row r="26" spans="1:18" hidden="1">
      <c r="J26" s="18" t="s">
        <v>50</v>
      </c>
      <c r="K26" s="79">
        <v>6</v>
      </c>
      <c r="L26" s="7">
        <v>106105.37</v>
      </c>
      <c r="M26" s="79">
        <v>1</v>
      </c>
      <c r="N26" s="7">
        <v>17011.919999999998</v>
      </c>
      <c r="O26" s="79" t="s">
        <v>51</v>
      </c>
      <c r="P26" s="86" t="s">
        <v>51</v>
      </c>
      <c r="Q26" s="79">
        <v>1</v>
      </c>
      <c r="R26" s="95">
        <v>49907</v>
      </c>
    </row>
    <row r="27" spans="1:18" hidden="1">
      <c r="J27" s="18" t="s">
        <v>52</v>
      </c>
      <c r="K27" s="18">
        <v>6</v>
      </c>
      <c r="L27" s="18">
        <v>106105.37</v>
      </c>
      <c r="M27" s="79">
        <v>1</v>
      </c>
      <c r="N27" s="79">
        <v>17011.919999999998</v>
      </c>
      <c r="O27" s="79"/>
      <c r="P27" s="79"/>
      <c r="Q27" s="18">
        <v>1</v>
      </c>
      <c r="R27" s="18">
        <v>49907</v>
      </c>
    </row>
    <row r="28" spans="1:18" hidden="1">
      <c r="M28" s="52"/>
      <c r="N28" s="52"/>
      <c r="O28" s="52"/>
      <c r="P28" s="52"/>
    </row>
    <row r="29" spans="1:18" hidden="1">
      <c r="M29" s="52"/>
      <c r="N29" s="52"/>
      <c r="O29" s="52"/>
      <c r="P29" s="52"/>
    </row>
    <row r="30" spans="1:18" s="104" customFormat="1" hidden="1">
      <c r="M30" s="105"/>
      <c r="N30" s="105"/>
      <c r="O30" s="105"/>
      <c r="P30" s="105"/>
    </row>
    <row r="31" spans="1:18" s="104" customFormat="1">
      <c r="M31" s="527" t="s">
        <v>45</v>
      </c>
      <c r="N31" s="528"/>
      <c r="O31" s="528" t="s">
        <v>46</v>
      </c>
      <c r="P31" s="529"/>
    </row>
    <row r="32" spans="1:18" s="104" customFormat="1">
      <c r="M32" s="138" t="s">
        <v>5524</v>
      </c>
      <c r="N32" s="138" t="s">
        <v>5523</v>
      </c>
      <c r="O32" s="138" t="s">
        <v>5524</v>
      </c>
      <c r="P32" s="138" t="s">
        <v>5523</v>
      </c>
    </row>
    <row r="33" spans="13:16" s="104" customFormat="1">
      <c r="M33" s="235">
        <v>7</v>
      </c>
      <c r="N33" s="141">
        <v>123117.29</v>
      </c>
      <c r="O33" s="140">
        <v>1</v>
      </c>
      <c r="P33" s="234">
        <v>49907</v>
      </c>
    </row>
  </sheetData>
  <mergeCells count="86">
    <mergeCell ref="M31:N31"/>
    <mergeCell ref="O31:P31"/>
    <mergeCell ref="K24:L24"/>
    <mergeCell ref="M24:N24"/>
    <mergeCell ref="O24:P24"/>
    <mergeCell ref="Q24:R24"/>
    <mergeCell ref="Q17:Q19"/>
    <mergeCell ref="R17:R19"/>
    <mergeCell ref="K23:N23"/>
    <mergeCell ref="O23:R23"/>
    <mergeCell ref="N17:N19"/>
    <mergeCell ref="G17:G19"/>
    <mergeCell ref="J17:J19"/>
    <mergeCell ref="K17:K19"/>
    <mergeCell ref="L17:L19"/>
    <mergeCell ref="M17:M19"/>
    <mergeCell ref="F17:F19"/>
    <mergeCell ref="N15:N16"/>
    <mergeCell ref="O15:O16"/>
    <mergeCell ref="P15:P16"/>
    <mergeCell ref="A15:A16"/>
    <mergeCell ref="O17:O19"/>
    <mergeCell ref="P17:P19"/>
    <mergeCell ref="B15:B16"/>
    <mergeCell ref="C15:C16"/>
    <mergeCell ref="D15:D16"/>
    <mergeCell ref="E15:E16"/>
    <mergeCell ref="A17:A19"/>
    <mergeCell ref="B17:B19"/>
    <mergeCell ref="C17:C19"/>
    <mergeCell ref="D17:D19"/>
    <mergeCell ref="E17:E19"/>
    <mergeCell ref="Q15:Q16"/>
    <mergeCell ref="R15:R16"/>
    <mergeCell ref="F15:F16"/>
    <mergeCell ref="G15:G16"/>
    <mergeCell ref="J15:J16"/>
    <mergeCell ref="K15:K16"/>
    <mergeCell ref="L15:L16"/>
    <mergeCell ref="M15:M16"/>
    <mergeCell ref="A12:A13"/>
    <mergeCell ref="B12:B13"/>
    <mergeCell ref="C12:C13"/>
    <mergeCell ref="D12:D13"/>
    <mergeCell ref="E12:E13"/>
    <mergeCell ref="R12:R13"/>
    <mergeCell ref="M12:M13"/>
    <mergeCell ref="K7:K8"/>
    <mergeCell ref="L7:L8"/>
    <mergeCell ref="M7:M8"/>
    <mergeCell ref="N7:N8"/>
    <mergeCell ref="O7:O8"/>
    <mergeCell ref="P7:P8"/>
    <mergeCell ref="R7:R8"/>
    <mergeCell ref="K12:K13"/>
    <mergeCell ref="L12:L13"/>
    <mergeCell ref="A7:A8"/>
    <mergeCell ref="N12:N13"/>
    <mergeCell ref="O12:O13"/>
    <mergeCell ref="P12:P13"/>
    <mergeCell ref="Q7:Q8"/>
    <mergeCell ref="B7:B8"/>
    <mergeCell ref="C7:C8"/>
    <mergeCell ref="D7:D8"/>
    <mergeCell ref="E7:E8"/>
    <mergeCell ref="F7:F8"/>
    <mergeCell ref="G7:G8"/>
    <mergeCell ref="J7:J8"/>
    <mergeCell ref="Q12:Q13"/>
    <mergeCell ref="F12:F13"/>
    <mergeCell ref="G12:G13"/>
    <mergeCell ref="J12:J1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5"/>
  <dimension ref="A2:R37"/>
  <sheetViews>
    <sheetView topLeftCell="A25"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7" max="257" width="4.7109375" bestFit="1" customWidth="1"/>
    <col min="258" max="258" width="8.85546875" bestFit="1" customWidth="1"/>
    <col min="259" max="259" width="10" bestFit="1" customWidth="1"/>
    <col min="260" max="260" width="9.7109375" bestFit="1" customWidth="1"/>
    <col min="261" max="261" width="59.7109375" bestFit="1" customWidth="1"/>
    <col min="262" max="262" width="59.85546875" customWidth="1"/>
    <col min="263" max="263" width="35.28515625" bestFit="1" customWidth="1"/>
    <col min="264" max="264" width="22.7109375" customWidth="1"/>
    <col min="265" max="265" width="13.28515625" customWidth="1"/>
    <col min="266" max="266" width="28.140625" bestFit="1" customWidth="1"/>
    <col min="267" max="267" width="18.140625" customWidth="1"/>
    <col min="268" max="268" width="15" customWidth="1"/>
    <col min="269" max="270" width="15.28515625" customWidth="1"/>
    <col min="271" max="271" width="15" customWidth="1"/>
    <col min="272" max="272" width="15.140625" customWidth="1"/>
    <col min="273" max="273" width="22.85546875" customWidth="1"/>
    <col min="274" max="274" width="14.7109375" customWidth="1"/>
    <col min="513" max="513" width="4.7109375" bestFit="1" customWidth="1"/>
    <col min="514" max="514" width="8.85546875" bestFit="1" customWidth="1"/>
    <col min="515" max="515" width="10" bestFit="1" customWidth="1"/>
    <col min="516" max="516" width="9.7109375" bestFit="1" customWidth="1"/>
    <col min="517" max="517" width="59.7109375" bestFit="1" customWidth="1"/>
    <col min="518" max="518" width="59.85546875" customWidth="1"/>
    <col min="519" max="519" width="35.28515625" bestFit="1" customWidth="1"/>
    <col min="520" max="520" width="22.7109375" customWidth="1"/>
    <col min="521" max="521" width="13.28515625" customWidth="1"/>
    <col min="522" max="522" width="28.140625" bestFit="1" customWidth="1"/>
    <col min="523" max="523" width="18.140625" customWidth="1"/>
    <col min="524" max="524" width="15" customWidth="1"/>
    <col min="525" max="526" width="15.28515625" customWidth="1"/>
    <col min="527" max="527" width="15" customWidth="1"/>
    <col min="528" max="528" width="15.140625" customWidth="1"/>
    <col min="529" max="529" width="22.85546875" customWidth="1"/>
    <col min="530" max="530" width="14.7109375" customWidth="1"/>
    <col min="769" max="769" width="4.7109375" bestFit="1" customWidth="1"/>
    <col min="770" max="770" width="8.85546875" bestFit="1" customWidth="1"/>
    <col min="771" max="771" width="10" bestFit="1" customWidth="1"/>
    <col min="772" max="772" width="9.7109375" bestFit="1" customWidth="1"/>
    <col min="773" max="773" width="59.7109375" bestFit="1" customWidth="1"/>
    <col min="774" max="774" width="59.85546875" customWidth="1"/>
    <col min="775" max="775" width="35.28515625" bestFit="1" customWidth="1"/>
    <col min="776" max="776" width="22.7109375" customWidth="1"/>
    <col min="777" max="777" width="13.28515625" customWidth="1"/>
    <col min="778" max="778" width="28.140625" bestFit="1" customWidth="1"/>
    <col min="779" max="779" width="18.140625" customWidth="1"/>
    <col min="780" max="780" width="15" customWidth="1"/>
    <col min="781" max="782" width="15.28515625" customWidth="1"/>
    <col min="783" max="783" width="15" customWidth="1"/>
    <col min="784" max="784" width="15.140625" customWidth="1"/>
    <col min="785" max="785" width="22.85546875" customWidth="1"/>
    <col min="786" max="786" width="14.7109375" customWidth="1"/>
    <col min="1025" max="1025" width="4.7109375" bestFit="1" customWidth="1"/>
    <col min="1026" max="1026" width="8.85546875" bestFit="1" customWidth="1"/>
    <col min="1027" max="1027" width="10" bestFit="1" customWidth="1"/>
    <col min="1028" max="1028" width="9.7109375" bestFit="1" customWidth="1"/>
    <col min="1029" max="1029" width="59.7109375" bestFit="1" customWidth="1"/>
    <col min="1030" max="1030" width="59.85546875" customWidth="1"/>
    <col min="1031" max="1031" width="35.28515625" bestFit="1" customWidth="1"/>
    <col min="1032" max="1032" width="22.7109375" customWidth="1"/>
    <col min="1033" max="1033" width="13.28515625" customWidth="1"/>
    <col min="1034" max="1034" width="28.140625" bestFit="1" customWidth="1"/>
    <col min="1035" max="1035" width="18.140625" customWidth="1"/>
    <col min="1036" max="1036" width="15" customWidth="1"/>
    <col min="1037" max="1038" width="15.28515625" customWidth="1"/>
    <col min="1039" max="1039" width="15" customWidth="1"/>
    <col min="1040" max="1040" width="15.140625" customWidth="1"/>
    <col min="1041" max="1041" width="22.85546875" customWidth="1"/>
    <col min="1042" max="1042" width="14.7109375" customWidth="1"/>
    <col min="1281" max="1281" width="4.7109375" bestFit="1" customWidth="1"/>
    <col min="1282" max="1282" width="8.85546875" bestFit="1" customWidth="1"/>
    <col min="1283" max="1283" width="10" bestFit="1" customWidth="1"/>
    <col min="1284" max="1284" width="9.7109375" bestFit="1" customWidth="1"/>
    <col min="1285" max="1285" width="59.7109375" bestFit="1" customWidth="1"/>
    <col min="1286" max="1286" width="59.85546875" customWidth="1"/>
    <col min="1287" max="1287" width="35.28515625" bestFit="1" customWidth="1"/>
    <col min="1288" max="1288" width="22.7109375" customWidth="1"/>
    <col min="1289" max="1289" width="13.28515625" customWidth="1"/>
    <col min="1290" max="1290" width="28.140625" bestFit="1" customWidth="1"/>
    <col min="1291" max="1291" width="18.140625" customWidth="1"/>
    <col min="1292" max="1292" width="15" customWidth="1"/>
    <col min="1293" max="1294" width="15.28515625" customWidth="1"/>
    <col min="1295" max="1295" width="15" customWidth="1"/>
    <col min="1296" max="1296" width="15.140625" customWidth="1"/>
    <col min="1297" max="1297" width="22.85546875" customWidth="1"/>
    <col min="1298" max="1298" width="14.7109375" customWidth="1"/>
    <col min="1537" max="1537" width="4.7109375" bestFit="1" customWidth="1"/>
    <col min="1538" max="1538" width="8.85546875" bestFit="1" customWidth="1"/>
    <col min="1539" max="1539" width="10" bestFit="1" customWidth="1"/>
    <col min="1540" max="1540" width="9.7109375" bestFit="1" customWidth="1"/>
    <col min="1541" max="1541" width="59.7109375" bestFit="1" customWidth="1"/>
    <col min="1542" max="1542" width="59.85546875" customWidth="1"/>
    <col min="1543" max="1543" width="35.28515625" bestFit="1" customWidth="1"/>
    <col min="1544" max="1544" width="22.7109375" customWidth="1"/>
    <col min="1545" max="1545" width="13.28515625" customWidth="1"/>
    <col min="1546" max="1546" width="28.140625" bestFit="1" customWidth="1"/>
    <col min="1547" max="1547" width="18.140625" customWidth="1"/>
    <col min="1548" max="1548" width="15" customWidth="1"/>
    <col min="1549" max="1550" width="15.28515625" customWidth="1"/>
    <col min="1551" max="1551" width="15" customWidth="1"/>
    <col min="1552" max="1552" width="15.140625" customWidth="1"/>
    <col min="1553" max="1553" width="22.85546875" customWidth="1"/>
    <col min="1554" max="1554" width="14.7109375" customWidth="1"/>
    <col min="1793" max="1793" width="4.7109375" bestFit="1" customWidth="1"/>
    <col min="1794" max="1794" width="8.85546875" bestFit="1" customWidth="1"/>
    <col min="1795" max="1795" width="10" bestFit="1" customWidth="1"/>
    <col min="1796" max="1796" width="9.7109375" bestFit="1" customWidth="1"/>
    <col min="1797" max="1797" width="59.7109375" bestFit="1" customWidth="1"/>
    <col min="1798" max="1798" width="59.85546875" customWidth="1"/>
    <col min="1799" max="1799" width="35.28515625" bestFit="1" customWidth="1"/>
    <col min="1800" max="1800" width="22.7109375" customWidth="1"/>
    <col min="1801" max="1801" width="13.28515625" customWidth="1"/>
    <col min="1802" max="1802" width="28.140625" bestFit="1" customWidth="1"/>
    <col min="1803" max="1803" width="18.140625" customWidth="1"/>
    <col min="1804" max="1804" width="15" customWidth="1"/>
    <col min="1805" max="1806" width="15.28515625" customWidth="1"/>
    <col min="1807" max="1807" width="15" customWidth="1"/>
    <col min="1808" max="1808" width="15.140625" customWidth="1"/>
    <col min="1809" max="1809" width="22.85546875" customWidth="1"/>
    <col min="1810" max="1810" width="14.7109375" customWidth="1"/>
    <col min="2049" max="2049" width="4.7109375" bestFit="1" customWidth="1"/>
    <col min="2050" max="2050" width="8.85546875" bestFit="1" customWidth="1"/>
    <col min="2051" max="2051" width="10" bestFit="1" customWidth="1"/>
    <col min="2052" max="2052" width="9.7109375" bestFit="1" customWidth="1"/>
    <col min="2053" max="2053" width="59.7109375" bestFit="1" customWidth="1"/>
    <col min="2054" max="2054" width="59.85546875" customWidth="1"/>
    <col min="2055" max="2055" width="35.28515625" bestFit="1" customWidth="1"/>
    <col min="2056" max="2056" width="22.7109375" customWidth="1"/>
    <col min="2057" max="2057" width="13.28515625" customWidth="1"/>
    <col min="2058" max="2058" width="28.140625" bestFit="1" customWidth="1"/>
    <col min="2059" max="2059" width="18.140625" customWidth="1"/>
    <col min="2060" max="2060" width="15" customWidth="1"/>
    <col min="2061" max="2062" width="15.28515625" customWidth="1"/>
    <col min="2063" max="2063" width="15" customWidth="1"/>
    <col min="2064" max="2064" width="15.140625" customWidth="1"/>
    <col min="2065" max="2065" width="22.85546875" customWidth="1"/>
    <col min="2066" max="2066" width="14.7109375" customWidth="1"/>
    <col min="2305" max="2305" width="4.7109375" bestFit="1" customWidth="1"/>
    <col min="2306" max="2306" width="8.85546875" bestFit="1" customWidth="1"/>
    <col min="2307" max="2307" width="10" bestFit="1" customWidth="1"/>
    <col min="2308" max="2308" width="9.7109375" bestFit="1" customWidth="1"/>
    <col min="2309" max="2309" width="59.7109375" bestFit="1" customWidth="1"/>
    <col min="2310" max="2310" width="59.85546875" customWidth="1"/>
    <col min="2311" max="2311" width="35.28515625" bestFit="1" customWidth="1"/>
    <col min="2312" max="2312" width="22.7109375" customWidth="1"/>
    <col min="2313" max="2313" width="13.28515625" customWidth="1"/>
    <col min="2314" max="2314" width="28.140625" bestFit="1" customWidth="1"/>
    <col min="2315" max="2315" width="18.140625" customWidth="1"/>
    <col min="2316" max="2316" width="15" customWidth="1"/>
    <col min="2317" max="2318" width="15.28515625" customWidth="1"/>
    <col min="2319" max="2319" width="15" customWidth="1"/>
    <col min="2320" max="2320" width="15.140625" customWidth="1"/>
    <col min="2321" max="2321" width="22.85546875" customWidth="1"/>
    <col min="2322" max="2322" width="14.7109375" customWidth="1"/>
    <col min="2561" max="2561" width="4.7109375" bestFit="1" customWidth="1"/>
    <col min="2562" max="2562" width="8.85546875" bestFit="1" customWidth="1"/>
    <col min="2563" max="2563" width="10" bestFit="1" customWidth="1"/>
    <col min="2564" max="2564" width="9.7109375" bestFit="1" customWidth="1"/>
    <col min="2565" max="2565" width="59.7109375" bestFit="1" customWidth="1"/>
    <col min="2566" max="2566" width="59.85546875" customWidth="1"/>
    <col min="2567" max="2567" width="35.28515625" bestFit="1" customWidth="1"/>
    <col min="2568" max="2568" width="22.7109375" customWidth="1"/>
    <col min="2569" max="2569" width="13.28515625" customWidth="1"/>
    <col min="2570" max="2570" width="28.140625" bestFit="1" customWidth="1"/>
    <col min="2571" max="2571" width="18.140625" customWidth="1"/>
    <col min="2572" max="2572" width="15" customWidth="1"/>
    <col min="2573" max="2574" width="15.28515625" customWidth="1"/>
    <col min="2575" max="2575" width="15" customWidth="1"/>
    <col min="2576" max="2576" width="15.140625" customWidth="1"/>
    <col min="2577" max="2577" width="22.85546875" customWidth="1"/>
    <col min="2578" max="2578" width="14.7109375" customWidth="1"/>
    <col min="2817" max="2817" width="4.7109375" bestFit="1" customWidth="1"/>
    <col min="2818" max="2818" width="8.85546875" bestFit="1" customWidth="1"/>
    <col min="2819" max="2819" width="10" bestFit="1" customWidth="1"/>
    <col min="2820" max="2820" width="9.7109375" bestFit="1" customWidth="1"/>
    <col min="2821" max="2821" width="59.7109375" bestFit="1" customWidth="1"/>
    <col min="2822" max="2822" width="59.85546875" customWidth="1"/>
    <col min="2823" max="2823" width="35.28515625" bestFit="1" customWidth="1"/>
    <col min="2824" max="2824" width="22.7109375" customWidth="1"/>
    <col min="2825" max="2825" width="13.28515625" customWidth="1"/>
    <col min="2826" max="2826" width="28.140625" bestFit="1" customWidth="1"/>
    <col min="2827" max="2827" width="18.140625" customWidth="1"/>
    <col min="2828" max="2828" width="15" customWidth="1"/>
    <col min="2829" max="2830" width="15.28515625" customWidth="1"/>
    <col min="2831" max="2831" width="15" customWidth="1"/>
    <col min="2832" max="2832" width="15.140625" customWidth="1"/>
    <col min="2833" max="2833" width="22.85546875" customWidth="1"/>
    <col min="2834" max="2834" width="14.7109375" customWidth="1"/>
    <col min="3073" max="3073" width="4.7109375" bestFit="1" customWidth="1"/>
    <col min="3074" max="3074" width="8.85546875" bestFit="1" customWidth="1"/>
    <col min="3075" max="3075" width="10" bestFit="1" customWidth="1"/>
    <col min="3076" max="3076" width="9.7109375" bestFit="1" customWidth="1"/>
    <col min="3077" max="3077" width="59.7109375" bestFit="1" customWidth="1"/>
    <col min="3078" max="3078" width="59.85546875" customWidth="1"/>
    <col min="3079" max="3079" width="35.28515625" bestFit="1" customWidth="1"/>
    <col min="3080" max="3080" width="22.7109375" customWidth="1"/>
    <col min="3081" max="3081" width="13.28515625" customWidth="1"/>
    <col min="3082" max="3082" width="28.140625" bestFit="1" customWidth="1"/>
    <col min="3083" max="3083" width="18.140625" customWidth="1"/>
    <col min="3084" max="3084" width="15" customWidth="1"/>
    <col min="3085" max="3086" width="15.28515625" customWidth="1"/>
    <col min="3087" max="3087" width="15" customWidth="1"/>
    <col min="3088" max="3088" width="15.140625" customWidth="1"/>
    <col min="3089" max="3089" width="22.85546875" customWidth="1"/>
    <col min="3090" max="3090" width="14.7109375" customWidth="1"/>
    <col min="3329" max="3329" width="4.7109375" bestFit="1" customWidth="1"/>
    <col min="3330" max="3330" width="8.85546875" bestFit="1" customWidth="1"/>
    <col min="3331" max="3331" width="10" bestFit="1" customWidth="1"/>
    <col min="3332" max="3332" width="9.7109375" bestFit="1" customWidth="1"/>
    <col min="3333" max="3333" width="59.7109375" bestFit="1" customWidth="1"/>
    <col min="3334" max="3334" width="59.85546875" customWidth="1"/>
    <col min="3335" max="3335" width="35.28515625" bestFit="1" customWidth="1"/>
    <col min="3336" max="3336" width="22.7109375" customWidth="1"/>
    <col min="3337" max="3337" width="13.28515625" customWidth="1"/>
    <col min="3338" max="3338" width="28.140625" bestFit="1" customWidth="1"/>
    <col min="3339" max="3339" width="18.140625" customWidth="1"/>
    <col min="3340" max="3340" width="15" customWidth="1"/>
    <col min="3341" max="3342" width="15.28515625" customWidth="1"/>
    <col min="3343" max="3343" width="15" customWidth="1"/>
    <col min="3344" max="3344" width="15.140625" customWidth="1"/>
    <col min="3345" max="3345" width="22.85546875" customWidth="1"/>
    <col min="3346" max="3346" width="14.7109375" customWidth="1"/>
    <col min="3585" max="3585" width="4.7109375" bestFit="1" customWidth="1"/>
    <col min="3586" max="3586" width="8.85546875" bestFit="1" customWidth="1"/>
    <col min="3587" max="3587" width="10" bestFit="1" customWidth="1"/>
    <col min="3588" max="3588" width="9.7109375" bestFit="1" customWidth="1"/>
    <col min="3589" max="3589" width="59.7109375" bestFit="1" customWidth="1"/>
    <col min="3590" max="3590" width="59.85546875" customWidth="1"/>
    <col min="3591" max="3591" width="35.28515625" bestFit="1" customWidth="1"/>
    <col min="3592" max="3592" width="22.7109375" customWidth="1"/>
    <col min="3593" max="3593" width="13.28515625" customWidth="1"/>
    <col min="3594" max="3594" width="28.140625" bestFit="1" customWidth="1"/>
    <col min="3595" max="3595" width="18.140625" customWidth="1"/>
    <col min="3596" max="3596" width="15" customWidth="1"/>
    <col min="3597" max="3598" width="15.28515625" customWidth="1"/>
    <col min="3599" max="3599" width="15" customWidth="1"/>
    <col min="3600" max="3600" width="15.140625" customWidth="1"/>
    <col min="3601" max="3601" width="22.85546875" customWidth="1"/>
    <col min="3602" max="3602" width="14.7109375" customWidth="1"/>
    <col min="3841" max="3841" width="4.7109375" bestFit="1" customWidth="1"/>
    <col min="3842" max="3842" width="8.85546875" bestFit="1" customWidth="1"/>
    <col min="3843" max="3843" width="10" bestFit="1" customWidth="1"/>
    <col min="3844" max="3844" width="9.7109375" bestFit="1" customWidth="1"/>
    <col min="3845" max="3845" width="59.7109375" bestFit="1" customWidth="1"/>
    <col min="3846" max="3846" width="59.85546875" customWidth="1"/>
    <col min="3847" max="3847" width="35.28515625" bestFit="1" customWidth="1"/>
    <col min="3848" max="3848" width="22.7109375" customWidth="1"/>
    <col min="3849" max="3849" width="13.28515625" customWidth="1"/>
    <col min="3850" max="3850" width="28.140625" bestFit="1" customWidth="1"/>
    <col min="3851" max="3851" width="18.140625" customWidth="1"/>
    <col min="3852" max="3852" width="15" customWidth="1"/>
    <col min="3853" max="3854" width="15.28515625" customWidth="1"/>
    <col min="3855" max="3855" width="15" customWidth="1"/>
    <col min="3856" max="3856" width="15.140625" customWidth="1"/>
    <col min="3857" max="3857" width="22.85546875" customWidth="1"/>
    <col min="3858" max="3858" width="14.7109375" customWidth="1"/>
    <col min="4097" max="4097" width="4.7109375" bestFit="1" customWidth="1"/>
    <col min="4098" max="4098" width="8.85546875" bestFit="1" customWidth="1"/>
    <col min="4099" max="4099" width="10" bestFit="1" customWidth="1"/>
    <col min="4100" max="4100" width="9.7109375" bestFit="1" customWidth="1"/>
    <col min="4101" max="4101" width="59.7109375" bestFit="1" customWidth="1"/>
    <col min="4102" max="4102" width="59.85546875" customWidth="1"/>
    <col min="4103" max="4103" width="35.28515625" bestFit="1" customWidth="1"/>
    <col min="4104" max="4104" width="22.7109375" customWidth="1"/>
    <col min="4105" max="4105" width="13.28515625" customWidth="1"/>
    <col min="4106" max="4106" width="28.140625" bestFit="1" customWidth="1"/>
    <col min="4107" max="4107" width="18.140625" customWidth="1"/>
    <col min="4108" max="4108" width="15" customWidth="1"/>
    <col min="4109" max="4110" width="15.28515625" customWidth="1"/>
    <col min="4111" max="4111" width="15" customWidth="1"/>
    <col min="4112" max="4112" width="15.140625" customWidth="1"/>
    <col min="4113" max="4113" width="22.85546875" customWidth="1"/>
    <col min="4114" max="4114" width="14.7109375" customWidth="1"/>
    <col min="4353" max="4353" width="4.7109375" bestFit="1" customWidth="1"/>
    <col min="4354" max="4354" width="8.85546875" bestFit="1" customWidth="1"/>
    <col min="4355" max="4355" width="10" bestFit="1" customWidth="1"/>
    <col min="4356" max="4356" width="9.7109375" bestFit="1" customWidth="1"/>
    <col min="4357" max="4357" width="59.7109375" bestFit="1" customWidth="1"/>
    <col min="4358" max="4358" width="59.85546875" customWidth="1"/>
    <col min="4359" max="4359" width="35.28515625" bestFit="1" customWidth="1"/>
    <col min="4360" max="4360" width="22.7109375" customWidth="1"/>
    <col min="4361" max="4361" width="13.28515625" customWidth="1"/>
    <col min="4362" max="4362" width="28.140625" bestFit="1" customWidth="1"/>
    <col min="4363" max="4363" width="18.140625" customWidth="1"/>
    <col min="4364" max="4364" width="15" customWidth="1"/>
    <col min="4365" max="4366" width="15.28515625" customWidth="1"/>
    <col min="4367" max="4367" width="15" customWidth="1"/>
    <col min="4368" max="4368" width="15.140625" customWidth="1"/>
    <col min="4369" max="4369" width="22.85546875" customWidth="1"/>
    <col min="4370" max="4370" width="14.7109375" customWidth="1"/>
    <col min="4609" max="4609" width="4.7109375" bestFit="1" customWidth="1"/>
    <col min="4610" max="4610" width="8.85546875" bestFit="1" customWidth="1"/>
    <col min="4611" max="4611" width="10" bestFit="1" customWidth="1"/>
    <col min="4612" max="4612" width="9.7109375" bestFit="1" customWidth="1"/>
    <col min="4613" max="4613" width="59.7109375" bestFit="1" customWidth="1"/>
    <col min="4614" max="4614" width="59.85546875" customWidth="1"/>
    <col min="4615" max="4615" width="35.28515625" bestFit="1" customWidth="1"/>
    <col min="4616" max="4616" width="22.7109375" customWidth="1"/>
    <col min="4617" max="4617" width="13.28515625" customWidth="1"/>
    <col min="4618" max="4618" width="28.140625" bestFit="1" customWidth="1"/>
    <col min="4619" max="4619" width="18.140625" customWidth="1"/>
    <col min="4620" max="4620" width="15" customWidth="1"/>
    <col min="4621" max="4622" width="15.28515625" customWidth="1"/>
    <col min="4623" max="4623" width="15" customWidth="1"/>
    <col min="4624" max="4624" width="15.140625" customWidth="1"/>
    <col min="4625" max="4625" width="22.85546875" customWidth="1"/>
    <col min="4626" max="4626" width="14.7109375" customWidth="1"/>
    <col min="4865" max="4865" width="4.7109375" bestFit="1" customWidth="1"/>
    <col min="4866" max="4866" width="8.85546875" bestFit="1" customWidth="1"/>
    <col min="4867" max="4867" width="10" bestFit="1" customWidth="1"/>
    <col min="4868" max="4868" width="9.7109375" bestFit="1" customWidth="1"/>
    <col min="4869" max="4869" width="59.7109375" bestFit="1" customWidth="1"/>
    <col min="4870" max="4870" width="59.85546875" customWidth="1"/>
    <col min="4871" max="4871" width="35.28515625" bestFit="1" customWidth="1"/>
    <col min="4872" max="4872" width="22.7109375" customWidth="1"/>
    <col min="4873" max="4873" width="13.28515625" customWidth="1"/>
    <col min="4874" max="4874" width="28.140625" bestFit="1" customWidth="1"/>
    <col min="4875" max="4875" width="18.140625" customWidth="1"/>
    <col min="4876" max="4876" width="15" customWidth="1"/>
    <col min="4877" max="4878" width="15.28515625" customWidth="1"/>
    <col min="4879" max="4879" width="15" customWidth="1"/>
    <col min="4880" max="4880" width="15.140625" customWidth="1"/>
    <col min="4881" max="4881" width="22.85546875" customWidth="1"/>
    <col min="4882" max="4882" width="14.7109375" customWidth="1"/>
    <col min="5121" max="5121" width="4.7109375" bestFit="1" customWidth="1"/>
    <col min="5122" max="5122" width="8.85546875" bestFit="1" customWidth="1"/>
    <col min="5123" max="5123" width="10" bestFit="1" customWidth="1"/>
    <col min="5124" max="5124" width="9.7109375" bestFit="1" customWidth="1"/>
    <col min="5125" max="5125" width="59.7109375" bestFit="1" customWidth="1"/>
    <col min="5126" max="5126" width="59.85546875" customWidth="1"/>
    <col min="5127" max="5127" width="35.28515625" bestFit="1" customWidth="1"/>
    <col min="5128" max="5128" width="22.7109375" customWidth="1"/>
    <col min="5129" max="5129" width="13.28515625" customWidth="1"/>
    <col min="5130" max="5130" width="28.140625" bestFit="1" customWidth="1"/>
    <col min="5131" max="5131" width="18.140625" customWidth="1"/>
    <col min="5132" max="5132" width="15" customWidth="1"/>
    <col min="5133" max="5134" width="15.28515625" customWidth="1"/>
    <col min="5135" max="5135" width="15" customWidth="1"/>
    <col min="5136" max="5136" width="15.140625" customWidth="1"/>
    <col min="5137" max="5137" width="22.85546875" customWidth="1"/>
    <col min="5138" max="5138" width="14.7109375" customWidth="1"/>
    <col min="5377" max="5377" width="4.7109375" bestFit="1" customWidth="1"/>
    <col min="5378" max="5378" width="8.85546875" bestFit="1" customWidth="1"/>
    <col min="5379" max="5379" width="10" bestFit="1" customWidth="1"/>
    <col min="5380" max="5380" width="9.7109375" bestFit="1" customWidth="1"/>
    <col min="5381" max="5381" width="59.7109375" bestFit="1" customWidth="1"/>
    <col min="5382" max="5382" width="59.85546875" customWidth="1"/>
    <col min="5383" max="5383" width="35.28515625" bestFit="1" customWidth="1"/>
    <col min="5384" max="5384" width="22.7109375" customWidth="1"/>
    <col min="5385" max="5385" width="13.28515625" customWidth="1"/>
    <col min="5386" max="5386" width="28.140625" bestFit="1" customWidth="1"/>
    <col min="5387" max="5387" width="18.140625" customWidth="1"/>
    <col min="5388" max="5388" width="15" customWidth="1"/>
    <col min="5389" max="5390" width="15.28515625" customWidth="1"/>
    <col min="5391" max="5391" width="15" customWidth="1"/>
    <col min="5392" max="5392" width="15.140625" customWidth="1"/>
    <col min="5393" max="5393" width="22.85546875" customWidth="1"/>
    <col min="5394" max="5394" width="14.7109375" customWidth="1"/>
    <col min="5633" max="5633" width="4.7109375" bestFit="1" customWidth="1"/>
    <col min="5634" max="5634" width="8.85546875" bestFit="1" customWidth="1"/>
    <col min="5635" max="5635" width="10" bestFit="1" customWidth="1"/>
    <col min="5636" max="5636" width="9.7109375" bestFit="1" customWidth="1"/>
    <col min="5637" max="5637" width="59.7109375" bestFit="1" customWidth="1"/>
    <col min="5638" max="5638" width="59.85546875" customWidth="1"/>
    <col min="5639" max="5639" width="35.28515625" bestFit="1" customWidth="1"/>
    <col min="5640" max="5640" width="22.7109375" customWidth="1"/>
    <col min="5641" max="5641" width="13.28515625" customWidth="1"/>
    <col min="5642" max="5642" width="28.140625" bestFit="1" customWidth="1"/>
    <col min="5643" max="5643" width="18.140625" customWidth="1"/>
    <col min="5644" max="5644" width="15" customWidth="1"/>
    <col min="5645" max="5646" width="15.28515625" customWidth="1"/>
    <col min="5647" max="5647" width="15" customWidth="1"/>
    <col min="5648" max="5648" width="15.140625" customWidth="1"/>
    <col min="5649" max="5649" width="22.85546875" customWidth="1"/>
    <col min="5650" max="5650" width="14.7109375" customWidth="1"/>
    <col min="5889" max="5889" width="4.7109375" bestFit="1" customWidth="1"/>
    <col min="5890" max="5890" width="8.85546875" bestFit="1" customWidth="1"/>
    <col min="5891" max="5891" width="10" bestFit="1" customWidth="1"/>
    <col min="5892" max="5892" width="9.7109375" bestFit="1" customWidth="1"/>
    <col min="5893" max="5893" width="59.7109375" bestFit="1" customWidth="1"/>
    <col min="5894" max="5894" width="59.85546875" customWidth="1"/>
    <col min="5895" max="5895" width="35.28515625" bestFit="1" customWidth="1"/>
    <col min="5896" max="5896" width="22.7109375" customWidth="1"/>
    <col min="5897" max="5897" width="13.28515625" customWidth="1"/>
    <col min="5898" max="5898" width="28.140625" bestFit="1" customWidth="1"/>
    <col min="5899" max="5899" width="18.140625" customWidth="1"/>
    <col min="5900" max="5900" width="15" customWidth="1"/>
    <col min="5901" max="5902" width="15.28515625" customWidth="1"/>
    <col min="5903" max="5903" width="15" customWidth="1"/>
    <col min="5904" max="5904" width="15.140625" customWidth="1"/>
    <col min="5905" max="5905" width="22.85546875" customWidth="1"/>
    <col min="5906" max="5906" width="14.7109375" customWidth="1"/>
    <col min="6145" max="6145" width="4.7109375" bestFit="1" customWidth="1"/>
    <col min="6146" max="6146" width="8.85546875" bestFit="1" customWidth="1"/>
    <col min="6147" max="6147" width="10" bestFit="1" customWidth="1"/>
    <col min="6148" max="6148" width="9.7109375" bestFit="1" customWidth="1"/>
    <col min="6149" max="6149" width="59.7109375" bestFit="1" customWidth="1"/>
    <col min="6150" max="6150" width="59.85546875" customWidth="1"/>
    <col min="6151" max="6151" width="35.28515625" bestFit="1" customWidth="1"/>
    <col min="6152" max="6152" width="22.7109375" customWidth="1"/>
    <col min="6153" max="6153" width="13.28515625" customWidth="1"/>
    <col min="6154" max="6154" width="28.140625" bestFit="1" customWidth="1"/>
    <col min="6155" max="6155" width="18.140625" customWidth="1"/>
    <col min="6156" max="6156" width="15" customWidth="1"/>
    <col min="6157" max="6158" width="15.28515625" customWidth="1"/>
    <col min="6159" max="6159" width="15" customWidth="1"/>
    <col min="6160" max="6160" width="15.140625" customWidth="1"/>
    <col min="6161" max="6161" width="22.85546875" customWidth="1"/>
    <col min="6162" max="6162" width="14.7109375" customWidth="1"/>
    <col min="6401" max="6401" width="4.7109375" bestFit="1" customWidth="1"/>
    <col min="6402" max="6402" width="8.85546875" bestFit="1" customWidth="1"/>
    <col min="6403" max="6403" width="10" bestFit="1" customWidth="1"/>
    <col min="6404" max="6404" width="9.7109375" bestFit="1" customWidth="1"/>
    <col min="6405" max="6405" width="59.7109375" bestFit="1" customWidth="1"/>
    <col min="6406" max="6406" width="59.85546875" customWidth="1"/>
    <col min="6407" max="6407" width="35.28515625" bestFit="1" customWidth="1"/>
    <col min="6408" max="6408" width="22.7109375" customWidth="1"/>
    <col min="6409" max="6409" width="13.28515625" customWidth="1"/>
    <col min="6410" max="6410" width="28.140625" bestFit="1" customWidth="1"/>
    <col min="6411" max="6411" width="18.140625" customWidth="1"/>
    <col min="6412" max="6412" width="15" customWidth="1"/>
    <col min="6413" max="6414" width="15.28515625" customWidth="1"/>
    <col min="6415" max="6415" width="15" customWidth="1"/>
    <col min="6416" max="6416" width="15.140625" customWidth="1"/>
    <col min="6417" max="6417" width="22.85546875" customWidth="1"/>
    <col min="6418" max="6418" width="14.7109375" customWidth="1"/>
    <col min="6657" max="6657" width="4.7109375" bestFit="1" customWidth="1"/>
    <col min="6658" max="6658" width="8.85546875" bestFit="1" customWidth="1"/>
    <col min="6659" max="6659" width="10" bestFit="1" customWidth="1"/>
    <col min="6660" max="6660" width="9.7109375" bestFit="1" customWidth="1"/>
    <col min="6661" max="6661" width="59.7109375" bestFit="1" customWidth="1"/>
    <col min="6662" max="6662" width="59.85546875" customWidth="1"/>
    <col min="6663" max="6663" width="35.28515625" bestFit="1" customWidth="1"/>
    <col min="6664" max="6664" width="22.7109375" customWidth="1"/>
    <col min="6665" max="6665" width="13.28515625" customWidth="1"/>
    <col min="6666" max="6666" width="28.140625" bestFit="1" customWidth="1"/>
    <col min="6667" max="6667" width="18.140625" customWidth="1"/>
    <col min="6668" max="6668" width="15" customWidth="1"/>
    <col min="6669" max="6670" width="15.28515625" customWidth="1"/>
    <col min="6671" max="6671" width="15" customWidth="1"/>
    <col min="6672" max="6672" width="15.140625" customWidth="1"/>
    <col min="6673" max="6673" width="22.85546875" customWidth="1"/>
    <col min="6674" max="6674" width="14.7109375" customWidth="1"/>
    <col min="6913" max="6913" width="4.7109375" bestFit="1" customWidth="1"/>
    <col min="6914" max="6914" width="8.85546875" bestFit="1" customWidth="1"/>
    <col min="6915" max="6915" width="10" bestFit="1" customWidth="1"/>
    <col min="6916" max="6916" width="9.7109375" bestFit="1" customWidth="1"/>
    <col min="6917" max="6917" width="59.7109375" bestFit="1" customWidth="1"/>
    <col min="6918" max="6918" width="59.85546875" customWidth="1"/>
    <col min="6919" max="6919" width="35.28515625" bestFit="1" customWidth="1"/>
    <col min="6920" max="6920" width="22.7109375" customWidth="1"/>
    <col min="6921" max="6921" width="13.28515625" customWidth="1"/>
    <col min="6922" max="6922" width="28.140625" bestFit="1" customWidth="1"/>
    <col min="6923" max="6923" width="18.140625" customWidth="1"/>
    <col min="6924" max="6924" width="15" customWidth="1"/>
    <col min="6925" max="6926" width="15.28515625" customWidth="1"/>
    <col min="6927" max="6927" width="15" customWidth="1"/>
    <col min="6928" max="6928" width="15.140625" customWidth="1"/>
    <col min="6929" max="6929" width="22.85546875" customWidth="1"/>
    <col min="6930" max="6930" width="14.7109375" customWidth="1"/>
    <col min="7169" max="7169" width="4.7109375" bestFit="1" customWidth="1"/>
    <col min="7170" max="7170" width="8.85546875" bestFit="1" customWidth="1"/>
    <col min="7171" max="7171" width="10" bestFit="1" customWidth="1"/>
    <col min="7172" max="7172" width="9.7109375" bestFit="1" customWidth="1"/>
    <col min="7173" max="7173" width="59.7109375" bestFit="1" customWidth="1"/>
    <col min="7174" max="7174" width="59.85546875" customWidth="1"/>
    <col min="7175" max="7175" width="35.28515625" bestFit="1" customWidth="1"/>
    <col min="7176" max="7176" width="22.7109375" customWidth="1"/>
    <col min="7177" max="7177" width="13.28515625" customWidth="1"/>
    <col min="7178" max="7178" width="28.140625" bestFit="1" customWidth="1"/>
    <col min="7179" max="7179" width="18.140625" customWidth="1"/>
    <col min="7180" max="7180" width="15" customWidth="1"/>
    <col min="7181" max="7182" width="15.28515625" customWidth="1"/>
    <col min="7183" max="7183" width="15" customWidth="1"/>
    <col min="7184" max="7184" width="15.140625" customWidth="1"/>
    <col min="7185" max="7185" width="22.85546875" customWidth="1"/>
    <col min="7186" max="7186" width="14.7109375" customWidth="1"/>
    <col min="7425" max="7425" width="4.7109375" bestFit="1" customWidth="1"/>
    <col min="7426" max="7426" width="8.85546875" bestFit="1" customWidth="1"/>
    <col min="7427" max="7427" width="10" bestFit="1" customWidth="1"/>
    <col min="7428" max="7428" width="9.7109375" bestFit="1" customWidth="1"/>
    <col min="7429" max="7429" width="59.7109375" bestFit="1" customWidth="1"/>
    <col min="7430" max="7430" width="59.85546875" customWidth="1"/>
    <col min="7431" max="7431" width="35.28515625" bestFit="1" customWidth="1"/>
    <col min="7432" max="7432" width="22.7109375" customWidth="1"/>
    <col min="7433" max="7433" width="13.28515625" customWidth="1"/>
    <col min="7434" max="7434" width="28.140625" bestFit="1" customWidth="1"/>
    <col min="7435" max="7435" width="18.140625" customWidth="1"/>
    <col min="7436" max="7436" width="15" customWidth="1"/>
    <col min="7437" max="7438" width="15.28515625" customWidth="1"/>
    <col min="7439" max="7439" width="15" customWidth="1"/>
    <col min="7440" max="7440" width="15.140625" customWidth="1"/>
    <col min="7441" max="7441" width="22.85546875" customWidth="1"/>
    <col min="7442" max="7442" width="14.7109375" customWidth="1"/>
    <col min="7681" max="7681" width="4.7109375" bestFit="1" customWidth="1"/>
    <col min="7682" max="7682" width="8.85546875" bestFit="1" customWidth="1"/>
    <col min="7683" max="7683" width="10" bestFit="1" customWidth="1"/>
    <col min="7684" max="7684" width="9.7109375" bestFit="1" customWidth="1"/>
    <col min="7685" max="7685" width="59.7109375" bestFit="1" customWidth="1"/>
    <col min="7686" max="7686" width="59.85546875" customWidth="1"/>
    <col min="7687" max="7687" width="35.28515625" bestFit="1" customWidth="1"/>
    <col min="7688" max="7688" width="22.7109375" customWidth="1"/>
    <col min="7689" max="7689" width="13.28515625" customWidth="1"/>
    <col min="7690" max="7690" width="28.140625" bestFit="1" customWidth="1"/>
    <col min="7691" max="7691" width="18.140625" customWidth="1"/>
    <col min="7692" max="7692" width="15" customWidth="1"/>
    <col min="7693" max="7694" width="15.28515625" customWidth="1"/>
    <col min="7695" max="7695" width="15" customWidth="1"/>
    <col min="7696" max="7696" width="15.140625" customWidth="1"/>
    <col min="7697" max="7697" width="22.85546875" customWidth="1"/>
    <col min="7698" max="7698" width="14.7109375" customWidth="1"/>
    <col min="7937" max="7937" width="4.7109375" bestFit="1" customWidth="1"/>
    <col min="7938" max="7938" width="8.85546875" bestFit="1" customWidth="1"/>
    <col min="7939" max="7939" width="10" bestFit="1" customWidth="1"/>
    <col min="7940" max="7940" width="9.7109375" bestFit="1" customWidth="1"/>
    <col min="7941" max="7941" width="59.7109375" bestFit="1" customWidth="1"/>
    <col min="7942" max="7942" width="59.85546875" customWidth="1"/>
    <col min="7943" max="7943" width="35.28515625" bestFit="1" customWidth="1"/>
    <col min="7944" max="7944" width="22.7109375" customWidth="1"/>
    <col min="7945" max="7945" width="13.28515625" customWidth="1"/>
    <col min="7946" max="7946" width="28.140625" bestFit="1" customWidth="1"/>
    <col min="7947" max="7947" width="18.140625" customWidth="1"/>
    <col min="7948" max="7948" width="15" customWidth="1"/>
    <col min="7949" max="7950" width="15.28515625" customWidth="1"/>
    <col min="7951" max="7951" width="15" customWidth="1"/>
    <col min="7952" max="7952" width="15.140625" customWidth="1"/>
    <col min="7953" max="7953" width="22.85546875" customWidth="1"/>
    <col min="7954" max="7954" width="14.7109375" customWidth="1"/>
    <col min="8193" max="8193" width="4.7109375" bestFit="1" customWidth="1"/>
    <col min="8194" max="8194" width="8.85546875" bestFit="1" customWidth="1"/>
    <col min="8195" max="8195" width="10" bestFit="1" customWidth="1"/>
    <col min="8196" max="8196" width="9.7109375" bestFit="1" customWidth="1"/>
    <col min="8197" max="8197" width="59.7109375" bestFit="1" customWidth="1"/>
    <col min="8198" max="8198" width="59.85546875" customWidth="1"/>
    <col min="8199" max="8199" width="35.28515625" bestFit="1" customWidth="1"/>
    <col min="8200" max="8200" width="22.7109375" customWidth="1"/>
    <col min="8201" max="8201" width="13.28515625" customWidth="1"/>
    <col min="8202" max="8202" width="28.140625" bestFit="1" customWidth="1"/>
    <col min="8203" max="8203" width="18.140625" customWidth="1"/>
    <col min="8204" max="8204" width="15" customWidth="1"/>
    <col min="8205" max="8206" width="15.28515625" customWidth="1"/>
    <col min="8207" max="8207" width="15" customWidth="1"/>
    <col min="8208" max="8208" width="15.140625" customWidth="1"/>
    <col min="8209" max="8209" width="22.85546875" customWidth="1"/>
    <col min="8210" max="8210" width="14.7109375" customWidth="1"/>
    <col min="8449" max="8449" width="4.7109375" bestFit="1" customWidth="1"/>
    <col min="8450" max="8450" width="8.85546875" bestFit="1" customWidth="1"/>
    <col min="8451" max="8451" width="10" bestFit="1" customWidth="1"/>
    <col min="8452" max="8452" width="9.7109375" bestFit="1" customWidth="1"/>
    <col min="8453" max="8453" width="59.7109375" bestFit="1" customWidth="1"/>
    <col min="8454" max="8454" width="59.85546875" customWidth="1"/>
    <col min="8455" max="8455" width="35.28515625" bestFit="1" customWidth="1"/>
    <col min="8456" max="8456" width="22.7109375" customWidth="1"/>
    <col min="8457" max="8457" width="13.28515625" customWidth="1"/>
    <col min="8458" max="8458" width="28.140625" bestFit="1" customWidth="1"/>
    <col min="8459" max="8459" width="18.140625" customWidth="1"/>
    <col min="8460" max="8460" width="15" customWidth="1"/>
    <col min="8461" max="8462" width="15.28515625" customWidth="1"/>
    <col min="8463" max="8463" width="15" customWidth="1"/>
    <col min="8464" max="8464" width="15.140625" customWidth="1"/>
    <col min="8465" max="8465" width="22.85546875" customWidth="1"/>
    <col min="8466" max="8466" width="14.7109375" customWidth="1"/>
    <col min="8705" max="8705" width="4.7109375" bestFit="1" customWidth="1"/>
    <col min="8706" max="8706" width="8.85546875" bestFit="1" customWidth="1"/>
    <col min="8707" max="8707" width="10" bestFit="1" customWidth="1"/>
    <col min="8708" max="8708" width="9.7109375" bestFit="1" customWidth="1"/>
    <col min="8709" max="8709" width="59.7109375" bestFit="1" customWidth="1"/>
    <col min="8710" max="8710" width="59.85546875" customWidth="1"/>
    <col min="8711" max="8711" width="35.28515625" bestFit="1" customWidth="1"/>
    <col min="8712" max="8712" width="22.7109375" customWidth="1"/>
    <col min="8713" max="8713" width="13.28515625" customWidth="1"/>
    <col min="8714" max="8714" width="28.140625" bestFit="1" customWidth="1"/>
    <col min="8715" max="8715" width="18.140625" customWidth="1"/>
    <col min="8716" max="8716" width="15" customWidth="1"/>
    <col min="8717" max="8718" width="15.28515625" customWidth="1"/>
    <col min="8719" max="8719" width="15" customWidth="1"/>
    <col min="8720" max="8720" width="15.140625" customWidth="1"/>
    <col min="8721" max="8721" width="22.85546875" customWidth="1"/>
    <col min="8722" max="8722" width="14.7109375" customWidth="1"/>
    <col min="8961" max="8961" width="4.7109375" bestFit="1" customWidth="1"/>
    <col min="8962" max="8962" width="8.85546875" bestFit="1" customWidth="1"/>
    <col min="8963" max="8963" width="10" bestFit="1" customWidth="1"/>
    <col min="8964" max="8964" width="9.7109375" bestFit="1" customWidth="1"/>
    <col min="8965" max="8965" width="59.7109375" bestFit="1" customWidth="1"/>
    <col min="8966" max="8966" width="59.85546875" customWidth="1"/>
    <col min="8967" max="8967" width="35.28515625" bestFit="1" customWidth="1"/>
    <col min="8968" max="8968" width="22.7109375" customWidth="1"/>
    <col min="8969" max="8969" width="13.28515625" customWidth="1"/>
    <col min="8970" max="8970" width="28.140625" bestFit="1" customWidth="1"/>
    <col min="8971" max="8971" width="18.140625" customWidth="1"/>
    <col min="8972" max="8972" width="15" customWidth="1"/>
    <col min="8973" max="8974" width="15.28515625" customWidth="1"/>
    <col min="8975" max="8975" width="15" customWidth="1"/>
    <col min="8976" max="8976" width="15.140625" customWidth="1"/>
    <col min="8977" max="8977" width="22.85546875" customWidth="1"/>
    <col min="8978" max="8978" width="14.7109375" customWidth="1"/>
    <col min="9217" max="9217" width="4.7109375" bestFit="1" customWidth="1"/>
    <col min="9218" max="9218" width="8.85546875" bestFit="1" customWidth="1"/>
    <col min="9219" max="9219" width="10" bestFit="1" customWidth="1"/>
    <col min="9220" max="9220" width="9.7109375" bestFit="1" customWidth="1"/>
    <col min="9221" max="9221" width="59.7109375" bestFit="1" customWidth="1"/>
    <col min="9222" max="9222" width="59.85546875" customWidth="1"/>
    <col min="9223" max="9223" width="35.28515625" bestFit="1" customWidth="1"/>
    <col min="9224" max="9224" width="22.7109375" customWidth="1"/>
    <col min="9225" max="9225" width="13.28515625" customWidth="1"/>
    <col min="9226" max="9226" width="28.140625" bestFit="1" customWidth="1"/>
    <col min="9227" max="9227" width="18.140625" customWidth="1"/>
    <col min="9228" max="9228" width="15" customWidth="1"/>
    <col min="9229" max="9230" width="15.28515625" customWidth="1"/>
    <col min="9231" max="9231" width="15" customWidth="1"/>
    <col min="9232" max="9232" width="15.140625" customWidth="1"/>
    <col min="9233" max="9233" width="22.85546875" customWidth="1"/>
    <col min="9234" max="9234" width="14.7109375" customWidth="1"/>
    <col min="9473" max="9473" width="4.7109375" bestFit="1" customWidth="1"/>
    <col min="9474" max="9474" width="8.85546875" bestFit="1" customWidth="1"/>
    <col min="9475" max="9475" width="10" bestFit="1" customWidth="1"/>
    <col min="9476" max="9476" width="9.7109375" bestFit="1" customWidth="1"/>
    <col min="9477" max="9477" width="59.7109375" bestFit="1" customWidth="1"/>
    <col min="9478" max="9478" width="59.85546875" customWidth="1"/>
    <col min="9479" max="9479" width="35.28515625" bestFit="1" customWidth="1"/>
    <col min="9480" max="9480" width="22.7109375" customWidth="1"/>
    <col min="9481" max="9481" width="13.28515625" customWidth="1"/>
    <col min="9482" max="9482" width="28.140625" bestFit="1" customWidth="1"/>
    <col min="9483" max="9483" width="18.140625" customWidth="1"/>
    <col min="9484" max="9484" width="15" customWidth="1"/>
    <col min="9485" max="9486" width="15.28515625" customWidth="1"/>
    <col min="9487" max="9487" width="15" customWidth="1"/>
    <col min="9488" max="9488" width="15.140625" customWidth="1"/>
    <col min="9489" max="9489" width="22.85546875" customWidth="1"/>
    <col min="9490" max="9490" width="14.7109375" customWidth="1"/>
    <col min="9729" max="9729" width="4.7109375" bestFit="1" customWidth="1"/>
    <col min="9730" max="9730" width="8.85546875" bestFit="1" customWidth="1"/>
    <col min="9731" max="9731" width="10" bestFit="1" customWidth="1"/>
    <col min="9732" max="9732" width="9.7109375" bestFit="1" customWidth="1"/>
    <col min="9733" max="9733" width="59.7109375" bestFit="1" customWidth="1"/>
    <col min="9734" max="9734" width="59.85546875" customWidth="1"/>
    <col min="9735" max="9735" width="35.28515625" bestFit="1" customWidth="1"/>
    <col min="9736" max="9736" width="22.7109375" customWidth="1"/>
    <col min="9737" max="9737" width="13.28515625" customWidth="1"/>
    <col min="9738" max="9738" width="28.140625" bestFit="1" customWidth="1"/>
    <col min="9739" max="9739" width="18.140625" customWidth="1"/>
    <col min="9740" max="9740" width="15" customWidth="1"/>
    <col min="9741" max="9742" width="15.28515625" customWidth="1"/>
    <col min="9743" max="9743" width="15" customWidth="1"/>
    <col min="9744" max="9744" width="15.140625" customWidth="1"/>
    <col min="9745" max="9745" width="22.85546875" customWidth="1"/>
    <col min="9746" max="9746" width="14.7109375" customWidth="1"/>
    <col min="9985" max="9985" width="4.7109375" bestFit="1" customWidth="1"/>
    <col min="9986" max="9986" width="8.85546875" bestFit="1" customWidth="1"/>
    <col min="9987" max="9987" width="10" bestFit="1" customWidth="1"/>
    <col min="9988" max="9988" width="9.7109375" bestFit="1" customWidth="1"/>
    <col min="9989" max="9989" width="59.7109375" bestFit="1" customWidth="1"/>
    <col min="9990" max="9990" width="59.85546875" customWidth="1"/>
    <col min="9991" max="9991" width="35.28515625" bestFit="1" customWidth="1"/>
    <col min="9992" max="9992" width="22.7109375" customWidth="1"/>
    <col min="9993" max="9993" width="13.28515625" customWidth="1"/>
    <col min="9994" max="9994" width="28.140625" bestFit="1" customWidth="1"/>
    <col min="9995" max="9995" width="18.140625" customWidth="1"/>
    <col min="9996" max="9996" width="15" customWidth="1"/>
    <col min="9997" max="9998" width="15.28515625" customWidth="1"/>
    <col min="9999" max="9999" width="15" customWidth="1"/>
    <col min="10000" max="10000" width="15.140625" customWidth="1"/>
    <col min="10001" max="10001" width="22.85546875" customWidth="1"/>
    <col min="10002" max="10002" width="14.7109375" customWidth="1"/>
    <col min="10241" max="10241" width="4.7109375" bestFit="1" customWidth="1"/>
    <col min="10242" max="10242" width="8.85546875" bestFit="1" customWidth="1"/>
    <col min="10243" max="10243" width="10" bestFit="1" customWidth="1"/>
    <col min="10244" max="10244" width="9.7109375" bestFit="1" customWidth="1"/>
    <col min="10245" max="10245" width="59.7109375" bestFit="1" customWidth="1"/>
    <col min="10246" max="10246" width="59.85546875" customWidth="1"/>
    <col min="10247" max="10247" width="35.28515625" bestFit="1" customWidth="1"/>
    <col min="10248" max="10248" width="22.7109375" customWidth="1"/>
    <col min="10249" max="10249" width="13.28515625" customWidth="1"/>
    <col min="10250" max="10250" width="28.140625" bestFit="1" customWidth="1"/>
    <col min="10251" max="10251" width="18.140625" customWidth="1"/>
    <col min="10252" max="10252" width="15" customWidth="1"/>
    <col min="10253" max="10254" width="15.28515625" customWidth="1"/>
    <col min="10255" max="10255" width="15" customWidth="1"/>
    <col min="10256" max="10256" width="15.140625" customWidth="1"/>
    <col min="10257" max="10257" width="22.85546875" customWidth="1"/>
    <col min="10258" max="10258" width="14.7109375" customWidth="1"/>
    <col min="10497" max="10497" width="4.7109375" bestFit="1" customWidth="1"/>
    <col min="10498" max="10498" width="8.85546875" bestFit="1" customWidth="1"/>
    <col min="10499" max="10499" width="10" bestFit="1" customWidth="1"/>
    <col min="10500" max="10500" width="9.7109375" bestFit="1" customWidth="1"/>
    <col min="10501" max="10501" width="59.7109375" bestFit="1" customWidth="1"/>
    <col min="10502" max="10502" width="59.85546875" customWidth="1"/>
    <col min="10503" max="10503" width="35.28515625" bestFit="1" customWidth="1"/>
    <col min="10504" max="10504" width="22.7109375" customWidth="1"/>
    <col min="10505" max="10505" width="13.28515625" customWidth="1"/>
    <col min="10506" max="10506" width="28.140625" bestFit="1" customWidth="1"/>
    <col min="10507" max="10507" width="18.140625" customWidth="1"/>
    <col min="10508" max="10508" width="15" customWidth="1"/>
    <col min="10509" max="10510" width="15.28515625" customWidth="1"/>
    <col min="10511" max="10511" width="15" customWidth="1"/>
    <col min="10512" max="10512" width="15.140625" customWidth="1"/>
    <col min="10513" max="10513" width="22.85546875" customWidth="1"/>
    <col min="10514" max="10514" width="14.7109375" customWidth="1"/>
    <col min="10753" max="10753" width="4.7109375" bestFit="1" customWidth="1"/>
    <col min="10754" max="10754" width="8.85546875" bestFit="1" customWidth="1"/>
    <col min="10755" max="10755" width="10" bestFit="1" customWidth="1"/>
    <col min="10756" max="10756" width="9.7109375" bestFit="1" customWidth="1"/>
    <col min="10757" max="10757" width="59.7109375" bestFit="1" customWidth="1"/>
    <col min="10758" max="10758" width="59.85546875" customWidth="1"/>
    <col min="10759" max="10759" width="35.28515625" bestFit="1" customWidth="1"/>
    <col min="10760" max="10760" width="22.7109375" customWidth="1"/>
    <col min="10761" max="10761" width="13.28515625" customWidth="1"/>
    <col min="10762" max="10762" width="28.140625" bestFit="1" customWidth="1"/>
    <col min="10763" max="10763" width="18.140625" customWidth="1"/>
    <col min="10764" max="10764" width="15" customWidth="1"/>
    <col min="10765" max="10766" width="15.28515625" customWidth="1"/>
    <col min="10767" max="10767" width="15" customWidth="1"/>
    <col min="10768" max="10768" width="15.140625" customWidth="1"/>
    <col min="10769" max="10769" width="22.85546875" customWidth="1"/>
    <col min="10770" max="10770" width="14.7109375" customWidth="1"/>
    <col min="11009" max="11009" width="4.7109375" bestFit="1" customWidth="1"/>
    <col min="11010" max="11010" width="8.85546875" bestFit="1" customWidth="1"/>
    <col min="11011" max="11011" width="10" bestFit="1" customWidth="1"/>
    <col min="11012" max="11012" width="9.7109375" bestFit="1" customWidth="1"/>
    <col min="11013" max="11013" width="59.7109375" bestFit="1" customWidth="1"/>
    <col min="11014" max="11014" width="59.85546875" customWidth="1"/>
    <col min="11015" max="11015" width="35.28515625" bestFit="1" customWidth="1"/>
    <col min="11016" max="11016" width="22.7109375" customWidth="1"/>
    <col min="11017" max="11017" width="13.28515625" customWidth="1"/>
    <col min="11018" max="11018" width="28.140625" bestFit="1" customWidth="1"/>
    <col min="11019" max="11019" width="18.140625" customWidth="1"/>
    <col min="11020" max="11020" width="15" customWidth="1"/>
    <col min="11021" max="11022" width="15.28515625" customWidth="1"/>
    <col min="11023" max="11023" width="15" customWidth="1"/>
    <col min="11024" max="11024" width="15.140625" customWidth="1"/>
    <col min="11025" max="11025" width="22.85546875" customWidth="1"/>
    <col min="11026" max="11026" width="14.7109375" customWidth="1"/>
    <col min="11265" max="11265" width="4.7109375" bestFit="1" customWidth="1"/>
    <col min="11266" max="11266" width="8.85546875" bestFit="1" customWidth="1"/>
    <col min="11267" max="11267" width="10" bestFit="1" customWidth="1"/>
    <col min="11268" max="11268" width="9.7109375" bestFit="1" customWidth="1"/>
    <col min="11269" max="11269" width="59.7109375" bestFit="1" customWidth="1"/>
    <col min="11270" max="11270" width="59.85546875" customWidth="1"/>
    <col min="11271" max="11271" width="35.28515625" bestFit="1" customWidth="1"/>
    <col min="11272" max="11272" width="22.7109375" customWidth="1"/>
    <col min="11273" max="11273" width="13.28515625" customWidth="1"/>
    <col min="11274" max="11274" width="28.140625" bestFit="1" customWidth="1"/>
    <col min="11275" max="11275" width="18.140625" customWidth="1"/>
    <col min="11276" max="11276" width="15" customWidth="1"/>
    <col min="11277" max="11278" width="15.28515625" customWidth="1"/>
    <col min="11279" max="11279" width="15" customWidth="1"/>
    <col min="11280" max="11280" width="15.140625" customWidth="1"/>
    <col min="11281" max="11281" width="22.85546875" customWidth="1"/>
    <col min="11282" max="11282" width="14.7109375" customWidth="1"/>
    <col min="11521" max="11521" width="4.7109375" bestFit="1" customWidth="1"/>
    <col min="11522" max="11522" width="8.85546875" bestFit="1" customWidth="1"/>
    <col min="11523" max="11523" width="10" bestFit="1" customWidth="1"/>
    <col min="11524" max="11524" width="9.7109375" bestFit="1" customWidth="1"/>
    <col min="11525" max="11525" width="59.7109375" bestFit="1" customWidth="1"/>
    <col min="11526" max="11526" width="59.85546875" customWidth="1"/>
    <col min="11527" max="11527" width="35.28515625" bestFit="1" customWidth="1"/>
    <col min="11528" max="11528" width="22.7109375" customWidth="1"/>
    <col min="11529" max="11529" width="13.28515625" customWidth="1"/>
    <col min="11530" max="11530" width="28.140625" bestFit="1" customWidth="1"/>
    <col min="11531" max="11531" width="18.140625" customWidth="1"/>
    <col min="11532" max="11532" width="15" customWidth="1"/>
    <col min="11533" max="11534" width="15.28515625" customWidth="1"/>
    <col min="11535" max="11535" width="15" customWidth="1"/>
    <col min="11536" max="11536" width="15.140625" customWidth="1"/>
    <col min="11537" max="11537" width="22.85546875" customWidth="1"/>
    <col min="11538" max="11538" width="14.7109375" customWidth="1"/>
    <col min="11777" max="11777" width="4.7109375" bestFit="1" customWidth="1"/>
    <col min="11778" max="11778" width="8.85546875" bestFit="1" customWidth="1"/>
    <col min="11779" max="11779" width="10" bestFit="1" customWidth="1"/>
    <col min="11780" max="11780" width="9.7109375" bestFit="1" customWidth="1"/>
    <col min="11781" max="11781" width="59.7109375" bestFit="1" customWidth="1"/>
    <col min="11782" max="11782" width="59.85546875" customWidth="1"/>
    <col min="11783" max="11783" width="35.28515625" bestFit="1" customWidth="1"/>
    <col min="11784" max="11784" width="22.7109375" customWidth="1"/>
    <col min="11785" max="11785" width="13.28515625" customWidth="1"/>
    <col min="11786" max="11786" width="28.140625" bestFit="1" customWidth="1"/>
    <col min="11787" max="11787" width="18.140625" customWidth="1"/>
    <col min="11788" max="11788" width="15" customWidth="1"/>
    <col min="11789" max="11790" width="15.28515625" customWidth="1"/>
    <col min="11791" max="11791" width="15" customWidth="1"/>
    <col min="11792" max="11792" width="15.140625" customWidth="1"/>
    <col min="11793" max="11793" width="22.85546875" customWidth="1"/>
    <col min="11794" max="11794" width="14.7109375" customWidth="1"/>
    <col min="12033" max="12033" width="4.7109375" bestFit="1" customWidth="1"/>
    <col min="12034" max="12034" width="8.85546875" bestFit="1" customWidth="1"/>
    <col min="12035" max="12035" width="10" bestFit="1" customWidth="1"/>
    <col min="12036" max="12036" width="9.7109375" bestFit="1" customWidth="1"/>
    <col min="12037" max="12037" width="59.7109375" bestFit="1" customWidth="1"/>
    <col min="12038" max="12038" width="59.85546875" customWidth="1"/>
    <col min="12039" max="12039" width="35.28515625" bestFit="1" customWidth="1"/>
    <col min="12040" max="12040" width="22.7109375" customWidth="1"/>
    <col min="12041" max="12041" width="13.28515625" customWidth="1"/>
    <col min="12042" max="12042" width="28.140625" bestFit="1" customWidth="1"/>
    <col min="12043" max="12043" width="18.140625" customWidth="1"/>
    <col min="12044" max="12044" width="15" customWidth="1"/>
    <col min="12045" max="12046" width="15.28515625" customWidth="1"/>
    <col min="12047" max="12047" width="15" customWidth="1"/>
    <col min="12048" max="12048" width="15.140625" customWidth="1"/>
    <col min="12049" max="12049" width="22.85546875" customWidth="1"/>
    <col min="12050" max="12050" width="14.7109375" customWidth="1"/>
    <col min="12289" max="12289" width="4.7109375" bestFit="1" customWidth="1"/>
    <col min="12290" max="12290" width="8.85546875" bestFit="1" customWidth="1"/>
    <col min="12291" max="12291" width="10" bestFit="1" customWidth="1"/>
    <col min="12292" max="12292" width="9.7109375" bestFit="1" customWidth="1"/>
    <col min="12293" max="12293" width="59.7109375" bestFit="1" customWidth="1"/>
    <col min="12294" max="12294" width="59.85546875" customWidth="1"/>
    <col min="12295" max="12295" width="35.28515625" bestFit="1" customWidth="1"/>
    <col min="12296" max="12296" width="22.7109375" customWidth="1"/>
    <col min="12297" max="12297" width="13.28515625" customWidth="1"/>
    <col min="12298" max="12298" width="28.140625" bestFit="1" customWidth="1"/>
    <col min="12299" max="12299" width="18.140625" customWidth="1"/>
    <col min="12300" max="12300" width="15" customWidth="1"/>
    <col min="12301" max="12302" width="15.28515625" customWidth="1"/>
    <col min="12303" max="12303" width="15" customWidth="1"/>
    <col min="12304" max="12304" width="15.140625" customWidth="1"/>
    <col min="12305" max="12305" width="22.85546875" customWidth="1"/>
    <col min="12306" max="12306" width="14.7109375" customWidth="1"/>
    <col min="12545" max="12545" width="4.7109375" bestFit="1" customWidth="1"/>
    <col min="12546" max="12546" width="8.85546875" bestFit="1" customWidth="1"/>
    <col min="12547" max="12547" width="10" bestFit="1" customWidth="1"/>
    <col min="12548" max="12548" width="9.7109375" bestFit="1" customWidth="1"/>
    <col min="12549" max="12549" width="59.7109375" bestFit="1" customWidth="1"/>
    <col min="12550" max="12550" width="59.85546875" customWidth="1"/>
    <col min="12551" max="12551" width="35.28515625" bestFit="1" customWidth="1"/>
    <col min="12552" max="12552" width="22.7109375" customWidth="1"/>
    <col min="12553" max="12553" width="13.28515625" customWidth="1"/>
    <col min="12554" max="12554" width="28.140625" bestFit="1" customWidth="1"/>
    <col min="12555" max="12555" width="18.140625" customWidth="1"/>
    <col min="12556" max="12556" width="15" customWidth="1"/>
    <col min="12557" max="12558" width="15.28515625" customWidth="1"/>
    <col min="12559" max="12559" width="15" customWidth="1"/>
    <col min="12560" max="12560" width="15.140625" customWidth="1"/>
    <col min="12561" max="12561" width="22.85546875" customWidth="1"/>
    <col min="12562" max="12562" width="14.7109375" customWidth="1"/>
    <col min="12801" max="12801" width="4.7109375" bestFit="1" customWidth="1"/>
    <col min="12802" max="12802" width="8.85546875" bestFit="1" customWidth="1"/>
    <col min="12803" max="12803" width="10" bestFit="1" customWidth="1"/>
    <col min="12804" max="12804" width="9.7109375" bestFit="1" customWidth="1"/>
    <col min="12805" max="12805" width="59.7109375" bestFit="1" customWidth="1"/>
    <col min="12806" max="12806" width="59.85546875" customWidth="1"/>
    <col min="12807" max="12807" width="35.28515625" bestFit="1" customWidth="1"/>
    <col min="12808" max="12808" width="22.7109375" customWidth="1"/>
    <col min="12809" max="12809" width="13.28515625" customWidth="1"/>
    <col min="12810" max="12810" width="28.140625" bestFit="1" customWidth="1"/>
    <col min="12811" max="12811" width="18.140625" customWidth="1"/>
    <col min="12812" max="12812" width="15" customWidth="1"/>
    <col min="12813" max="12814" width="15.28515625" customWidth="1"/>
    <col min="12815" max="12815" width="15" customWidth="1"/>
    <col min="12816" max="12816" width="15.140625" customWidth="1"/>
    <col min="12817" max="12817" width="22.85546875" customWidth="1"/>
    <col min="12818" max="12818" width="14.7109375" customWidth="1"/>
    <col min="13057" max="13057" width="4.7109375" bestFit="1" customWidth="1"/>
    <col min="13058" max="13058" width="8.85546875" bestFit="1" customWidth="1"/>
    <col min="13059" max="13059" width="10" bestFit="1" customWidth="1"/>
    <col min="13060" max="13060" width="9.7109375" bestFit="1" customWidth="1"/>
    <col min="13061" max="13061" width="59.7109375" bestFit="1" customWidth="1"/>
    <col min="13062" max="13062" width="59.85546875" customWidth="1"/>
    <col min="13063" max="13063" width="35.28515625" bestFit="1" customWidth="1"/>
    <col min="13064" max="13064" width="22.7109375" customWidth="1"/>
    <col min="13065" max="13065" width="13.28515625" customWidth="1"/>
    <col min="13066" max="13066" width="28.140625" bestFit="1" customWidth="1"/>
    <col min="13067" max="13067" width="18.140625" customWidth="1"/>
    <col min="13068" max="13068" width="15" customWidth="1"/>
    <col min="13069" max="13070" width="15.28515625" customWidth="1"/>
    <col min="13071" max="13071" width="15" customWidth="1"/>
    <col min="13072" max="13072" width="15.140625" customWidth="1"/>
    <col min="13073" max="13073" width="22.85546875" customWidth="1"/>
    <col min="13074" max="13074" width="14.7109375" customWidth="1"/>
    <col min="13313" max="13313" width="4.7109375" bestFit="1" customWidth="1"/>
    <col min="13314" max="13314" width="8.85546875" bestFit="1" customWidth="1"/>
    <col min="13315" max="13315" width="10" bestFit="1" customWidth="1"/>
    <col min="13316" max="13316" width="9.7109375" bestFit="1" customWidth="1"/>
    <col min="13317" max="13317" width="59.7109375" bestFit="1" customWidth="1"/>
    <col min="13318" max="13318" width="59.85546875" customWidth="1"/>
    <col min="13319" max="13319" width="35.28515625" bestFit="1" customWidth="1"/>
    <col min="13320" max="13320" width="22.7109375" customWidth="1"/>
    <col min="13321" max="13321" width="13.28515625" customWidth="1"/>
    <col min="13322" max="13322" width="28.140625" bestFit="1" customWidth="1"/>
    <col min="13323" max="13323" width="18.140625" customWidth="1"/>
    <col min="13324" max="13324" width="15" customWidth="1"/>
    <col min="13325" max="13326" width="15.28515625" customWidth="1"/>
    <col min="13327" max="13327" width="15" customWidth="1"/>
    <col min="13328" max="13328" width="15.140625" customWidth="1"/>
    <col min="13329" max="13329" width="22.85546875" customWidth="1"/>
    <col min="13330" max="13330" width="14.7109375" customWidth="1"/>
    <col min="13569" max="13569" width="4.7109375" bestFit="1" customWidth="1"/>
    <col min="13570" max="13570" width="8.85546875" bestFit="1" customWidth="1"/>
    <col min="13571" max="13571" width="10" bestFit="1" customWidth="1"/>
    <col min="13572" max="13572" width="9.7109375" bestFit="1" customWidth="1"/>
    <col min="13573" max="13573" width="59.7109375" bestFit="1" customWidth="1"/>
    <col min="13574" max="13574" width="59.85546875" customWidth="1"/>
    <col min="13575" max="13575" width="35.28515625" bestFit="1" customWidth="1"/>
    <col min="13576" max="13576" width="22.7109375" customWidth="1"/>
    <col min="13577" max="13577" width="13.28515625" customWidth="1"/>
    <col min="13578" max="13578" width="28.140625" bestFit="1" customWidth="1"/>
    <col min="13579" max="13579" width="18.140625" customWidth="1"/>
    <col min="13580" max="13580" width="15" customWidth="1"/>
    <col min="13581" max="13582" width="15.28515625" customWidth="1"/>
    <col min="13583" max="13583" width="15" customWidth="1"/>
    <col min="13584" max="13584" width="15.140625" customWidth="1"/>
    <col min="13585" max="13585" width="22.85546875" customWidth="1"/>
    <col min="13586" max="13586" width="14.7109375" customWidth="1"/>
    <col min="13825" max="13825" width="4.7109375" bestFit="1" customWidth="1"/>
    <col min="13826" max="13826" width="8.85546875" bestFit="1" customWidth="1"/>
    <col min="13827" max="13827" width="10" bestFit="1" customWidth="1"/>
    <col min="13828" max="13828" width="9.7109375" bestFit="1" customWidth="1"/>
    <col min="13829" max="13829" width="59.7109375" bestFit="1" customWidth="1"/>
    <col min="13830" max="13830" width="59.85546875" customWidth="1"/>
    <col min="13831" max="13831" width="35.28515625" bestFit="1" customWidth="1"/>
    <col min="13832" max="13832" width="22.7109375" customWidth="1"/>
    <col min="13833" max="13833" width="13.28515625" customWidth="1"/>
    <col min="13834" max="13834" width="28.140625" bestFit="1" customWidth="1"/>
    <col min="13835" max="13835" width="18.140625" customWidth="1"/>
    <col min="13836" max="13836" width="15" customWidth="1"/>
    <col min="13837" max="13838" width="15.28515625" customWidth="1"/>
    <col min="13839" max="13839" width="15" customWidth="1"/>
    <col min="13840" max="13840" width="15.140625" customWidth="1"/>
    <col min="13841" max="13841" width="22.85546875" customWidth="1"/>
    <col min="13842" max="13842" width="14.7109375" customWidth="1"/>
    <col min="14081" max="14081" width="4.7109375" bestFit="1" customWidth="1"/>
    <col min="14082" max="14082" width="8.85546875" bestFit="1" customWidth="1"/>
    <col min="14083" max="14083" width="10" bestFit="1" customWidth="1"/>
    <col min="14084" max="14084" width="9.7109375" bestFit="1" customWidth="1"/>
    <col min="14085" max="14085" width="59.7109375" bestFit="1" customWidth="1"/>
    <col min="14086" max="14086" width="59.85546875" customWidth="1"/>
    <col min="14087" max="14087" width="35.28515625" bestFit="1" customWidth="1"/>
    <col min="14088" max="14088" width="22.7109375" customWidth="1"/>
    <col min="14089" max="14089" width="13.28515625" customWidth="1"/>
    <col min="14090" max="14090" width="28.140625" bestFit="1" customWidth="1"/>
    <col min="14091" max="14091" width="18.140625" customWidth="1"/>
    <col min="14092" max="14092" width="15" customWidth="1"/>
    <col min="14093" max="14094" width="15.28515625" customWidth="1"/>
    <col min="14095" max="14095" width="15" customWidth="1"/>
    <col min="14096" max="14096" width="15.140625" customWidth="1"/>
    <col min="14097" max="14097" width="22.85546875" customWidth="1"/>
    <col min="14098" max="14098" width="14.7109375" customWidth="1"/>
    <col min="14337" max="14337" width="4.7109375" bestFit="1" customWidth="1"/>
    <col min="14338" max="14338" width="8.85546875" bestFit="1" customWidth="1"/>
    <col min="14339" max="14339" width="10" bestFit="1" customWidth="1"/>
    <col min="14340" max="14340" width="9.7109375" bestFit="1" customWidth="1"/>
    <col min="14341" max="14341" width="59.7109375" bestFit="1" customWidth="1"/>
    <col min="14342" max="14342" width="59.85546875" customWidth="1"/>
    <col min="14343" max="14343" width="35.28515625" bestFit="1" customWidth="1"/>
    <col min="14344" max="14344" width="22.7109375" customWidth="1"/>
    <col min="14345" max="14345" width="13.28515625" customWidth="1"/>
    <col min="14346" max="14346" width="28.140625" bestFit="1" customWidth="1"/>
    <col min="14347" max="14347" width="18.140625" customWidth="1"/>
    <col min="14348" max="14348" width="15" customWidth="1"/>
    <col min="14349" max="14350" width="15.28515625" customWidth="1"/>
    <col min="14351" max="14351" width="15" customWidth="1"/>
    <col min="14352" max="14352" width="15.140625" customWidth="1"/>
    <col min="14353" max="14353" width="22.85546875" customWidth="1"/>
    <col min="14354" max="14354" width="14.7109375" customWidth="1"/>
    <col min="14593" max="14593" width="4.7109375" bestFit="1" customWidth="1"/>
    <col min="14594" max="14594" width="8.85546875" bestFit="1" customWidth="1"/>
    <col min="14595" max="14595" width="10" bestFit="1" customWidth="1"/>
    <col min="14596" max="14596" width="9.7109375" bestFit="1" customWidth="1"/>
    <col min="14597" max="14597" width="59.7109375" bestFit="1" customWidth="1"/>
    <col min="14598" max="14598" width="59.85546875" customWidth="1"/>
    <col min="14599" max="14599" width="35.28515625" bestFit="1" customWidth="1"/>
    <col min="14600" max="14600" width="22.7109375" customWidth="1"/>
    <col min="14601" max="14601" width="13.28515625" customWidth="1"/>
    <col min="14602" max="14602" width="28.140625" bestFit="1" customWidth="1"/>
    <col min="14603" max="14603" width="18.140625" customWidth="1"/>
    <col min="14604" max="14604" width="15" customWidth="1"/>
    <col min="14605" max="14606" width="15.28515625" customWidth="1"/>
    <col min="14607" max="14607" width="15" customWidth="1"/>
    <col min="14608" max="14608" width="15.140625" customWidth="1"/>
    <col min="14609" max="14609" width="22.85546875" customWidth="1"/>
    <col min="14610" max="14610" width="14.7109375" customWidth="1"/>
    <col min="14849" max="14849" width="4.7109375" bestFit="1" customWidth="1"/>
    <col min="14850" max="14850" width="8.85546875" bestFit="1" customWidth="1"/>
    <col min="14851" max="14851" width="10" bestFit="1" customWidth="1"/>
    <col min="14852" max="14852" width="9.7109375" bestFit="1" customWidth="1"/>
    <col min="14853" max="14853" width="59.7109375" bestFit="1" customWidth="1"/>
    <col min="14854" max="14854" width="59.85546875" customWidth="1"/>
    <col min="14855" max="14855" width="35.28515625" bestFit="1" customWidth="1"/>
    <col min="14856" max="14856" width="22.7109375" customWidth="1"/>
    <col min="14857" max="14857" width="13.28515625" customWidth="1"/>
    <col min="14858" max="14858" width="28.140625" bestFit="1" customWidth="1"/>
    <col min="14859" max="14859" width="18.140625" customWidth="1"/>
    <col min="14860" max="14860" width="15" customWidth="1"/>
    <col min="14861" max="14862" width="15.28515625" customWidth="1"/>
    <col min="14863" max="14863" width="15" customWidth="1"/>
    <col min="14864" max="14864" width="15.140625" customWidth="1"/>
    <col min="14865" max="14865" width="22.85546875" customWidth="1"/>
    <col min="14866" max="14866" width="14.7109375" customWidth="1"/>
    <col min="15105" max="15105" width="4.7109375" bestFit="1" customWidth="1"/>
    <col min="15106" max="15106" width="8.85546875" bestFit="1" customWidth="1"/>
    <col min="15107" max="15107" width="10" bestFit="1" customWidth="1"/>
    <col min="15108" max="15108" width="9.7109375" bestFit="1" customWidth="1"/>
    <col min="15109" max="15109" width="59.7109375" bestFit="1" customWidth="1"/>
    <col min="15110" max="15110" width="59.85546875" customWidth="1"/>
    <col min="15111" max="15111" width="35.28515625" bestFit="1" customWidth="1"/>
    <col min="15112" max="15112" width="22.7109375" customWidth="1"/>
    <col min="15113" max="15113" width="13.28515625" customWidth="1"/>
    <col min="15114" max="15114" width="28.140625" bestFit="1" customWidth="1"/>
    <col min="15115" max="15115" width="18.140625" customWidth="1"/>
    <col min="15116" max="15116" width="15" customWidth="1"/>
    <col min="15117" max="15118" width="15.28515625" customWidth="1"/>
    <col min="15119" max="15119" width="15" customWidth="1"/>
    <col min="15120" max="15120" width="15.140625" customWidth="1"/>
    <col min="15121" max="15121" width="22.85546875" customWidth="1"/>
    <col min="15122" max="15122" width="14.7109375" customWidth="1"/>
    <col min="15361" max="15361" width="4.7109375" bestFit="1" customWidth="1"/>
    <col min="15362" max="15362" width="8.85546875" bestFit="1" customWidth="1"/>
    <col min="15363" max="15363" width="10" bestFit="1" customWidth="1"/>
    <col min="15364" max="15364" width="9.7109375" bestFit="1" customWidth="1"/>
    <col min="15365" max="15365" width="59.7109375" bestFit="1" customWidth="1"/>
    <col min="15366" max="15366" width="59.85546875" customWidth="1"/>
    <col min="15367" max="15367" width="35.28515625" bestFit="1" customWidth="1"/>
    <col min="15368" max="15368" width="22.7109375" customWidth="1"/>
    <col min="15369" max="15369" width="13.28515625" customWidth="1"/>
    <col min="15370" max="15370" width="28.140625" bestFit="1" customWidth="1"/>
    <col min="15371" max="15371" width="18.140625" customWidth="1"/>
    <col min="15372" max="15372" width="15" customWidth="1"/>
    <col min="15373" max="15374" width="15.28515625" customWidth="1"/>
    <col min="15375" max="15375" width="15" customWidth="1"/>
    <col min="15376" max="15376" width="15.140625" customWidth="1"/>
    <col min="15377" max="15377" width="22.85546875" customWidth="1"/>
    <col min="15378" max="15378" width="14.7109375" customWidth="1"/>
    <col min="15617" max="15617" width="4.7109375" bestFit="1" customWidth="1"/>
    <col min="15618" max="15618" width="8.85546875" bestFit="1" customWidth="1"/>
    <col min="15619" max="15619" width="10" bestFit="1" customWidth="1"/>
    <col min="15620" max="15620" width="9.7109375" bestFit="1" customWidth="1"/>
    <col min="15621" max="15621" width="59.7109375" bestFit="1" customWidth="1"/>
    <col min="15622" max="15622" width="59.85546875" customWidth="1"/>
    <col min="15623" max="15623" width="35.28515625" bestFit="1" customWidth="1"/>
    <col min="15624" max="15624" width="22.7109375" customWidth="1"/>
    <col min="15625" max="15625" width="13.28515625" customWidth="1"/>
    <col min="15626" max="15626" width="28.140625" bestFit="1" customWidth="1"/>
    <col min="15627" max="15627" width="18.140625" customWidth="1"/>
    <col min="15628" max="15628" width="15" customWidth="1"/>
    <col min="15629" max="15630" width="15.28515625" customWidth="1"/>
    <col min="15631" max="15631" width="15" customWidth="1"/>
    <col min="15632" max="15632" width="15.140625" customWidth="1"/>
    <col min="15633" max="15633" width="22.85546875" customWidth="1"/>
    <col min="15634" max="15634" width="14.7109375" customWidth="1"/>
    <col min="15873" max="15873" width="4.7109375" bestFit="1" customWidth="1"/>
    <col min="15874" max="15874" width="8.85546875" bestFit="1" customWidth="1"/>
    <col min="15875" max="15875" width="10" bestFit="1" customWidth="1"/>
    <col min="15876" max="15876" width="9.7109375" bestFit="1" customWidth="1"/>
    <col min="15877" max="15877" width="59.7109375" bestFit="1" customWidth="1"/>
    <col min="15878" max="15878" width="59.85546875" customWidth="1"/>
    <col min="15879" max="15879" width="35.28515625" bestFit="1" customWidth="1"/>
    <col min="15880" max="15880" width="22.7109375" customWidth="1"/>
    <col min="15881" max="15881" width="13.28515625" customWidth="1"/>
    <col min="15882" max="15882" width="28.140625" bestFit="1" customWidth="1"/>
    <col min="15883" max="15883" width="18.140625" customWidth="1"/>
    <col min="15884" max="15884" width="15" customWidth="1"/>
    <col min="15885" max="15886" width="15.28515625" customWidth="1"/>
    <col min="15887" max="15887" width="15" customWidth="1"/>
    <col min="15888" max="15888" width="15.140625" customWidth="1"/>
    <col min="15889" max="15889" width="22.85546875" customWidth="1"/>
    <col min="15890" max="15890" width="14.7109375" customWidth="1"/>
    <col min="16129" max="16129" width="4.7109375" bestFit="1" customWidth="1"/>
    <col min="16130" max="16130" width="8.85546875" bestFit="1" customWidth="1"/>
    <col min="16131" max="16131" width="10" bestFit="1" customWidth="1"/>
    <col min="16132" max="16132" width="9.7109375" bestFit="1" customWidth="1"/>
    <col min="16133" max="16133" width="59.7109375" bestFit="1" customWidth="1"/>
    <col min="16134" max="16134" width="59.85546875" customWidth="1"/>
    <col min="16135" max="16135" width="35.28515625" bestFit="1" customWidth="1"/>
    <col min="16136" max="16136" width="22.7109375" customWidth="1"/>
    <col min="16137" max="16137" width="13.28515625" customWidth="1"/>
    <col min="16138" max="16138" width="28.140625" bestFit="1" customWidth="1"/>
    <col min="16139" max="16139" width="18.140625" customWidth="1"/>
    <col min="16140" max="16140" width="15" customWidth="1"/>
    <col min="16141" max="16142" width="15.28515625" customWidth="1"/>
    <col min="16143" max="16143" width="15" customWidth="1"/>
    <col min="16144" max="16144" width="15.140625" customWidth="1"/>
    <col min="16145" max="16145" width="22.85546875" customWidth="1"/>
    <col min="16146" max="16146" width="14.7109375" customWidth="1"/>
  </cols>
  <sheetData>
    <row r="2" spans="1:18">
      <c r="A2" s="1" t="s">
        <v>5750</v>
      </c>
    </row>
    <row r="4" spans="1:18" s="13" customFormat="1" ht="45" customHeight="1">
      <c r="A4" s="662" t="s">
        <v>0</v>
      </c>
      <c r="B4" s="664" t="s">
        <v>1</v>
      </c>
      <c r="C4" s="664" t="s">
        <v>2</v>
      </c>
      <c r="D4" s="664" t="s">
        <v>3</v>
      </c>
      <c r="E4" s="662" t="s">
        <v>4</v>
      </c>
      <c r="F4" s="662" t="s">
        <v>5</v>
      </c>
      <c r="G4" s="662" t="s">
        <v>6</v>
      </c>
      <c r="H4" s="796" t="s">
        <v>7</v>
      </c>
      <c r="I4" s="796"/>
      <c r="J4" s="662" t="s">
        <v>2905</v>
      </c>
      <c r="K4" s="567" t="s">
        <v>619</v>
      </c>
      <c r="L4" s="688"/>
      <c r="M4" s="669" t="s">
        <v>2262</v>
      </c>
      <c r="N4" s="670"/>
      <c r="O4" s="669" t="s">
        <v>2906</v>
      </c>
      <c r="P4" s="670"/>
      <c r="Q4" s="662" t="s">
        <v>8</v>
      </c>
      <c r="R4" s="664" t="s">
        <v>9</v>
      </c>
    </row>
    <row r="5" spans="1:18" s="13" customFormat="1" ht="16.5" customHeight="1">
      <c r="A5" s="663"/>
      <c r="B5" s="665"/>
      <c r="C5" s="665"/>
      <c r="D5" s="665"/>
      <c r="E5" s="663"/>
      <c r="F5" s="663"/>
      <c r="G5" s="663"/>
      <c r="H5" s="78" t="s">
        <v>10</v>
      </c>
      <c r="I5" s="78" t="s">
        <v>11</v>
      </c>
      <c r="J5" s="663"/>
      <c r="K5" s="80">
        <v>2016</v>
      </c>
      <c r="L5" s="80">
        <v>2017</v>
      </c>
      <c r="M5" s="80">
        <v>2016</v>
      </c>
      <c r="N5" s="80">
        <v>2017</v>
      </c>
      <c r="O5" s="80">
        <v>2016</v>
      </c>
      <c r="P5" s="80">
        <v>2017</v>
      </c>
      <c r="Q5" s="663"/>
      <c r="R5" s="665"/>
    </row>
    <row r="6" spans="1:18" s="13" customFormat="1" ht="12.75">
      <c r="A6" s="77" t="s">
        <v>12</v>
      </c>
      <c r="B6" s="78" t="s">
        <v>13</v>
      </c>
      <c r="C6" s="78" t="s">
        <v>14</v>
      </c>
      <c r="D6" s="78" t="s">
        <v>15</v>
      </c>
      <c r="E6" s="77" t="s">
        <v>16</v>
      </c>
      <c r="F6" s="77" t="s">
        <v>17</v>
      </c>
      <c r="G6" s="77" t="s">
        <v>18</v>
      </c>
      <c r="H6" s="78" t="s">
        <v>19</v>
      </c>
      <c r="I6" s="78" t="s">
        <v>20</v>
      </c>
      <c r="J6" s="77" t="s">
        <v>21</v>
      </c>
      <c r="K6" s="80" t="s">
        <v>22</v>
      </c>
      <c r="L6" s="80" t="s">
        <v>23</v>
      </c>
      <c r="M6" s="80" t="s">
        <v>24</v>
      </c>
      <c r="N6" s="80" t="s">
        <v>25</v>
      </c>
      <c r="O6" s="80" t="s">
        <v>26</v>
      </c>
      <c r="P6" s="80" t="s">
        <v>27</v>
      </c>
      <c r="Q6" s="77" t="s">
        <v>28</v>
      </c>
      <c r="R6" s="78" t="s">
        <v>29</v>
      </c>
    </row>
    <row r="7" spans="1:18" s="15" customFormat="1" ht="259.5" customHeight="1">
      <c r="A7" s="198">
        <v>1</v>
      </c>
      <c r="B7" s="198" t="s">
        <v>3500</v>
      </c>
      <c r="C7" s="198">
        <v>1.4</v>
      </c>
      <c r="D7" s="198">
        <v>5</v>
      </c>
      <c r="E7" s="199" t="s">
        <v>4899</v>
      </c>
      <c r="F7" s="199" t="s">
        <v>5530</v>
      </c>
      <c r="G7" s="199" t="s">
        <v>4900</v>
      </c>
      <c r="H7" s="199" t="s">
        <v>4362</v>
      </c>
      <c r="I7" s="199">
        <v>180</v>
      </c>
      <c r="J7" s="199" t="s">
        <v>4901</v>
      </c>
      <c r="K7" s="199" t="s">
        <v>31</v>
      </c>
      <c r="L7" s="199"/>
      <c r="M7" s="277">
        <v>40500</v>
      </c>
      <c r="N7" s="277"/>
      <c r="O7" s="277">
        <v>40500</v>
      </c>
      <c r="P7" s="277"/>
      <c r="Q7" s="199" t="s">
        <v>4902</v>
      </c>
      <c r="R7" s="23" t="s">
        <v>3909</v>
      </c>
    </row>
    <row r="8" spans="1:18" s="15" customFormat="1" ht="75" customHeight="1">
      <c r="A8" s="530">
        <v>2</v>
      </c>
      <c r="B8" s="530" t="s">
        <v>4450</v>
      </c>
      <c r="C8" s="530" t="s">
        <v>3205</v>
      </c>
      <c r="D8" s="530">
        <v>2</v>
      </c>
      <c r="E8" s="536" t="s">
        <v>4903</v>
      </c>
      <c r="F8" s="536" t="s">
        <v>4904</v>
      </c>
      <c r="G8" s="536" t="s">
        <v>4905</v>
      </c>
      <c r="H8" s="536" t="s">
        <v>907</v>
      </c>
      <c r="I8" s="536">
        <v>150</v>
      </c>
      <c r="J8" s="536" t="s">
        <v>4906</v>
      </c>
      <c r="K8" s="536" t="s">
        <v>42</v>
      </c>
      <c r="L8" s="536"/>
      <c r="M8" s="797"/>
      <c r="N8" s="797">
        <v>44238.95</v>
      </c>
      <c r="O8" s="797"/>
      <c r="P8" s="797">
        <v>44238.95</v>
      </c>
      <c r="Q8" s="536" t="s">
        <v>4902</v>
      </c>
      <c r="R8" s="536" t="s">
        <v>3909</v>
      </c>
    </row>
    <row r="9" spans="1:18" s="15" customFormat="1" ht="37.5" customHeight="1">
      <c r="A9" s="532"/>
      <c r="B9" s="532"/>
      <c r="C9" s="532"/>
      <c r="D9" s="532"/>
      <c r="E9" s="538"/>
      <c r="F9" s="538"/>
      <c r="G9" s="538"/>
      <c r="H9" s="538"/>
      <c r="I9" s="538"/>
      <c r="J9" s="538"/>
      <c r="K9" s="538"/>
      <c r="L9" s="538"/>
      <c r="M9" s="798"/>
      <c r="N9" s="798"/>
      <c r="O9" s="798"/>
      <c r="P9" s="798"/>
      <c r="Q9" s="538"/>
      <c r="R9" s="538"/>
    </row>
    <row r="10" spans="1:18" s="15" customFormat="1">
      <c r="A10" s="536">
        <v>3</v>
      </c>
      <c r="B10" s="530">
        <v>1.2</v>
      </c>
      <c r="C10" s="530" t="s">
        <v>3205</v>
      </c>
      <c r="D10" s="530">
        <v>2</v>
      </c>
      <c r="E10" s="536" t="s">
        <v>4907</v>
      </c>
      <c r="F10" s="536" t="s">
        <v>4908</v>
      </c>
      <c r="G10" s="536" t="s">
        <v>4909</v>
      </c>
      <c r="H10" s="199" t="s">
        <v>872</v>
      </c>
      <c r="I10" s="199">
        <v>3</v>
      </c>
      <c r="J10" s="536" t="s">
        <v>4910</v>
      </c>
      <c r="K10" s="536" t="s">
        <v>42</v>
      </c>
      <c r="L10" s="536"/>
      <c r="M10" s="797">
        <v>67616.7</v>
      </c>
      <c r="N10" s="797"/>
      <c r="O10" s="797">
        <v>67616.7</v>
      </c>
      <c r="P10" s="797"/>
      <c r="Q10" s="536" t="s">
        <v>4902</v>
      </c>
      <c r="R10" s="536" t="s">
        <v>3909</v>
      </c>
    </row>
    <row r="11" spans="1:18" s="15" customFormat="1" ht="126.75" customHeight="1">
      <c r="A11" s="538"/>
      <c r="B11" s="532"/>
      <c r="C11" s="532"/>
      <c r="D11" s="532"/>
      <c r="E11" s="538"/>
      <c r="F11" s="538"/>
      <c r="G11" s="538"/>
      <c r="H11" s="199" t="s">
        <v>44</v>
      </c>
      <c r="I11" s="199">
        <v>450</v>
      </c>
      <c r="J11" s="538"/>
      <c r="K11" s="538"/>
      <c r="L11" s="538"/>
      <c r="M11" s="798"/>
      <c r="N11" s="798"/>
      <c r="O11" s="798"/>
      <c r="P11" s="798"/>
      <c r="Q11" s="538"/>
      <c r="R11" s="538"/>
    </row>
    <row r="12" spans="1:18" s="15" customFormat="1" ht="150">
      <c r="A12" s="203">
        <v>4</v>
      </c>
      <c r="B12" s="198">
        <v>1.6</v>
      </c>
      <c r="C12" s="198" t="s">
        <v>2320</v>
      </c>
      <c r="D12" s="198">
        <v>2</v>
      </c>
      <c r="E12" s="199" t="s">
        <v>4911</v>
      </c>
      <c r="F12" s="199" t="s">
        <v>4912</v>
      </c>
      <c r="G12" s="199" t="s">
        <v>4913</v>
      </c>
      <c r="H12" s="199" t="s">
        <v>4914</v>
      </c>
      <c r="I12" s="199">
        <v>50</v>
      </c>
      <c r="J12" s="199" t="s">
        <v>4915</v>
      </c>
      <c r="K12" s="199" t="s">
        <v>42</v>
      </c>
      <c r="L12" s="199"/>
      <c r="M12" s="277">
        <v>49327.199999999997</v>
      </c>
      <c r="N12" s="277"/>
      <c r="O12" s="277">
        <v>49327.199999999997</v>
      </c>
      <c r="P12" s="277"/>
      <c r="Q12" s="199" t="s">
        <v>4902</v>
      </c>
      <c r="R12" s="23" t="s">
        <v>3909</v>
      </c>
    </row>
    <row r="13" spans="1:18" s="15" customFormat="1">
      <c r="A13" s="536">
        <v>5</v>
      </c>
      <c r="B13" s="530">
        <v>1.4</v>
      </c>
      <c r="C13" s="530">
        <v>4</v>
      </c>
      <c r="D13" s="530">
        <v>5</v>
      </c>
      <c r="E13" s="536" t="s">
        <v>4916</v>
      </c>
      <c r="F13" s="536" t="s">
        <v>4917</v>
      </c>
      <c r="G13" s="536" t="s">
        <v>4918</v>
      </c>
      <c r="H13" s="199" t="s">
        <v>872</v>
      </c>
      <c r="I13" s="199">
        <v>2</v>
      </c>
      <c r="J13" s="536" t="s">
        <v>4919</v>
      </c>
      <c r="K13" s="536" t="s">
        <v>42</v>
      </c>
      <c r="L13" s="536"/>
      <c r="M13" s="797">
        <v>36708.120000000003</v>
      </c>
      <c r="N13" s="797"/>
      <c r="O13" s="797">
        <v>36708.120000000003</v>
      </c>
      <c r="P13" s="797"/>
      <c r="Q13" s="536" t="s">
        <v>4902</v>
      </c>
      <c r="R13" s="536" t="s">
        <v>3909</v>
      </c>
    </row>
    <row r="14" spans="1:18" s="15" customFormat="1" ht="30">
      <c r="A14" s="537"/>
      <c r="B14" s="531"/>
      <c r="C14" s="531"/>
      <c r="D14" s="531"/>
      <c r="E14" s="537"/>
      <c r="F14" s="537"/>
      <c r="G14" s="537"/>
      <c r="H14" s="199" t="s">
        <v>870</v>
      </c>
      <c r="I14" s="199">
        <v>120</v>
      </c>
      <c r="J14" s="537"/>
      <c r="K14" s="537"/>
      <c r="L14" s="537"/>
      <c r="M14" s="799"/>
      <c r="N14" s="799"/>
      <c r="O14" s="799"/>
      <c r="P14" s="799"/>
      <c r="Q14" s="537"/>
      <c r="R14" s="537"/>
    </row>
    <row r="15" spans="1:18" s="15" customFormat="1" ht="30">
      <c r="A15" s="538"/>
      <c r="B15" s="532"/>
      <c r="C15" s="532"/>
      <c r="D15" s="532"/>
      <c r="E15" s="538"/>
      <c r="F15" s="538"/>
      <c r="G15" s="538"/>
      <c r="H15" s="199" t="s">
        <v>3235</v>
      </c>
      <c r="I15" s="199">
        <v>50</v>
      </c>
      <c r="J15" s="538"/>
      <c r="K15" s="538"/>
      <c r="L15" s="538"/>
      <c r="M15" s="798"/>
      <c r="N15" s="798"/>
      <c r="O15" s="798"/>
      <c r="P15" s="798"/>
      <c r="Q15" s="538"/>
      <c r="R15" s="538"/>
    </row>
    <row r="16" spans="1:18" s="15" customFormat="1">
      <c r="A16" s="539">
        <v>6</v>
      </c>
      <c r="B16" s="543">
        <v>1.5</v>
      </c>
      <c r="C16" s="543">
        <v>4.5</v>
      </c>
      <c r="D16" s="543">
        <v>2</v>
      </c>
      <c r="E16" s="539" t="s">
        <v>4920</v>
      </c>
      <c r="F16" s="539" t="s">
        <v>4921</v>
      </c>
      <c r="G16" s="539" t="s">
        <v>4922</v>
      </c>
      <c r="H16" s="199" t="s">
        <v>872</v>
      </c>
      <c r="I16" s="199">
        <v>2</v>
      </c>
      <c r="J16" s="539" t="s">
        <v>4923</v>
      </c>
      <c r="K16" s="539" t="s">
        <v>42</v>
      </c>
      <c r="L16" s="539"/>
      <c r="M16" s="800">
        <v>36708.120000000003</v>
      </c>
      <c r="N16" s="800"/>
      <c r="O16" s="800">
        <v>36708.120000000003</v>
      </c>
      <c r="P16" s="800"/>
      <c r="Q16" s="539" t="s">
        <v>4902</v>
      </c>
      <c r="R16" s="536" t="s">
        <v>3909</v>
      </c>
    </row>
    <row r="17" spans="1:18" s="15" customFormat="1" ht="30">
      <c r="A17" s="539"/>
      <c r="B17" s="543"/>
      <c r="C17" s="543"/>
      <c r="D17" s="543"/>
      <c r="E17" s="539"/>
      <c r="F17" s="539"/>
      <c r="G17" s="539"/>
      <c r="H17" s="199" t="s">
        <v>870</v>
      </c>
      <c r="I17" s="199">
        <v>120</v>
      </c>
      <c r="J17" s="539"/>
      <c r="K17" s="539"/>
      <c r="L17" s="539"/>
      <c r="M17" s="800"/>
      <c r="N17" s="800"/>
      <c r="O17" s="800"/>
      <c r="P17" s="800"/>
      <c r="Q17" s="539"/>
      <c r="R17" s="537"/>
    </row>
    <row r="18" spans="1:18" s="15" customFormat="1" ht="30">
      <c r="A18" s="539"/>
      <c r="B18" s="543"/>
      <c r="C18" s="543"/>
      <c r="D18" s="543"/>
      <c r="E18" s="539"/>
      <c r="F18" s="539"/>
      <c r="G18" s="539"/>
      <c r="H18" s="199" t="s">
        <v>907</v>
      </c>
      <c r="I18" s="199">
        <v>50</v>
      </c>
      <c r="J18" s="539"/>
      <c r="K18" s="539"/>
      <c r="L18" s="539"/>
      <c r="M18" s="800"/>
      <c r="N18" s="800"/>
      <c r="O18" s="800"/>
      <c r="P18" s="800"/>
      <c r="Q18" s="539"/>
      <c r="R18" s="538"/>
    </row>
    <row r="19" spans="1:18" s="332" customFormat="1" ht="57.75" customHeight="1">
      <c r="A19" s="536">
        <v>7</v>
      </c>
      <c r="B19" s="536">
        <v>1</v>
      </c>
      <c r="C19" s="536">
        <v>4</v>
      </c>
      <c r="D19" s="536">
        <v>5</v>
      </c>
      <c r="E19" s="536" t="s">
        <v>4924</v>
      </c>
      <c r="F19" s="536" t="s">
        <v>4932</v>
      </c>
      <c r="G19" s="536" t="s">
        <v>4925</v>
      </c>
      <c r="H19" s="343" t="s">
        <v>4926</v>
      </c>
      <c r="I19" s="343" t="s">
        <v>4927</v>
      </c>
      <c r="J19" s="536" t="s">
        <v>4928</v>
      </c>
      <c r="K19" s="558" t="s">
        <v>51</v>
      </c>
      <c r="L19" s="536" t="s">
        <v>30</v>
      </c>
      <c r="M19" s="530"/>
      <c r="N19" s="533">
        <v>7712.1</v>
      </c>
      <c r="O19" s="530"/>
      <c r="P19" s="530">
        <v>7712.1</v>
      </c>
      <c r="Q19" s="536" t="s">
        <v>4929</v>
      </c>
      <c r="R19" s="536" t="s">
        <v>4933</v>
      </c>
    </row>
    <row r="20" spans="1:18" s="332" customFormat="1" ht="117.75" customHeight="1">
      <c r="A20" s="537"/>
      <c r="B20" s="537"/>
      <c r="C20" s="537"/>
      <c r="D20" s="537"/>
      <c r="E20" s="538"/>
      <c r="F20" s="538"/>
      <c r="G20" s="538"/>
      <c r="H20" s="343" t="s">
        <v>4530</v>
      </c>
      <c r="I20" s="343" t="s">
        <v>4931</v>
      </c>
      <c r="J20" s="538"/>
      <c r="K20" s="559"/>
      <c r="L20" s="538"/>
      <c r="M20" s="532"/>
      <c r="N20" s="535"/>
      <c r="O20" s="532"/>
      <c r="P20" s="532"/>
      <c r="Q20" s="538"/>
      <c r="R20" s="538"/>
    </row>
    <row r="21" spans="1:18" s="15" customFormat="1" ht="279.75" customHeight="1">
      <c r="A21" s="199">
        <v>8</v>
      </c>
      <c r="B21" s="199">
        <v>1</v>
      </c>
      <c r="C21" s="199">
        <v>4</v>
      </c>
      <c r="D21" s="199">
        <v>5</v>
      </c>
      <c r="E21" s="199" t="s">
        <v>4934</v>
      </c>
      <c r="F21" s="199" t="s">
        <v>5531</v>
      </c>
      <c r="G21" s="199" t="s">
        <v>637</v>
      </c>
      <c r="H21" s="199" t="s">
        <v>44</v>
      </c>
      <c r="I21" s="199">
        <v>35</v>
      </c>
      <c r="J21" s="199" t="s">
        <v>4935</v>
      </c>
      <c r="K21" s="199" t="s">
        <v>51</v>
      </c>
      <c r="L21" s="199" t="s">
        <v>30</v>
      </c>
      <c r="M21" s="199"/>
      <c r="N21" s="211">
        <v>65778.320000000007</v>
      </c>
      <c r="O21" s="199"/>
      <c r="P21" s="211">
        <f>N21</f>
        <v>65778.320000000007</v>
      </c>
      <c r="Q21" s="199" t="s">
        <v>4929</v>
      </c>
      <c r="R21" s="199" t="s">
        <v>4930</v>
      </c>
    </row>
    <row r="22" spans="1:18" s="15" customFormat="1" ht="282.75" customHeight="1">
      <c r="A22" s="199">
        <v>9</v>
      </c>
      <c r="B22" s="199">
        <v>1</v>
      </c>
      <c r="C22" s="199">
        <v>4</v>
      </c>
      <c r="D22" s="199">
        <v>5</v>
      </c>
      <c r="E22" s="199" t="s">
        <v>4936</v>
      </c>
      <c r="F22" s="199" t="s">
        <v>4937</v>
      </c>
      <c r="G22" s="199" t="s">
        <v>33</v>
      </c>
      <c r="H22" s="199" t="s">
        <v>44</v>
      </c>
      <c r="I22" s="199">
        <v>65</v>
      </c>
      <c r="J22" s="199" t="s">
        <v>4938</v>
      </c>
      <c r="K22" s="199" t="s">
        <v>51</v>
      </c>
      <c r="L22" s="199" t="s">
        <v>30</v>
      </c>
      <c r="M22" s="199"/>
      <c r="N22" s="211">
        <v>8293.48</v>
      </c>
      <c r="O22" s="199"/>
      <c r="P22" s="211">
        <f>N22</f>
        <v>8293.48</v>
      </c>
      <c r="Q22" s="199" t="s">
        <v>4929</v>
      </c>
      <c r="R22" s="199" t="s">
        <v>4930</v>
      </c>
    </row>
    <row r="23" spans="1:18" s="15" customFormat="1" ht="300">
      <c r="A23" s="199">
        <v>10</v>
      </c>
      <c r="B23" s="199">
        <v>1</v>
      </c>
      <c r="C23" s="199">
        <v>4</v>
      </c>
      <c r="D23" s="199">
        <v>5</v>
      </c>
      <c r="E23" s="210" t="s">
        <v>4939</v>
      </c>
      <c r="F23" s="199" t="s">
        <v>5532</v>
      </c>
      <c r="G23" s="199" t="s">
        <v>33</v>
      </c>
      <c r="H23" s="199" t="s">
        <v>44</v>
      </c>
      <c r="I23" s="199">
        <v>60</v>
      </c>
      <c r="J23" s="199" t="s">
        <v>4940</v>
      </c>
      <c r="K23" s="199" t="s">
        <v>51</v>
      </c>
      <c r="L23" s="199" t="s">
        <v>30</v>
      </c>
      <c r="M23" s="199"/>
      <c r="N23" s="211">
        <v>8424.2900000000009</v>
      </c>
      <c r="O23" s="199"/>
      <c r="P23" s="211">
        <f>N23</f>
        <v>8424.2900000000009</v>
      </c>
      <c r="Q23" s="199" t="s">
        <v>4929</v>
      </c>
      <c r="R23" s="199" t="s">
        <v>4930</v>
      </c>
    </row>
    <row r="24" spans="1:18" s="15" customFormat="1" ht="190.5" customHeight="1">
      <c r="A24" s="199">
        <v>11</v>
      </c>
      <c r="B24" s="199">
        <v>1</v>
      </c>
      <c r="C24" s="199">
        <v>4</v>
      </c>
      <c r="D24" s="199">
        <v>5</v>
      </c>
      <c r="E24" s="199" t="s">
        <v>4941</v>
      </c>
      <c r="F24" s="199" t="s">
        <v>4942</v>
      </c>
      <c r="G24" s="199" t="s">
        <v>56</v>
      </c>
      <c r="H24" s="199" t="s">
        <v>44</v>
      </c>
      <c r="I24" s="199">
        <v>65</v>
      </c>
      <c r="J24" s="199" t="s">
        <v>4943</v>
      </c>
      <c r="K24" s="199" t="s">
        <v>51</v>
      </c>
      <c r="L24" s="199" t="s">
        <v>30</v>
      </c>
      <c r="M24" s="199"/>
      <c r="N24" s="211">
        <v>9624</v>
      </c>
      <c r="O24" s="199"/>
      <c r="P24" s="211">
        <f>N24</f>
        <v>9624</v>
      </c>
      <c r="Q24" s="199" t="s">
        <v>4929</v>
      </c>
      <c r="R24" s="199" t="s">
        <v>4930</v>
      </c>
    </row>
    <row r="25" spans="1:18" s="63" customFormat="1" ht="12.75">
      <c r="M25" s="64"/>
      <c r="N25" s="64"/>
      <c r="O25" s="64"/>
      <c r="P25" s="64"/>
    </row>
    <row r="26" spans="1:18" hidden="1">
      <c r="M26" s="52"/>
      <c r="N26" s="52"/>
      <c r="O26" s="52"/>
      <c r="P26" s="52"/>
    </row>
    <row r="27" spans="1:18" hidden="1">
      <c r="M27" s="52"/>
      <c r="N27" s="52"/>
      <c r="O27" s="52"/>
      <c r="P27" s="52"/>
    </row>
    <row r="28" spans="1:18" hidden="1">
      <c r="K28" s="762" t="s">
        <v>45</v>
      </c>
      <c r="L28" s="762"/>
      <c r="M28" s="762"/>
      <c r="N28" s="762"/>
      <c r="O28" s="762" t="s">
        <v>46</v>
      </c>
      <c r="P28" s="762"/>
      <c r="Q28" s="762"/>
      <c r="R28" s="762"/>
    </row>
    <row r="29" spans="1:18" hidden="1">
      <c r="K29" s="762" t="s">
        <v>4543</v>
      </c>
      <c r="L29" s="762"/>
      <c r="M29" s="762" t="s">
        <v>4544</v>
      </c>
      <c r="N29" s="762"/>
      <c r="O29" s="762" t="s">
        <v>4543</v>
      </c>
      <c r="P29" s="762"/>
      <c r="Q29" s="762" t="s">
        <v>4544</v>
      </c>
      <c r="R29" s="762"/>
    </row>
    <row r="30" spans="1:18" hidden="1">
      <c r="K30" s="17" t="s">
        <v>47</v>
      </c>
      <c r="L30" s="17" t="s">
        <v>48</v>
      </c>
      <c r="M30" s="17" t="s">
        <v>49</v>
      </c>
      <c r="N30" s="17" t="s">
        <v>48</v>
      </c>
      <c r="O30" s="17" t="s">
        <v>49</v>
      </c>
      <c r="P30" s="17" t="s">
        <v>48</v>
      </c>
      <c r="Q30" s="17" t="s">
        <v>47</v>
      </c>
      <c r="R30" s="17" t="s">
        <v>48</v>
      </c>
    </row>
    <row r="31" spans="1:18" hidden="1">
      <c r="J31" s="18" t="s">
        <v>50</v>
      </c>
      <c r="K31" s="79">
        <v>6</v>
      </c>
      <c r="L31" s="7">
        <v>275099.09000000003</v>
      </c>
      <c r="M31" s="79">
        <v>5</v>
      </c>
      <c r="N31" s="7">
        <v>99832.19</v>
      </c>
      <c r="O31" s="79" t="s">
        <v>51</v>
      </c>
      <c r="P31" s="86" t="s">
        <v>51</v>
      </c>
      <c r="Q31" s="79" t="s">
        <v>51</v>
      </c>
      <c r="R31" s="86" t="s">
        <v>51</v>
      </c>
    </row>
    <row r="32" spans="1:18" hidden="1">
      <c r="J32" s="18" t="s">
        <v>52</v>
      </c>
      <c r="K32" s="18">
        <v>6</v>
      </c>
      <c r="L32" s="18">
        <v>275099.09000000003</v>
      </c>
      <c r="M32" s="79">
        <v>5</v>
      </c>
      <c r="N32" s="79">
        <v>99832.19</v>
      </c>
      <c r="O32" s="79"/>
      <c r="P32" s="79"/>
      <c r="Q32" s="18"/>
      <c r="R32" s="18"/>
    </row>
    <row r="33" spans="11:16" hidden="1">
      <c r="M33" s="52"/>
      <c r="N33" s="52"/>
      <c r="O33" s="52"/>
      <c r="P33" s="52"/>
    </row>
    <row r="34" spans="11:16" s="63" customFormat="1">
      <c r="M34" s="527" t="s">
        <v>45</v>
      </c>
      <c r="N34" s="528"/>
      <c r="O34" s="528" t="s">
        <v>46</v>
      </c>
      <c r="P34" s="529"/>
    </row>
    <row r="35" spans="11:16" s="63" customFormat="1">
      <c r="M35" s="138" t="s">
        <v>5524</v>
      </c>
      <c r="N35" s="138" t="s">
        <v>5523</v>
      </c>
      <c r="O35" s="138" t="s">
        <v>5524</v>
      </c>
      <c r="P35" s="138" t="s">
        <v>5523</v>
      </c>
    </row>
    <row r="36" spans="11:16" s="63" customFormat="1">
      <c r="M36" s="235">
        <v>11</v>
      </c>
      <c r="N36" s="141">
        <v>374931.28</v>
      </c>
      <c r="O36" s="140" t="s">
        <v>51</v>
      </c>
      <c r="P36" s="234" t="s">
        <v>51</v>
      </c>
    </row>
    <row r="37" spans="11:16">
      <c r="K37" s="63"/>
      <c r="L37" s="63"/>
    </row>
  </sheetData>
  <mergeCells count="104">
    <mergeCell ref="M34:N34"/>
    <mergeCell ref="O34:P34"/>
    <mergeCell ref="K29:L29"/>
    <mergeCell ref="M29:N29"/>
    <mergeCell ref="O29:P29"/>
    <mergeCell ref="Q29:R29"/>
    <mergeCell ref="Q19:Q20"/>
    <mergeCell ref="R19:R20"/>
    <mergeCell ref="K28:N28"/>
    <mergeCell ref="O28:R28"/>
    <mergeCell ref="O19:O20"/>
    <mergeCell ref="P19:P20"/>
    <mergeCell ref="G19:G20"/>
    <mergeCell ref="J19:J20"/>
    <mergeCell ref="K19:K20"/>
    <mergeCell ref="L19:L20"/>
    <mergeCell ref="M19:M20"/>
    <mergeCell ref="N19:N20"/>
    <mergeCell ref="A19:A20"/>
    <mergeCell ref="B19:B20"/>
    <mergeCell ref="C19:C20"/>
    <mergeCell ref="D19:D20"/>
    <mergeCell ref="E19:E20"/>
    <mergeCell ref="F19:F20"/>
    <mergeCell ref="O13:O15"/>
    <mergeCell ref="P13:P15"/>
    <mergeCell ref="Q13:Q15"/>
    <mergeCell ref="R13:R15"/>
    <mergeCell ref="A16:A18"/>
    <mergeCell ref="B16:B18"/>
    <mergeCell ref="C16:C18"/>
    <mergeCell ref="D16:D18"/>
    <mergeCell ref="E16:E18"/>
    <mergeCell ref="F16:F18"/>
    <mergeCell ref="G13:G15"/>
    <mergeCell ref="J13:J15"/>
    <mergeCell ref="K13:K15"/>
    <mergeCell ref="L13:L15"/>
    <mergeCell ref="M13:M15"/>
    <mergeCell ref="N13:N15"/>
    <mergeCell ref="O16:O18"/>
    <mergeCell ref="P16:P18"/>
    <mergeCell ref="Q16:Q18"/>
    <mergeCell ref="R16:R18"/>
    <mergeCell ref="L16:L18"/>
    <mergeCell ref="M16:M18"/>
    <mergeCell ref="N16:N18"/>
    <mergeCell ref="A13:A15"/>
    <mergeCell ref="B13:B15"/>
    <mergeCell ref="C13:C15"/>
    <mergeCell ref="D13:D15"/>
    <mergeCell ref="E13:E15"/>
    <mergeCell ref="F13:F15"/>
    <mergeCell ref="G10:G11"/>
    <mergeCell ref="J10:J11"/>
    <mergeCell ref="K10:K11"/>
    <mergeCell ref="G16:G18"/>
    <mergeCell ref="J16:J18"/>
    <mergeCell ref="K16:K18"/>
    <mergeCell ref="Q8:Q9"/>
    <mergeCell ref="R8:R9"/>
    <mergeCell ref="A10:A11"/>
    <mergeCell ref="B10:B11"/>
    <mergeCell ref="C10:C11"/>
    <mergeCell ref="D10:D11"/>
    <mergeCell ref="E10:E11"/>
    <mergeCell ref="F10:F11"/>
    <mergeCell ref="I8:I9"/>
    <mergeCell ref="J8:J9"/>
    <mergeCell ref="K8:K9"/>
    <mergeCell ref="L8:L9"/>
    <mergeCell ref="M8:M9"/>
    <mergeCell ref="N8:N9"/>
    <mergeCell ref="O10:O11"/>
    <mergeCell ref="P10:P11"/>
    <mergeCell ref="Q10:Q11"/>
    <mergeCell ref="R10:R11"/>
    <mergeCell ref="L10:L11"/>
    <mergeCell ref="M10:M11"/>
    <mergeCell ref="N10:N11"/>
    <mergeCell ref="Q4:Q5"/>
    <mergeCell ref="R4:R5"/>
    <mergeCell ref="A8:A9"/>
    <mergeCell ref="B8:B9"/>
    <mergeCell ref="C8:C9"/>
    <mergeCell ref="D8:D9"/>
    <mergeCell ref="E8:E9"/>
    <mergeCell ref="F8:F9"/>
    <mergeCell ref="G8:G9"/>
    <mergeCell ref="H8:H9"/>
    <mergeCell ref="G4:G5"/>
    <mergeCell ref="H4:I4"/>
    <mergeCell ref="J4:J5"/>
    <mergeCell ref="K4:L4"/>
    <mergeCell ref="M4:N4"/>
    <mergeCell ref="O4:P4"/>
    <mergeCell ref="A4:A5"/>
    <mergeCell ref="B4:B5"/>
    <mergeCell ref="C4:C5"/>
    <mergeCell ref="D4:D5"/>
    <mergeCell ref="E4:E5"/>
    <mergeCell ref="F4:F5"/>
    <mergeCell ref="O8:O9"/>
    <mergeCell ref="P8:P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6"/>
  <dimension ref="A2:R37"/>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5751</v>
      </c>
    </row>
    <row r="4" spans="1:18" s="13" customFormat="1" ht="47.2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801" t="s">
        <v>9</v>
      </c>
    </row>
    <row r="5" spans="1:18" s="13" customFormat="1">
      <c r="A5" s="561"/>
      <c r="B5" s="563"/>
      <c r="C5" s="563"/>
      <c r="D5" s="563"/>
      <c r="E5" s="561"/>
      <c r="F5" s="561"/>
      <c r="G5" s="561"/>
      <c r="H5" s="66" t="s">
        <v>10</v>
      </c>
      <c r="I5" s="66" t="s">
        <v>11</v>
      </c>
      <c r="J5" s="561"/>
      <c r="K5" s="67">
        <v>2016</v>
      </c>
      <c r="L5" s="67">
        <v>2017</v>
      </c>
      <c r="M5" s="67">
        <v>2016</v>
      </c>
      <c r="N5" s="67">
        <v>2017</v>
      </c>
      <c r="O5" s="67">
        <v>2016</v>
      </c>
      <c r="P5" s="67">
        <v>2017</v>
      </c>
      <c r="Q5" s="561"/>
      <c r="R5" s="802"/>
    </row>
    <row r="6" spans="1:18" s="13" customForma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106" t="s">
        <v>29</v>
      </c>
    </row>
    <row r="7" spans="1:18" s="15" customFormat="1" ht="45" customHeight="1">
      <c r="A7" s="543">
        <v>1</v>
      </c>
      <c r="B7" s="530" t="s">
        <v>1292</v>
      </c>
      <c r="C7" s="530">
        <v>4</v>
      </c>
      <c r="D7" s="530">
        <v>2</v>
      </c>
      <c r="E7" s="536" t="s">
        <v>4944</v>
      </c>
      <c r="F7" s="536" t="s">
        <v>4945</v>
      </c>
      <c r="G7" s="536" t="s">
        <v>4946</v>
      </c>
      <c r="H7" s="199" t="s">
        <v>4152</v>
      </c>
      <c r="I7" s="199">
        <v>100</v>
      </c>
      <c r="J7" s="536" t="s">
        <v>4947</v>
      </c>
      <c r="K7" s="536" t="s">
        <v>37</v>
      </c>
      <c r="L7" s="536"/>
      <c r="M7" s="718">
        <v>13360.35</v>
      </c>
      <c r="N7" s="718"/>
      <c r="O7" s="718">
        <v>13360.35</v>
      </c>
      <c r="P7" s="718"/>
      <c r="Q7" s="536" t="s">
        <v>1136</v>
      </c>
      <c r="R7" s="803" t="s">
        <v>4948</v>
      </c>
    </row>
    <row r="8" spans="1:18" s="15" customFormat="1" ht="66" customHeight="1">
      <c r="A8" s="543"/>
      <c r="B8" s="532"/>
      <c r="C8" s="532"/>
      <c r="D8" s="532"/>
      <c r="E8" s="538"/>
      <c r="F8" s="538"/>
      <c r="G8" s="538"/>
      <c r="H8" s="199" t="s">
        <v>4949</v>
      </c>
      <c r="I8" s="199">
        <v>120</v>
      </c>
      <c r="J8" s="538"/>
      <c r="K8" s="538"/>
      <c r="L8" s="538"/>
      <c r="M8" s="720"/>
      <c r="N8" s="720"/>
      <c r="O8" s="720"/>
      <c r="P8" s="720"/>
      <c r="Q8" s="538"/>
      <c r="R8" s="717"/>
    </row>
    <row r="9" spans="1:18" s="15" customFormat="1" ht="75" customHeight="1">
      <c r="A9" s="530">
        <v>2</v>
      </c>
      <c r="B9" s="530">
        <v>1</v>
      </c>
      <c r="C9" s="530">
        <v>4</v>
      </c>
      <c r="D9" s="530">
        <v>5</v>
      </c>
      <c r="E9" s="536" t="s">
        <v>4950</v>
      </c>
      <c r="F9" s="536" t="s">
        <v>4951</v>
      </c>
      <c r="G9" s="536" t="s">
        <v>4952</v>
      </c>
      <c r="H9" s="199" t="s">
        <v>907</v>
      </c>
      <c r="I9" s="199">
        <v>80</v>
      </c>
      <c r="J9" s="536" t="s">
        <v>4953</v>
      </c>
      <c r="K9" s="536" t="s">
        <v>31</v>
      </c>
      <c r="L9" s="536">
        <v>0</v>
      </c>
      <c r="M9" s="718">
        <v>43793.06</v>
      </c>
      <c r="N9" s="718">
        <v>0</v>
      </c>
      <c r="O9" s="718">
        <v>43793.06</v>
      </c>
      <c r="P9" s="718">
        <v>0</v>
      </c>
      <c r="Q9" s="536" t="s">
        <v>1136</v>
      </c>
      <c r="R9" s="536" t="s">
        <v>4954</v>
      </c>
    </row>
    <row r="10" spans="1:18" s="15" customFormat="1" ht="84" customHeight="1">
      <c r="A10" s="532"/>
      <c r="B10" s="532"/>
      <c r="C10" s="532"/>
      <c r="D10" s="532"/>
      <c r="E10" s="538"/>
      <c r="F10" s="538"/>
      <c r="G10" s="538"/>
      <c r="H10" s="199" t="s">
        <v>3235</v>
      </c>
      <c r="I10" s="199">
        <v>240</v>
      </c>
      <c r="J10" s="538"/>
      <c r="K10" s="538"/>
      <c r="L10" s="538"/>
      <c r="M10" s="720"/>
      <c r="N10" s="720"/>
      <c r="O10" s="720"/>
      <c r="P10" s="720"/>
      <c r="Q10" s="538"/>
      <c r="R10" s="538"/>
    </row>
    <row r="11" spans="1:18" s="15" customFormat="1" ht="78" customHeight="1">
      <c r="A11" s="530">
        <v>3</v>
      </c>
      <c r="B11" s="530">
        <v>1.5</v>
      </c>
      <c r="C11" s="530">
        <v>4</v>
      </c>
      <c r="D11" s="530">
        <v>2</v>
      </c>
      <c r="E11" s="536" t="s">
        <v>4955</v>
      </c>
      <c r="F11" s="536" t="s">
        <v>4956</v>
      </c>
      <c r="G11" s="536" t="s">
        <v>4957</v>
      </c>
      <c r="H11" s="199" t="s">
        <v>907</v>
      </c>
      <c r="I11" s="199">
        <v>80</v>
      </c>
      <c r="J11" s="536" t="s">
        <v>4958</v>
      </c>
      <c r="K11" s="536" t="s">
        <v>31</v>
      </c>
      <c r="L11" s="536"/>
      <c r="M11" s="718">
        <v>16398.2</v>
      </c>
      <c r="N11" s="718"/>
      <c r="O11" s="718">
        <v>16398.2</v>
      </c>
      <c r="P11" s="718"/>
      <c r="Q11" s="536" t="s">
        <v>1136</v>
      </c>
      <c r="R11" s="536" t="s">
        <v>991</v>
      </c>
    </row>
    <row r="12" spans="1:18" s="15" customFormat="1" ht="30">
      <c r="A12" s="531"/>
      <c r="B12" s="531"/>
      <c r="C12" s="531"/>
      <c r="D12" s="531"/>
      <c r="E12" s="537"/>
      <c r="F12" s="537"/>
      <c r="G12" s="537"/>
      <c r="H12" s="199" t="s">
        <v>4959</v>
      </c>
      <c r="I12" s="199">
        <v>88</v>
      </c>
      <c r="J12" s="537"/>
      <c r="K12" s="537"/>
      <c r="L12" s="537"/>
      <c r="M12" s="719"/>
      <c r="N12" s="719"/>
      <c r="O12" s="719"/>
      <c r="P12" s="719"/>
      <c r="Q12" s="537"/>
      <c r="R12" s="537"/>
    </row>
    <row r="13" spans="1:18" s="15" customFormat="1" ht="51.75" customHeight="1">
      <c r="A13" s="532"/>
      <c r="B13" s="532"/>
      <c r="C13" s="532"/>
      <c r="D13" s="532"/>
      <c r="E13" s="538"/>
      <c r="F13" s="538"/>
      <c r="G13" s="538"/>
      <c r="H13" s="199" t="s">
        <v>3270</v>
      </c>
      <c r="I13" s="199">
        <v>500</v>
      </c>
      <c r="J13" s="538"/>
      <c r="K13" s="538"/>
      <c r="L13" s="538"/>
      <c r="M13" s="720"/>
      <c r="N13" s="720"/>
      <c r="O13" s="720"/>
      <c r="P13" s="720"/>
      <c r="Q13" s="538"/>
      <c r="R13" s="538"/>
    </row>
    <row r="14" spans="1:18" s="15" customFormat="1" ht="65.25" customHeight="1">
      <c r="A14" s="530">
        <v>4</v>
      </c>
      <c r="B14" s="530">
        <v>1.5</v>
      </c>
      <c r="C14" s="530">
        <v>4</v>
      </c>
      <c r="D14" s="530">
        <v>2</v>
      </c>
      <c r="E14" s="536" t="s">
        <v>4960</v>
      </c>
      <c r="F14" s="536" t="s">
        <v>4961</v>
      </c>
      <c r="G14" s="536" t="s">
        <v>386</v>
      </c>
      <c r="H14" s="536" t="s">
        <v>4362</v>
      </c>
      <c r="I14" s="536">
        <v>80</v>
      </c>
      <c r="J14" s="536" t="s">
        <v>4962</v>
      </c>
      <c r="K14" s="536" t="s">
        <v>31</v>
      </c>
      <c r="L14" s="536"/>
      <c r="M14" s="718">
        <v>12762.05</v>
      </c>
      <c r="N14" s="718"/>
      <c r="O14" s="718">
        <v>12762.05</v>
      </c>
      <c r="P14" s="718"/>
      <c r="Q14" s="536" t="s">
        <v>1136</v>
      </c>
      <c r="R14" s="536" t="s">
        <v>991</v>
      </c>
    </row>
    <row r="15" spans="1:18" s="15" customFormat="1" ht="60" customHeight="1">
      <c r="A15" s="532"/>
      <c r="B15" s="532"/>
      <c r="C15" s="532"/>
      <c r="D15" s="532"/>
      <c r="E15" s="538"/>
      <c r="F15" s="538"/>
      <c r="G15" s="538"/>
      <c r="H15" s="538"/>
      <c r="I15" s="538"/>
      <c r="J15" s="538"/>
      <c r="K15" s="538"/>
      <c r="L15" s="538"/>
      <c r="M15" s="720"/>
      <c r="N15" s="720"/>
      <c r="O15" s="720"/>
      <c r="P15" s="720"/>
      <c r="Q15" s="538"/>
      <c r="R15" s="538"/>
    </row>
    <row r="16" spans="1:18" s="15" customFormat="1" ht="180">
      <c r="A16" s="198">
        <v>5</v>
      </c>
      <c r="B16" s="198" t="s">
        <v>40</v>
      </c>
      <c r="C16" s="198">
        <v>4</v>
      </c>
      <c r="D16" s="198">
        <v>2</v>
      </c>
      <c r="E16" s="199" t="s">
        <v>4963</v>
      </c>
      <c r="F16" s="199" t="s">
        <v>4964</v>
      </c>
      <c r="G16" s="198" t="s">
        <v>621</v>
      </c>
      <c r="H16" s="199" t="s">
        <v>3270</v>
      </c>
      <c r="I16" s="199">
        <v>300</v>
      </c>
      <c r="J16" s="199" t="s">
        <v>4965</v>
      </c>
      <c r="K16" s="199"/>
      <c r="L16" s="199" t="s">
        <v>30</v>
      </c>
      <c r="M16" s="125"/>
      <c r="N16" s="125">
        <v>38283.199999999997</v>
      </c>
      <c r="O16" s="125"/>
      <c r="P16" s="125">
        <v>38283.199999999997</v>
      </c>
      <c r="Q16" s="199" t="s">
        <v>1136</v>
      </c>
      <c r="R16" s="23" t="s">
        <v>991</v>
      </c>
    </row>
    <row r="17" spans="1:18" s="15" customFormat="1" ht="47.25" customHeight="1">
      <c r="A17" s="536">
        <v>6</v>
      </c>
      <c r="B17" s="530">
        <v>1</v>
      </c>
      <c r="C17" s="530">
        <v>4</v>
      </c>
      <c r="D17" s="530">
        <v>2</v>
      </c>
      <c r="E17" s="536" t="s">
        <v>4966</v>
      </c>
      <c r="F17" s="536" t="s">
        <v>4967</v>
      </c>
      <c r="G17" s="536" t="s">
        <v>4968</v>
      </c>
      <c r="H17" s="199" t="s">
        <v>4362</v>
      </c>
      <c r="I17" s="199">
        <v>25</v>
      </c>
      <c r="J17" s="536" t="s">
        <v>4969</v>
      </c>
      <c r="K17" s="536" t="s">
        <v>42</v>
      </c>
      <c r="L17" s="536"/>
      <c r="M17" s="718">
        <v>9638.4</v>
      </c>
      <c r="N17" s="718"/>
      <c r="O17" s="718">
        <v>9638.4</v>
      </c>
      <c r="P17" s="718"/>
      <c r="Q17" s="536" t="s">
        <v>1136</v>
      </c>
      <c r="R17" s="536" t="s">
        <v>991</v>
      </c>
    </row>
    <row r="18" spans="1:18" s="15" customFormat="1" ht="57" customHeight="1">
      <c r="A18" s="537"/>
      <c r="B18" s="531"/>
      <c r="C18" s="531"/>
      <c r="D18" s="531"/>
      <c r="E18" s="537"/>
      <c r="F18" s="537"/>
      <c r="G18" s="537"/>
      <c r="H18" s="199" t="s">
        <v>4970</v>
      </c>
      <c r="I18" s="199">
        <v>2</v>
      </c>
      <c r="J18" s="537"/>
      <c r="K18" s="537"/>
      <c r="L18" s="537"/>
      <c r="M18" s="719"/>
      <c r="N18" s="719"/>
      <c r="O18" s="719"/>
      <c r="P18" s="719"/>
      <c r="Q18" s="537"/>
      <c r="R18" s="537"/>
    </row>
    <row r="19" spans="1:18" s="15" customFormat="1" ht="79.5" customHeight="1">
      <c r="A19" s="538"/>
      <c r="B19" s="532"/>
      <c r="C19" s="532"/>
      <c r="D19" s="532"/>
      <c r="E19" s="538"/>
      <c r="F19" s="538"/>
      <c r="G19" s="538"/>
      <c r="H19" s="199" t="s">
        <v>4971</v>
      </c>
      <c r="I19" s="199" t="s">
        <v>4972</v>
      </c>
      <c r="J19" s="538"/>
      <c r="K19" s="538"/>
      <c r="L19" s="538"/>
      <c r="M19" s="720"/>
      <c r="N19" s="720"/>
      <c r="O19" s="720"/>
      <c r="P19" s="720"/>
      <c r="Q19" s="538"/>
      <c r="R19" s="538"/>
    </row>
    <row r="20" spans="1:18" s="15" customFormat="1" ht="323.25" customHeight="1">
      <c r="A20" s="199">
        <v>7</v>
      </c>
      <c r="B20" s="198">
        <v>1.2</v>
      </c>
      <c r="C20" s="198">
        <v>1.4</v>
      </c>
      <c r="D20" s="198">
        <v>2</v>
      </c>
      <c r="E20" s="199" t="s">
        <v>4973</v>
      </c>
      <c r="F20" s="199" t="s">
        <v>4974</v>
      </c>
      <c r="G20" s="199" t="s">
        <v>4975</v>
      </c>
      <c r="H20" s="199" t="s">
        <v>3242</v>
      </c>
      <c r="I20" s="199">
        <v>35</v>
      </c>
      <c r="J20" s="199" t="s">
        <v>4976</v>
      </c>
      <c r="K20" s="199" t="s">
        <v>42</v>
      </c>
      <c r="L20" s="199"/>
      <c r="M20" s="125">
        <v>19187.62</v>
      </c>
      <c r="N20" s="125"/>
      <c r="O20" s="125">
        <v>19187.62</v>
      </c>
      <c r="P20" s="125"/>
      <c r="Q20" s="199" t="s">
        <v>1136</v>
      </c>
      <c r="R20" s="23" t="s">
        <v>4977</v>
      </c>
    </row>
    <row r="21" spans="1:18" s="15" customFormat="1" ht="34.5" customHeight="1">
      <c r="A21" s="536">
        <v>8</v>
      </c>
      <c r="B21" s="536">
        <v>1</v>
      </c>
      <c r="C21" s="536">
        <v>4</v>
      </c>
      <c r="D21" s="536">
        <v>2</v>
      </c>
      <c r="E21" s="536" t="s">
        <v>4978</v>
      </c>
      <c r="F21" s="536" t="s">
        <v>4979</v>
      </c>
      <c r="G21" s="536" t="s">
        <v>4617</v>
      </c>
      <c r="H21" s="198" t="s">
        <v>44</v>
      </c>
      <c r="I21" s="198">
        <v>30</v>
      </c>
      <c r="J21" s="536" t="s">
        <v>4980</v>
      </c>
      <c r="K21" s="536"/>
      <c r="L21" s="536" t="s">
        <v>34</v>
      </c>
      <c r="M21" s="530"/>
      <c r="N21" s="533">
        <v>7818.5</v>
      </c>
      <c r="O21" s="530"/>
      <c r="P21" s="533">
        <v>7818.5</v>
      </c>
      <c r="Q21" s="536" t="s">
        <v>4981</v>
      </c>
      <c r="R21" s="536" t="s">
        <v>4982</v>
      </c>
    </row>
    <row r="22" spans="1:18" s="15" customFormat="1" ht="27" customHeight="1">
      <c r="A22" s="538"/>
      <c r="B22" s="538"/>
      <c r="C22" s="538"/>
      <c r="D22" s="538"/>
      <c r="E22" s="538"/>
      <c r="F22" s="538"/>
      <c r="G22" s="538"/>
      <c r="H22" s="199" t="s">
        <v>898</v>
      </c>
      <c r="I22" s="199">
        <v>2</v>
      </c>
      <c r="J22" s="538"/>
      <c r="K22" s="538"/>
      <c r="L22" s="538"/>
      <c r="M22" s="532"/>
      <c r="N22" s="535"/>
      <c r="O22" s="532"/>
      <c r="P22" s="532"/>
      <c r="Q22" s="538"/>
      <c r="R22" s="538"/>
    </row>
    <row r="23" spans="1:18" s="15" customFormat="1" ht="42" customHeight="1">
      <c r="A23" s="539">
        <v>9</v>
      </c>
      <c r="B23" s="539">
        <v>1</v>
      </c>
      <c r="C23" s="539">
        <v>4</v>
      </c>
      <c r="D23" s="539">
        <v>5</v>
      </c>
      <c r="E23" s="591" t="s">
        <v>4983</v>
      </c>
      <c r="F23" s="539" t="s">
        <v>4984</v>
      </c>
      <c r="G23" s="598" t="s">
        <v>637</v>
      </c>
      <c r="H23" s="199" t="s">
        <v>209</v>
      </c>
      <c r="I23" s="199">
        <v>1</v>
      </c>
      <c r="J23" s="539" t="s">
        <v>4980</v>
      </c>
      <c r="K23" s="536"/>
      <c r="L23" s="539" t="s">
        <v>34</v>
      </c>
      <c r="M23" s="539"/>
      <c r="N23" s="544">
        <v>6353.05</v>
      </c>
      <c r="O23" s="539"/>
      <c r="P23" s="544">
        <v>6353.05</v>
      </c>
      <c r="Q23" s="539" t="s">
        <v>4981</v>
      </c>
      <c r="R23" s="539" t="s">
        <v>4982</v>
      </c>
    </row>
    <row r="24" spans="1:18" s="15" customFormat="1" ht="36.75" customHeight="1">
      <c r="A24" s="539"/>
      <c r="B24" s="539"/>
      <c r="C24" s="539"/>
      <c r="D24" s="539"/>
      <c r="E24" s="592"/>
      <c r="F24" s="539"/>
      <c r="G24" s="599"/>
      <c r="H24" s="199" t="s">
        <v>44</v>
      </c>
      <c r="I24" s="199">
        <v>30</v>
      </c>
      <c r="J24" s="539"/>
      <c r="K24" s="538"/>
      <c r="L24" s="539"/>
      <c r="M24" s="539"/>
      <c r="N24" s="544"/>
      <c r="O24" s="539"/>
      <c r="P24" s="544"/>
      <c r="Q24" s="539"/>
      <c r="R24" s="539"/>
    </row>
    <row r="25" spans="1:18">
      <c r="M25" s="52"/>
      <c r="N25" s="52"/>
      <c r="O25" s="52"/>
      <c r="P25" s="52"/>
      <c r="R25" s="107"/>
    </row>
    <row r="26" spans="1:18" hidden="1">
      <c r="M26" s="52"/>
      <c r="N26" s="52"/>
      <c r="O26" s="52"/>
      <c r="P26" s="52"/>
      <c r="R26" s="107"/>
    </row>
    <row r="27" spans="1:18" hidden="1">
      <c r="K27" s="762" t="s">
        <v>45</v>
      </c>
      <c r="L27" s="762"/>
      <c r="M27" s="762"/>
      <c r="N27" s="762"/>
      <c r="O27" s="762" t="s">
        <v>46</v>
      </c>
      <c r="P27" s="762"/>
      <c r="Q27" s="762"/>
      <c r="R27" s="762"/>
    </row>
    <row r="28" spans="1:18" hidden="1">
      <c r="K28" s="762" t="s">
        <v>4543</v>
      </c>
      <c r="L28" s="762"/>
      <c r="M28" s="762" t="s">
        <v>4544</v>
      </c>
      <c r="N28" s="762"/>
      <c r="O28" s="762" t="s">
        <v>4543</v>
      </c>
      <c r="P28" s="762"/>
      <c r="Q28" s="762" t="s">
        <v>4544</v>
      </c>
      <c r="R28" s="762"/>
    </row>
    <row r="29" spans="1:18" hidden="1">
      <c r="K29" s="17" t="s">
        <v>47</v>
      </c>
      <c r="L29" s="17" t="s">
        <v>48</v>
      </c>
      <c r="M29" s="17" t="s">
        <v>49</v>
      </c>
      <c r="N29" s="17" t="s">
        <v>48</v>
      </c>
      <c r="O29" s="17" t="s">
        <v>49</v>
      </c>
      <c r="P29" s="17" t="s">
        <v>48</v>
      </c>
      <c r="Q29" s="17" t="s">
        <v>47</v>
      </c>
      <c r="R29" s="17" t="s">
        <v>48</v>
      </c>
    </row>
    <row r="30" spans="1:18" hidden="1">
      <c r="J30" s="18" t="s">
        <v>50</v>
      </c>
      <c r="K30" s="79">
        <v>7</v>
      </c>
      <c r="L30" s="7">
        <v>153422.88</v>
      </c>
      <c r="M30" s="79">
        <v>2</v>
      </c>
      <c r="N30" s="7">
        <v>14171.55</v>
      </c>
      <c r="O30" s="79" t="s">
        <v>51</v>
      </c>
      <c r="P30" s="86" t="s">
        <v>51</v>
      </c>
      <c r="Q30" s="79" t="s">
        <v>51</v>
      </c>
      <c r="R30" s="86" t="s">
        <v>51</v>
      </c>
    </row>
    <row r="31" spans="1:18" hidden="1">
      <c r="J31" s="18" t="s">
        <v>52</v>
      </c>
      <c r="K31" s="18">
        <v>7</v>
      </c>
      <c r="L31" s="18">
        <v>153422.88</v>
      </c>
      <c r="M31" s="79">
        <v>2</v>
      </c>
      <c r="N31" s="79">
        <v>14171.55</v>
      </c>
      <c r="O31" s="79"/>
      <c r="P31" s="79"/>
      <c r="Q31" s="18"/>
      <c r="R31" s="90"/>
    </row>
    <row r="32" spans="1:18" hidden="1">
      <c r="M32" s="52"/>
      <c r="N32" s="52"/>
      <c r="O32" s="52"/>
      <c r="P32" s="52"/>
      <c r="R32" s="107"/>
    </row>
    <row r="33" spans="13:18" hidden="1">
      <c r="M33" s="52"/>
      <c r="N33" s="52"/>
      <c r="O33" s="52"/>
      <c r="P33" s="52"/>
      <c r="R33" s="107"/>
    </row>
    <row r="34" spans="13:18" hidden="1">
      <c r="M34" s="52"/>
      <c r="N34" s="52"/>
      <c r="O34" s="52"/>
      <c r="P34" s="52"/>
      <c r="R34" s="107"/>
    </row>
    <row r="35" spans="13:18">
      <c r="M35" s="527" t="s">
        <v>45</v>
      </c>
      <c r="N35" s="528"/>
      <c r="O35" s="528" t="s">
        <v>46</v>
      </c>
      <c r="P35" s="529"/>
      <c r="R35" s="107"/>
    </row>
    <row r="36" spans="13:18">
      <c r="M36" s="138" t="s">
        <v>5524</v>
      </c>
      <c r="N36" s="138" t="s">
        <v>5523</v>
      </c>
      <c r="O36" s="138" t="s">
        <v>5524</v>
      </c>
      <c r="P36" s="138" t="s">
        <v>5523</v>
      </c>
      <c r="R36" s="107"/>
    </row>
    <row r="37" spans="13:18">
      <c r="M37" s="235">
        <v>9</v>
      </c>
      <c r="N37" s="141">
        <v>167594.43</v>
      </c>
      <c r="O37" s="140" t="s">
        <v>51</v>
      </c>
      <c r="P37" s="234" t="s">
        <v>51</v>
      </c>
    </row>
  </sheetData>
  <mergeCells count="136">
    <mergeCell ref="M35:N35"/>
    <mergeCell ref="O35:P35"/>
    <mergeCell ref="Q21:Q22"/>
    <mergeCell ref="K28:L28"/>
    <mergeCell ref="M28:N28"/>
    <mergeCell ref="O28:P28"/>
    <mergeCell ref="Q28:R28"/>
    <mergeCell ref="O23:O24"/>
    <mergeCell ref="P23:P24"/>
    <mergeCell ref="Q23:Q24"/>
    <mergeCell ref="R23:R24"/>
    <mergeCell ref="K27:N27"/>
    <mergeCell ref="O27:R27"/>
    <mergeCell ref="L17:L19"/>
    <mergeCell ref="M17:M19"/>
    <mergeCell ref="N17:N19"/>
    <mergeCell ref="R21:R22"/>
    <mergeCell ref="A23:A24"/>
    <mergeCell ref="B23:B24"/>
    <mergeCell ref="C23:C24"/>
    <mergeCell ref="D23:D24"/>
    <mergeCell ref="E23:E24"/>
    <mergeCell ref="F23:F24"/>
    <mergeCell ref="G21:G22"/>
    <mergeCell ref="J21:J22"/>
    <mergeCell ref="K21:K22"/>
    <mergeCell ref="L21:L22"/>
    <mergeCell ref="M21:M22"/>
    <mergeCell ref="N21:N22"/>
    <mergeCell ref="G23:G24"/>
    <mergeCell ref="J23:J24"/>
    <mergeCell ref="K23:K24"/>
    <mergeCell ref="L23:L24"/>
    <mergeCell ref="M23:M24"/>
    <mergeCell ref="N23:N24"/>
    <mergeCell ref="O21:O22"/>
    <mergeCell ref="P21:P22"/>
    <mergeCell ref="A21:A22"/>
    <mergeCell ref="B21:B22"/>
    <mergeCell ref="C21:C22"/>
    <mergeCell ref="D21:D22"/>
    <mergeCell ref="E21:E22"/>
    <mergeCell ref="F21:F22"/>
    <mergeCell ref="G17:G19"/>
    <mergeCell ref="J17:J19"/>
    <mergeCell ref="K17:K19"/>
    <mergeCell ref="M11:M13"/>
    <mergeCell ref="N11:N13"/>
    <mergeCell ref="O11:O13"/>
    <mergeCell ref="P11:P13"/>
    <mergeCell ref="O14:O15"/>
    <mergeCell ref="P14:P15"/>
    <mergeCell ref="Q14:Q15"/>
    <mergeCell ref="R14:R15"/>
    <mergeCell ref="A17:A19"/>
    <mergeCell ref="B17:B19"/>
    <mergeCell ref="C17:C19"/>
    <mergeCell ref="D17:D19"/>
    <mergeCell ref="E17:E19"/>
    <mergeCell ref="F17:F19"/>
    <mergeCell ref="I14:I15"/>
    <mergeCell ref="J14:J15"/>
    <mergeCell ref="K14:K15"/>
    <mergeCell ref="L14:L15"/>
    <mergeCell ref="M14:M15"/>
    <mergeCell ref="N14:N15"/>
    <mergeCell ref="O17:O19"/>
    <mergeCell ref="P17:P19"/>
    <mergeCell ref="Q17:Q19"/>
    <mergeCell ref="R17:R19"/>
    <mergeCell ref="A14:A15"/>
    <mergeCell ref="B14:B15"/>
    <mergeCell ref="C14:C15"/>
    <mergeCell ref="D14:D15"/>
    <mergeCell ref="E14:E15"/>
    <mergeCell ref="F14:F15"/>
    <mergeCell ref="G14:G15"/>
    <mergeCell ref="H14:H15"/>
    <mergeCell ref="K11:K13"/>
    <mergeCell ref="L7:L8"/>
    <mergeCell ref="M7:M8"/>
    <mergeCell ref="N7:N8"/>
    <mergeCell ref="O7:O8"/>
    <mergeCell ref="P7:P8"/>
    <mergeCell ref="Q9:Q10"/>
    <mergeCell ref="R9:R10"/>
    <mergeCell ref="A11:A13"/>
    <mergeCell ref="B11:B13"/>
    <mergeCell ref="C11:C13"/>
    <mergeCell ref="D11:D13"/>
    <mergeCell ref="E11:E13"/>
    <mergeCell ref="F11:F13"/>
    <mergeCell ref="G11:G13"/>
    <mergeCell ref="J11:J13"/>
    <mergeCell ref="K9:K10"/>
    <mergeCell ref="L9:L10"/>
    <mergeCell ref="M9:M10"/>
    <mergeCell ref="N9:N10"/>
    <mergeCell ref="O9:O10"/>
    <mergeCell ref="P9:P10"/>
    <mergeCell ref="Q11:Q13"/>
    <mergeCell ref="R11:R13"/>
    <mergeCell ref="L11:L13"/>
    <mergeCell ref="A9:A10"/>
    <mergeCell ref="B9:B10"/>
    <mergeCell ref="C9:C10"/>
    <mergeCell ref="D9:D10"/>
    <mergeCell ref="E9:E10"/>
    <mergeCell ref="F9:F10"/>
    <mergeCell ref="G9:G10"/>
    <mergeCell ref="J9:J10"/>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7"/>
  <dimension ref="A2:R36"/>
  <sheetViews>
    <sheetView topLeftCell="A33" zoomScale="70" zoomScaleNormal="7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5752</v>
      </c>
    </row>
    <row r="4" spans="1:18" s="13" customFormat="1" ht="48"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332" customFormat="1" ht="54.75" customHeight="1">
      <c r="A7" s="608" t="s">
        <v>70</v>
      </c>
      <c r="B7" s="613">
        <v>1</v>
      </c>
      <c r="C7" s="582" t="s">
        <v>712</v>
      </c>
      <c r="D7" s="606">
        <v>2</v>
      </c>
      <c r="E7" s="582" t="s">
        <v>4985</v>
      </c>
      <c r="F7" s="582" t="s">
        <v>4986</v>
      </c>
      <c r="G7" s="804" t="s">
        <v>4987</v>
      </c>
      <c r="H7" s="362" t="s">
        <v>4988</v>
      </c>
      <c r="I7" s="309">
        <v>100</v>
      </c>
      <c r="J7" s="582" t="s">
        <v>4989</v>
      </c>
      <c r="K7" s="582" t="s">
        <v>31</v>
      </c>
      <c r="L7" s="582"/>
      <c r="M7" s="718">
        <v>23877</v>
      </c>
      <c r="N7" s="718"/>
      <c r="O7" s="718">
        <v>23877</v>
      </c>
      <c r="P7" s="718"/>
      <c r="Q7" s="613" t="s">
        <v>4990</v>
      </c>
      <c r="R7" s="536" t="s">
        <v>4991</v>
      </c>
    </row>
    <row r="8" spans="1:18" s="332" customFormat="1" ht="54.75" customHeight="1">
      <c r="A8" s="609"/>
      <c r="B8" s="615"/>
      <c r="C8" s="584"/>
      <c r="D8" s="607"/>
      <c r="E8" s="584"/>
      <c r="F8" s="584"/>
      <c r="G8" s="805"/>
      <c r="H8" s="362" t="s">
        <v>3270</v>
      </c>
      <c r="I8" s="309">
        <v>300</v>
      </c>
      <c r="J8" s="584"/>
      <c r="K8" s="584"/>
      <c r="L8" s="584"/>
      <c r="M8" s="720"/>
      <c r="N8" s="720"/>
      <c r="O8" s="720"/>
      <c r="P8" s="720"/>
      <c r="Q8" s="615"/>
      <c r="R8" s="538"/>
    </row>
    <row r="9" spans="1:18" s="332" customFormat="1" ht="45" customHeight="1">
      <c r="A9" s="608" t="s">
        <v>156</v>
      </c>
      <c r="B9" s="613">
        <v>1</v>
      </c>
      <c r="C9" s="582" t="s">
        <v>712</v>
      </c>
      <c r="D9" s="613">
        <v>2</v>
      </c>
      <c r="E9" s="582" t="s">
        <v>4992</v>
      </c>
      <c r="F9" s="582" t="s">
        <v>4993</v>
      </c>
      <c r="G9" s="582" t="s">
        <v>4987</v>
      </c>
      <c r="H9" s="362" t="s">
        <v>4994</v>
      </c>
      <c r="I9" s="309">
        <v>100</v>
      </c>
      <c r="J9" s="582" t="s">
        <v>4989</v>
      </c>
      <c r="K9" s="582" t="s">
        <v>31</v>
      </c>
      <c r="L9" s="582"/>
      <c r="M9" s="718">
        <v>24077</v>
      </c>
      <c r="N9" s="718"/>
      <c r="O9" s="718">
        <v>24077</v>
      </c>
      <c r="P9" s="718"/>
      <c r="Q9" s="613" t="s">
        <v>4990</v>
      </c>
      <c r="R9" s="536" t="s">
        <v>4995</v>
      </c>
    </row>
    <row r="10" spans="1:18" s="332" customFormat="1" ht="44.25" customHeight="1">
      <c r="A10" s="609"/>
      <c r="B10" s="615"/>
      <c r="C10" s="584"/>
      <c r="D10" s="615"/>
      <c r="E10" s="584"/>
      <c r="F10" s="584"/>
      <c r="G10" s="584"/>
      <c r="H10" s="362" t="s">
        <v>3270</v>
      </c>
      <c r="I10" s="309">
        <v>300</v>
      </c>
      <c r="J10" s="584"/>
      <c r="K10" s="584"/>
      <c r="L10" s="584"/>
      <c r="M10" s="720"/>
      <c r="N10" s="720"/>
      <c r="O10" s="720"/>
      <c r="P10" s="720"/>
      <c r="Q10" s="615"/>
      <c r="R10" s="538"/>
    </row>
    <row r="11" spans="1:18" s="332" customFormat="1" ht="48" customHeight="1">
      <c r="A11" s="608" t="s">
        <v>953</v>
      </c>
      <c r="B11" s="613">
        <v>1</v>
      </c>
      <c r="C11" s="582" t="s">
        <v>712</v>
      </c>
      <c r="D11" s="606">
        <v>2</v>
      </c>
      <c r="E11" s="582" t="s">
        <v>4996</v>
      </c>
      <c r="F11" s="582" t="s">
        <v>4997</v>
      </c>
      <c r="G11" s="582" t="s">
        <v>4987</v>
      </c>
      <c r="H11" s="362" t="s">
        <v>4998</v>
      </c>
      <c r="I11" s="309">
        <v>80</v>
      </c>
      <c r="J11" s="582" t="s">
        <v>4989</v>
      </c>
      <c r="K11" s="582" t="s">
        <v>31</v>
      </c>
      <c r="L11" s="582"/>
      <c r="M11" s="718">
        <v>22062.400000000001</v>
      </c>
      <c r="N11" s="718"/>
      <c r="O11" s="718">
        <v>22062.400000000001</v>
      </c>
      <c r="P11" s="718"/>
      <c r="Q11" s="613" t="s">
        <v>4990</v>
      </c>
      <c r="R11" s="536" t="s">
        <v>4991</v>
      </c>
    </row>
    <row r="12" spans="1:18" s="332" customFormat="1" ht="45.75" customHeight="1">
      <c r="A12" s="609"/>
      <c r="B12" s="615"/>
      <c r="C12" s="584"/>
      <c r="D12" s="607"/>
      <c r="E12" s="584"/>
      <c r="F12" s="584"/>
      <c r="G12" s="584"/>
      <c r="H12" s="362" t="s">
        <v>3270</v>
      </c>
      <c r="I12" s="309">
        <v>300</v>
      </c>
      <c r="J12" s="584"/>
      <c r="K12" s="584"/>
      <c r="L12" s="584"/>
      <c r="M12" s="720"/>
      <c r="N12" s="720"/>
      <c r="O12" s="720"/>
      <c r="P12" s="720"/>
      <c r="Q12" s="615"/>
      <c r="R12" s="538"/>
    </row>
    <row r="13" spans="1:18" s="332" customFormat="1" ht="165">
      <c r="A13" s="349" t="s">
        <v>115</v>
      </c>
      <c r="B13" s="358">
        <v>1</v>
      </c>
      <c r="C13" s="166">
        <v>1</v>
      </c>
      <c r="D13" s="358">
        <v>5</v>
      </c>
      <c r="E13" s="343" t="s">
        <v>4999</v>
      </c>
      <c r="F13" s="343" t="s">
        <v>5000</v>
      </c>
      <c r="G13" s="362" t="s">
        <v>33</v>
      </c>
      <c r="H13" s="343" t="s">
        <v>4362</v>
      </c>
      <c r="I13" s="358">
        <v>80</v>
      </c>
      <c r="J13" s="343" t="s">
        <v>5001</v>
      </c>
      <c r="K13" s="343" t="s">
        <v>31</v>
      </c>
      <c r="L13" s="343"/>
      <c r="M13" s="364">
        <v>20792.400000000001</v>
      </c>
      <c r="N13" s="364"/>
      <c r="O13" s="364">
        <v>20792.400000000001</v>
      </c>
      <c r="P13" s="364"/>
      <c r="Q13" s="358" t="s">
        <v>4990</v>
      </c>
      <c r="R13" s="343" t="s">
        <v>4995</v>
      </c>
    </row>
    <row r="14" spans="1:18" s="332" customFormat="1" ht="63.75" customHeight="1">
      <c r="A14" s="536">
        <v>5</v>
      </c>
      <c r="B14" s="530">
        <v>1</v>
      </c>
      <c r="C14" s="530">
        <v>1.4</v>
      </c>
      <c r="D14" s="530">
        <v>5</v>
      </c>
      <c r="E14" s="536" t="s">
        <v>5002</v>
      </c>
      <c r="F14" s="536" t="s">
        <v>5003</v>
      </c>
      <c r="G14" s="536" t="s">
        <v>5004</v>
      </c>
      <c r="H14" s="343" t="s">
        <v>5537</v>
      </c>
      <c r="I14" s="358">
        <v>21</v>
      </c>
      <c r="J14" s="536" t="s">
        <v>5005</v>
      </c>
      <c r="K14" s="536" t="s">
        <v>34</v>
      </c>
      <c r="L14" s="536"/>
      <c r="M14" s="540">
        <v>149337.75</v>
      </c>
      <c r="N14" s="540"/>
      <c r="O14" s="540">
        <v>149337.75</v>
      </c>
      <c r="P14" s="540"/>
      <c r="Q14" s="536" t="s">
        <v>4990</v>
      </c>
      <c r="R14" s="536" t="s">
        <v>4991</v>
      </c>
    </row>
    <row r="15" spans="1:18" s="332" customFormat="1" ht="30">
      <c r="A15" s="537"/>
      <c r="B15" s="531"/>
      <c r="C15" s="531"/>
      <c r="D15" s="531"/>
      <c r="E15" s="537"/>
      <c r="F15" s="537"/>
      <c r="G15" s="537"/>
      <c r="H15" s="343" t="s">
        <v>5006</v>
      </c>
      <c r="I15" s="358">
        <v>315</v>
      </c>
      <c r="J15" s="537"/>
      <c r="K15" s="537"/>
      <c r="L15" s="537"/>
      <c r="M15" s="541"/>
      <c r="N15" s="541"/>
      <c r="O15" s="541"/>
      <c r="P15" s="541"/>
      <c r="Q15" s="537"/>
      <c r="R15" s="537"/>
    </row>
    <row r="16" spans="1:18" s="332" customFormat="1">
      <c r="A16" s="537"/>
      <c r="B16" s="531"/>
      <c r="C16" s="531"/>
      <c r="D16" s="531"/>
      <c r="E16" s="537"/>
      <c r="F16" s="537"/>
      <c r="G16" s="537"/>
      <c r="H16" s="343" t="s">
        <v>903</v>
      </c>
      <c r="I16" s="358">
        <v>1</v>
      </c>
      <c r="J16" s="537"/>
      <c r="K16" s="537"/>
      <c r="L16" s="537"/>
      <c r="M16" s="541"/>
      <c r="N16" s="541"/>
      <c r="O16" s="541"/>
      <c r="P16" s="541"/>
      <c r="Q16" s="537"/>
      <c r="R16" s="537"/>
    </row>
    <row r="17" spans="1:18" s="332" customFormat="1" ht="30">
      <c r="A17" s="537"/>
      <c r="B17" s="531"/>
      <c r="C17" s="531"/>
      <c r="D17" s="531"/>
      <c r="E17" s="537"/>
      <c r="F17" s="537"/>
      <c r="G17" s="537"/>
      <c r="H17" s="343" t="s">
        <v>907</v>
      </c>
      <c r="I17" s="358">
        <v>80</v>
      </c>
      <c r="J17" s="537"/>
      <c r="K17" s="537"/>
      <c r="L17" s="537"/>
      <c r="M17" s="541"/>
      <c r="N17" s="541"/>
      <c r="O17" s="541"/>
      <c r="P17" s="541"/>
      <c r="Q17" s="537"/>
      <c r="R17" s="537"/>
    </row>
    <row r="18" spans="1:18" s="332" customFormat="1" ht="30.75" customHeight="1">
      <c r="A18" s="537"/>
      <c r="B18" s="531"/>
      <c r="C18" s="531"/>
      <c r="D18" s="531"/>
      <c r="E18" s="537"/>
      <c r="F18" s="537"/>
      <c r="G18" s="537"/>
      <c r="H18" s="343" t="s">
        <v>209</v>
      </c>
      <c r="I18" s="358">
        <v>2</v>
      </c>
      <c r="J18" s="537"/>
      <c r="K18" s="537"/>
      <c r="L18" s="537"/>
      <c r="M18" s="541"/>
      <c r="N18" s="541"/>
      <c r="O18" s="541"/>
      <c r="P18" s="541"/>
      <c r="Q18" s="537"/>
      <c r="R18" s="537"/>
    </row>
    <row r="19" spans="1:18" s="332" customFormat="1" ht="33" customHeight="1">
      <c r="A19" s="538"/>
      <c r="B19" s="532"/>
      <c r="C19" s="532"/>
      <c r="D19" s="532"/>
      <c r="E19" s="538"/>
      <c r="F19" s="538"/>
      <c r="G19" s="538"/>
      <c r="H19" s="343" t="s">
        <v>5007</v>
      </c>
      <c r="I19" s="358">
        <v>100</v>
      </c>
      <c r="J19" s="538"/>
      <c r="K19" s="538"/>
      <c r="L19" s="538"/>
      <c r="M19" s="542"/>
      <c r="N19" s="542"/>
      <c r="O19" s="542"/>
      <c r="P19" s="542"/>
      <c r="Q19" s="538"/>
      <c r="R19" s="538"/>
    </row>
    <row r="20" spans="1:18" s="332" customFormat="1" ht="80.25" customHeight="1">
      <c r="A20" s="343">
        <v>6</v>
      </c>
      <c r="B20" s="342">
        <v>1</v>
      </c>
      <c r="C20" s="342">
        <v>1.4</v>
      </c>
      <c r="D20" s="343">
        <v>2</v>
      </c>
      <c r="E20" s="343" t="s">
        <v>5008</v>
      </c>
      <c r="F20" s="343" t="s">
        <v>5009</v>
      </c>
      <c r="G20" s="343" t="s">
        <v>43</v>
      </c>
      <c r="H20" s="343" t="s">
        <v>5010</v>
      </c>
      <c r="I20" s="358">
        <v>35</v>
      </c>
      <c r="J20" s="343" t="s">
        <v>5005</v>
      </c>
      <c r="K20" s="343" t="s">
        <v>34</v>
      </c>
      <c r="L20" s="343"/>
      <c r="M20" s="345">
        <v>98376</v>
      </c>
      <c r="N20" s="345"/>
      <c r="O20" s="345">
        <v>98376</v>
      </c>
      <c r="P20" s="345"/>
      <c r="Q20" s="343" t="s">
        <v>4990</v>
      </c>
      <c r="R20" s="343" t="s">
        <v>4995</v>
      </c>
    </row>
    <row r="21" spans="1:18" s="332" customFormat="1" ht="274.5" customHeight="1">
      <c r="A21" s="343">
        <v>7</v>
      </c>
      <c r="B21" s="343">
        <v>1</v>
      </c>
      <c r="C21" s="343">
        <v>4</v>
      </c>
      <c r="D21" s="343">
        <v>2</v>
      </c>
      <c r="E21" s="363" t="s">
        <v>5533</v>
      </c>
      <c r="F21" s="363" t="s">
        <v>5534</v>
      </c>
      <c r="G21" s="343" t="s">
        <v>1538</v>
      </c>
      <c r="H21" s="343" t="s">
        <v>3070</v>
      </c>
      <c r="I21" s="363" t="s">
        <v>5011</v>
      </c>
      <c r="J21" s="363" t="s">
        <v>5538</v>
      </c>
      <c r="K21" s="343"/>
      <c r="L21" s="343" t="s">
        <v>675</v>
      </c>
      <c r="M21" s="343"/>
      <c r="N21" s="343">
        <v>9461.4</v>
      </c>
      <c r="O21" s="343"/>
      <c r="P21" s="343">
        <v>9641.4</v>
      </c>
      <c r="Q21" s="363" t="s">
        <v>4990</v>
      </c>
      <c r="R21" s="343" t="s">
        <v>5012</v>
      </c>
    </row>
    <row r="22" spans="1:18" s="332" customFormat="1" ht="348" customHeight="1">
      <c r="A22" s="343">
        <v>8</v>
      </c>
      <c r="B22" s="343">
        <v>1</v>
      </c>
      <c r="C22" s="343">
        <v>4</v>
      </c>
      <c r="D22" s="343">
        <v>2</v>
      </c>
      <c r="E22" s="310" t="s">
        <v>5013</v>
      </c>
      <c r="F22" s="363" t="s">
        <v>5539</v>
      </c>
      <c r="G22" s="343" t="s">
        <v>1538</v>
      </c>
      <c r="H22" s="343" t="s">
        <v>3070</v>
      </c>
      <c r="I22" s="343" t="s">
        <v>5011</v>
      </c>
      <c r="J22" s="363" t="s">
        <v>5535</v>
      </c>
      <c r="K22" s="343"/>
      <c r="L22" s="343" t="s">
        <v>5014</v>
      </c>
      <c r="M22" s="343"/>
      <c r="N22" s="343">
        <v>9461.4</v>
      </c>
      <c r="O22" s="343"/>
      <c r="P22" s="343">
        <v>9461.4</v>
      </c>
      <c r="Q22" s="343" t="s">
        <v>4990</v>
      </c>
      <c r="R22" s="343" t="s">
        <v>5015</v>
      </c>
    </row>
    <row r="23" spans="1:18" s="332" customFormat="1" ht="330.75" customHeight="1">
      <c r="A23" s="343">
        <v>9</v>
      </c>
      <c r="B23" s="343">
        <v>1</v>
      </c>
      <c r="C23" s="343">
        <v>4</v>
      </c>
      <c r="D23" s="343">
        <v>2</v>
      </c>
      <c r="E23" s="363" t="s">
        <v>5016</v>
      </c>
      <c r="F23" s="363" t="s">
        <v>5540</v>
      </c>
      <c r="G23" s="343" t="s">
        <v>637</v>
      </c>
      <c r="H23" s="343" t="s">
        <v>4165</v>
      </c>
      <c r="I23" s="343" t="s">
        <v>5017</v>
      </c>
      <c r="J23" s="363" t="s">
        <v>5536</v>
      </c>
      <c r="K23" s="343"/>
      <c r="L23" s="343" t="s">
        <v>5018</v>
      </c>
      <c r="M23" s="343"/>
      <c r="N23" s="345">
        <v>55626</v>
      </c>
      <c r="O23" s="343"/>
      <c r="P23" s="345">
        <v>55626</v>
      </c>
      <c r="Q23" s="343" t="s">
        <v>4990</v>
      </c>
      <c r="R23" s="343" t="s">
        <v>5015</v>
      </c>
    </row>
    <row r="24" spans="1:18" s="332" customFormat="1" ht="318" customHeight="1">
      <c r="A24" s="343">
        <v>10</v>
      </c>
      <c r="B24" s="343">
        <v>1</v>
      </c>
      <c r="C24" s="343">
        <v>4</v>
      </c>
      <c r="D24" s="343">
        <v>5</v>
      </c>
      <c r="E24" s="363" t="s">
        <v>5019</v>
      </c>
      <c r="F24" s="363" t="s">
        <v>5541</v>
      </c>
      <c r="G24" s="343" t="s">
        <v>637</v>
      </c>
      <c r="H24" s="343" t="s">
        <v>4165</v>
      </c>
      <c r="I24" s="343" t="s">
        <v>5020</v>
      </c>
      <c r="J24" s="311" t="s">
        <v>5021</v>
      </c>
      <c r="K24" s="357"/>
      <c r="L24" s="343" t="s">
        <v>675</v>
      </c>
      <c r="M24" s="357"/>
      <c r="N24" s="345">
        <v>57236</v>
      </c>
      <c r="O24" s="357"/>
      <c r="P24" s="345">
        <v>57236</v>
      </c>
      <c r="Q24" s="343" t="s">
        <v>4990</v>
      </c>
      <c r="R24" s="343" t="s">
        <v>5022</v>
      </c>
    </row>
    <row r="25" spans="1:18">
      <c r="M25" s="52"/>
      <c r="N25" s="52"/>
      <c r="O25" s="52"/>
      <c r="P25" s="52"/>
      <c r="R25" s="52"/>
    </row>
    <row r="26" spans="1:18" hidden="1">
      <c r="K26" s="762" t="s">
        <v>45</v>
      </c>
      <c r="L26" s="762"/>
      <c r="M26" s="762"/>
      <c r="N26" s="762"/>
      <c r="O26" s="762" t="s">
        <v>46</v>
      </c>
      <c r="P26" s="762"/>
      <c r="Q26" s="762"/>
      <c r="R26" s="762"/>
    </row>
    <row r="27" spans="1:18" hidden="1">
      <c r="K27" s="762" t="s">
        <v>4543</v>
      </c>
      <c r="L27" s="762"/>
      <c r="M27" s="762" t="s">
        <v>4544</v>
      </c>
      <c r="N27" s="762"/>
      <c r="O27" s="762" t="s">
        <v>4543</v>
      </c>
      <c r="P27" s="762"/>
      <c r="Q27" s="762" t="s">
        <v>4544</v>
      </c>
      <c r="R27" s="762"/>
    </row>
    <row r="28" spans="1:18" hidden="1">
      <c r="K28" s="17" t="s">
        <v>47</v>
      </c>
      <c r="L28" s="17" t="s">
        <v>48</v>
      </c>
      <c r="M28" s="17" t="s">
        <v>49</v>
      </c>
      <c r="N28" s="17" t="s">
        <v>48</v>
      </c>
      <c r="O28" s="17" t="s">
        <v>49</v>
      </c>
      <c r="P28" s="17" t="s">
        <v>48</v>
      </c>
      <c r="Q28" s="17" t="s">
        <v>47</v>
      </c>
      <c r="R28" s="17" t="s">
        <v>48</v>
      </c>
    </row>
    <row r="29" spans="1:18" hidden="1">
      <c r="J29" s="18" t="s">
        <v>50</v>
      </c>
      <c r="K29" s="79">
        <v>6</v>
      </c>
      <c r="L29" s="7">
        <v>338522.55</v>
      </c>
      <c r="M29" s="79">
        <v>4</v>
      </c>
      <c r="N29" s="7">
        <v>131964.79999999999</v>
      </c>
      <c r="O29" s="79" t="s">
        <v>51</v>
      </c>
      <c r="P29" s="86" t="s">
        <v>51</v>
      </c>
      <c r="Q29" s="79" t="s">
        <v>51</v>
      </c>
      <c r="R29" s="86" t="s">
        <v>51</v>
      </c>
    </row>
    <row r="30" spans="1:18" hidden="1">
      <c r="J30" s="18" t="s">
        <v>52</v>
      </c>
      <c r="K30" s="18">
        <v>6</v>
      </c>
      <c r="L30" s="18">
        <v>338522.55</v>
      </c>
      <c r="M30" s="79">
        <v>4</v>
      </c>
      <c r="N30" s="79">
        <v>131964.79999999999</v>
      </c>
      <c r="O30" s="79"/>
      <c r="P30" s="79"/>
      <c r="Q30" s="18"/>
      <c r="R30" s="18"/>
    </row>
    <row r="31" spans="1:18" hidden="1">
      <c r="M31" s="52"/>
      <c r="N31" s="52"/>
      <c r="O31" s="52"/>
      <c r="P31" s="52"/>
    </row>
    <row r="32" spans="1:18" hidden="1">
      <c r="M32" s="52"/>
      <c r="N32" s="52"/>
      <c r="O32" s="52"/>
      <c r="P32" s="52"/>
      <c r="R32" s="52"/>
    </row>
    <row r="33" spans="10:18">
      <c r="M33" s="527" t="s">
        <v>45</v>
      </c>
      <c r="N33" s="528"/>
      <c r="O33" s="528" t="s">
        <v>46</v>
      </c>
      <c r="P33" s="529"/>
      <c r="R33" s="52"/>
    </row>
    <row r="34" spans="10:18">
      <c r="M34" s="138" t="s">
        <v>5524</v>
      </c>
      <c r="N34" s="138" t="s">
        <v>5523</v>
      </c>
      <c r="O34" s="138" t="s">
        <v>5524</v>
      </c>
      <c r="P34" s="138" t="s">
        <v>5523</v>
      </c>
      <c r="R34" s="52"/>
    </row>
    <row r="35" spans="10:18">
      <c r="M35" s="235">
        <v>10</v>
      </c>
      <c r="N35" s="141">
        <v>470487.35</v>
      </c>
      <c r="O35" s="140" t="s">
        <v>51</v>
      </c>
      <c r="P35" s="234" t="s">
        <v>51</v>
      </c>
      <c r="Q35" s="51"/>
      <c r="R35" s="61"/>
    </row>
    <row r="36" spans="10:18">
      <c r="J36" s="51"/>
      <c r="K36" s="51"/>
      <c r="M36" s="61"/>
      <c r="N36" s="806"/>
      <c r="O36" s="806"/>
      <c r="P36" s="806"/>
      <c r="Q36" s="806"/>
      <c r="R36" s="806"/>
    </row>
  </sheetData>
  <mergeCells count="87">
    <mergeCell ref="N36:R36"/>
    <mergeCell ref="K26:N26"/>
    <mergeCell ref="O26:R26"/>
    <mergeCell ref="M33:N33"/>
    <mergeCell ref="O33:P33"/>
    <mergeCell ref="Q14:Q19"/>
    <mergeCell ref="R14:R19"/>
    <mergeCell ref="N14:N19"/>
    <mergeCell ref="K27:L27"/>
    <mergeCell ref="M27:N27"/>
    <mergeCell ref="O27:P27"/>
    <mergeCell ref="Q27:R27"/>
    <mergeCell ref="A14:A19"/>
    <mergeCell ref="B14:B19"/>
    <mergeCell ref="C14:C19"/>
    <mergeCell ref="D14:D19"/>
    <mergeCell ref="E14:E19"/>
    <mergeCell ref="F14:F19"/>
    <mergeCell ref="O14:O19"/>
    <mergeCell ref="P14:P19"/>
    <mergeCell ref="O11:O12"/>
    <mergeCell ref="P11:P12"/>
    <mergeCell ref="F11:F12"/>
    <mergeCell ref="G14:G19"/>
    <mergeCell ref="J14:J19"/>
    <mergeCell ref="K14:K19"/>
    <mergeCell ref="L14:L19"/>
    <mergeCell ref="M14:M19"/>
    <mergeCell ref="Q11:Q12"/>
    <mergeCell ref="R11:R12"/>
    <mergeCell ref="G11:G12"/>
    <mergeCell ref="J11:J12"/>
    <mergeCell ref="K11:K12"/>
    <mergeCell ref="L11:L12"/>
    <mergeCell ref="M11:M12"/>
    <mergeCell ref="N11:N12"/>
    <mergeCell ref="O9:O10"/>
    <mergeCell ref="A11:A12"/>
    <mergeCell ref="B11:B12"/>
    <mergeCell ref="C11:C12"/>
    <mergeCell ref="D11:D12"/>
    <mergeCell ref="E11:E12"/>
    <mergeCell ref="J9:J10"/>
    <mergeCell ref="K9:K10"/>
    <mergeCell ref="L9:L10"/>
    <mergeCell ref="M9:M10"/>
    <mergeCell ref="N9:N10"/>
    <mergeCell ref="A9:A10"/>
    <mergeCell ref="B9:B10"/>
    <mergeCell ref="C9:C10"/>
    <mergeCell ref="D9:D10"/>
    <mergeCell ref="E9:E10"/>
    <mergeCell ref="F9:F10"/>
    <mergeCell ref="G9:G10"/>
    <mergeCell ref="Q7:Q8"/>
    <mergeCell ref="R7:R8"/>
    <mergeCell ref="K7:K8"/>
    <mergeCell ref="L7:L8"/>
    <mergeCell ref="M7:M8"/>
    <mergeCell ref="N7:N8"/>
    <mergeCell ref="O7:O8"/>
    <mergeCell ref="P7:P8"/>
    <mergeCell ref="F7:F8"/>
    <mergeCell ref="G7:G8"/>
    <mergeCell ref="J7:J8"/>
    <mergeCell ref="P9:P10"/>
    <mergeCell ref="Q9:Q10"/>
    <mergeCell ref="R9:R10"/>
    <mergeCell ref="A7:A8"/>
    <mergeCell ref="B7:B8"/>
    <mergeCell ref="C7:C8"/>
    <mergeCell ref="D7:D8"/>
    <mergeCell ref="E7:E8"/>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8"/>
  <dimension ref="A1:R157"/>
  <sheetViews>
    <sheetView topLeftCell="A31" zoomScale="60" zoomScaleNormal="60" workbookViewId="0">
      <selection activeCell="L57" sqref="L57"/>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6" customWidth="1"/>
    <col min="10" max="10" width="29.7109375" customWidth="1"/>
    <col min="11" max="11" width="10.7109375" customWidth="1"/>
    <col min="12" max="12" width="13.2851562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c r="A1" s="1" t="s">
        <v>5753</v>
      </c>
    </row>
    <row r="3" spans="1:18" s="13" customFormat="1" ht="49.5" customHeight="1">
      <c r="A3" s="687" t="s">
        <v>0</v>
      </c>
      <c r="B3" s="567" t="s">
        <v>1</v>
      </c>
      <c r="C3" s="567" t="s">
        <v>2</v>
      </c>
      <c r="D3" s="567" t="s">
        <v>3</v>
      </c>
      <c r="E3" s="687" t="s">
        <v>4</v>
      </c>
      <c r="F3" s="567" t="s">
        <v>5</v>
      </c>
      <c r="G3" s="567" t="s">
        <v>6</v>
      </c>
      <c r="H3" s="567" t="s">
        <v>7</v>
      </c>
      <c r="I3" s="567"/>
      <c r="J3" s="687" t="s">
        <v>2905</v>
      </c>
      <c r="K3" s="567" t="s">
        <v>619</v>
      </c>
      <c r="L3" s="688"/>
      <c r="M3" s="567" t="s">
        <v>2262</v>
      </c>
      <c r="N3" s="567"/>
      <c r="O3" s="567" t="s">
        <v>2906</v>
      </c>
      <c r="P3" s="567"/>
      <c r="Q3" s="687" t="s">
        <v>8</v>
      </c>
      <c r="R3" s="567" t="s">
        <v>9</v>
      </c>
    </row>
    <row r="4" spans="1:18" s="13" customFormat="1" ht="20.25" customHeight="1">
      <c r="A4" s="687"/>
      <c r="B4" s="567"/>
      <c r="C4" s="567"/>
      <c r="D4" s="567"/>
      <c r="E4" s="687"/>
      <c r="F4" s="567"/>
      <c r="G4" s="567"/>
      <c r="H4" s="411" t="s">
        <v>10</v>
      </c>
      <c r="I4" s="411" t="s">
        <v>11</v>
      </c>
      <c r="J4" s="687"/>
      <c r="K4" s="411">
        <v>2016</v>
      </c>
      <c r="L4" s="411">
        <v>2017</v>
      </c>
      <c r="M4" s="411">
        <v>2016</v>
      </c>
      <c r="N4" s="411">
        <v>2017</v>
      </c>
      <c r="O4" s="411">
        <v>2016</v>
      </c>
      <c r="P4" s="411">
        <v>2017</v>
      </c>
      <c r="Q4" s="687"/>
      <c r="R4" s="567"/>
    </row>
    <row r="5" spans="1:18" s="13" customFormat="1" ht="14.25" customHeight="1">
      <c r="A5" s="427" t="s">
        <v>12</v>
      </c>
      <c r="B5" s="411" t="s">
        <v>13</v>
      </c>
      <c r="C5" s="411" t="s">
        <v>14</v>
      </c>
      <c r="D5" s="411" t="s">
        <v>15</v>
      </c>
      <c r="E5" s="427" t="s">
        <v>16</v>
      </c>
      <c r="F5" s="411" t="s">
        <v>17</v>
      </c>
      <c r="G5" s="427" t="s">
        <v>18</v>
      </c>
      <c r="H5" s="411" t="s">
        <v>19</v>
      </c>
      <c r="I5" s="411" t="s">
        <v>20</v>
      </c>
      <c r="J5" s="427" t="s">
        <v>21</v>
      </c>
      <c r="K5" s="411" t="s">
        <v>22</v>
      </c>
      <c r="L5" s="411" t="s">
        <v>23</v>
      </c>
      <c r="M5" s="411" t="s">
        <v>24</v>
      </c>
      <c r="N5" s="411" t="s">
        <v>25</v>
      </c>
      <c r="O5" s="411" t="s">
        <v>26</v>
      </c>
      <c r="P5" s="411" t="s">
        <v>27</v>
      </c>
      <c r="Q5" s="427" t="s">
        <v>28</v>
      </c>
      <c r="R5" s="411" t="s">
        <v>29</v>
      </c>
    </row>
    <row r="6" spans="1:18" s="332" customFormat="1" ht="60.75" customHeight="1">
      <c r="A6" s="543">
        <v>1</v>
      </c>
      <c r="B6" s="543" t="s">
        <v>5023</v>
      </c>
      <c r="C6" s="543" t="s">
        <v>5024</v>
      </c>
      <c r="D6" s="543">
        <v>5</v>
      </c>
      <c r="E6" s="539" t="s">
        <v>5025</v>
      </c>
      <c r="F6" s="539" t="s">
        <v>5026</v>
      </c>
      <c r="G6" s="539" t="s">
        <v>5027</v>
      </c>
      <c r="H6" s="491" t="s">
        <v>4362</v>
      </c>
      <c r="I6" s="491">
        <v>70</v>
      </c>
      <c r="J6" s="539" t="s">
        <v>5754</v>
      </c>
      <c r="K6" s="539" t="s">
        <v>31</v>
      </c>
      <c r="L6" s="539" t="s">
        <v>31</v>
      </c>
      <c r="M6" s="721"/>
      <c r="N6" s="721">
        <v>45250</v>
      </c>
      <c r="O6" s="721"/>
      <c r="P6" s="721">
        <v>45250</v>
      </c>
      <c r="Q6" s="539" t="s">
        <v>5028</v>
      </c>
      <c r="R6" s="539" t="s">
        <v>5029</v>
      </c>
    </row>
    <row r="7" spans="1:18" s="332" customFormat="1">
      <c r="A7" s="543"/>
      <c r="B7" s="543"/>
      <c r="C7" s="543"/>
      <c r="D7" s="543"/>
      <c r="E7" s="539"/>
      <c r="F7" s="539"/>
      <c r="G7" s="539"/>
      <c r="H7" s="491" t="s">
        <v>5030</v>
      </c>
      <c r="I7" s="491">
        <v>1000</v>
      </c>
      <c r="J7" s="539"/>
      <c r="K7" s="539"/>
      <c r="L7" s="539"/>
      <c r="M7" s="721"/>
      <c r="N7" s="721"/>
      <c r="O7" s="721"/>
      <c r="P7" s="721"/>
      <c r="Q7" s="539"/>
      <c r="R7" s="539"/>
    </row>
    <row r="8" spans="1:18" s="332" customFormat="1">
      <c r="A8" s="543"/>
      <c r="B8" s="543"/>
      <c r="C8" s="543"/>
      <c r="D8" s="543"/>
      <c r="E8" s="539"/>
      <c r="F8" s="539"/>
      <c r="G8" s="539"/>
      <c r="H8" s="491" t="s">
        <v>5031</v>
      </c>
      <c r="I8" s="491">
        <v>5200</v>
      </c>
      <c r="J8" s="539"/>
      <c r="K8" s="539"/>
      <c r="L8" s="539"/>
      <c r="M8" s="721"/>
      <c r="N8" s="721"/>
      <c r="O8" s="721"/>
      <c r="P8" s="721"/>
      <c r="Q8" s="539"/>
      <c r="R8" s="539"/>
    </row>
    <row r="9" spans="1:18" s="332" customFormat="1" ht="52.5" customHeight="1">
      <c r="A9" s="543"/>
      <c r="B9" s="543"/>
      <c r="C9" s="543"/>
      <c r="D9" s="543"/>
      <c r="E9" s="539"/>
      <c r="F9" s="539"/>
      <c r="G9" s="539"/>
      <c r="H9" s="491" t="s">
        <v>5032</v>
      </c>
      <c r="I9" s="491">
        <v>300</v>
      </c>
      <c r="J9" s="539"/>
      <c r="K9" s="539"/>
      <c r="L9" s="539"/>
      <c r="M9" s="721"/>
      <c r="N9" s="721"/>
      <c r="O9" s="721"/>
      <c r="P9" s="721"/>
      <c r="Q9" s="539"/>
      <c r="R9" s="539"/>
    </row>
    <row r="10" spans="1:18" s="332" customFormat="1" ht="75">
      <c r="A10" s="401">
        <v>2</v>
      </c>
      <c r="B10" s="401">
        <v>1.2</v>
      </c>
      <c r="C10" s="401">
        <v>1.5</v>
      </c>
      <c r="D10" s="401">
        <v>2</v>
      </c>
      <c r="E10" s="221" t="s">
        <v>5033</v>
      </c>
      <c r="F10" s="221" t="s">
        <v>5034</v>
      </c>
      <c r="G10" s="393" t="s">
        <v>3006</v>
      </c>
      <c r="H10" s="397" t="s">
        <v>4362</v>
      </c>
      <c r="I10" s="397">
        <v>42</v>
      </c>
      <c r="J10" s="397" t="s">
        <v>5035</v>
      </c>
      <c r="K10" s="397" t="s">
        <v>30</v>
      </c>
      <c r="L10" s="397"/>
      <c r="M10" s="436">
        <v>6460.1</v>
      </c>
      <c r="N10" s="436"/>
      <c r="O10" s="436">
        <v>6460.1</v>
      </c>
      <c r="P10" s="436"/>
      <c r="Q10" s="397" t="s">
        <v>5036</v>
      </c>
      <c r="R10" s="397" t="s">
        <v>5037</v>
      </c>
    </row>
    <row r="11" spans="1:18" s="332" customFormat="1" ht="60">
      <c r="A11" s="401">
        <v>3</v>
      </c>
      <c r="B11" s="401">
        <v>1</v>
      </c>
      <c r="C11" s="401">
        <v>1</v>
      </c>
      <c r="D11" s="401">
        <v>2</v>
      </c>
      <c r="E11" s="221" t="s">
        <v>5038</v>
      </c>
      <c r="F11" s="221" t="s">
        <v>5039</v>
      </c>
      <c r="G11" s="397" t="s">
        <v>756</v>
      </c>
      <c r="H11" s="397" t="s">
        <v>4362</v>
      </c>
      <c r="I11" s="397">
        <v>50</v>
      </c>
      <c r="J11" s="397" t="s">
        <v>5040</v>
      </c>
      <c r="K11" s="397"/>
      <c r="L11" s="84" t="s">
        <v>31</v>
      </c>
      <c r="M11" s="436"/>
      <c r="N11" s="436">
        <v>8967.3799999999992</v>
      </c>
      <c r="O11" s="436"/>
      <c r="P11" s="436">
        <v>8967.3799999999992</v>
      </c>
      <c r="Q11" s="397" t="s">
        <v>5036</v>
      </c>
      <c r="R11" s="397" t="s">
        <v>5037</v>
      </c>
    </row>
    <row r="12" spans="1:18" s="332" customFormat="1" ht="72.75" customHeight="1">
      <c r="A12" s="564">
        <v>4</v>
      </c>
      <c r="B12" s="543">
        <v>1.2</v>
      </c>
      <c r="C12" s="543">
        <v>1.4</v>
      </c>
      <c r="D12" s="543">
        <v>2</v>
      </c>
      <c r="E12" s="539" t="s">
        <v>5041</v>
      </c>
      <c r="F12" s="539" t="s">
        <v>5042</v>
      </c>
      <c r="G12" s="408" t="s">
        <v>5043</v>
      </c>
      <c r="H12" s="397" t="s">
        <v>4362</v>
      </c>
      <c r="I12" s="397">
        <v>60</v>
      </c>
      <c r="J12" s="397" t="s">
        <v>5044</v>
      </c>
      <c r="K12" s="539" t="s">
        <v>31</v>
      </c>
      <c r="L12" s="539" t="s">
        <v>31</v>
      </c>
      <c r="M12" s="800"/>
      <c r="N12" s="800">
        <v>13388.4</v>
      </c>
      <c r="O12" s="800"/>
      <c r="P12" s="800">
        <v>13388.4</v>
      </c>
      <c r="Q12" s="539" t="s">
        <v>5036</v>
      </c>
      <c r="R12" s="539" t="s">
        <v>5037</v>
      </c>
    </row>
    <row r="13" spans="1:18" s="332" customFormat="1" ht="57" customHeight="1">
      <c r="A13" s="566"/>
      <c r="B13" s="543"/>
      <c r="C13" s="543"/>
      <c r="D13" s="543"/>
      <c r="E13" s="539"/>
      <c r="F13" s="539"/>
      <c r="G13" s="397" t="s">
        <v>5045</v>
      </c>
      <c r="H13" s="397" t="s">
        <v>5046</v>
      </c>
      <c r="I13" s="397">
        <v>2450</v>
      </c>
      <c r="J13" s="397" t="s">
        <v>5047</v>
      </c>
      <c r="K13" s="539"/>
      <c r="L13" s="539"/>
      <c r="M13" s="800"/>
      <c r="N13" s="800"/>
      <c r="O13" s="800"/>
      <c r="P13" s="800"/>
      <c r="Q13" s="539"/>
      <c r="R13" s="539"/>
    </row>
    <row r="14" spans="1:18" s="332" customFormat="1" ht="60">
      <c r="A14" s="401">
        <v>5</v>
      </c>
      <c r="B14" s="401">
        <v>1.2</v>
      </c>
      <c r="C14" s="401">
        <v>1.4</v>
      </c>
      <c r="D14" s="401">
        <v>2</v>
      </c>
      <c r="E14" s="221" t="s">
        <v>5048</v>
      </c>
      <c r="F14" s="221" t="s">
        <v>5049</v>
      </c>
      <c r="G14" s="397" t="s">
        <v>43</v>
      </c>
      <c r="H14" s="397" t="s">
        <v>4362</v>
      </c>
      <c r="I14" s="397">
        <v>20</v>
      </c>
      <c r="J14" s="397" t="s">
        <v>5050</v>
      </c>
      <c r="K14" s="397"/>
      <c r="L14" s="397" t="s">
        <v>37</v>
      </c>
      <c r="M14" s="436"/>
      <c r="N14" s="436">
        <v>6884.66</v>
      </c>
      <c r="O14" s="436"/>
      <c r="P14" s="436">
        <v>6884.66</v>
      </c>
      <c r="Q14" s="397" t="s">
        <v>5036</v>
      </c>
      <c r="R14" s="397" t="s">
        <v>5037</v>
      </c>
    </row>
    <row r="15" spans="1:18" s="332" customFormat="1" ht="75">
      <c r="A15" s="401">
        <v>6</v>
      </c>
      <c r="B15" s="401" t="s">
        <v>5051</v>
      </c>
      <c r="C15" s="401">
        <v>4</v>
      </c>
      <c r="D15" s="401">
        <v>2</v>
      </c>
      <c r="E15" s="221" t="s">
        <v>5052</v>
      </c>
      <c r="F15" s="221" t="s">
        <v>5053</v>
      </c>
      <c r="G15" s="397" t="s">
        <v>5054</v>
      </c>
      <c r="H15" s="397" t="s">
        <v>4152</v>
      </c>
      <c r="I15" s="397">
        <v>51</v>
      </c>
      <c r="J15" s="397" t="s">
        <v>5055</v>
      </c>
      <c r="K15" s="397" t="s">
        <v>30</v>
      </c>
      <c r="L15" s="397" t="s">
        <v>31</v>
      </c>
      <c r="M15" s="436"/>
      <c r="N15" s="436">
        <v>18699.02</v>
      </c>
      <c r="O15" s="436"/>
      <c r="P15" s="436">
        <v>18699.02</v>
      </c>
      <c r="Q15" s="397" t="s">
        <v>5036</v>
      </c>
      <c r="R15" s="397" t="s">
        <v>5037</v>
      </c>
    </row>
    <row r="16" spans="1:18" s="332" customFormat="1" ht="120">
      <c r="A16" s="401">
        <v>7</v>
      </c>
      <c r="B16" s="401" t="s">
        <v>4450</v>
      </c>
      <c r="C16" s="401" t="s">
        <v>2320</v>
      </c>
      <c r="D16" s="401">
        <v>5</v>
      </c>
      <c r="E16" s="221" t="s">
        <v>5056</v>
      </c>
      <c r="F16" s="221" t="s">
        <v>5057</v>
      </c>
      <c r="G16" s="397" t="s">
        <v>43</v>
      </c>
      <c r="H16" s="397" t="s">
        <v>4362</v>
      </c>
      <c r="I16" s="397">
        <v>10</v>
      </c>
      <c r="J16" s="397" t="s">
        <v>5058</v>
      </c>
      <c r="K16" s="397" t="s">
        <v>37</v>
      </c>
      <c r="L16" s="397"/>
      <c r="M16" s="436">
        <v>53900</v>
      </c>
      <c r="N16" s="436"/>
      <c r="O16" s="436">
        <v>53900</v>
      </c>
      <c r="P16" s="436"/>
      <c r="Q16" s="397" t="s">
        <v>5036</v>
      </c>
      <c r="R16" s="397" t="s">
        <v>5037</v>
      </c>
    </row>
    <row r="17" spans="1:18" s="332" customFormat="1" ht="120">
      <c r="A17" s="401">
        <v>8</v>
      </c>
      <c r="B17" s="401" t="s">
        <v>5059</v>
      </c>
      <c r="C17" s="401" t="s">
        <v>5060</v>
      </c>
      <c r="D17" s="401">
        <v>2</v>
      </c>
      <c r="E17" s="221" t="s">
        <v>5061</v>
      </c>
      <c r="F17" s="221" t="s">
        <v>5062</v>
      </c>
      <c r="G17" s="397" t="s">
        <v>43</v>
      </c>
      <c r="H17" s="397" t="s">
        <v>4362</v>
      </c>
      <c r="I17" s="397">
        <v>25</v>
      </c>
      <c r="J17" s="397" t="s">
        <v>5063</v>
      </c>
      <c r="K17" s="397" t="s">
        <v>30</v>
      </c>
      <c r="L17" s="484"/>
      <c r="M17" s="432">
        <v>20050</v>
      </c>
      <c r="N17" s="432"/>
      <c r="O17" s="432">
        <v>20050</v>
      </c>
      <c r="P17" s="432"/>
      <c r="Q17" s="397" t="s">
        <v>5036</v>
      </c>
      <c r="R17" s="397" t="s">
        <v>5037</v>
      </c>
    </row>
    <row r="18" spans="1:18" s="332" customFormat="1" ht="75">
      <c r="A18" s="401">
        <v>9</v>
      </c>
      <c r="B18" s="401">
        <v>1</v>
      </c>
      <c r="C18" s="401">
        <v>4</v>
      </c>
      <c r="D18" s="401">
        <v>2</v>
      </c>
      <c r="E18" s="221" t="s">
        <v>5064</v>
      </c>
      <c r="F18" s="221" t="s">
        <v>5065</v>
      </c>
      <c r="G18" s="397" t="s">
        <v>1930</v>
      </c>
      <c r="H18" s="397" t="s">
        <v>4362</v>
      </c>
      <c r="I18" s="397">
        <v>20</v>
      </c>
      <c r="J18" s="397" t="s">
        <v>5066</v>
      </c>
      <c r="K18" s="397" t="s">
        <v>31</v>
      </c>
      <c r="L18" s="397"/>
      <c r="M18" s="432">
        <v>12445.58</v>
      </c>
      <c r="N18" s="437"/>
      <c r="O18" s="432">
        <v>12445.58</v>
      </c>
      <c r="P18" s="437"/>
      <c r="Q18" s="397" t="s">
        <v>5036</v>
      </c>
      <c r="R18" s="397" t="s">
        <v>5037</v>
      </c>
    </row>
    <row r="19" spans="1:18" s="332" customFormat="1" ht="90">
      <c r="A19" s="401">
        <v>10</v>
      </c>
      <c r="B19" s="401">
        <v>1.3</v>
      </c>
      <c r="C19" s="401">
        <v>1.4</v>
      </c>
      <c r="D19" s="401">
        <v>2</v>
      </c>
      <c r="E19" s="221" t="s">
        <v>5067</v>
      </c>
      <c r="F19" s="221" t="s">
        <v>5068</v>
      </c>
      <c r="G19" s="397" t="s">
        <v>4987</v>
      </c>
      <c r="H19" s="397" t="s">
        <v>5069</v>
      </c>
      <c r="I19" s="397">
        <v>25</v>
      </c>
      <c r="J19" s="397" t="s">
        <v>5070</v>
      </c>
      <c r="K19" s="397" t="s">
        <v>31</v>
      </c>
      <c r="L19" s="397"/>
      <c r="M19" s="432">
        <v>14354</v>
      </c>
      <c r="N19" s="432"/>
      <c r="O19" s="432">
        <v>14354</v>
      </c>
      <c r="P19" s="432"/>
      <c r="Q19" s="397" t="s">
        <v>5036</v>
      </c>
      <c r="R19" s="397" t="s">
        <v>5037</v>
      </c>
    </row>
    <row r="20" spans="1:18" s="332" customFormat="1" ht="39" customHeight="1">
      <c r="A20" s="543">
        <v>11</v>
      </c>
      <c r="B20" s="543" t="s">
        <v>3289</v>
      </c>
      <c r="C20" s="543">
        <v>4</v>
      </c>
      <c r="D20" s="543">
        <v>2</v>
      </c>
      <c r="E20" s="807" t="s">
        <v>5071</v>
      </c>
      <c r="F20" s="807" t="s">
        <v>5072</v>
      </c>
      <c r="G20" s="539" t="s">
        <v>5073</v>
      </c>
      <c r="H20" s="363" t="s">
        <v>5074</v>
      </c>
      <c r="I20" s="539">
        <v>25</v>
      </c>
      <c r="J20" s="539" t="s">
        <v>5075</v>
      </c>
      <c r="K20" s="539" t="s">
        <v>31</v>
      </c>
      <c r="L20" s="539"/>
      <c r="M20" s="721">
        <v>24236.76</v>
      </c>
      <c r="N20" s="721"/>
      <c r="O20" s="721">
        <v>24236.76</v>
      </c>
      <c r="P20" s="721"/>
      <c r="Q20" s="539" t="s">
        <v>5036</v>
      </c>
      <c r="R20" s="539" t="s">
        <v>5037</v>
      </c>
    </row>
    <row r="21" spans="1:18" s="332" customFormat="1" ht="48" customHeight="1">
      <c r="A21" s="543"/>
      <c r="B21" s="543"/>
      <c r="C21" s="543"/>
      <c r="D21" s="543"/>
      <c r="E21" s="807"/>
      <c r="F21" s="807"/>
      <c r="G21" s="539"/>
      <c r="H21" s="363"/>
      <c r="I21" s="539"/>
      <c r="J21" s="539"/>
      <c r="K21" s="539"/>
      <c r="L21" s="539"/>
      <c r="M21" s="721"/>
      <c r="N21" s="721"/>
      <c r="O21" s="721"/>
      <c r="P21" s="721"/>
      <c r="Q21" s="539"/>
      <c r="R21" s="539"/>
    </row>
    <row r="22" spans="1:18" s="332" customFormat="1" ht="75">
      <c r="A22" s="491">
        <v>12</v>
      </c>
      <c r="B22" s="490" t="s">
        <v>3500</v>
      </c>
      <c r="C22" s="490" t="s">
        <v>2320</v>
      </c>
      <c r="D22" s="490">
        <v>5</v>
      </c>
      <c r="E22" s="514" t="s">
        <v>5076</v>
      </c>
      <c r="F22" s="514" t="s">
        <v>5077</v>
      </c>
      <c r="G22" s="491" t="s">
        <v>5719</v>
      </c>
      <c r="H22" s="491" t="s">
        <v>4362</v>
      </c>
      <c r="I22" s="491">
        <v>15</v>
      </c>
      <c r="J22" s="491" t="s">
        <v>5079</v>
      </c>
      <c r="K22" s="491" t="s">
        <v>42</v>
      </c>
      <c r="L22" s="491"/>
      <c r="M22" s="493">
        <v>14557.01</v>
      </c>
      <c r="N22" s="493"/>
      <c r="O22" s="493">
        <v>14557.01</v>
      </c>
      <c r="P22" s="493"/>
      <c r="Q22" s="491" t="s">
        <v>5036</v>
      </c>
      <c r="R22" s="491" t="s">
        <v>5037</v>
      </c>
    </row>
    <row r="23" spans="1:18" s="332" customFormat="1" ht="75">
      <c r="A23" s="397">
        <v>13</v>
      </c>
      <c r="B23" s="401">
        <v>1</v>
      </c>
      <c r="C23" s="401">
        <v>4</v>
      </c>
      <c r="D23" s="401">
        <v>2</v>
      </c>
      <c r="E23" s="221" t="s">
        <v>5080</v>
      </c>
      <c r="F23" s="221" t="s">
        <v>5081</v>
      </c>
      <c r="G23" s="401" t="s">
        <v>33</v>
      </c>
      <c r="H23" s="397" t="s">
        <v>4362</v>
      </c>
      <c r="I23" s="397">
        <v>90</v>
      </c>
      <c r="J23" s="397" t="s">
        <v>5082</v>
      </c>
      <c r="K23" s="397" t="s">
        <v>42</v>
      </c>
      <c r="L23" s="397"/>
      <c r="M23" s="400">
        <v>8960.65</v>
      </c>
      <c r="N23" s="400"/>
      <c r="O23" s="400">
        <v>8960.65</v>
      </c>
      <c r="P23" s="400"/>
      <c r="Q23" s="397" t="s">
        <v>5036</v>
      </c>
      <c r="R23" s="397" t="s">
        <v>5037</v>
      </c>
    </row>
    <row r="24" spans="1:18" s="332" customFormat="1" ht="61.5" customHeight="1">
      <c r="A24" s="397">
        <v>14</v>
      </c>
      <c r="B24" s="401">
        <v>1.2</v>
      </c>
      <c r="C24" s="401">
        <v>4</v>
      </c>
      <c r="D24" s="401">
        <v>2</v>
      </c>
      <c r="E24" s="221" t="s">
        <v>5083</v>
      </c>
      <c r="F24" s="221" t="s">
        <v>5084</v>
      </c>
      <c r="G24" s="401" t="s">
        <v>1930</v>
      </c>
      <c r="H24" s="397" t="s">
        <v>4362</v>
      </c>
      <c r="I24" s="397">
        <v>120</v>
      </c>
      <c r="J24" s="397" t="s">
        <v>5085</v>
      </c>
      <c r="K24" s="397" t="s">
        <v>42</v>
      </c>
      <c r="L24" s="397"/>
      <c r="M24" s="400">
        <v>29174.28</v>
      </c>
      <c r="N24" s="400"/>
      <c r="O24" s="400">
        <v>29174.28</v>
      </c>
      <c r="P24" s="400"/>
      <c r="Q24" s="397" t="s">
        <v>5036</v>
      </c>
      <c r="R24" s="397" t="s">
        <v>5037</v>
      </c>
    </row>
    <row r="25" spans="1:18" s="332" customFormat="1" ht="59.25" customHeight="1">
      <c r="A25" s="397">
        <v>15</v>
      </c>
      <c r="B25" s="401" t="s">
        <v>5086</v>
      </c>
      <c r="C25" s="401">
        <v>1.4</v>
      </c>
      <c r="D25" s="401">
        <v>2</v>
      </c>
      <c r="E25" s="221" t="s">
        <v>5087</v>
      </c>
      <c r="F25" s="221" t="s">
        <v>5088</v>
      </c>
      <c r="G25" s="397" t="s">
        <v>3006</v>
      </c>
      <c r="H25" s="397" t="s">
        <v>4362</v>
      </c>
      <c r="I25" s="397">
        <v>30</v>
      </c>
      <c r="J25" s="397" t="s">
        <v>5089</v>
      </c>
      <c r="K25" s="397" t="s">
        <v>34</v>
      </c>
      <c r="L25" s="397"/>
      <c r="M25" s="400">
        <v>26230.67</v>
      </c>
      <c r="N25" s="400"/>
      <c r="O25" s="400">
        <v>26230.67</v>
      </c>
      <c r="P25" s="400"/>
      <c r="Q25" s="397" t="s">
        <v>5036</v>
      </c>
      <c r="R25" s="397" t="s">
        <v>5037</v>
      </c>
    </row>
    <row r="26" spans="1:18" s="332" customFormat="1" ht="25.5" customHeight="1">
      <c r="A26" s="539">
        <v>16</v>
      </c>
      <c r="B26" s="543">
        <v>1</v>
      </c>
      <c r="C26" s="543">
        <v>4</v>
      </c>
      <c r="D26" s="543">
        <v>2</v>
      </c>
      <c r="E26" s="807" t="s">
        <v>5090</v>
      </c>
      <c r="F26" s="807" t="s">
        <v>5091</v>
      </c>
      <c r="G26" s="543" t="s">
        <v>865</v>
      </c>
      <c r="H26" s="397" t="s">
        <v>5092</v>
      </c>
      <c r="I26" s="397">
        <v>75</v>
      </c>
      <c r="J26" s="397" t="s">
        <v>5093</v>
      </c>
      <c r="K26" s="539" t="s">
        <v>42</v>
      </c>
      <c r="L26" s="539"/>
      <c r="M26" s="549">
        <v>15339.5</v>
      </c>
      <c r="N26" s="549"/>
      <c r="O26" s="549">
        <v>15339.5</v>
      </c>
      <c r="P26" s="549"/>
      <c r="Q26" s="539" t="s">
        <v>5036</v>
      </c>
      <c r="R26" s="539" t="s">
        <v>5037</v>
      </c>
    </row>
    <row r="27" spans="1:18" s="332" customFormat="1" ht="33" customHeight="1">
      <c r="A27" s="539"/>
      <c r="B27" s="543"/>
      <c r="C27" s="543"/>
      <c r="D27" s="543"/>
      <c r="E27" s="807"/>
      <c r="F27" s="807"/>
      <c r="G27" s="543"/>
      <c r="H27" s="397" t="s">
        <v>3270</v>
      </c>
      <c r="I27" s="397">
        <v>1500</v>
      </c>
      <c r="J27" s="363"/>
      <c r="K27" s="539"/>
      <c r="L27" s="539"/>
      <c r="M27" s="549"/>
      <c r="N27" s="549"/>
      <c r="O27" s="549"/>
      <c r="P27" s="549"/>
      <c r="Q27" s="539"/>
      <c r="R27" s="539"/>
    </row>
    <row r="28" spans="1:18" s="332" customFormat="1" ht="63.75" customHeight="1">
      <c r="A28" s="397">
        <v>17</v>
      </c>
      <c r="B28" s="401">
        <v>1.5</v>
      </c>
      <c r="C28" s="401" t="s">
        <v>5094</v>
      </c>
      <c r="D28" s="401">
        <v>2</v>
      </c>
      <c r="E28" s="221" t="s">
        <v>5095</v>
      </c>
      <c r="F28" s="221" t="s">
        <v>5096</v>
      </c>
      <c r="G28" s="397" t="s">
        <v>5078</v>
      </c>
      <c r="H28" s="397" t="s">
        <v>4362</v>
      </c>
      <c r="I28" s="397">
        <v>60</v>
      </c>
      <c r="J28" s="397" t="s">
        <v>5097</v>
      </c>
      <c r="K28" s="397" t="s">
        <v>42</v>
      </c>
      <c r="L28" s="397"/>
      <c r="M28" s="400">
        <v>19248</v>
      </c>
      <c r="N28" s="400"/>
      <c r="O28" s="400">
        <v>19248</v>
      </c>
      <c r="P28" s="400"/>
      <c r="Q28" s="397" t="s">
        <v>5036</v>
      </c>
      <c r="R28" s="397" t="s">
        <v>5037</v>
      </c>
    </row>
    <row r="29" spans="1:18" s="332" customFormat="1" ht="57" customHeight="1">
      <c r="A29" s="539">
        <v>18</v>
      </c>
      <c r="B29" s="543">
        <v>3</v>
      </c>
      <c r="C29" s="543">
        <v>4</v>
      </c>
      <c r="D29" s="543">
        <v>2</v>
      </c>
      <c r="E29" s="807" t="s">
        <v>5098</v>
      </c>
      <c r="F29" s="807" t="s">
        <v>5099</v>
      </c>
      <c r="G29" s="543" t="s">
        <v>5100</v>
      </c>
      <c r="H29" s="397" t="s">
        <v>4362</v>
      </c>
      <c r="I29" s="397">
        <v>30</v>
      </c>
      <c r="J29" s="539" t="s">
        <v>5101</v>
      </c>
      <c r="K29" s="539" t="s">
        <v>42</v>
      </c>
      <c r="L29" s="539"/>
      <c r="M29" s="549">
        <v>9717</v>
      </c>
      <c r="N29" s="549"/>
      <c r="O29" s="549">
        <v>9717</v>
      </c>
      <c r="P29" s="549"/>
      <c r="Q29" s="539" t="s">
        <v>5036</v>
      </c>
      <c r="R29" s="539" t="s">
        <v>5037</v>
      </c>
    </row>
    <row r="30" spans="1:18" s="332" customFormat="1" ht="47.25" customHeight="1">
      <c r="A30" s="539"/>
      <c r="B30" s="543"/>
      <c r="C30" s="543"/>
      <c r="D30" s="543"/>
      <c r="E30" s="807"/>
      <c r="F30" s="807"/>
      <c r="G30" s="543"/>
      <c r="H30" s="397" t="s">
        <v>5031</v>
      </c>
      <c r="I30" s="397">
        <v>1000</v>
      </c>
      <c r="J30" s="539"/>
      <c r="K30" s="539"/>
      <c r="L30" s="539"/>
      <c r="M30" s="549"/>
      <c r="N30" s="549"/>
      <c r="O30" s="549"/>
      <c r="P30" s="549"/>
      <c r="Q30" s="539"/>
      <c r="R30" s="543"/>
    </row>
    <row r="31" spans="1:18" s="332" customFormat="1" ht="60">
      <c r="A31" s="397">
        <v>19</v>
      </c>
      <c r="B31" s="401">
        <v>1</v>
      </c>
      <c r="C31" s="401">
        <v>4</v>
      </c>
      <c r="D31" s="401">
        <v>2</v>
      </c>
      <c r="E31" s="333" t="s">
        <v>5102</v>
      </c>
      <c r="F31" s="221" t="s">
        <v>5103</v>
      </c>
      <c r="G31" s="401" t="s">
        <v>43</v>
      </c>
      <c r="H31" s="397" t="s">
        <v>4362</v>
      </c>
      <c r="I31" s="397">
        <v>25</v>
      </c>
      <c r="J31" s="397" t="s">
        <v>5104</v>
      </c>
      <c r="K31" s="485"/>
      <c r="L31" s="397" t="s">
        <v>39</v>
      </c>
      <c r="M31" s="437"/>
      <c r="N31" s="400">
        <v>20080.75</v>
      </c>
      <c r="O31" s="437"/>
      <c r="P31" s="400">
        <v>20080.75</v>
      </c>
      <c r="Q31" s="397" t="s">
        <v>5036</v>
      </c>
      <c r="R31" s="397" t="s">
        <v>5037</v>
      </c>
    </row>
    <row r="32" spans="1:18" s="332" customFormat="1" ht="120">
      <c r="A32" s="397">
        <v>20</v>
      </c>
      <c r="B32" s="397">
        <v>1</v>
      </c>
      <c r="C32" s="397">
        <v>4</v>
      </c>
      <c r="D32" s="397">
        <v>5</v>
      </c>
      <c r="E32" s="397" t="s">
        <v>5105</v>
      </c>
      <c r="F32" s="397" t="s">
        <v>5106</v>
      </c>
      <c r="G32" s="397" t="s">
        <v>43</v>
      </c>
      <c r="H32" s="397">
        <v>20</v>
      </c>
      <c r="I32" s="397" t="s">
        <v>5107</v>
      </c>
      <c r="J32" s="397" t="s">
        <v>5108</v>
      </c>
      <c r="K32" s="397"/>
      <c r="L32" s="397" t="s">
        <v>30</v>
      </c>
      <c r="M32" s="397"/>
      <c r="N32" s="397">
        <v>9620.2900000000009</v>
      </c>
      <c r="O32" s="397"/>
      <c r="P32" s="397">
        <v>9620.2900000000009</v>
      </c>
      <c r="Q32" s="397" t="s">
        <v>5109</v>
      </c>
      <c r="R32" s="397" t="s">
        <v>5037</v>
      </c>
    </row>
    <row r="33" spans="1:18" s="332" customFormat="1" ht="180">
      <c r="A33" s="397">
        <v>21</v>
      </c>
      <c r="B33" s="397">
        <v>1</v>
      </c>
      <c r="C33" s="397">
        <v>4</v>
      </c>
      <c r="D33" s="397">
        <v>5</v>
      </c>
      <c r="E33" s="397" t="s">
        <v>5110</v>
      </c>
      <c r="F33" s="397" t="s">
        <v>5111</v>
      </c>
      <c r="G33" s="397" t="s">
        <v>5112</v>
      </c>
      <c r="H33" s="397">
        <v>100</v>
      </c>
      <c r="I33" s="397" t="s">
        <v>5107</v>
      </c>
      <c r="J33" s="397" t="s">
        <v>5113</v>
      </c>
      <c r="K33" s="397"/>
      <c r="L33" s="397" t="s">
        <v>30</v>
      </c>
      <c r="M33" s="397"/>
      <c r="N33" s="397">
        <v>30139.43</v>
      </c>
      <c r="O33" s="110"/>
      <c r="P33" s="397">
        <v>30139.43</v>
      </c>
      <c r="Q33" s="397" t="s">
        <v>1575</v>
      </c>
      <c r="R33" s="397" t="s">
        <v>5037</v>
      </c>
    </row>
    <row r="34" spans="1:18" s="332" customFormat="1" ht="105">
      <c r="A34" s="491">
        <v>22</v>
      </c>
      <c r="B34" s="491">
        <v>1</v>
      </c>
      <c r="C34" s="491">
        <v>4</v>
      </c>
      <c r="D34" s="491">
        <v>5</v>
      </c>
      <c r="E34" s="491" t="s">
        <v>5114</v>
      </c>
      <c r="F34" s="491" t="s">
        <v>5115</v>
      </c>
      <c r="G34" s="491" t="s">
        <v>5116</v>
      </c>
      <c r="H34" s="491">
        <v>45</v>
      </c>
      <c r="I34" s="491" t="s">
        <v>5107</v>
      </c>
      <c r="J34" s="491" t="s">
        <v>5117</v>
      </c>
      <c r="K34" s="491"/>
      <c r="L34" s="491" t="s">
        <v>30</v>
      </c>
      <c r="M34" s="491"/>
      <c r="N34" s="491">
        <v>17611.2</v>
      </c>
      <c r="O34" s="110"/>
      <c r="P34" s="491">
        <v>17611.2</v>
      </c>
      <c r="Q34" s="491" t="s">
        <v>1575</v>
      </c>
      <c r="R34" s="491" t="s">
        <v>5037</v>
      </c>
    </row>
    <row r="35" spans="1:18" s="332" customFormat="1" ht="120">
      <c r="A35" s="491">
        <v>23</v>
      </c>
      <c r="B35" s="491">
        <v>1</v>
      </c>
      <c r="C35" s="491">
        <v>4</v>
      </c>
      <c r="D35" s="491">
        <v>5</v>
      </c>
      <c r="E35" s="491" t="s">
        <v>5118</v>
      </c>
      <c r="F35" s="491" t="s">
        <v>5119</v>
      </c>
      <c r="G35" s="491" t="s">
        <v>5720</v>
      </c>
      <c r="H35" s="491">
        <v>126</v>
      </c>
      <c r="I35" s="491" t="s">
        <v>5107</v>
      </c>
      <c r="J35" s="491" t="s">
        <v>5120</v>
      </c>
      <c r="K35" s="491"/>
      <c r="L35" s="491" t="s">
        <v>30</v>
      </c>
      <c r="M35" s="491"/>
      <c r="N35" s="491">
        <v>22735.06</v>
      </c>
      <c r="O35" s="491"/>
      <c r="P35" s="491">
        <v>22735.06</v>
      </c>
      <c r="Q35" s="491" t="s">
        <v>1575</v>
      </c>
      <c r="R35" s="491" t="s">
        <v>5037</v>
      </c>
    </row>
    <row r="36" spans="1:18" s="137" customFormat="1" hidden="1">
      <c r="F36" s="312"/>
      <c r="M36" s="188"/>
      <c r="N36" s="188"/>
      <c r="O36" s="188"/>
      <c r="P36" s="188"/>
    </row>
    <row r="37" spans="1:18" s="137" customFormat="1" hidden="1">
      <c r="F37" s="312"/>
      <c r="M37" s="188"/>
      <c r="N37" s="188"/>
      <c r="O37" s="188"/>
      <c r="P37" s="188"/>
    </row>
    <row r="38" spans="1:18" s="137" customFormat="1" hidden="1">
      <c r="F38" s="312"/>
      <c r="K38" s="714" t="s">
        <v>45</v>
      </c>
      <c r="L38" s="714"/>
      <c r="M38" s="714"/>
      <c r="N38" s="714"/>
      <c r="O38" s="714" t="s">
        <v>46</v>
      </c>
      <c r="P38" s="714"/>
      <c r="Q38" s="714"/>
      <c r="R38" s="714"/>
    </row>
    <row r="39" spans="1:18" s="137" customFormat="1" hidden="1">
      <c r="F39" s="312"/>
      <c r="K39" s="714" t="s">
        <v>4543</v>
      </c>
      <c r="L39" s="714"/>
      <c r="M39" s="714" t="s">
        <v>4544</v>
      </c>
      <c r="N39" s="714"/>
      <c r="O39" s="714" t="s">
        <v>4543</v>
      </c>
      <c r="P39" s="714"/>
      <c r="Q39" s="714" t="s">
        <v>4544</v>
      </c>
      <c r="R39" s="714"/>
    </row>
    <row r="40" spans="1:18" s="137" customFormat="1" hidden="1">
      <c r="F40" s="312"/>
      <c r="K40" s="138" t="s">
        <v>47</v>
      </c>
      <c r="L40" s="138" t="s">
        <v>48</v>
      </c>
      <c r="M40" s="138" t="s">
        <v>49</v>
      </c>
      <c r="N40" s="138" t="s">
        <v>48</v>
      </c>
      <c r="O40" s="138" t="s">
        <v>49</v>
      </c>
      <c r="P40" s="138" t="s">
        <v>48</v>
      </c>
      <c r="Q40" s="138" t="s">
        <v>47</v>
      </c>
      <c r="R40" s="138" t="s">
        <v>48</v>
      </c>
    </row>
    <row r="41" spans="1:18" s="137" customFormat="1" hidden="1">
      <c r="F41" s="312"/>
      <c r="J41" s="139" t="s">
        <v>50</v>
      </c>
      <c r="K41" s="140">
        <v>18</v>
      </c>
      <c r="L41" s="141">
        <v>322693.76000000001</v>
      </c>
      <c r="M41" s="140">
        <v>4</v>
      </c>
      <c r="N41" s="141">
        <v>80105.98</v>
      </c>
      <c r="O41" s="140">
        <v>1</v>
      </c>
      <c r="P41" s="234">
        <v>45250</v>
      </c>
      <c r="Q41" s="140" t="s">
        <v>51</v>
      </c>
      <c r="R41" s="234" t="s">
        <v>51</v>
      </c>
    </row>
    <row r="42" spans="1:18" s="137" customFormat="1" hidden="1">
      <c r="F42" s="312"/>
      <c r="J42" s="139" t="s">
        <v>52</v>
      </c>
      <c r="K42" s="139">
        <v>18</v>
      </c>
      <c r="L42" s="139">
        <v>322693.76000000001</v>
      </c>
      <c r="M42" s="140">
        <v>4</v>
      </c>
      <c r="N42" s="140">
        <v>80105.98</v>
      </c>
      <c r="O42" s="140">
        <v>1</v>
      </c>
      <c r="P42" s="140">
        <v>45250</v>
      </c>
      <c r="Q42" s="139"/>
      <c r="R42" s="139"/>
    </row>
    <row r="43" spans="1:18" s="137" customFormat="1" hidden="1">
      <c r="F43" s="312"/>
      <c r="M43" s="188"/>
      <c r="N43" s="188"/>
      <c r="O43" s="188"/>
      <c r="P43" s="188"/>
    </row>
    <row r="44" spans="1:18" s="137" customFormat="1" hidden="1">
      <c r="F44" s="312"/>
      <c r="M44" s="188"/>
      <c r="N44" s="188"/>
      <c r="O44" s="188"/>
      <c r="P44" s="188"/>
    </row>
    <row r="45" spans="1:18" s="137" customFormat="1" hidden="1">
      <c r="F45" s="312"/>
      <c r="M45" s="188"/>
      <c r="N45" s="188"/>
      <c r="O45" s="188"/>
      <c r="P45" s="188"/>
    </row>
    <row r="46" spans="1:18" s="137" customFormat="1" hidden="1">
      <c r="F46" s="312"/>
      <c r="M46" s="188"/>
      <c r="N46" s="188"/>
      <c r="O46" s="188"/>
      <c r="P46" s="188"/>
    </row>
    <row r="47" spans="1:18" s="137" customFormat="1">
      <c r="F47" s="312"/>
      <c r="M47" s="188"/>
      <c r="N47" s="188"/>
      <c r="O47" s="188"/>
      <c r="P47" s="188"/>
    </row>
    <row r="48" spans="1:18" s="137" customFormat="1">
      <c r="F48" s="312"/>
      <c r="M48" s="188"/>
      <c r="N48" s="188"/>
      <c r="O48" s="188"/>
      <c r="P48" s="188"/>
    </row>
    <row r="49" spans="6:16" s="137" customFormat="1">
      <c r="F49" s="312"/>
      <c r="L49"/>
      <c r="M49" s="754" t="s">
        <v>45</v>
      </c>
      <c r="N49" s="755"/>
      <c r="O49" s="755" t="s">
        <v>46</v>
      </c>
      <c r="P49" s="756"/>
    </row>
    <row r="50" spans="6:16" s="137" customFormat="1">
      <c r="F50" s="312"/>
      <c r="L50"/>
      <c r="M50" s="285" t="s">
        <v>5524</v>
      </c>
      <c r="N50" s="285" t="s">
        <v>5523</v>
      </c>
      <c r="O50" s="285" t="s">
        <v>5524</v>
      </c>
      <c r="P50" s="285" t="s">
        <v>5523</v>
      </c>
    </row>
    <row r="51" spans="6:16" s="137" customFormat="1">
      <c r="F51" s="312"/>
      <c r="M51" s="293">
        <v>22</v>
      </c>
      <c r="N51" s="288">
        <v>402799.74</v>
      </c>
      <c r="O51" s="287">
        <v>1</v>
      </c>
      <c r="P51" s="294">
        <v>45250</v>
      </c>
    </row>
    <row r="52" spans="6:16" s="137" customFormat="1">
      <c r="F52" s="312"/>
      <c r="M52" s="188"/>
      <c r="N52" s="188"/>
      <c r="O52" s="188"/>
      <c r="P52" s="188"/>
    </row>
    <row r="53" spans="6:16" s="137" customFormat="1">
      <c r="F53" s="312"/>
      <c r="M53" s="188"/>
      <c r="N53" s="188"/>
      <c r="O53" s="188"/>
      <c r="P53" s="188"/>
    </row>
    <row r="54" spans="6:16" s="137" customFormat="1">
      <c r="F54" s="312"/>
      <c r="M54" s="188"/>
      <c r="N54" s="188"/>
      <c r="O54" s="188"/>
      <c r="P54" s="188"/>
    </row>
    <row r="55" spans="6:16" s="137" customFormat="1">
      <c r="F55" s="312"/>
      <c r="M55" s="188"/>
      <c r="N55" s="188"/>
      <c r="O55" s="188"/>
      <c r="P55" s="188"/>
    </row>
    <row r="56" spans="6:16" s="137" customFormat="1">
      <c r="F56" s="312"/>
      <c r="M56" s="188"/>
      <c r="N56" s="188"/>
      <c r="O56" s="188"/>
      <c r="P56" s="188"/>
    </row>
    <row r="57" spans="6:16" s="137" customFormat="1">
      <c r="F57" s="312"/>
      <c r="M57" s="188"/>
      <c r="N57" s="188"/>
      <c r="O57" s="188"/>
      <c r="P57" s="188"/>
    </row>
    <row r="58" spans="6:16" s="137" customFormat="1">
      <c r="F58" s="312"/>
      <c r="M58" s="188"/>
      <c r="N58" s="188"/>
      <c r="O58" s="188"/>
      <c r="P58" s="188"/>
    </row>
    <row r="59" spans="6:16" s="137" customFormat="1">
      <c r="F59" s="312"/>
      <c r="M59" s="188"/>
      <c r="N59" s="188"/>
      <c r="O59" s="188"/>
      <c r="P59" s="188"/>
    </row>
    <row r="60" spans="6:16" s="137" customFormat="1">
      <c r="F60" s="312"/>
      <c r="M60" s="188"/>
      <c r="N60" s="188"/>
      <c r="O60" s="188"/>
      <c r="P60" s="188"/>
    </row>
    <row r="61" spans="6:16" s="137" customFormat="1">
      <c r="F61" s="312"/>
      <c r="M61" s="188"/>
      <c r="N61" s="188"/>
      <c r="O61" s="188"/>
      <c r="P61" s="188"/>
    </row>
    <row r="62" spans="6:16" s="137" customFormat="1">
      <c r="F62" s="312"/>
      <c r="M62" s="188"/>
      <c r="N62" s="188"/>
      <c r="O62" s="188"/>
      <c r="P62" s="188"/>
    </row>
    <row r="63" spans="6:16" s="137" customFormat="1">
      <c r="F63" s="312"/>
      <c r="M63" s="188"/>
      <c r="N63" s="188"/>
      <c r="O63" s="188"/>
      <c r="P63" s="188"/>
    </row>
    <row r="64" spans="6:16" s="137" customFormat="1">
      <c r="F64" s="312"/>
      <c r="M64" s="188"/>
      <c r="N64" s="188"/>
      <c r="O64" s="188"/>
      <c r="P64" s="188"/>
    </row>
    <row r="65" spans="6:16" s="137" customFormat="1">
      <c r="F65" s="312"/>
      <c r="M65" s="188"/>
      <c r="N65" s="188"/>
      <c r="O65" s="188"/>
      <c r="P65" s="188"/>
    </row>
    <row r="66" spans="6:16" s="137" customFormat="1">
      <c r="F66" s="312"/>
      <c r="M66" s="188"/>
      <c r="N66" s="188"/>
      <c r="O66" s="188"/>
      <c r="P66" s="188"/>
    </row>
    <row r="67" spans="6:16" s="137" customFormat="1">
      <c r="F67" s="312"/>
      <c r="M67" s="188"/>
      <c r="N67" s="188"/>
      <c r="O67" s="188"/>
      <c r="P67" s="188"/>
    </row>
    <row r="68" spans="6:16" s="137" customFormat="1">
      <c r="F68" s="312"/>
      <c r="M68" s="188"/>
      <c r="N68" s="188"/>
      <c r="O68" s="188"/>
      <c r="P68" s="188"/>
    </row>
    <row r="69" spans="6:16" s="137" customFormat="1">
      <c r="F69" s="312"/>
      <c r="M69" s="188"/>
      <c r="N69" s="188"/>
      <c r="O69" s="188"/>
      <c r="P69" s="188"/>
    </row>
    <row r="70" spans="6:16" s="137" customFormat="1">
      <c r="F70" s="312"/>
      <c r="M70" s="188"/>
      <c r="N70" s="188"/>
      <c r="O70" s="188"/>
      <c r="P70" s="188"/>
    </row>
    <row r="71" spans="6:16" s="137" customFormat="1">
      <c r="F71" s="312"/>
      <c r="M71" s="188"/>
      <c r="N71" s="188"/>
      <c r="O71" s="188"/>
      <c r="P71" s="188"/>
    </row>
    <row r="72" spans="6:16" s="137" customFormat="1">
      <c r="F72" s="312"/>
      <c r="M72" s="188"/>
      <c r="N72" s="188"/>
      <c r="O72" s="188"/>
      <c r="P72" s="188"/>
    </row>
    <row r="73" spans="6:16" s="137" customFormat="1">
      <c r="F73" s="312"/>
      <c r="M73" s="188"/>
      <c r="N73" s="188"/>
      <c r="O73" s="188"/>
      <c r="P73" s="188"/>
    </row>
    <row r="74" spans="6:16" s="137" customFormat="1">
      <c r="F74" s="312"/>
      <c r="M74" s="188"/>
      <c r="N74" s="188"/>
      <c r="O74" s="188"/>
      <c r="P74" s="188"/>
    </row>
    <row r="75" spans="6:16" s="137" customFormat="1">
      <c r="F75" s="312"/>
      <c r="M75" s="188"/>
      <c r="N75" s="188"/>
      <c r="O75" s="188"/>
      <c r="P75" s="188"/>
    </row>
    <row r="76" spans="6:16" s="137" customFormat="1">
      <c r="F76" s="312"/>
      <c r="M76" s="188"/>
      <c r="N76" s="188"/>
      <c r="O76" s="188"/>
      <c r="P76" s="188"/>
    </row>
    <row r="77" spans="6:16" s="137" customFormat="1">
      <c r="F77" s="312"/>
      <c r="M77" s="188"/>
      <c r="N77" s="188"/>
      <c r="O77" s="188"/>
      <c r="P77" s="188"/>
    </row>
    <row r="78" spans="6:16" s="137" customFormat="1">
      <c r="F78" s="312"/>
      <c r="M78" s="188"/>
      <c r="N78" s="188"/>
      <c r="O78" s="188"/>
      <c r="P78" s="188"/>
    </row>
    <row r="79" spans="6:16" s="137" customFormat="1">
      <c r="F79" s="312"/>
      <c r="M79" s="188"/>
      <c r="N79" s="188"/>
      <c r="O79" s="188"/>
      <c r="P79" s="188"/>
    </row>
    <row r="80" spans="6:16" s="137" customFormat="1">
      <c r="F80" s="312"/>
      <c r="M80" s="188"/>
      <c r="N80" s="188"/>
      <c r="O80" s="188"/>
      <c r="P80" s="188"/>
    </row>
    <row r="81" spans="6:16" s="137" customFormat="1">
      <c r="F81" s="312"/>
      <c r="M81" s="188"/>
      <c r="N81" s="188"/>
      <c r="O81" s="188"/>
      <c r="P81" s="188"/>
    </row>
    <row r="82" spans="6:16" s="137" customFormat="1">
      <c r="F82" s="312"/>
      <c r="M82" s="188"/>
      <c r="N82" s="188"/>
      <c r="O82" s="188"/>
      <c r="P82" s="188"/>
    </row>
    <row r="83" spans="6:16" s="137" customFormat="1">
      <c r="F83" s="312"/>
      <c r="M83" s="188"/>
      <c r="N83" s="188"/>
      <c r="O83" s="188"/>
      <c r="P83" s="188"/>
    </row>
    <row r="84" spans="6:16" s="137" customFormat="1">
      <c r="F84" s="312"/>
      <c r="M84" s="188"/>
      <c r="N84" s="188"/>
      <c r="O84" s="188"/>
      <c r="P84" s="188"/>
    </row>
    <row r="85" spans="6:16" s="137" customFormat="1">
      <c r="F85" s="312"/>
      <c r="M85" s="188"/>
      <c r="N85" s="188"/>
      <c r="O85" s="188"/>
      <c r="P85" s="188"/>
    </row>
    <row r="86" spans="6:16" s="137" customFormat="1">
      <c r="F86" s="312"/>
      <c r="M86" s="188"/>
      <c r="N86" s="188"/>
      <c r="O86" s="188"/>
      <c r="P86" s="188"/>
    </row>
    <row r="87" spans="6:16" s="137" customFormat="1">
      <c r="F87" s="312"/>
      <c r="M87" s="188"/>
      <c r="N87" s="188"/>
      <c r="O87" s="188"/>
      <c r="P87" s="188"/>
    </row>
    <row r="88" spans="6:16" s="137" customFormat="1">
      <c r="F88" s="312"/>
      <c r="M88" s="188"/>
      <c r="N88" s="188"/>
      <c r="O88" s="188"/>
      <c r="P88" s="188"/>
    </row>
    <row r="89" spans="6:16" s="137" customFormat="1">
      <c r="F89" s="312"/>
      <c r="M89" s="188"/>
      <c r="N89" s="188"/>
      <c r="O89" s="188"/>
      <c r="P89" s="188"/>
    </row>
    <row r="90" spans="6:16" s="137" customFormat="1">
      <c r="F90" s="312"/>
      <c r="M90" s="188"/>
      <c r="N90" s="188"/>
      <c r="O90" s="188"/>
      <c r="P90" s="188"/>
    </row>
    <row r="91" spans="6:16" s="137" customFormat="1">
      <c r="F91" s="312"/>
      <c r="M91" s="188"/>
      <c r="N91" s="188"/>
      <c r="O91" s="188"/>
      <c r="P91" s="188"/>
    </row>
    <row r="92" spans="6:16" s="137" customFormat="1">
      <c r="F92" s="312"/>
      <c r="M92" s="188"/>
      <c r="N92" s="188"/>
      <c r="O92" s="188"/>
      <c r="P92" s="188"/>
    </row>
    <row r="93" spans="6:16" s="137" customFormat="1">
      <c r="F93" s="312"/>
      <c r="M93" s="188"/>
      <c r="N93" s="188"/>
      <c r="O93" s="188"/>
      <c r="P93" s="188"/>
    </row>
    <row r="94" spans="6:16" s="137" customFormat="1">
      <c r="F94" s="312"/>
      <c r="M94" s="188"/>
      <c r="N94" s="188"/>
      <c r="O94" s="188"/>
      <c r="P94" s="188"/>
    </row>
    <row r="95" spans="6:16" s="137" customFormat="1">
      <c r="F95" s="312"/>
      <c r="M95" s="188"/>
      <c r="N95" s="188"/>
      <c r="O95" s="188"/>
      <c r="P95" s="188"/>
    </row>
    <row r="96" spans="6:16" s="137" customFormat="1">
      <c r="F96" s="312"/>
      <c r="M96" s="188"/>
      <c r="N96" s="188"/>
      <c r="O96" s="188"/>
      <c r="P96" s="188"/>
    </row>
    <row r="97" spans="6:16" s="137" customFormat="1">
      <c r="F97" s="312"/>
      <c r="M97" s="188"/>
      <c r="N97" s="188"/>
      <c r="O97" s="188"/>
      <c r="P97" s="188"/>
    </row>
    <row r="98" spans="6:16" s="137" customFormat="1">
      <c r="F98" s="312"/>
      <c r="M98" s="188"/>
      <c r="N98" s="188"/>
      <c r="O98" s="188"/>
      <c r="P98" s="188"/>
    </row>
    <row r="99" spans="6:16" s="137" customFormat="1">
      <c r="F99" s="312"/>
      <c r="M99" s="188"/>
      <c r="N99" s="188"/>
      <c r="O99" s="188"/>
      <c r="P99" s="188"/>
    </row>
    <row r="100" spans="6:16" s="137" customFormat="1">
      <c r="F100" s="312"/>
      <c r="M100" s="188"/>
      <c r="N100" s="188"/>
      <c r="O100" s="188"/>
      <c r="P100" s="188"/>
    </row>
    <row r="101" spans="6:16" s="137" customFormat="1">
      <c r="F101" s="312"/>
      <c r="M101" s="188"/>
      <c r="N101" s="188"/>
      <c r="O101" s="188"/>
      <c r="P101" s="188"/>
    </row>
    <row r="102" spans="6:16" s="137" customFormat="1">
      <c r="F102" s="312"/>
      <c r="M102" s="188"/>
      <c r="N102" s="188"/>
      <c r="O102" s="188"/>
      <c r="P102" s="188"/>
    </row>
    <row r="103" spans="6:16" s="137" customFormat="1">
      <c r="F103" s="312"/>
      <c r="M103" s="188"/>
      <c r="N103" s="188"/>
      <c r="O103" s="188"/>
      <c r="P103" s="188"/>
    </row>
    <row r="104" spans="6:16" s="137" customFormat="1">
      <c r="F104" s="312"/>
      <c r="M104" s="188"/>
      <c r="N104" s="188"/>
      <c r="O104" s="188"/>
      <c r="P104" s="188"/>
    </row>
    <row r="105" spans="6:16" s="137" customFormat="1">
      <c r="F105" s="312"/>
      <c r="M105" s="188"/>
      <c r="N105" s="188"/>
      <c r="O105" s="188"/>
      <c r="P105" s="188"/>
    </row>
    <row r="106" spans="6:16" s="137" customFormat="1">
      <c r="F106" s="312"/>
      <c r="M106" s="188"/>
      <c r="N106" s="188"/>
      <c r="O106" s="188"/>
      <c r="P106" s="188"/>
    </row>
    <row r="107" spans="6:16" s="137" customFormat="1">
      <c r="F107" s="312"/>
      <c r="M107" s="188"/>
      <c r="N107" s="188"/>
      <c r="O107" s="188"/>
      <c r="P107" s="188"/>
    </row>
    <row r="108" spans="6:16" s="137" customFormat="1">
      <c r="F108" s="312"/>
      <c r="M108" s="188"/>
      <c r="N108" s="188"/>
      <c r="O108" s="188"/>
      <c r="P108" s="188"/>
    </row>
    <row r="109" spans="6:16" s="137" customFormat="1">
      <c r="F109" s="312"/>
      <c r="M109" s="188"/>
      <c r="N109" s="188"/>
      <c r="O109" s="188"/>
      <c r="P109" s="188"/>
    </row>
    <row r="110" spans="6:16" s="137" customFormat="1">
      <c r="F110" s="312"/>
      <c r="M110" s="188"/>
      <c r="N110" s="188"/>
      <c r="O110" s="188"/>
      <c r="P110" s="188"/>
    </row>
    <row r="111" spans="6:16" s="137" customFormat="1">
      <c r="F111" s="312"/>
      <c r="M111" s="188"/>
      <c r="N111" s="188"/>
      <c r="O111" s="188"/>
      <c r="P111" s="188"/>
    </row>
    <row r="112" spans="6:16" s="137" customFormat="1">
      <c r="F112" s="312"/>
      <c r="M112" s="188"/>
      <c r="N112" s="188"/>
      <c r="O112" s="188"/>
      <c r="P112" s="188"/>
    </row>
    <row r="113" spans="6:16" s="137" customFormat="1">
      <c r="F113" s="312"/>
      <c r="M113" s="188"/>
      <c r="N113" s="188"/>
      <c r="O113" s="188"/>
      <c r="P113" s="188"/>
    </row>
    <row r="114" spans="6:16" s="137" customFormat="1">
      <c r="F114" s="312"/>
      <c r="M114" s="188"/>
      <c r="N114" s="188"/>
      <c r="O114" s="188"/>
      <c r="P114" s="188"/>
    </row>
    <row r="115" spans="6:16" s="137" customFormat="1">
      <c r="F115" s="312"/>
      <c r="M115" s="188"/>
      <c r="N115" s="188"/>
      <c r="O115" s="188"/>
      <c r="P115" s="188"/>
    </row>
    <row r="116" spans="6:16" s="137" customFormat="1">
      <c r="F116" s="312"/>
      <c r="M116" s="188"/>
      <c r="N116" s="188"/>
      <c r="O116" s="188"/>
      <c r="P116" s="188"/>
    </row>
    <row r="117" spans="6:16" s="137" customFormat="1">
      <c r="F117" s="312"/>
      <c r="M117" s="188"/>
      <c r="N117" s="188"/>
      <c r="O117" s="188"/>
      <c r="P117" s="188"/>
    </row>
    <row r="118" spans="6:16" s="137" customFormat="1">
      <c r="F118" s="312"/>
      <c r="M118" s="188"/>
      <c r="N118" s="188"/>
      <c r="O118" s="188"/>
      <c r="P118" s="188"/>
    </row>
    <row r="119" spans="6:16" s="137" customFormat="1">
      <c r="F119" s="312"/>
      <c r="M119" s="188"/>
      <c r="N119" s="188"/>
      <c r="O119" s="188"/>
      <c r="P119" s="188"/>
    </row>
    <row r="120" spans="6:16" s="137" customFormat="1">
      <c r="F120" s="312"/>
      <c r="M120" s="188"/>
      <c r="N120" s="188"/>
      <c r="O120" s="188"/>
      <c r="P120" s="188"/>
    </row>
    <row r="121" spans="6:16" s="137" customFormat="1">
      <c r="F121" s="312"/>
      <c r="M121" s="188"/>
      <c r="N121" s="188"/>
      <c r="O121" s="188"/>
      <c r="P121" s="188"/>
    </row>
    <row r="122" spans="6:16" s="137" customFormat="1">
      <c r="F122" s="312"/>
      <c r="M122" s="188"/>
      <c r="N122" s="188"/>
      <c r="O122" s="188"/>
      <c r="P122" s="188"/>
    </row>
    <row r="123" spans="6:16" s="137" customFormat="1">
      <c r="F123" s="312"/>
      <c r="M123" s="188"/>
      <c r="N123" s="188"/>
      <c r="O123" s="188"/>
      <c r="P123" s="188"/>
    </row>
    <row r="124" spans="6:16" s="137" customFormat="1">
      <c r="F124" s="312"/>
      <c r="M124" s="188"/>
      <c r="N124" s="188"/>
      <c r="O124" s="188"/>
      <c r="P124" s="188"/>
    </row>
    <row r="125" spans="6:16" s="137" customFormat="1">
      <c r="F125" s="312"/>
      <c r="M125" s="188"/>
      <c r="N125" s="188"/>
      <c r="O125" s="188"/>
      <c r="P125" s="188"/>
    </row>
    <row r="126" spans="6:16" s="137" customFormat="1">
      <c r="F126" s="312"/>
      <c r="M126" s="188"/>
      <c r="N126" s="188"/>
      <c r="O126" s="188"/>
      <c r="P126" s="188"/>
    </row>
    <row r="127" spans="6:16" s="137" customFormat="1">
      <c r="F127" s="312"/>
      <c r="M127" s="188"/>
      <c r="N127" s="188"/>
      <c r="O127" s="188"/>
      <c r="P127" s="188"/>
    </row>
    <row r="128" spans="6:16" s="137" customFormat="1">
      <c r="F128" s="312"/>
      <c r="M128" s="188"/>
      <c r="N128" s="188"/>
      <c r="O128" s="188"/>
      <c r="P128" s="188"/>
    </row>
    <row r="129" spans="6:16">
      <c r="F129" s="111"/>
      <c r="M129" s="52"/>
      <c r="N129" s="52"/>
      <c r="O129" s="52"/>
      <c r="P129" s="52"/>
    </row>
    <row r="130" spans="6:16">
      <c r="F130" s="111"/>
      <c r="M130" s="52"/>
      <c r="N130" s="52"/>
      <c r="O130" s="52"/>
      <c r="P130" s="52"/>
    </row>
    <row r="131" spans="6:16">
      <c r="F131" s="111"/>
      <c r="M131" s="52"/>
      <c r="N131" s="52"/>
      <c r="O131" s="52"/>
      <c r="P131" s="52"/>
    </row>
    <row r="132" spans="6:16">
      <c r="F132" s="111"/>
      <c r="M132" s="52"/>
      <c r="N132" s="52"/>
      <c r="O132" s="52"/>
      <c r="P132" s="52"/>
    </row>
    <row r="133" spans="6:16">
      <c r="F133" s="111"/>
      <c r="M133" s="52"/>
      <c r="N133" s="52"/>
      <c r="O133" s="52"/>
      <c r="P133" s="52"/>
    </row>
    <row r="134" spans="6:16">
      <c r="F134" s="111"/>
      <c r="M134" s="52"/>
      <c r="N134" s="52"/>
      <c r="O134" s="52"/>
      <c r="P134" s="52"/>
    </row>
    <row r="135" spans="6:16">
      <c r="F135" s="111"/>
      <c r="M135" s="52"/>
      <c r="N135" s="52"/>
      <c r="O135" s="52"/>
      <c r="P135" s="52"/>
    </row>
    <row r="136" spans="6:16">
      <c r="F136" s="111"/>
      <c r="M136" s="52"/>
      <c r="N136" s="52"/>
      <c r="O136" s="52"/>
      <c r="P136" s="52"/>
    </row>
    <row r="137" spans="6:16">
      <c r="F137" s="111"/>
      <c r="M137" s="52"/>
      <c r="N137" s="52"/>
      <c r="O137" s="52"/>
      <c r="P137" s="52"/>
    </row>
    <row r="138" spans="6:16">
      <c r="F138" s="111"/>
      <c r="M138" s="52"/>
      <c r="N138" s="52"/>
      <c r="O138" s="52"/>
      <c r="P138" s="52"/>
    </row>
    <row r="139" spans="6:16">
      <c r="F139" s="111"/>
      <c r="M139" s="52"/>
      <c r="N139" s="52"/>
      <c r="O139" s="52"/>
      <c r="P139" s="52"/>
    </row>
    <row r="140" spans="6:16">
      <c r="F140" s="111"/>
      <c r="M140" s="52"/>
      <c r="N140" s="52"/>
      <c r="O140" s="52"/>
      <c r="P140" s="52"/>
    </row>
    <row r="141" spans="6:16">
      <c r="F141" s="111"/>
      <c r="M141" s="52"/>
      <c r="N141" s="52"/>
      <c r="O141" s="52"/>
      <c r="P141" s="52"/>
    </row>
    <row r="142" spans="6:16">
      <c r="F142" s="111"/>
      <c r="M142" s="52"/>
      <c r="N142" s="52"/>
      <c r="O142" s="52"/>
      <c r="P142" s="52"/>
    </row>
    <row r="143" spans="6:16">
      <c r="F143" s="111"/>
      <c r="M143" s="52"/>
      <c r="N143" s="52"/>
      <c r="O143" s="52"/>
      <c r="P143" s="52"/>
    </row>
    <row r="144" spans="6:16">
      <c r="F144" s="111"/>
      <c r="M144" s="52"/>
      <c r="N144" s="52"/>
      <c r="O144" s="52"/>
      <c r="P144" s="52"/>
    </row>
    <row r="145" spans="6:16">
      <c r="F145" s="111"/>
      <c r="M145" s="52"/>
      <c r="N145" s="52"/>
      <c r="O145" s="52"/>
      <c r="P145" s="52"/>
    </row>
    <row r="146" spans="6:16">
      <c r="F146" s="111"/>
      <c r="M146" s="52"/>
      <c r="N146" s="52"/>
      <c r="O146" s="52"/>
      <c r="P146" s="52"/>
    </row>
    <row r="147" spans="6:16">
      <c r="F147" s="111"/>
      <c r="M147" s="52"/>
      <c r="N147" s="52"/>
      <c r="O147" s="52"/>
      <c r="P147" s="52"/>
    </row>
    <row r="148" spans="6:16">
      <c r="F148" s="111"/>
      <c r="M148" s="52"/>
      <c r="N148" s="52"/>
      <c r="O148" s="52"/>
      <c r="P148" s="52"/>
    </row>
    <row r="149" spans="6:16">
      <c r="F149" s="111"/>
      <c r="M149" s="52"/>
      <c r="N149" s="52"/>
      <c r="O149" s="52"/>
      <c r="P149" s="52"/>
    </row>
    <row r="150" spans="6:16">
      <c r="F150" s="111"/>
      <c r="M150" s="52"/>
      <c r="N150" s="52"/>
      <c r="O150" s="52"/>
      <c r="P150" s="52"/>
    </row>
    <row r="151" spans="6:16">
      <c r="F151" s="111"/>
      <c r="M151" s="52"/>
      <c r="N151" s="52"/>
      <c r="O151" s="52"/>
      <c r="P151" s="52"/>
    </row>
    <row r="152" spans="6:16">
      <c r="F152" s="111"/>
      <c r="M152" s="52"/>
      <c r="N152" s="52"/>
      <c r="O152" s="52"/>
      <c r="P152" s="52"/>
    </row>
    <row r="153" spans="6:16">
      <c r="F153" s="111"/>
      <c r="M153" s="52"/>
      <c r="N153" s="52"/>
      <c r="O153" s="52"/>
      <c r="P153" s="52"/>
    </row>
    <row r="154" spans="6:16">
      <c r="F154" s="111"/>
      <c r="M154" s="52"/>
      <c r="N154" s="52"/>
      <c r="O154" s="52"/>
      <c r="P154" s="52"/>
    </row>
    <row r="155" spans="6:16">
      <c r="F155" s="111"/>
      <c r="M155" s="52"/>
      <c r="N155" s="52"/>
      <c r="O155" s="52"/>
      <c r="P155" s="52"/>
    </row>
    <row r="156" spans="6:16">
      <c r="F156" s="111"/>
      <c r="M156" s="52"/>
      <c r="N156" s="52"/>
      <c r="O156" s="52"/>
      <c r="P156" s="52"/>
    </row>
    <row r="157" spans="6:16">
      <c r="F157" s="111"/>
      <c r="M157" s="52"/>
      <c r="N157" s="52"/>
      <c r="O157" s="52"/>
      <c r="P157" s="52"/>
    </row>
  </sheetData>
  <mergeCells count="100">
    <mergeCell ref="E20:E21"/>
    <mergeCell ref="L20:L21"/>
    <mergeCell ref="F20:F21"/>
    <mergeCell ref="N6:N9"/>
    <mergeCell ref="O6:O9"/>
    <mergeCell ref="P6:P9"/>
    <mergeCell ref="R26:R27"/>
    <mergeCell ref="D3:D4"/>
    <mergeCell ref="E3:E4"/>
    <mergeCell ref="F3:F4"/>
    <mergeCell ref="G3:G4"/>
    <mergeCell ref="H3:I3"/>
    <mergeCell ref="M20:M21"/>
    <mergeCell ref="N20:N21"/>
    <mergeCell ref="O20:O21"/>
    <mergeCell ref="P20:P21"/>
    <mergeCell ref="O12:O13"/>
    <mergeCell ref="P12:P13"/>
    <mergeCell ref="D20:D21"/>
    <mergeCell ref="R3:R4"/>
    <mergeCell ref="J3:J4"/>
    <mergeCell ref="K3:L3"/>
    <mergeCell ref="M3:N3"/>
    <mergeCell ref="O3:P3"/>
    <mergeCell ref="Q3:Q4"/>
    <mergeCell ref="A3:A4"/>
    <mergeCell ref="B3:B4"/>
    <mergeCell ref="C3:C4"/>
    <mergeCell ref="A6:A9"/>
    <mergeCell ref="B6:B9"/>
    <mergeCell ref="C6:C9"/>
    <mergeCell ref="D29:D30"/>
    <mergeCell ref="E29:E30"/>
    <mergeCell ref="R6:R9"/>
    <mergeCell ref="A26:A27"/>
    <mergeCell ref="B26:B27"/>
    <mergeCell ref="C26:C27"/>
    <mergeCell ref="D26:D27"/>
    <mergeCell ref="E26:E27"/>
    <mergeCell ref="F26:F27"/>
    <mergeCell ref="G26:G27"/>
    <mergeCell ref="K26:K27"/>
    <mergeCell ref="L26:L27"/>
    <mergeCell ref="M26:M27"/>
    <mergeCell ref="N26:N27"/>
    <mergeCell ref="O26:O27"/>
    <mergeCell ref="D6:D9"/>
    <mergeCell ref="A20:A21"/>
    <mergeCell ref="B20:B21"/>
    <mergeCell ref="C20:C21"/>
    <mergeCell ref="Q20:Q21"/>
    <mergeCell ref="Q6:Q9"/>
    <mergeCell ref="E6:E9"/>
    <mergeCell ref="F6:F9"/>
    <mergeCell ref="G6:G9"/>
    <mergeCell ref="J6:J9"/>
    <mergeCell ref="G20:G21"/>
    <mergeCell ref="I20:I21"/>
    <mergeCell ref="J20:J21"/>
    <mergeCell ref="K20:K21"/>
    <mergeCell ref="K6:K9"/>
    <mergeCell ref="L6:L9"/>
    <mergeCell ref="M6:M9"/>
    <mergeCell ref="R20:R21"/>
    <mergeCell ref="Q26:Q27"/>
    <mergeCell ref="K39:L39"/>
    <mergeCell ref="M39:N39"/>
    <mergeCell ref="O39:P39"/>
    <mergeCell ref="Q39:R39"/>
    <mergeCell ref="P26:P27"/>
    <mergeCell ref="O49:P49"/>
    <mergeCell ref="R29:R30"/>
    <mergeCell ref="K38:N38"/>
    <mergeCell ref="O38:R38"/>
    <mergeCell ref="M29:M30"/>
    <mergeCell ref="N29:N30"/>
    <mergeCell ref="O29:O30"/>
    <mergeCell ref="P29:P30"/>
    <mergeCell ref="Q29:Q30"/>
    <mergeCell ref="G29:G30"/>
    <mergeCell ref="J29:J30"/>
    <mergeCell ref="K29:K30"/>
    <mergeCell ref="L29:L30"/>
    <mergeCell ref="M49:N49"/>
    <mergeCell ref="A29:A30"/>
    <mergeCell ref="B29:B30"/>
    <mergeCell ref="C29:C30"/>
    <mergeCell ref="Q12:Q13"/>
    <mergeCell ref="R12:R13"/>
    <mergeCell ref="F12:F13"/>
    <mergeCell ref="K12:K13"/>
    <mergeCell ref="L12:L13"/>
    <mergeCell ref="M12:M13"/>
    <mergeCell ref="N12:N13"/>
    <mergeCell ref="A12:A13"/>
    <mergeCell ref="B12:B13"/>
    <mergeCell ref="C12:C13"/>
    <mergeCell ref="D12:D13"/>
    <mergeCell ref="E12:E13"/>
    <mergeCell ref="F29:F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9"/>
  <dimension ref="A2:R31"/>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5755</v>
      </c>
    </row>
    <row r="4" spans="1:18" s="13" customFormat="1" ht="4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137" customFormat="1" ht="117.75" customHeight="1">
      <c r="A7" s="543">
        <v>1</v>
      </c>
      <c r="B7" s="530">
        <v>1.2</v>
      </c>
      <c r="C7" s="530" t="s">
        <v>2320</v>
      </c>
      <c r="D7" s="530">
        <v>2</v>
      </c>
      <c r="E7" s="536" t="s">
        <v>5121</v>
      </c>
      <c r="F7" s="536" t="s">
        <v>5122</v>
      </c>
      <c r="G7" s="536" t="s">
        <v>5123</v>
      </c>
      <c r="H7" s="199" t="s">
        <v>5031</v>
      </c>
      <c r="I7" s="199">
        <v>9802</v>
      </c>
      <c r="J7" s="536" t="s">
        <v>5124</v>
      </c>
      <c r="K7" s="536" t="s">
        <v>31</v>
      </c>
      <c r="L7" s="536" t="s">
        <v>31</v>
      </c>
      <c r="M7" s="718"/>
      <c r="N7" s="718">
        <v>81537.399999999994</v>
      </c>
      <c r="O7" s="718"/>
      <c r="P7" s="718">
        <v>81537.399999999994</v>
      </c>
      <c r="Q7" s="536" t="s">
        <v>5125</v>
      </c>
      <c r="R7" s="808" t="s">
        <v>5126</v>
      </c>
    </row>
    <row r="8" spans="1:18" s="137" customFormat="1" ht="104.25" customHeight="1">
      <c r="A8" s="543"/>
      <c r="B8" s="531"/>
      <c r="C8" s="531"/>
      <c r="D8" s="531"/>
      <c r="E8" s="537"/>
      <c r="F8" s="537"/>
      <c r="G8" s="537"/>
      <c r="H8" s="199" t="s">
        <v>5127</v>
      </c>
      <c r="I8" s="199">
        <v>2914</v>
      </c>
      <c r="J8" s="537"/>
      <c r="K8" s="537"/>
      <c r="L8" s="537"/>
      <c r="M8" s="719"/>
      <c r="N8" s="719"/>
      <c r="O8" s="719"/>
      <c r="P8" s="719"/>
      <c r="Q8" s="537"/>
      <c r="R8" s="809"/>
    </row>
    <row r="9" spans="1:18" s="137" customFormat="1" ht="172.5" customHeight="1">
      <c r="A9" s="543"/>
      <c r="B9" s="532"/>
      <c r="C9" s="532"/>
      <c r="D9" s="532"/>
      <c r="E9" s="538"/>
      <c r="F9" s="538"/>
      <c r="G9" s="538"/>
      <c r="H9" s="199" t="s">
        <v>5128</v>
      </c>
      <c r="I9" s="199">
        <v>1</v>
      </c>
      <c r="J9" s="538"/>
      <c r="K9" s="538"/>
      <c r="L9" s="538"/>
      <c r="M9" s="720"/>
      <c r="N9" s="720"/>
      <c r="O9" s="720"/>
      <c r="P9" s="720"/>
      <c r="Q9" s="538"/>
      <c r="R9" s="810"/>
    </row>
    <row r="10" spans="1:18" s="137" customFormat="1" ht="225">
      <c r="A10" s="204">
        <v>2</v>
      </c>
      <c r="B10" s="203" t="s">
        <v>5129</v>
      </c>
      <c r="C10" s="203">
        <v>4</v>
      </c>
      <c r="D10" s="203">
        <v>5</v>
      </c>
      <c r="E10" s="203" t="s">
        <v>5130</v>
      </c>
      <c r="F10" s="203" t="s">
        <v>5131</v>
      </c>
      <c r="G10" s="203" t="s">
        <v>33</v>
      </c>
      <c r="H10" s="199" t="s">
        <v>4362</v>
      </c>
      <c r="I10" s="199">
        <v>80</v>
      </c>
      <c r="J10" s="203" t="s">
        <v>5132</v>
      </c>
      <c r="K10" s="203"/>
      <c r="L10" s="203" t="s">
        <v>41</v>
      </c>
      <c r="M10" s="125"/>
      <c r="N10" s="125">
        <v>25354.720000000001</v>
      </c>
      <c r="O10" s="125"/>
      <c r="P10" s="125">
        <v>25354.720000000001</v>
      </c>
      <c r="Q10" s="203" t="s">
        <v>5125</v>
      </c>
      <c r="R10" s="314" t="s">
        <v>5126</v>
      </c>
    </row>
    <row r="11" spans="1:18" s="137" customFormat="1" ht="207.75" customHeight="1">
      <c r="A11" s="199">
        <v>3</v>
      </c>
      <c r="B11" s="199">
        <v>1.2</v>
      </c>
      <c r="C11" s="199">
        <v>1.4</v>
      </c>
      <c r="D11" s="199">
        <v>2</v>
      </c>
      <c r="E11" s="199" t="s">
        <v>5133</v>
      </c>
      <c r="F11" s="199" t="s">
        <v>5134</v>
      </c>
      <c r="G11" s="199" t="s">
        <v>5135</v>
      </c>
      <c r="H11" s="199" t="s">
        <v>4362</v>
      </c>
      <c r="I11" s="199">
        <v>25</v>
      </c>
      <c r="J11" s="199" t="s">
        <v>5136</v>
      </c>
      <c r="K11" s="199" t="s">
        <v>42</v>
      </c>
      <c r="L11" s="199" t="s">
        <v>40</v>
      </c>
      <c r="M11" s="125"/>
      <c r="N11" s="125">
        <v>35220</v>
      </c>
      <c r="O11" s="125"/>
      <c r="P11" s="125">
        <v>35220</v>
      </c>
      <c r="Q11" s="199" t="s">
        <v>5125</v>
      </c>
      <c r="R11" s="314" t="s">
        <v>5126</v>
      </c>
    </row>
    <row r="12" spans="1:18" s="137" customFormat="1" ht="330">
      <c r="A12" s="203">
        <v>4</v>
      </c>
      <c r="B12" s="203">
        <v>1</v>
      </c>
      <c r="C12" s="203">
        <v>4</v>
      </c>
      <c r="D12" s="203">
        <v>2</v>
      </c>
      <c r="E12" s="315" t="s">
        <v>5137</v>
      </c>
      <c r="F12" s="316" t="s">
        <v>5138</v>
      </c>
      <c r="G12" s="316" t="s">
        <v>5139</v>
      </c>
      <c r="H12" s="203" t="s">
        <v>4362</v>
      </c>
      <c r="I12" s="203">
        <v>50</v>
      </c>
      <c r="J12" s="317" t="s">
        <v>5140</v>
      </c>
      <c r="K12" s="318"/>
      <c r="L12" s="318" t="s">
        <v>36</v>
      </c>
      <c r="M12" s="125"/>
      <c r="N12" s="125">
        <v>18203</v>
      </c>
      <c r="O12" s="125"/>
      <c r="P12" s="125">
        <v>18203</v>
      </c>
      <c r="Q12" s="203" t="s">
        <v>5125</v>
      </c>
      <c r="R12" s="314" t="s">
        <v>5126</v>
      </c>
    </row>
    <row r="13" spans="1:18" s="137" customFormat="1" ht="270">
      <c r="A13" s="199">
        <v>5</v>
      </c>
      <c r="B13" s="199">
        <v>1</v>
      </c>
      <c r="C13" s="199">
        <v>1.4</v>
      </c>
      <c r="D13" s="199">
        <v>5</v>
      </c>
      <c r="E13" s="319" t="s">
        <v>5141</v>
      </c>
      <c r="F13" s="320" t="s">
        <v>5142</v>
      </c>
      <c r="G13" s="320" t="s">
        <v>5143</v>
      </c>
      <c r="H13" s="199" t="s">
        <v>4362</v>
      </c>
      <c r="I13" s="199">
        <v>150</v>
      </c>
      <c r="J13" s="305" t="s">
        <v>5144</v>
      </c>
      <c r="K13" s="305" t="s">
        <v>42</v>
      </c>
      <c r="L13" s="305"/>
      <c r="M13" s="125">
        <v>51701.43</v>
      </c>
      <c r="N13" s="125"/>
      <c r="O13" s="125">
        <v>51701.43</v>
      </c>
      <c r="P13" s="125"/>
      <c r="Q13" s="199" t="s">
        <v>5125</v>
      </c>
      <c r="R13" s="314" t="s">
        <v>5126</v>
      </c>
    </row>
    <row r="14" spans="1:18">
      <c r="M14" s="52"/>
      <c r="N14" s="52"/>
      <c r="O14" s="52"/>
      <c r="P14" s="52"/>
      <c r="R14" s="113"/>
    </row>
    <row r="15" spans="1:18" s="114" customFormat="1">
      <c r="M15" s="115"/>
      <c r="N15" s="115"/>
      <c r="O15" s="115"/>
      <c r="P15" s="115"/>
      <c r="R15" s="116"/>
    </row>
    <row r="16" spans="1:18" hidden="1">
      <c r="M16" s="52"/>
      <c r="N16" s="52"/>
      <c r="O16" s="52"/>
      <c r="P16" s="52"/>
      <c r="R16" s="113"/>
    </row>
    <row r="17" spans="10:18" hidden="1">
      <c r="K17" s="762" t="s">
        <v>45</v>
      </c>
      <c r="L17" s="762"/>
      <c r="M17" s="762"/>
      <c r="N17" s="762"/>
      <c r="O17" s="762" t="s">
        <v>46</v>
      </c>
      <c r="P17" s="762"/>
      <c r="Q17" s="762"/>
      <c r="R17" s="762"/>
    </row>
    <row r="18" spans="10:18" hidden="1">
      <c r="K18" s="762" t="s">
        <v>4543</v>
      </c>
      <c r="L18" s="762"/>
      <c r="M18" s="762" t="s">
        <v>4544</v>
      </c>
      <c r="N18" s="762"/>
      <c r="O18" s="762" t="s">
        <v>4543</v>
      </c>
      <c r="P18" s="762"/>
      <c r="Q18" s="762" t="s">
        <v>4544</v>
      </c>
      <c r="R18" s="762"/>
    </row>
    <row r="19" spans="10:18" hidden="1">
      <c r="K19" s="17" t="s">
        <v>47</v>
      </c>
      <c r="L19" s="17" t="s">
        <v>48</v>
      </c>
      <c r="M19" s="17" t="s">
        <v>49</v>
      </c>
      <c r="N19" s="17" t="s">
        <v>48</v>
      </c>
      <c r="O19" s="17" t="s">
        <v>49</v>
      </c>
      <c r="P19" s="17" t="s">
        <v>48</v>
      </c>
      <c r="Q19" s="17" t="s">
        <v>47</v>
      </c>
      <c r="R19" s="17" t="s">
        <v>48</v>
      </c>
    </row>
    <row r="20" spans="10:18" hidden="1">
      <c r="J20" s="18" t="s">
        <v>50</v>
      </c>
      <c r="K20" s="79">
        <v>5</v>
      </c>
      <c r="L20" s="7">
        <v>212016.55</v>
      </c>
      <c r="M20" s="79" t="s">
        <v>51</v>
      </c>
      <c r="N20" s="86" t="s">
        <v>51</v>
      </c>
      <c r="O20" s="79" t="s">
        <v>51</v>
      </c>
      <c r="P20" s="86" t="s">
        <v>51</v>
      </c>
      <c r="Q20" s="79" t="s">
        <v>51</v>
      </c>
      <c r="R20" s="86" t="s">
        <v>51</v>
      </c>
    </row>
    <row r="21" spans="10:18" hidden="1">
      <c r="J21" s="18" t="s">
        <v>52</v>
      </c>
      <c r="K21" s="18">
        <v>5</v>
      </c>
      <c r="L21" s="18">
        <v>212016.55</v>
      </c>
      <c r="M21" s="79"/>
      <c r="N21" s="79"/>
      <c r="O21" s="79"/>
      <c r="P21" s="79"/>
      <c r="Q21" s="18"/>
      <c r="R21" s="112"/>
    </row>
    <row r="22" spans="10:18" hidden="1">
      <c r="M22" s="52"/>
      <c r="N22" s="52"/>
      <c r="O22" s="52"/>
      <c r="P22" s="52"/>
      <c r="R22" s="113"/>
    </row>
    <row r="23" spans="10:18" hidden="1">
      <c r="M23" s="52"/>
      <c r="N23" s="52"/>
      <c r="O23" s="52"/>
      <c r="P23" s="52"/>
      <c r="R23" s="113"/>
    </row>
    <row r="24" spans="10:18" hidden="1">
      <c r="M24" s="52"/>
      <c r="N24" s="52"/>
      <c r="O24" s="52"/>
      <c r="P24" s="52"/>
      <c r="R24" s="113"/>
    </row>
    <row r="25" spans="10:18">
      <c r="M25" s="52"/>
      <c r="N25" s="52"/>
      <c r="O25" s="52"/>
      <c r="P25" s="52"/>
      <c r="R25" s="113"/>
    </row>
    <row r="26" spans="10:18">
      <c r="M26" s="527" t="s">
        <v>45</v>
      </c>
      <c r="N26" s="528"/>
      <c r="O26" s="528" t="s">
        <v>46</v>
      </c>
      <c r="P26" s="529"/>
      <c r="R26" s="113"/>
    </row>
    <row r="27" spans="10:18">
      <c r="M27" s="138" t="s">
        <v>5524</v>
      </c>
      <c r="N27" s="138" t="s">
        <v>5523</v>
      </c>
      <c r="O27" s="138" t="s">
        <v>5524</v>
      </c>
      <c r="P27" s="138" t="s">
        <v>5523</v>
      </c>
      <c r="R27" s="113"/>
    </row>
    <row r="28" spans="10:18">
      <c r="M28" s="235">
        <v>5</v>
      </c>
      <c r="N28" s="141">
        <v>212016.55</v>
      </c>
      <c r="O28" s="140" t="s">
        <v>51</v>
      </c>
      <c r="P28" s="234" t="s">
        <v>51</v>
      </c>
      <c r="R28" s="113"/>
    </row>
    <row r="29" spans="10:18">
      <c r="M29" s="52"/>
      <c r="N29" s="52"/>
      <c r="O29" s="52"/>
      <c r="P29" s="52"/>
      <c r="R29" s="113"/>
    </row>
    <row r="30" spans="10:18">
      <c r="M30" s="52"/>
      <c r="N30" s="52"/>
      <c r="O30" s="52"/>
      <c r="P30" s="52"/>
      <c r="R30" s="113"/>
    </row>
    <row r="31" spans="10:18">
      <c r="M31" s="52"/>
      <c r="N31" s="52"/>
      <c r="O31" s="52"/>
      <c r="P31" s="52"/>
      <c r="R31" s="113"/>
    </row>
  </sheetData>
  <mergeCells count="38">
    <mergeCell ref="M26:N26"/>
    <mergeCell ref="O26:P26"/>
    <mergeCell ref="Q7:Q9"/>
    <mergeCell ref="R7:R9"/>
    <mergeCell ref="K17:N17"/>
    <mergeCell ref="O17:R17"/>
    <mergeCell ref="K18:L18"/>
    <mergeCell ref="M18:N18"/>
    <mergeCell ref="O18:P18"/>
    <mergeCell ref="Q18:R18"/>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2:R95"/>
  <sheetViews>
    <sheetView topLeftCell="A91" workbookViewId="0">
      <selection activeCell="A3" sqref="A3"/>
    </sheetView>
  </sheetViews>
  <sheetFormatPr defaultColWidth="9.140625"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19" max="19" width="20.42578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5724</v>
      </c>
    </row>
    <row r="4" spans="1:18" s="13" customFormat="1" ht="48" customHeight="1">
      <c r="A4" s="560" t="s">
        <v>0</v>
      </c>
      <c r="B4" s="562" t="s">
        <v>1</v>
      </c>
      <c r="C4" s="562" t="s">
        <v>2</v>
      </c>
      <c r="D4" s="562" t="s">
        <v>3</v>
      </c>
      <c r="E4" s="560" t="s">
        <v>4</v>
      </c>
      <c r="F4" s="560" t="s">
        <v>5</v>
      </c>
      <c r="G4" s="560" t="s">
        <v>6</v>
      </c>
      <c r="H4" s="568" t="s">
        <v>7</v>
      </c>
      <c r="I4" s="576"/>
      <c r="J4" s="560" t="s">
        <v>303</v>
      </c>
      <c r="K4" s="568" t="s">
        <v>619</v>
      </c>
      <c r="L4" s="576"/>
      <c r="M4" s="578" t="s">
        <v>620</v>
      </c>
      <c r="N4" s="579"/>
      <c r="O4" s="578" t="s">
        <v>306</v>
      </c>
      <c r="P4" s="579"/>
      <c r="Q4" s="560" t="s">
        <v>8</v>
      </c>
      <c r="R4" s="562" t="s">
        <v>9</v>
      </c>
    </row>
    <row r="5" spans="1:18" s="13" customFormat="1" ht="35.25" customHeight="1">
      <c r="A5" s="561"/>
      <c r="B5" s="563"/>
      <c r="C5" s="563"/>
      <c r="D5" s="563"/>
      <c r="E5" s="561"/>
      <c r="F5" s="561"/>
      <c r="G5" s="561"/>
      <c r="H5" s="33" t="s">
        <v>10</v>
      </c>
      <c r="I5" s="33" t="s">
        <v>11</v>
      </c>
      <c r="J5" s="561"/>
      <c r="K5" s="34">
        <v>2016</v>
      </c>
      <c r="L5" s="34">
        <v>2017</v>
      </c>
      <c r="M5" s="81">
        <v>2016</v>
      </c>
      <c r="N5" s="81">
        <v>2017</v>
      </c>
      <c r="O5" s="81">
        <v>2016</v>
      </c>
      <c r="P5" s="81">
        <v>2017</v>
      </c>
      <c r="Q5" s="561"/>
      <c r="R5" s="563"/>
    </row>
    <row r="6" spans="1:18" s="13" customFormat="1" ht="18" customHeight="1">
      <c r="A6" s="32" t="s">
        <v>12</v>
      </c>
      <c r="B6" s="33" t="s">
        <v>13</v>
      </c>
      <c r="C6" s="33" t="s">
        <v>14</v>
      </c>
      <c r="D6" s="33" t="s">
        <v>15</v>
      </c>
      <c r="E6" s="32" t="s">
        <v>16</v>
      </c>
      <c r="F6" s="32" t="s">
        <v>17</v>
      </c>
      <c r="G6" s="32" t="s">
        <v>18</v>
      </c>
      <c r="H6" s="33" t="s">
        <v>19</v>
      </c>
      <c r="I6" s="33" t="s">
        <v>20</v>
      </c>
      <c r="J6" s="32" t="s">
        <v>21</v>
      </c>
      <c r="K6" s="34" t="s">
        <v>22</v>
      </c>
      <c r="L6" s="34" t="s">
        <v>23</v>
      </c>
      <c r="M6" s="81" t="s">
        <v>24</v>
      </c>
      <c r="N6" s="81" t="s">
        <v>25</v>
      </c>
      <c r="O6" s="81" t="s">
        <v>26</v>
      </c>
      <c r="P6" s="81" t="s">
        <v>27</v>
      </c>
      <c r="Q6" s="32" t="s">
        <v>28</v>
      </c>
      <c r="R6" s="33" t="s">
        <v>29</v>
      </c>
    </row>
    <row r="7" spans="1:18" s="14" customFormat="1" ht="29.25" customHeight="1">
      <c r="A7" s="530">
        <v>1</v>
      </c>
      <c r="B7" s="530" t="s">
        <v>135</v>
      </c>
      <c r="C7" s="530">
        <v>4</v>
      </c>
      <c r="D7" s="530">
        <v>10</v>
      </c>
      <c r="E7" s="530" t="s">
        <v>3456</v>
      </c>
      <c r="F7" s="536" t="s">
        <v>3457</v>
      </c>
      <c r="G7" s="536" t="s">
        <v>3458</v>
      </c>
      <c r="H7" s="25" t="s">
        <v>84</v>
      </c>
      <c r="I7" s="71">
        <v>40</v>
      </c>
      <c r="J7" s="536" t="s">
        <v>3459</v>
      </c>
      <c r="K7" s="530" t="s">
        <v>31</v>
      </c>
      <c r="L7" s="530" t="s">
        <v>51</v>
      </c>
      <c r="M7" s="533">
        <v>45000</v>
      </c>
      <c r="N7" s="533"/>
      <c r="O7" s="533">
        <v>45000</v>
      </c>
      <c r="P7" s="533"/>
      <c r="Q7" s="536" t="s">
        <v>3460</v>
      </c>
      <c r="R7" s="536" t="s">
        <v>3461</v>
      </c>
    </row>
    <row r="8" spans="1:18" s="14" customFormat="1" ht="33.75" customHeight="1">
      <c r="A8" s="532"/>
      <c r="B8" s="532"/>
      <c r="C8" s="532"/>
      <c r="D8" s="532"/>
      <c r="E8" s="532"/>
      <c r="F8" s="538"/>
      <c r="G8" s="538"/>
      <c r="H8" s="25" t="s">
        <v>100</v>
      </c>
      <c r="I8" s="71">
        <v>3</v>
      </c>
      <c r="J8" s="538"/>
      <c r="K8" s="532"/>
      <c r="L8" s="532"/>
      <c r="M8" s="535"/>
      <c r="N8" s="535"/>
      <c r="O8" s="535"/>
      <c r="P8" s="535"/>
      <c r="Q8" s="538"/>
      <c r="R8" s="538"/>
    </row>
    <row r="9" spans="1:18" s="14" customFormat="1" ht="57" customHeight="1">
      <c r="A9" s="71">
        <v>2</v>
      </c>
      <c r="B9" s="73" t="s">
        <v>135</v>
      </c>
      <c r="C9" s="73">
        <v>4</v>
      </c>
      <c r="D9" s="73">
        <v>10</v>
      </c>
      <c r="E9" s="73" t="s">
        <v>3462</v>
      </c>
      <c r="F9" s="71" t="s">
        <v>3463</v>
      </c>
      <c r="G9" s="73" t="s">
        <v>3464</v>
      </c>
      <c r="H9" s="73" t="s">
        <v>84</v>
      </c>
      <c r="I9" s="73">
        <v>40</v>
      </c>
      <c r="J9" s="71" t="s">
        <v>3465</v>
      </c>
      <c r="K9" s="73" t="s">
        <v>31</v>
      </c>
      <c r="L9" s="156"/>
      <c r="M9" s="60">
        <v>65000</v>
      </c>
      <c r="N9" s="60"/>
      <c r="O9" s="60">
        <v>65000</v>
      </c>
      <c r="P9" s="60"/>
      <c r="Q9" s="71" t="s">
        <v>3460</v>
      </c>
      <c r="R9" s="56" t="s">
        <v>3461</v>
      </c>
    </row>
    <row r="10" spans="1:18" s="14" customFormat="1" ht="58.5" customHeight="1">
      <c r="A10" s="71">
        <v>3</v>
      </c>
      <c r="B10" s="73" t="s">
        <v>135</v>
      </c>
      <c r="C10" s="73">
        <v>4</v>
      </c>
      <c r="D10" s="73">
        <v>10</v>
      </c>
      <c r="E10" s="73" t="s">
        <v>3466</v>
      </c>
      <c r="F10" s="71" t="s">
        <v>3467</v>
      </c>
      <c r="G10" s="56" t="s">
        <v>3468</v>
      </c>
      <c r="H10" s="73" t="s">
        <v>84</v>
      </c>
      <c r="I10" s="73">
        <v>10</v>
      </c>
      <c r="J10" s="71" t="s">
        <v>3469</v>
      </c>
      <c r="K10" s="73" t="s">
        <v>31</v>
      </c>
      <c r="L10" s="156"/>
      <c r="M10" s="60">
        <v>50000</v>
      </c>
      <c r="N10" s="60"/>
      <c r="O10" s="60">
        <v>50000</v>
      </c>
      <c r="P10" s="60"/>
      <c r="Q10" s="71" t="s">
        <v>3460</v>
      </c>
      <c r="R10" s="56" t="s">
        <v>3461</v>
      </c>
    </row>
    <row r="11" spans="1:18" s="14" customFormat="1" ht="47.25" customHeight="1">
      <c r="A11" s="71">
        <v>4</v>
      </c>
      <c r="B11" s="73" t="s">
        <v>135</v>
      </c>
      <c r="C11" s="73">
        <v>4</v>
      </c>
      <c r="D11" s="73">
        <v>13</v>
      </c>
      <c r="E11" s="71" t="s">
        <v>3470</v>
      </c>
      <c r="F11" s="71" t="s">
        <v>3471</v>
      </c>
      <c r="G11" s="73" t="s">
        <v>621</v>
      </c>
      <c r="H11" s="73" t="s">
        <v>618</v>
      </c>
      <c r="I11" s="73">
        <v>4000</v>
      </c>
      <c r="J11" s="73" t="s">
        <v>3472</v>
      </c>
      <c r="K11" s="73" t="s">
        <v>31</v>
      </c>
      <c r="L11" s="156"/>
      <c r="M11" s="60">
        <v>35000</v>
      </c>
      <c r="N11" s="60"/>
      <c r="O11" s="60">
        <v>35000</v>
      </c>
      <c r="P11" s="60"/>
      <c r="Q11" s="71" t="s">
        <v>3460</v>
      </c>
      <c r="R11" s="56" t="s">
        <v>3461</v>
      </c>
    </row>
    <row r="12" spans="1:18" s="14" customFormat="1" ht="48" customHeight="1">
      <c r="A12" s="530">
        <v>5</v>
      </c>
      <c r="B12" s="530" t="s">
        <v>96</v>
      </c>
      <c r="C12" s="530">
        <v>1</v>
      </c>
      <c r="D12" s="530">
        <v>6</v>
      </c>
      <c r="E12" s="530" t="s">
        <v>3473</v>
      </c>
      <c r="F12" s="536" t="s">
        <v>3474</v>
      </c>
      <c r="G12" s="536" t="s">
        <v>3475</v>
      </c>
      <c r="H12" s="25" t="s">
        <v>112</v>
      </c>
      <c r="I12" s="71">
        <v>500</v>
      </c>
      <c r="J12" s="536" t="s">
        <v>3476</v>
      </c>
      <c r="K12" s="530" t="s">
        <v>31</v>
      </c>
      <c r="L12" s="530" t="s">
        <v>51</v>
      </c>
      <c r="M12" s="533">
        <v>80000</v>
      </c>
      <c r="N12" s="533"/>
      <c r="O12" s="533">
        <v>80000</v>
      </c>
      <c r="P12" s="533"/>
      <c r="Q12" s="536" t="s">
        <v>3460</v>
      </c>
      <c r="R12" s="536" t="s">
        <v>3461</v>
      </c>
    </row>
    <row r="13" spans="1:18" s="14" customFormat="1" ht="31.5" customHeight="1">
      <c r="A13" s="531"/>
      <c r="B13" s="531"/>
      <c r="C13" s="531"/>
      <c r="D13" s="531"/>
      <c r="E13" s="531"/>
      <c r="F13" s="537"/>
      <c r="G13" s="537"/>
      <c r="H13" s="25" t="s">
        <v>100</v>
      </c>
      <c r="I13" s="71">
        <v>3</v>
      </c>
      <c r="J13" s="537"/>
      <c r="K13" s="531"/>
      <c r="L13" s="531"/>
      <c r="M13" s="534"/>
      <c r="N13" s="534"/>
      <c r="O13" s="534"/>
      <c r="P13" s="534"/>
      <c r="Q13" s="537"/>
      <c r="R13" s="537"/>
    </row>
    <row r="14" spans="1:18" s="14" customFormat="1" ht="32.25" customHeight="1">
      <c r="A14" s="532"/>
      <c r="B14" s="532"/>
      <c r="C14" s="532"/>
      <c r="D14" s="532"/>
      <c r="E14" s="532"/>
      <c r="F14" s="538"/>
      <c r="G14" s="538"/>
      <c r="H14" s="25" t="s">
        <v>69</v>
      </c>
      <c r="I14" s="71">
        <v>1</v>
      </c>
      <c r="J14" s="538"/>
      <c r="K14" s="532"/>
      <c r="L14" s="532"/>
      <c r="M14" s="535"/>
      <c r="N14" s="535"/>
      <c r="O14" s="535"/>
      <c r="P14" s="535"/>
      <c r="Q14" s="538"/>
      <c r="R14" s="538"/>
    </row>
    <row r="15" spans="1:18" s="14" customFormat="1" ht="51" customHeight="1">
      <c r="A15" s="530">
        <v>6</v>
      </c>
      <c r="B15" s="530" t="s">
        <v>96</v>
      </c>
      <c r="C15" s="530">
        <v>1</v>
      </c>
      <c r="D15" s="530">
        <v>6</v>
      </c>
      <c r="E15" s="536" t="s">
        <v>3477</v>
      </c>
      <c r="F15" s="536" t="s">
        <v>3478</v>
      </c>
      <c r="G15" s="536" t="s">
        <v>3475</v>
      </c>
      <c r="H15" s="25" t="s">
        <v>112</v>
      </c>
      <c r="I15" s="71">
        <v>500</v>
      </c>
      <c r="J15" s="536" t="s">
        <v>3479</v>
      </c>
      <c r="K15" s="530" t="s">
        <v>31</v>
      </c>
      <c r="L15" s="530" t="s">
        <v>51</v>
      </c>
      <c r="M15" s="533">
        <v>80000</v>
      </c>
      <c r="N15" s="533"/>
      <c r="O15" s="533">
        <v>80000</v>
      </c>
      <c r="P15" s="533"/>
      <c r="Q15" s="536" t="s">
        <v>3460</v>
      </c>
      <c r="R15" s="536" t="s">
        <v>3461</v>
      </c>
    </row>
    <row r="16" spans="1:18" s="14" customFormat="1">
      <c r="A16" s="531"/>
      <c r="B16" s="531"/>
      <c r="C16" s="531"/>
      <c r="D16" s="531"/>
      <c r="E16" s="537"/>
      <c r="F16" s="537"/>
      <c r="G16" s="537"/>
      <c r="H16" s="25" t="s">
        <v>100</v>
      </c>
      <c r="I16" s="71">
        <v>3</v>
      </c>
      <c r="J16" s="537"/>
      <c r="K16" s="531"/>
      <c r="L16" s="531"/>
      <c r="M16" s="534"/>
      <c r="N16" s="534"/>
      <c r="O16" s="534"/>
      <c r="P16" s="534"/>
      <c r="Q16" s="537"/>
      <c r="R16" s="537"/>
    </row>
    <row r="17" spans="1:18" s="14" customFormat="1" ht="45">
      <c r="A17" s="532"/>
      <c r="B17" s="532"/>
      <c r="C17" s="532"/>
      <c r="D17" s="532"/>
      <c r="E17" s="538"/>
      <c r="F17" s="538"/>
      <c r="G17" s="538"/>
      <c r="H17" s="25" t="s">
        <v>69</v>
      </c>
      <c r="I17" s="71">
        <v>1</v>
      </c>
      <c r="J17" s="538"/>
      <c r="K17" s="532"/>
      <c r="L17" s="532"/>
      <c r="M17" s="535"/>
      <c r="N17" s="535"/>
      <c r="O17" s="535"/>
      <c r="P17" s="535"/>
      <c r="Q17" s="538"/>
      <c r="R17" s="538"/>
    </row>
    <row r="18" spans="1:18" s="14" customFormat="1" ht="45">
      <c r="A18" s="530">
        <v>7</v>
      </c>
      <c r="B18" s="530" t="s">
        <v>96</v>
      </c>
      <c r="C18" s="530">
        <v>3</v>
      </c>
      <c r="D18" s="530">
        <v>6</v>
      </c>
      <c r="E18" s="536" t="s">
        <v>3480</v>
      </c>
      <c r="F18" s="536" t="s">
        <v>3481</v>
      </c>
      <c r="G18" s="536" t="s">
        <v>3482</v>
      </c>
      <c r="H18" s="25" t="s">
        <v>69</v>
      </c>
      <c r="I18" s="71">
        <v>4</v>
      </c>
      <c r="J18" s="530" t="s">
        <v>3483</v>
      </c>
      <c r="K18" s="530" t="s">
        <v>31</v>
      </c>
      <c r="L18" s="530" t="s">
        <v>51</v>
      </c>
      <c r="M18" s="533">
        <v>20000</v>
      </c>
      <c r="N18" s="533"/>
      <c r="O18" s="533">
        <v>20000</v>
      </c>
      <c r="P18" s="533"/>
      <c r="Q18" s="536" t="s">
        <v>3460</v>
      </c>
      <c r="R18" s="536" t="s">
        <v>3461</v>
      </c>
    </row>
    <row r="19" spans="1:18" s="14" customFormat="1" ht="60">
      <c r="A19" s="532"/>
      <c r="B19" s="532"/>
      <c r="C19" s="532"/>
      <c r="D19" s="532"/>
      <c r="E19" s="538"/>
      <c r="F19" s="538"/>
      <c r="G19" s="538"/>
      <c r="H19" s="25" t="s">
        <v>112</v>
      </c>
      <c r="I19" s="71">
        <v>160</v>
      </c>
      <c r="J19" s="532"/>
      <c r="K19" s="532"/>
      <c r="L19" s="532"/>
      <c r="M19" s="535"/>
      <c r="N19" s="535"/>
      <c r="O19" s="535"/>
      <c r="P19" s="535"/>
      <c r="Q19" s="538"/>
      <c r="R19" s="538"/>
    </row>
    <row r="20" spans="1:18" s="14" customFormat="1" ht="60">
      <c r="A20" s="73">
        <v>8</v>
      </c>
      <c r="B20" s="73" t="s">
        <v>135</v>
      </c>
      <c r="C20" s="73">
        <v>4</v>
      </c>
      <c r="D20" s="73">
        <v>10</v>
      </c>
      <c r="E20" s="71" t="s">
        <v>3484</v>
      </c>
      <c r="F20" s="71" t="s">
        <v>3485</v>
      </c>
      <c r="G20" s="73" t="s">
        <v>3486</v>
      </c>
      <c r="H20" s="25" t="s">
        <v>82</v>
      </c>
      <c r="I20" s="71">
        <v>3</v>
      </c>
      <c r="J20" s="71" t="s">
        <v>3487</v>
      </c>
      <c r="K20" s="73" t="s">
        <v>31</v>
      </c>
      <c r="L20" s="73" t="s">
        <v>51</v>
      </c>
      <c r="M20" s="60">
        <v>73000</v>
      </c>
      <c r="N20" s="60"/>
      <c r="O20" s="60">
        <v>73000</v>
      </c>
      <c r="P20" s="60"/>
      <c r="Q20" s="71" t="s">
        <v>3460</v>
      </c>
      <c r="R20" s="71" t="s">
        <v>3461</v>
      </c>
    </row>
    <row r="21" spans="1:18" s="15" customFormat="1" ht="36" customHeight="1">
      <c r="A21" s="530">
        <v>9</v>
      </c>
      <c r="B21" s="530" t="s">
        <v>96</v>
      </c>
      <c r="C21" s="530">
        <v>5</v>
      </c>
      <c r="D21" s="530">
        <v>13</v>
      </c>
      <c r="E21" s="536" t="s">
        <v>3488</v>
      </c>
      <c r="F21" s="536" t="s">
        <v>3489</v>
      </c>
      <c r="G21" s="536" t="s">
        <v>622</v>
      </c>
      <c r="H21" s="25" t="s">
        <v>157</v>
      </c>
      <c r="I21" s="71">
        <v>300</v>
      </c>
      <c r="J21" s="536" t="s">
        <v>3490</v>
      </c>
      <c r="K21" s="530" t="s">
        <v>36</v>
      </c>
      <c r="L21" s="530" t="s">
        <v>51</v>
      </c>
      <c r="M21" s="540">
        <v>62000</v>
      </c>
      <c r="N21" s="540"/>
      <c r="O21" s="540">
        <v>62000</v>
      </c>
      <c r="P21" s="540"/>
      <c r="Q21" s="536" t="s">
        <v>3491</v>
      </c>
      <c r="R21" s="536" t="s">
        <v>3492</v>
      </c>
    </row>
    <row r="22" spans="1:18" s="15" customFormat="1" ht="60">
      <c r="A22" s="531"/>
      <c r="B22" s="531"/>
      <c r="C22" s="531"/>
      <c r="D22" s="531"/>
      <c r="E22" s="537"/>
      <c r="F22" s="537"/>
      <c r="G22" s="537"/>
      <c r="H22" s="25" t="s">
        <v>112</v>
      </c>
      <c r="I22" s="71">
        <v>150</v>
      </c>
      <c r="J22" s="537"/>
      <c r="K22" s="531"/>
      <c r="L22" s="531"/>
      <c r="M22" s="541"/>
      <c r="N22" s="541"/>
      <c r="O22" s="541"/>
      <c r="P22" s="541"/>
      <c r="Q22" s="537"/>
      <c r="R22" s="537"/>
    </row>
    <row r="23" spans="1:18" s="15" customFormat="1" ht="45">
      <c r="A23" s="532"/>
      <c r="B23" s="532"/>
      <c r="C23" s="532"/>
      <c r="D23" s="532"/>
      <c r="E23" s="538"/>
      <c r="F23" s="538"/>
      <c r="G23" s="538"/>
      <c r="H23" s="25" t="s">
        <v>3493</v>
      </c>
      <c r="I23" s="71">
        <v>1</v>
      </c>
      <c r="J23" s="538"/>
      <c r="K23" s="532"/>
      <c r="L23" s="532"/>
      <c r="M23" s="542"/>
      <c r="N23" s="542"/>
      <c r="O23" s="542"/>
      <c r="P23" s="542"/>
      <c r="Q23" s="538"/>
      <c r="R23" s="538"/>
    </row>
    <row r="24" spans="1:18" s="15" customFormat="1" ht="38.25" customHeight="1">
      <c r="A24" s="530">
        <v>10</v>
      </c>
      <c r="B24" s="530" t="s">
        <v>96</v>
      </c>
      <c r="C24" s="530">
        <v>1</v>
      </c>
      <c r="D24" s="530">
        <v>13</v>
      </c>
      <c r="E24" s="536" t="s">
        <v>3494</v>
      </c>
      <c r="F24" s="536" t="s">
        <v>3495</v>
      </c>
      <c r="G24" s="530" t="s">
        <v>623</v>
      </c>
      <c r="H24" s="71" t="s">
        <v>157</v>
      </c>
      <c r="I24" s="71">
        <v>372</v>
      </c>
      <c r="J24" s="536" t="s">
        <v>3496</v>
      </c>
      <c r="K24" s="530" t="s">
        <v>30</v>
      </c>
      <c r="L24" s="530" t="s">
        <v>51</v>
      </c>
      <c r="M24" s="540">
        <v>59716.5</v>
      </c>
      <c r="N24" s="540"/>
      <c r="O24" s="540">
        <v>59716.5</v>
      </c>
      <c r="P24" s="540"/>
      <c r="Q24" s="536" t="s">
        <v>3497</v>
      </c>
      <c r="R24" s="536" t="s">
        <v>3498</v>
      </c>
    </row>
    <row r="25" spans="1:18" s="15" customFormat="1" ht="30">
      <c r="A25" s="532"/>
      <c r="B25" s="532"/>
      <c r="C25" s="532"/>
      <c r="D25" s="532"/>
      <c r="E25" s="538"/>
      <c r="F25" s="538"/>
      <c r="G25" s="532"/>
      <c r="H25" s="71" t="s">
        <v>3499</v>
      </c>
      <c r="I25" s="71">
        <v>110</v>
      </c>
      <c r="J25" s="538"/>
      <c r="K25" s="532"/>
      <c r="L25" s="532"/>
      <c r="M25" s="542"/>
      <c r="N25" s="542"/>
      <c r="O25" s="542"/>
      <c r="P25" s="542"/>
      <c r="Q25" s="538"/>
      <c r="R25" s="538"/>
    </row>
    <row r="26" spans="1:18" s="15" customFormat="1" ht="60">
      <c r="A26" s="73">
        <v>11</v>
      </c>
      <c r="B26" s="73" t="s">
        <v>96</v>
      </c>
      <c r="C26" s="73" t="s">
        <v>3500</v>
      </c>
      <c r="D26" s="73">
        <v>13</v>
      </c>
      <c r="E26" s="71" t="s">
        <v>3501</v>
      </c>
      <c r="F26" s="71" t="s">
        <v>3502</v>
      </c>
      <c r="G26" s="73" t="s">
        <v>621</v>
      </c>
      <c r="H26" s="71" t="s">
        <v>3503</v>
      </c>
      <c r="I26" s="71">
        <v>1</v>
      </c>
      <c r="J26" s="71" t="s">
        <v>3504</v>
      </c>
      <c r="K26" s="73" t="s">
        <v>31</v>
      </c>
      <c r="L26" s="73" t="s">
        <v>51</v>
      </c>
      <c r="M26" s="75">
        <v>25900</v>
      </c>
      <c r="N26" s="75"/>
      <c r="O26" s="75">
        <v>25900</v>
      </c>
      <c r="P26" s="75"/>
      <c r="Q26" s="71" t="s">
        <v>3505</v>
      </c>
      <c r="R26" s="71" t="s">
        <v>3506</v>
      </c>
    </row>
    <row r="27" spans="1:18" s="15" customFormat="1" ht="75">
      <c r="A27" s="73">
        <v>12</v>
      </c>
      <c r="B27" s="73" t="s">
        <v>96</v>
      </c>
      <c r="C27" s="73" t="s">
        <v>3500</v>
      </c>
      <c r="D27" s="73">
        <v>13</v>
      </c>
      <c r="E27" s="71" t="s">
        <v>3507</v>
      </c>
      <c r="F27" s="71" t="s">
        <v>3508</v>
      </c>
      <c r="G27" s="71" t="s">
        <v>3509</v>
      </c>
      <c r="H27" s="71" t="s">
        <v>3510</v>
      </c>
      <c r="I27" s="71">
        <v>1</v>
      </c>
      <c r="J27" s="71" t="s">
        <v>3511</v>
      </c>
      <c r="K27" s="73" t="s">
        <v>31</v>
      </c>
      <c r="L27" s="73" t="s">
        <v>51</v>
      </c>
      <c r="M27" s="75">
        <v>30000.02</v>
      </c>
      <c r="N27" s="75"/>
      <c r="O27" s="75">
        <v>30000.02</v>
      </c>
      <c r="P27" s="75"/>
      <c r="Q27" s="71" t="s">
        <v>3505</v>
      </c>
      <c r="R27" s="71" t="s">
        <v>3512</v>
      </c>
    </row>
    <row r="28" spans="1:18" s="15" customFormat="1" ht="45">
      <c r="A28" s="73">
        <v>13</v>
      </c>
      <c r="B28" s="73" t="s">
        <v>96</v>
      </c>
      <c r="C28" s="73">
        <v>5</v>
      </c>
      <c r="D28" s="73">
        <v>13</v>
      </c>
      <c r="E28" s="71" t="s">
        <v>3513</v>
      </c>
      <c r="F28" s="71" t="s">
        <v>3514</v>
      </c>
      <c r="G28" s="73" t="s">
        <v>3515</v>
      </c>
      <c r="H28" s="71" t="s">
        <v>624</v>
      </c>
      <c r="I28" s="71">
        <v>1500</v>
      </c>
      <c r="J28" s="71" t="s">
        <v>3516</v>
      </c>
      <c r="K28" s="73" t="s">
        <v>31</v>
      </c>
      <c r="L28" s="73" t="s">
        <v>51</v>
      </c>
      <c r="M28" s="75">
        <v>29085.5</v>
      </c>
      <c r="N28" s="75"/>
      <c r="O28" s="75">
        <v>29085.5</v>
      </c>
      <c r="P28" s="75"/>
      <c r="Q28" s="71" t="s">
        <v>3517</v>
      </c>
      <c r="R28" s="71" t="s">
        <v>3518</v>
      </c>
    </row>
    <row r="29" spans="1:18" s="15" customFormat="1" ht="45">
      <c r="A29" s="73">
        <v>14</v>
      </c>
      <c r="B29" s="73" t="s">
        <v>96</v>
      </c>
      <c r="C29" s="73" t="s">
        <v>3500</v>
      </c>
      <c r="D29" s="73">
        <v>13</v>
      </c>
      <c r="E29" s="71" t="s">
        <v>3519</v>
      </c>
      <c r="F29" s="71" t="s">
        <v>3502</v>
      </c>
      <c r="G29" s="71" t="s">
        <v>3520</v>
      </c>
      <c r="H29" s="71" t="s">
        <v>3521</v>
      </c>
      <c r="I29" s="71">
        <v>1</v>
      </c>
      <c r="J29" s="71" t="s">
        <v>3522</v>
      </c>
      <c r="K29" s="73" t="s">
        <v>36</v>
      </c>
      <c r="L29" s="73" t="s">
        <v>51</v>
      </c>
      <c r="M29" s="75">
        <v>10000</v>
      </c>
      <c r="N29" s="75"/>
      <c r="O29" s="75">
        <v>10000</v>
      </c>
      <c r="P29" s="75"/>
      <c r="Q29" s="71" t="s">
        <v>3505</v>
      </c>
      <c r="R29" s="71" t="s">
        <v>3523</v>
      </c>
    </row>
    <row r="30" spans="1:18" s="15" customFormat="1" ht="60">
      <c r="A30" s="73">
        <v>15</v>
      </c>
      <c r="B30" s="73" t="s">
        <v>96</v>
      </c>
      <c r="C30" s="73">
        <v>5</v>
      </c>
      <c r="D30" s="73">
        <v>11</v>
      </c>
      <c r="E30" s="71" t="s">
        <v>3524</v>
      </c>
      <c r="F30" s="71" t="s">
        <v>3525</v>
      </c>
      <c r="G30" s="73" t="s">
        <v>623</v>
      </c>
      <c r="H30" s="25" t="s">
        <v>157</v>
      </c>
      <c r="I30" s="71">
        <v>30</v>
      </c>
      <c r="J30" s="71" t="s">
        <v>3526</v>
      </c>
      <c r="K30" s="73" t="s">
        <v>36</v>
      </c>
      <c r="L30" s="73" t="s">
        <v>51</v>
      </c>
      <c r="M30" s="75">
        <v>19188</v>
      </c>
      <c r="N30" s="75"/>
      <c r="O30" s="75">
        <v>19188</v>
      </c>
      <c r="P30" s="75"/>
      <c r="Q30" s="71" t="s">
        <v>3527</v>
      </c>
      <c r="R30" s="71" t="s">
        <v>3528</v>
      </c>
    </row>
    <row r="31" spans="1:18" s="15" customFormat="1" ht="38.25" customHeight="1">
      <c r="A31" s="530">
        <v>16</v>
      </c>
      <c r="B31" s="530" t="s">
        <v>625</v>
      </c>
      <c r="C31" s="530" t="s">
        <v>626</v>
      </c>
      <c r="D31" s="530">
        <v>13</v>
      </c>
      <c r="E31" s="536" t="s">
        <v>3529</v>
      </c>
      <c r="F31" s="536" t="s">
        <v>3530</v>
      </c>
      <c r="G31" s="536" t="s">
        <v>627</v>
      </c>
      <c r="H31" s="71" t="s">
        <v>112</v>
      </c>
      <c r="I31" s="71">
        <v>110</v>
      </c>
      <c r="J31" s="536" t="s">
        <v>3531</v>
      </c>
      <c r="K31" s="530" t="s">
        <v>39</v>
      </c>
      <c r="L31" s="530" t="s">
        <v>51</v>
      </c>
      <c r="M31" s="540">
        <v>20232</v>
      </c>
      <c r="N31" s="540"/>
      <c r="O31" s="540">
        <v>20232</v>
      </c>
      <c r="P31" s="540"/>
      <c r="Q31" s="536" t="s">
        <v>5436</v>
      </c>
      <c r="R31" s="536" t="s">
        <v>3532</v>
      </c>
    </row>
    <row r="32" spans="1:18" s="15" customFormat="1" ht="60">
      <c r="A32" s="531"/>
      <c r="B32" s="531"/>
      <c r="C32" s="531"/>
      <c r="D32" s="531"/>
      <c r="E32" s="537"/>
      <c r="F32" s="537"/>
      <c r="G32" s="537"/>
      <c r="H32" s="71" t="s">
        <v>3533</v>
      </c>
      <c r="I32" s="71">
        <v>1</v>
      </c>
      <c r="J32" s="537"/>
      <c r="K32" s="531"/>
      <c r="L32" s="531"/>
      <c r="M32" s="541"/>
      <c r="N32" s="541"/>
      <c r="O32" s="541"/>
      <c r="P32" s="541"/>
      <c r="Q32" s="537"/>
      <c r="R32" s="537"/>
    </row>
    <row r="33" spans="1:18" s="15" customFormat="1" ht="60">
      <c r="A33" s="532"/>
      <c r="B33" s="532"/>
      <c r="C33" s="532"/>
      <c r="D33" s="532"/>
      <c r="E33" s="538"/>
      <c r="F33" s="538"/>
      <c r="G33" s="538"/>
      <c r="H33" s="71" t="s">
        <v>3534</v>
      </c>
      <c r="I33" s="71"/>
      <c r="J33" s="538"/>
      <c r="K33" s="532"/>
      <c r="L33" s="532"/>
      <c r="M33" s="542"/>
      <c r="N33" s="542"/>
      <c r="O33" s="542"/>
      <c r="P33" s="542"/>
      <c r="Q33" s="538"/>
      <c r="R33" s="538"/>
    </row>
    <row r="34" spans="1:18" s="15" customFormat="1" ht="75">
      <c r="A34" s="73">
        <v>17</v>
      </c>
      <c r="B34" s="73" t="s">
        <v>96</v>
      </c>
      <c r="C34" s="73">
        <v>5</v>
      </c>
      <c r="D34" s="73">
        <v>11</v>
      </c>
      <c r="E34" s="71" t="s">
        <v>3535</v>
      </c>
      <c r="F34" s="71" t="s">
        <v>3536</v>
      </c>
      <c r="G34" s="71" t="s">
        <v>3537</v>
      </c>
      <c r="H34" s="71" t="s">
        <v>628</v>
      </c>
      <c r="I34" s="71">
        <v>56</v>
      </c>
      <c r="J34" s="71" t="s">
        <v>3538</v>
      </c>
      <c r="K34" s="73" t="s">
        <v>37</v>
      </c>
      <c r="L34" s="73" t="s">
        <v>51</v>
      </c>
      <c r="M34" s="75">
        <v>48200</v>
      </c>
      <c r="N34" s="75"/>
      <c r="O34" s="75">
        <v>48200</v>
      </c>
      <c r="P34" s="75"/>
      <c r="Q34" s="71" t="s">
        <v>3539</v>
      </c>
      <c r="R34" s="71" t="s">
        <v>3540</v>
      </c>
    </row>
    <row r="35" spans="1:18" s="15" customFormat="1" ht="60">
      <c r="A35" s="530">
        <v>18</v>
      </c>
      <c r="B35" s="530" t="s">
        <v>96</v>
      </c>
      <c r="C35" s="530">
        <v>5</v>
      </c>
      <c r="D35" s="530">
        <v>11</v>
      </c>
      <c r="E35" s="536" t="s">
        <v>3541</v>
      </c>
      <c r="F35" s="536" t="s">
        <v>3542</v>
      </c>
      <c r="G35" s="536" t="s">
        <v>3543</v>
      </c>
      <c r="H35" s="71" t="s">
        <v>628</v>
      </c>
      <c r="I35" s="71">
        <v>36</v>
      </c>
      <c r="J35" s="536" t="s">
        <v>3544</v>
      </c>
      <c r="K35" s="530" t="s">
        <v>34</v>
      </c>
      <c r="L35" s="530" t="s">
        <v>51</v>
      </c>
      <c r="M35" s="540">
        <v>40440.6</v>
      </c>
      <c r="N35" s="540"/>
      <c r="O35" s="540">
        <v>40440.6</v>
      </c>
      <c r="P35" s="540"/>
      <c r="Q35" s="536" t="s">
        <v>3491</v>
      </c>
      <c r="R35" s="536" t="s">
        <v>3492</v>
      </c>
    </row>
    <row r="36" spans="1:18" s="15" customFormat="1" ht="60">
      <c r="A36" s="532"/>
      <c r="B36" s="532"/>
      <c r="C36" s="532"/>
      <c r="D36" s="532"/>
      <c r="E36" s="538"/>
      <c r="F36" s="538"/>
      <c r="G36" s="538"/>
      <c r="H36" s="71" t="s">
        <v>112</v>
      </c>
      <c r="I36" s="71">
        <v>100</v>
      </c>
      <c r="J36" s="538"/>
      <c r="K36" s="532"/>
      <c r="L36" s="532"/>
      <c r="M36" s="542"/>
      <c r="N36" s="542"/>
      <c r="O36" s="542"/>
      <c r="P36" s="542"/>
      <c r="Q36" s="538"/>
      <c r="R36" s="538"/>
    </row>
    <row r="37" spans="1:18" s="15" customFormat="1" ht="45">
      <c r="A37" s="530">
        <v>19</v>
      </c>
      <c r="B37" s="530" t="s">
        <v>41</v>
      </c>
      <c r="C37" s="530">
        <v>4.5</v>
      </c>
      <c r="D37" s="530">
        <v>10</v>
      </c>
      <c r="E37" s="536" t="s">
        <v>3545</v>
      </c>
      <c r="F37" s="536" t="s">
        <v>3546</v>
      </c>
      <c r="G37" s="536" t="s">
        <v>629</v>
      </c>
      <c r="H37" s="71" t="s">
        <v>3547</v>
      </c>
      <c r="I37" s="71">
        <v>20</v>
      </c>
      <c r="J37" s="536" t="s">
        <v>3548</v>
      </c>
      <c r="K37" s="530" t="s">
        <v>30</v>
      </c>
      <c r="L37" s="530" t="s">
        <v>51</v>
      </c>
      <c r="M37" s="540">
        <v>61038.17</v>
      </c>
      <c r="N37" s="540"/>
      <c r="O37" s="540">
        <v>61038.17</v>
      </c>
      <c r="P37" s="540"/>
      <c r="Q37" s="536" t="s">
        <v>3549</v>
      </c>
      <c r="R37" s="536" t="s">
        <v>3550</v>
      </c>
    </row>
    <row r="38" spans="1:18" s="15" customFormat="1" ht="30">
      <c r="A38" s="531"/>
      <c r="B38" s="531"/>
      <c r="C38" s="531"/>
      <c r="D38" s="531"/>
      <c r="E38" s="537"/>
      <c r="F38" s="537"/>
      <c r="G38" s="537"/>
      <c r="H38" s="71" t="s">
        <v>3551</v>
      </c>
      <c r="I38" s="71">
        <v>8</v>
      </c>
      <c r="J38" s="537"/>
      <c r="K38" s="531"/>
      <c r="L38" s="531"/>
      <c r="M38" s="541"/>
      <c r="N38" s="541"/>
      <c r="O38" s="541"/>
      <c r="P38" s="541"/>
      <c r="Q38" s="537"/>
      <c r="R38" s="537"/>
    </row>
    <row r="39" spans="1:18" s="15" customFormat="1" ht="45">
      <c r="A39" s="531"/>
      <c r="B39" s="531"/>
      <c r="C39" s="531"/>
      <c r="D39" s="531"/>
      <c r="E39" s="537"/>
      <c r="F39" s="537"/>
      <c r="G39" s="537"/>
      <c r="H39" s="71" t="s">
        <v>624</v>
      </c>
      <c r="I39" s="71">
        <v>200</v>
      </c>
      <c r="J39" s="537"/>
      <c r="K39" s="531"/>
      <c r="L39" s="531"/>
      <c r="M39" s="541"/>
      <c r="N39" s="541"/>
      <c r="O39" s="541"/>
      <c r="P39" s="541"/>
      <c r="Q39" s="537"/>
      <c r="R39" s="537"/>
    </row>
    <row r="40" spans="1:18" s="15" customFormat="1" ht="12.75" customHeight="1">
      <c r="A40" s="532"/>
      <c r="B40" s="532"/>
      <c r="C40" s="532"/>
      <c r="D40" s="532"/>
      <c r="E40" s="538"/>
      <c r="F40" s="538"/>
      <c r="G40" s="538"/>
      <c r="H40" s="71" t="s">
        <v>100</v>
      </c>
      <c r="I40" s="71">
        <v>1</v>
      </c>
      <c r="J40" s="538"/>
      <c r="K40" s="532"/>
      <c r="L40" s="532"/>
      <c r="M40" s="542"/>
      <c r="N40" s="542"/>
      <c r="O40" s="542"/>
      <c r="P40" s="542"/>
      <c r="Q40" s="538"/>
      <c r="R40" s="538"/>
    </row>
    <row r="41" spans="1:18" s="15" customFormat="1" ht="120">
      <c r="A41" s="73">
        <v>20</v>
      </c>
      <c r="B41" s="73" t="s">
        <v>42</v>
      </c>
      <c r="C41" s="73">
        <v>1.5</v>
      </c>
      <c r="D41" s="73">
        <v>13</v>
      </c>
      <c r="E41" s="71" t="s">
        <v>3552</v>
      </c>
      <c r="F41" s="71" t="s">
        <v>3553</v>
      </c>
      <c r="G41" s="73" t="s">
        <v>3554</v>
      </c>
      <c r="H41" s="71" t="s">
        <v>624</v>
      </c>
      <c r="I41" s="71">
        <v>15000</v>
      </c>
      <c r="J41" s="71" t="s">
        <v>3555</v>
      </c>
      <c r="K41" s="73" t="s">
        <v>30</v>
      </c>
      <c r="L41" s="73" t="s">
        <v>51</v>
      </c>
      <c r="M41" s="75">
        <v>32630</v>
      </c>
      <c r="N41" s="75"/>
      <c r="O41" s="75">
        <v>32630</v>
      </c>
      <c r="P41" s="75"/>
      <c r="Q41" s="71" t="s">
        <v>3556</v>
      </c>
      <c r="R41" s="71" t="s">
        <v>3557</v>
      </c>
    </row>
    <row r="42" spans="1:18" s="15" customFormat="1" ht="25.5" customHeight="1">
      <c r="A42" s="530">
        <v>21</v>
      </c>
      <c r="B42" s="530" t="s">
        <v>42</v>
      </c>
      <c r="C42" s="530">
        <v>5</v>
      </c>
      <c r="D42" s="530">
        <v>13</v>
      </c>
      <c r="E42" s="536" t="s">
        <v>3558</v>
      </c>
      <c r="F42" s="536" t="s">
        <v>3559</v>
      </c>
      <c r="G42" s="536" t="s">
        <v>3560</v>
      </c>
      <c r="H42" s="25" t="s">
        <v>3561</v>
      </c>
      <c r="I42" s="71">
        <v>1</v>
      </c>
      <c r="J42" s="536" t="s">
        <v>3562</v>
      </c>
      <c r="K42" s="530" t="s">
        <v>37</v>
      </c>
      <c r="L42" s="530" t="s">
        <v>51</v>
      </c>
      <c r="M42" s="540">
        <v>107576</v>
      </c>
      <c r="N42" s="540"/>
      <c r="O42" s="540">
        <v>107576</v>
      </c>
      <c r="P42" s="540"/>
      <c r="Q42" s="536" t="s">
        <v>3563</v>
      </c>
      <c r="R42" s="536" t="s">
        <v>3564</v>
      </c>
    </row>
    <row r="43" spans="1:18" s="15" customFormat="1" ht="30">
      <c r="A43" s="531"/>
      <c r="B43" s="531"/>
      <c r="C43" s="531"/>
      <c r="D43" s="531"/>
      <c r="E43" s="537"/>
      <c r="F43" s="537"/>
      <c r="G43" s="537"/>
      <c r="H43" s="25" t="s">
        <v>3565</v>
      </c>
      <c r="I43" s="71">
        <v>7</v>
      </c>
      <c r="J43" s="537"/>
      <c r="K43" s="531"/>
      <c r="L43" s="531"/>
      <c r="M43" s="541"/>
      <c r="N43" s="541"/>
      <c r="O43" s="541"/>
      <c r="P43" s="541"/>
      <c r="Q43" s="537"/>
      <c r="R43" s="537"/>
    </row>
    <row r="44" spans="1:18" s="15" customFormat="1" ht="30">
      <c r="A44" s="531"/>
      <c r="B44" s="531"/>
      <c r="C44" s="531"/>
      <c r="D44" s="531"/>
      <c r="E44" s="537"/>
      <c r="F44" s="537"/>
      <c r="G44" s="537"/>
      <c r="H44" s="25" t="s">
        <v>157</v>
      </c>
      <c r="I44" s="71">
        <v>210</v>
      </c>
      <c r="J44" s="537"/>
      <c r="K44" s="531"/>
      <c r="L44" s="531"/>
      <c r="M44" s="541"/>
      <c r="N44" s="541"/>
      <c r="O44" s="541"/>
      <c r="P44" s="541"/>
      <c r="Q44" s="537"/>
      <c r="R44" s="537"/>
    </row>
    <row r="45" spans="1:18" s="15" customFormat="1" ht="45">
      <c r="A45" s="531"/>
      <c r="B45" s="531"/>
      <c r="C45" s="531"/>
      <c r="D45" s="531"/>
      <c r="E45" s="537"/>
      <c r="F45" s="537"/>
      <c r="G45" s="537"/>
      <c r="H45" s="25" t="s">
        <v>624</v>
      </c>
      <c r="I45" s="71">
        <v>1000</v>
      </c>
      <c r="J45" s="537"/>
      <c r="K45" s="531"/>
      <c r="L45" s="531"/>
      <c r="M45" s="541"/>
      <c r="N45" s="541"/>
      <c r="O45" s="541"/>
      <c r="P45" s="541"/>
      <c r="Q45" s="537"/>
      <c r="R45" s="537"/>
    </row>
    <row r="46" spans="1:18" s="15" customFormat="1" ht="45">
      <c r="A46" s="531"/>
      <c r="B46" s="531"/>
      <c r="C46" s="531"/>
      <c r="D46" s="531"/>
      <c r="E46" s="537"/>
      <c r="F46" s="537"/>
      <c r="G46" s="537"/>
      <c r="H46" s="25" t="s">
        <v>630</v>
      </c>
      <c r="I46" s="71">
        <v>7</v>
      </c>
      <c r="J46" s="537"/>
      <c r="K46" s="531"/>
      <c r="L46" s="531"/>
      <c r="M46" s="541"/>
      <c r="N46" s="541"/>
      <c r="O46" s="541"/>
      <c r="P46" s="541"/>
      <c r="Q46" s="537"/>
      <c r="R46" s="537"/>
    </row>
    <row r="47" spans="1:18" s="15" customFormat="1" ht="60">
      <c r="A47" s="531"/>
      <c r="B47" s="531"/>
      <c r="C47" s="531"/>
      <c r="D47" s="531"/>
      <c r="E47" s="537"/>
      <c r="F47" s="537"/>
      <c r="G47" s="537"/>
      <c r="H47" s="25" t="s">
        <v>631</v>
      </c>
      <c r="I47" s="71">
        <v>2</v>
      </c>
      <c r="J47" s="537"/>
      <c r="K47" s="531"/>
      <c r="L47" s="531"/>
      <c r="M47" s="541"/>
      <c r="N47" s="541"/>
      <c r="O47" s="541"/>
      <c r="P47" s="541"/>
      <c r="Q47" s="537"/>
      <c r="R47" s="537"/>
    </row>
    <row r="48" spans="1:18" s="15" customFormat="1" ht="30">
      <c r="A48" s="532"/>
      <c r="B48" s="532"/>
      <c r="C48" s="532"/>
      <c r="D48" s="532"/>
      <c r="E48" s="538"/>
      <c r="F48" s="538"/>
      <c r="G48" s="538"/>
      <c r="H48" s="25" t="s">
        <v>3566</v>
      </c>
      <c r="I48" s="71">
        <v>7000</v>
      </c>
      <c r="J48" s="538"/>
      <c r="K48" s="532"/>
      <c r="L48" s="532"/>
      <c r="M48" s="542"/>
      <c r="N48" s="542"/>
      <c r="O48" s="542"/>
      <c r="P48" s="542"/>
      <c r="Q48" s="538"/>
      <c r="R48" s="538"/>
    </row>
    <row r="49" spans="1:18" s="15" customFormat="1" ht="25.5" customHeight="1">
      <c r="A49" s="530">
        <v>22</v>
      </c>
      <c r="B49" s="530" t="s">
        <v>42</v>
      </c>
      <c r="C49" s="530">
        <v>5</v>
      </c>
      <c r="D49" s="530">
        <v>13</v>
      </c>
      <c r="E49" s="536" t="s">
        <v>3567</v>
      </c>
      <c r="F49" s="536" t="s">
        <v>5438</v>
      </c>
      <c r="G49" s="536" t="s">
        <v>3568</v>
      </c>
      <c r="H49" s="71" t="s">
        <v>3569</v>
      </c>
      <c r="I49" s="71">
        <v>1</v>
      </c>
      <c r="J49" s="536" t="s">
        <v>3570</v>
      </c>
      <c r="K49" s="530" t="s">
        <v>37</v>
      </c>
      <c r="L49" s="530" t="s">
        <v>51</v>
      </c>
      <c r="M49" s="540">
        <v>29889</v>
      </c>
      <c r="N49" s="540"/>
      <c r="O49" s="540">
        <v>29889</v>
      </c>
      <c r="P49" s="540"/>
      <c r="Q49" s="536" t="s">
        <v>3571</v>
      </c>
      <c r="R49" s="536" t="s">
        <v>3572</v>
      </c>
    </row>
    <row r="50" spans="1:18" s="15" customFormat="1" ht="30">
      <c r="A50" s="531"/>
      <c r="B50" s="531"/>
      <c r="C50" s="531"/>
      <c r="D50" s="531"/>
      <c r="E50" s="537"/>
      <c r="F50" s="537"/>
      <c r="G50" s="537"/>
      <c r="H50" s="71" t="s">
        <v>3573</v>
      </c>
      <c r="I50" s="71"/>
      <c r="J50" s="537"/>
      <c r="K50" s="531"/>
      <c r="L50" s="531"/>
      <c r="M50" s="541"/>
      <c r="N50" s="541"/>
      <c r="O50" s="541"/>
      <c r="P50" s="541"/>
      <c r="Q50" s="537"/>
      <c r="R50" s="537"/>
    </row>
    <row r="51" spans="1:18" s="15" customFormat="1" ht="30">
      <c r="A51" s="531"/>
      <c r="B51" s="531"/>
      <c r="C51" s="531"/>
      <c r="D51" s="531"/>
      <c r="E51" s="537"/>
      <c r="F51" s="537"/>
      <c r="G51" s="537"/>
      <c r="H51" s="71" t="s">
        <v>3574</v>
      </c>
      <c r="I51" s="71"/>
      <c r="J51" s="537"/>
      <c r="K51" s="531"/>
      <c r="L51" s="531"/>
      <c r="M51" s="541"/>
      <c r="N51" s="541"/>
      <c r="O51" s="541"/>
      <c r="P51" s="541"/>
      <c r="Q51" s="537"/>
      <c r="R51" s="537"/>
    </row>
    <row r="52" spans="1:18" s="15" customFormat="1" ht="60">
      <c r="A52" s="532"/>
      <c r="B52" s="532"/>
      <c r="C52" s="532"/>
      <c r="D52" s="532"/>
      <c r="E52" s="538"/>
      <c r="F52" s="538"/>
      <c r="G52" s="538"/>
      <c r="H52" s="71" t="s">
        <v>632</v>
      </c>
      <c r="I52" s="71"/>
      <c r="J52" s="538"/>
      <c r="K52" s="532"/>
      <c r="L52" s="532"/>
      <c r="M52" s="542"/>
      <c r="N52" s="542"/>
      <c r="O52" s="542"/>
      <c r="P52" s="542"/>
      <c r="Q52" s="538"/>
      <c r="R52" s="538"/>
    </row>
    <row r="53" spans="1:18" s="15" customFormat="1" ht="60">
      <c r="A53" s="530">
        <v>23</v>
      </c>
      <c r="B53" s="530" t="s">
        <v>135</v>
      </c>
      <c r="C53" s="530">
        <v>4.5</v>
      </c>
      <c r="D53" s="530">
        <v>13</v>
      </c>
      <c r="E53" s="536" t="s">
        <v>3575</v>
      </c>
      <c r="F53" s="536" t="s">
        <v>3576</v>
      </c>
      <c r="G53" s="536" t="s">
        <v>633</v>
      </c>
      <c r="H53" s="71" t="s">
        <v>632</v>
      </c>
      <c r="I53" s="71">
        <v>600</v>
      </c>
      <c r="J53" s="536" t="s">
        <v>3577</v>
      </c>
      <c r="K53" s="536" t="s">
        <v>34</v>
      </c>
      <c r="L53" s="530" t="s">
        <v>51</v>
      </c>
      <c r="M53" s="540">
        <v>96910</v>
      </c>
      <c r="N53" s="540"/>
      <c r="O53" s="540">
        <v>96910</v>
      </c>
      <c r="P53" s="540"/>
      <c r="Q53" s="536" t="s">
        <v>3491</v>
      </c>
      <c r="R53" s="536" t="s">
        <v>3492</v>
      </c>
    </row>
    <row r="54" spans="1:18" s="15" customFormat="1" ht="30">
      <c r="A54" s="532"/>
      <c r="B54" s="532"/>
      <c r="C54" s="532"/>
      <c r="D54" s="532"/>
      <c r="E54" s="538"/>
      <c r="F54" s="538"/>
      <c r="G54" s="538"/>
      <c r="H54" s="71" t="s">
        <v>157</v>
      </c>
      <c r="I54" s="71">
        <v>60</v>
      </c>
      <c r="J54" s="538"/>
      <c r="K54" s="538"/>
      <c r="L54" s="532"/>
      <c r="M54" s="542"/>
      <c r="N54" s="542"/>
      <c r="O54" s="542"/>
      <c r="P54" s="542"/>
      <c r="Q54" s="538"/>
      <c r="R54" s="538"/>
    </row>
    <row r="55" spans="1:18" s="15" customFormat="1" ht="51" customHeight="1">
      <c r="A55" s="530">
        <v>24</v>
      </c>
      <c r="B55" s="530" t="s">
        <v>42</v>
      </c>
      <c r="C55" s="530">
        <v>5</v>
      </c>
      <c r="D55" s="530">
        <v>4</v>
      </c>
      <c r="E55" s="536" t="s">
        <v>3578</v>
      </c>
      <c r="F55" s="536" t="s">
        <v>5437</v>
      </c>
      <c r="G55" s="536" t="s">
        <v>3579</v>
      </c>
      <c r="H55" s="71" t="s">
        <v>69</v>
      </c>
      <c r="I55" s="71">
        <v>1</v>
      </c>
      <c r="J55" s="536" t="s">
        <v>3580</v>
      </c>
      <c r="K55" s="536" t="s">
        <v>37</v>
      </c>
      <c r="L55" s="530" t="s">
        <v>51</v>
      </c>
      <c r="M55" s="540">
        <v>42580</v>
      </c>
      <c r="N55" s="540"/>
      <c r="O55" s="540">
        <v>42580</v>
      </c>
      <c r="P55" s="540"/>
      <c r="Q55" s="536" t="s">
        <v>634</v>
      </c>
      <c r="R55" s="536" t="s">
        <v>3581</v>
      </c>
    </row>
    <row r="56" spans="1:18" s="15" customFormat="1" ht="60">
      <c r="A56" s="532"/>
      <c r="B56" s="532"/>
      <c r="C56" s="532"/>
      <c r="D56" s="532"/>
      <c r="E56" s="538"/>
      <c r="F56" s="538"/>
      <c r="G56" s="538"/>
      <c r="H56" s="71" t="s">
        <v>112</v>
      </c>
      <c r="I56" s="71">
        <v>100</v>
      </c>
      <c r="J56" s="538"/>
      <c r="K56" s="538"/>
      <c r="L56" s="532"/>
      <c r="M56" s="542"/>
      <c r="N56" s="542"/>
      <c r="O56" s="542"/>
      <c r="P56" s="542"/>
      <c r="Q56" s="538"/>
      <c r="R56" s="538"/>
    </row>
    <row r="57" spans="1:18" s="15" customFormat="1" ht="38.25" customHeight="1">
      <c r="A57" s="530">
        <v>25</v>
      </c>
      <c r="B57" s="530" t="s">
        <v>96</v>
      </c>
      <c r="C57" s="530">
        <v>5</v>
      </c>
      <c r="D57" s="530">
        <v>13</v>
      </c>
      <c r="E57" s="536" t="s">
        <v>3582</v>
      </c>
      <c r="F57" s="536" t="s">
        <v>3583</v>
      </c>
      <c r="G57" s="536" t="s">
        <v>3584</v>
      </c>
      <c r="H57" s="71" t="s">
        <v>3585</v>
      </c>
      <c r="I57" s="71">
        <v>1</v>
      </c>
      <c r="J57" s="536" t="s">
        <v>3586</v>
      </c>
      <c r="K57" s="536" t="s">
        <v>41</v>
      </c>
      <c r="L57" s="530" t="s">
        <v>51</v>
      </c>
      <c r="M57" s="540">
        <v>18610</v>
      </c>
      <c r="N57" s="540"/>
      <c r="O57" s="540">
        <v>18610</v>
      </c>
      <c r="P57" s="540"/>
      <c r="Q57" s="536" t="s">
        <v>3587</v>
      </c>
      <c r="R57" s="536" t="s">
        <v>3588</v>
      </c>
    </row>
    <row r="58" spans="1:18" s="15" customFormat="1" ht="45">
      <c r="A58" s="531"/>
      <c r="B58" s="531"/>
      <c r="C58" s="531"/>
      <c r="D58" s="531"/>
      <c r="E58" s="537"/>
      <c r="F58" s="537"/>
      <c r="G58" s="537"/>
      <c r="H58" s="71" t="s">
        <v>82</v>
      </c>
      <c r="I58" s="71">
        <v>3</v>
      </c>
      <c r="J58" s="537"/>
      <c r="K58" s="537"/>
      <c r="L58" s="531"/>
      <c r="M58" s="541"/>
      <c r="N58" s="541"/>
      <c r="O58" s="541"/>
      <c r="P58" s="541"/>
      <c r="Q58" s="537"/>
      <c r="R58" s="537"/>
    </row>
    <row r="59" spans="1:18" s="15" customFormat="1" ht="60">
      <c r="A59" s="532"/>
      <c r="B59" s="532"/>
      <c r="C59" s="532"/>
      <c r="D59" s="532"/>
      <c r="E59" s="538"/>
      <c r="F59" s="538"/>
      <c r="G59" s="538"/>
      <c r="H59" s="71" t="s">
        <v>632</v>
      </c>
      <c r="I59" s="71">
        <v>15</v>
      </c>
      <c r="J59" s="538"/>
      <c r="K59" s="538"/>
      <c r="L59" s="532"/>
      <c r="M59" s="542"/>
      <c r="N59" s="542"/>
      <c r="O59" s="542"/>
      <c r="P59" s="542"/>
      <c r="Q59" s="538"/>
      <c r="R59" s="538"/>
    </row>
    <row r="60" spans="1:18" s="15" customFormat="1" ht="25.5" customHeight="1">
      <c r="A60" s="530">
        <v>26</v>
      </c>
      <c r="B60" s="530" t="s">
        <v>41</v>
      </c>
      <c r="C60" s="530">
        <v>1</v>
      </c>
      <c r="D60" s="530">
        <v>10</v>
      </c>
      <c r="E60" s="536" t="s">
        <v>3589</v>
      </c>
      <c r="F60" s="536" t="s">
        <v>3590</v>
      </c>
      <c r="G60" s="536" t="s">
        <v>3591</v>
      </c>
      <c r="H60" s="71" t="s">
        <v>635</v>
      </c>
      <c r="I60" s="71">
        <v>320</v>
      </c>
      <c r="J60" s="536" t="s">
        <v>3592</v>
      </c>
      <c r="K60" s="536" t="s">
        <v>37</v>
      </c>
      <c r="L60" s="530" t="s">
        <v>51</v>
      </c>
      <c r="M60" s="540">
        <v>208020.83</v>
      </c>
      <c r="N60" s="540"/>
      <c r="O60" s="540">
        <v>208020.83</v>
      </c>
      <c r="P60" s="540"/>
      <c r="Q60" s="536" t="s">
        <v>3593</v>
      </c>
      <c r="R60" s="536" t="s">
        <v>3594</v>
      </c>
    </row>
    <row r="61" spans="1:18" s="15" customFormat="1" ht="30">
      <c r="A61" s="531"/>
      <c r="B61" s="531"/>
      <c r="C61" s="531"/>
      <c r="D61" s="531"/>
      <c r="E61" s="537"/>
      <c r="F61" s="537"/>
      <c r="G61" s="537"/>
      <c r="H61" s="110" t="s">
        <v>157</v>
      </c>
      <c r="I61" s="71">
        <v>90</v>
      </c>
      <c r="J61" s="537"/>
      <c r="K61" s="537"/>
      <c r="L61" s="531"/>
      <c r="M61" s="541"/>
      <c r="N61" s="541"/>
      <c r="O61" s="541"/>
      <c r="P61" s="541"/>
      <c r="Q61" s="537"/>
      <c r="R61" s="537"/>
    </row>
    <row r="62" spans="1:18" s="15" customFormat="1" ht="30">
      <c r="A62" s="531"/>
      <c r="B62" s="531"/>
      <c r="C62" s="531"/>
      <c r="D62" s="531"/>
      <c r="E62" s="537"/>
      <c r="F62" s="537"/>
      <c r="G62" s="537"/>
      <c r="H62" s="110" t="s">
        <v>635</v>
      </c>
      <c r="I62" s="71">
        <v>20</v>
      </c>
      <c r="J62" s="537"/>
      <c r="K62" s="537"/>
      <c r="L62" s="531"/>
      <c r="M62" s="541"/>
      <c r="N62" s="541"/>
      <c r="O62" s="541"/>
      <c r="P62" s="541"/>
      <c r="Q62" s="537"/>
      <c r="R62" s="537"/>
    </row>
    <row r="63" spans="1:18" s="15" customFormat="1" ht="45">
      <c r="A63" s="531"/>
      <c r="B63" s="531"/>
      <c r="C63" s="531"/>
      <c r="D63" s="531"/>
      <c r="E63" s="537"/>
      <c r="F63" s="537"/>
      <c r="G63" s="537"/>
      <c r="H63" s="110" t="s">
        <v>624</v>
      </c>
      <c r="I63" s="71">
        <v>1500</v>
      </c>
      <c r="J63" s="537"/>
      <c r="K63" s="537"/>
      <c r="L63" s="531"/>
      <c r="M63" s="541"/>
      <c r="N63" s="541"/>
      <c r="O63" s="541"/>
      <c r="P63" s="541"/>
      <c r="Q63" s="537"/>
      <c r="R63" s="537"/>
    </row>
    <row r="64" spans="1:18" s="15" customFormat="1" ht="30">
      <c r="A64" s="532"/>
      <c r="B64" s="532"/>
      <c r="C64" s="532"/>
      <c r="D64" s="532"/>
      <c r="E64" s="538"/>
      <c r="F64" s="538"/>
      <c r="G64" s="538"/>
      <c r="H64" s="110" t="s">
        <v>3595</v>
      </c>
      <c r="I64" s="71">
        <v>1</v>
      </c>
      <c r="J64" s="538"/>
      <c r="K64" s="538"/>
      <c r="L64" s="532"/>
      <c r="M64" s="542"/>
      <c r="N64" s="542"/>
      <c r="O64" s="542"/>
      <c r="P64" s="542"/>
      <c r="Q64" s="538"/>
      <c r="R64" s="538"/>
    </row>
    <row r="65" spans="1:18" s="15" customFormat="1" ht="69" customHeight="1">
      <c r="A65" s="71">
        <v>27</v>
      </c>
      <c r="B65" s="73" t="s">
        <v>96</v>
      </c>
      <c r="C65" s="73">
        <v>5</v>
      </c>
      <c r="D65" s="73">
        <v>11</v>
      </c>
      <c r="E65" s="71" t="s">
        <v>3596</v>
      </c>
      <c r="F65" s="71" t="s">
        <v>3597</v>
      </c>
      <c r="G65" s="71" t="s">
        <v>636</v>
      </c>
      <c r="H65" s="71" t="s">
        <v>44</v>
      </c>
      <c r="I65" s="71">
        <v>1500</v>
      </c>
      <c r="J65" s="71" t="s">
        <v>3598</v>
      </c>
      <c r="K65" s="71" t="s">
        <v>37</v>
      </c>
      <c r="L65" s="71" t="s">
        <v>51</v>
      </c>
      <c r="M65" s="75">
        <v>43289</v>
      </c>
      <c r="N65" s="75"/>
      <c r="O65" s="75">
        <v>43289</v>
      </c>
      <c r="P65" s="75"/>
      <c r="Q65" s="71" t="s">
        <v>3599</v>
      </c>
      <c r="R65" s="71" t="s">
        <v>3600</v>
      </c>
    </row>
    <row r="66" spans="1:18" s="332" customFormat="1" ht="150">
      <c r="A66" s="343">
        <v>28</v>
      </c>
      <c r="B66" s="343" t="s">
        <v>96</v>
      </c>
      <c r="C66" s="343">
        <v>5</v>
      </c>
      <c r="D66" s="343">
        <v>4</v>
      </c>
      <c r="E66" s="343" t="s">
        <v>3601</v>
      </c>
      <c r="F66" s="343" t="s">
        <v>3602</v>
      </c>
      <c r="G66" s="343" t="s">
        <v>637</v>
      </c>
      <c r="H66" s="343" t="s">
        <v>3603</v>
      </c>
      <c r="I66" s="343">
        <v>25</v>
      </c>
      <c r="J66" s="343" t="s">
        <v>638</v>
      </c>
      <c r="K66" s="343"/>
      <c r="L66" s="343" t="s">
        <v>639</v>
      </c>
      <c r="M66" s="343"/>
      <c r="N66" s="202">
        <v>120000</v>
      </c>
      <c r="O66" s="343"/>
      <c r="P66" s="202">
        <v>108000</v>
      </c>
      <c r="Q66" s="355" t="s">
        <v>3460</v>
      </c>
      <c r="R66" s="343" t="s">
        <v>3461</v>
      </c>
    </row>
    <row r="67" spans="1:18" s="332" customFormat="1" ht="76.5" customHeight="1">
      <c r="A67" s="536">
        <v>29</v>
      </c>
      <c r="B67" s="536" t="s">
        <v>41</v>
      </c>
      <c r="C67" s="536">
        <v>1</v>
      </c>
      <c r="D67" s="536">
        <v>6</v>
      </c>
      <c r="E67" s="536" t="s">
        <v>3604</v>
      </c>
      <c r="F67" s="536" t="s">
        <v>3605</v>
      </c>
      <c r="G67" s="536" t="s">
        <v>3606</v>
      </c>
      <c r="H67" s="343" t="s">
        <v>3607</v>
      </c>
      <c r="I67" s="343">
        <v>150</v>
      </c>
      <c r="J67" s="343" t="s">
        <v>3608</v>
      </c>
      <c r="K67" s="536"/>
      <c r="L67" s="536" t="s">
        <v>639</v>
      </c>
      <c r="M67" s="536"/>
      <c r="N67" s="571">
        <v>60000</v>
      </c>
      <c r="O67" s="536"/>
      <c r="P67" s="571">
        <v>60000</v>
      </c>
      <c r="Q67" s="536" t="s">
        <v>3460</v>
      </c>
      <c r="R67" s="536" t="s">
        <v>3461</v>
      </c>
    </row>
    <row r="68" spans="1:18" s="332" customFormat="1" ht="45">
      <c r="A68" s="538"/>
      <c r="B68" s="538"/>
      <c r="C68" s="538"/>
      <c r="D68" s="538"/>
      <c r="E68" s="538"/>
      <c r="F68" s="538"/>
      <c r="G68" s="538"/>
      <c r="H68" s="343" t="s">
        <v>43</v>
      </c>
      <c r="I68" s="343">
        <v>30</v>
      </c>
      <c r="J68" s="343" t="s">
        <v>3608</v>
      </c>
      <c r="K68" s="538"/>
      <c r="L68" s="538"/>
      <c r="M68" s="538"/>
      <c r="N68" s="572"/>
      <c r="O68" s="538"/>
      <c r="P68" s="572"/>
      <c r="Q68" s="538"/>
      <c r="R68" s="538"/>
    </row>
    <row r="69" spans="1:18" s="15" customFormat="1" ht="90">
      <c r="A69" s="71">
        <v>30</v>
      </c>
      <c r="B69" s="71" t="s">
        <v>41</v>
      </c>
      <c r="C69" s="71">
        <v>2</v>
      </c>
      <c r="D69" s="71">
        <v>9</v>
      </c>
      <c r="E69" s="71" t="s">
        <v>3609</v>
      </c>
      <c r="F69" s="71" t="s">
        <v>3610</v>
      </c>
      <c r="G69" s="71" t="s">
        <v>637</v>
      </c>
      <c r="H69" s="71" t="s">
        <v>3603</v>
      </c>
      <c r="I69" s="71">
        <v>30</v>
      </c>
      <c r="J69" s="71" t="s">
        <v>3611</v>
      </c>
      <c r="K69" s="71"/>
      <c r="L69" s="71" t="s">
        <v>639</v>
      </c>
      <c r="M69" s="71"/>
      <c r="N69" s="82">
        <v>135000</v>
      </c>
      <c r="O69" s="71"/>
      <c r="P69" s="82">
        <v>135000</v>
      </c>
      <c r="Q69" s="83" t="s">
        <v>3460</v>
      </c>
      <c r="R69" s="71" t="s">
        <v>3461</v>
      </c>
    </row>
    <row r="70" spans="1:18" s="15" customFormat="1" ht="120">
      <c r="A70" s="71">
        <v>31</v>
      </c>
      <c r="B70" s="71" t="s">
        <v>135</v>
      </c>
      <c r="C70" s="71">
        <v>2.2999999999999998</v>
      </c>
      <c r="D70" s="71">
        <v>10</v>
      </c>
      <c r="E70" s="71" t="s">
        <v>3612</v>
      </c>
      <c r="F70" s="71" t="s">
        <v>3613</v>
      </c>
      <c r="G70" s="71" t="s">
        <v>3614</v>
      </c>
      <c r="H70" s="71" t="s">
        <v>3615</v>
      </c>
      <c r="I70" s="71">
        <v>5</v>
      </c>
      <c r="J70" s="71" t="s">
        <v>3616</v>
      </c>
      <c r="K70" s="71"/>
      <c r="L70" s="71" t="s">
        <v>639</v>
      </c>
      <c r="M70" s="71"/>
      <c r="N70" s="82">
        <v>20000</v>
      </c>
      <c r="O70" s="71"/>
      <c r="P70" s="82">
        <v>20000</v>
      </c>
      <c r="Q70" s="83" t="s">
        <v>3460</v>
      </c>
      <c r="R70" s="71" t="s">
        <v>3461</v>
      </c>
    </row>
    <row r="71" spans="1:18" s="15" customFormat="1" ht="120">
      <c r="A71" s="71">
        <v>32</v>
      </c>
      <c r="B71" s="71" t="s">
        <v>135</v>
      </c>
      <c r="C71" s="71">
        <v>2.2999999999999998</v>
      </c>
      <c r="D71" s="71">
        <v>10</v>
      </c>
      <c r="E71" s="71" t="s">
        <v>3617</v>
      </c>
      <c r="F71" s="71" t="s">
        <v>3613</v>
      </c>
      <c r="G71" s="71" t="s">
        <v>3614</v>
      </c>
      <c r="H71" s="71" t="s">
        <v>3615</v>
      </c>
      <c r="I71" s="71">
        <v>5</v>
      </c>
      <c r="J71" s="71" t="s">
        <v>3616</v>
      </c>
      <c r="K71" s="71"/>
      <c r="L71" s="71" t="s">
        <v>639</v>
      </c>
      <c r="M71" s="71"/>
      <c r="N71" s="82">
        <v>20000</v>
      </c>
      <c r="O71" s="71"/>
      <c r="P71" s="82">
        <v>20000</v>
      </c>
      <c r="Q71" s="83" t="s">
        <v>3460</v>
      </c>
      <c r="R71" s="71" t="s">
        <v>3461</v>
      </c>
    </row>
    <row r="72" spans="1:18" s="15" customFormat="1" ht="120">
      <c r="A72" s="71">
        <v>33</v>
      </c>
      <c r="B72" s="71" t="s">
        <v>135</v>
      </c>
      <c r="C72" s="71">
        <v>2.2999999999999998</v>
      </c>
      <c r="D72" s="71">
        <v>10</v>
      </c>
      <c r="E72" s="71" t="s">
        <v>3618</v>
      </c>
      <c r="F72" s="71" t="s">
        <v>3613</v>
      </c>
      <c r="G72" s="71" t="s">
        <v>3614</v>
      </c>
      <c r="H72" s="71" t="s">
        <v>3615</v>
      </c>
      <c r="I72" s="71">
        <v>5</v>
      </c>
      <c r="J72" s="71" t="s">
        <v>3616</v>
      </c>
      <c r="K72" s="71"/>
      <c r="L72" s="71" t="s">
        <v>639</v>
      </c>
      <c r="M72" s="71"/>
      <c r="N72" s="82">
        <v>10000</v>
      </c>
      <c r="O72" s="71"/>
      <c r="P72" s="82">
        <v>10000</v>
      </c>
      <c r="Q72" s="83" t="s">
        <v>3460</v>
      </c>
      <c r="R72" s="71" t="s">
        <v>3461</v>
      </c>
    </row>
    <row r="73" spans="1:18" s="15" customFormat="1" ht="120">
      <c r="A73" s="71">
        <v>34</v>
      </c>
      <c r="B73" s="71" t="s">
        <v>135</v>
      </c>
      <c r="C73" s="71">
        <v>2.2999999999999998</v>
      </c>
      <c r="D73" s="71">
        <v>10</v>
      </c>
      <c r="E73" s="71" t="s">
        <v>3619</v>
      </c>
      <c r="F73" s="71" t="s">
        <v>3620</v>
      </c>
      <c r="G73" s="71" t="s">
        <v>3621</v>
      </c>
      <c r="H73" s="71" t="s">
        <v>3615</v>
      </c>
      <c r="I73" s="71">
        <v>30</v>
      </c>
      <c r="J73" s="71" t="s">
        <v>3622</v>
      </c>
      <c r="K73" s="71"/>
      <c r="L73" s="71" t="s">
        <v>639</v>
      </c>
      <c r="M73" s="71"/>
      <c r="N73" s="82">
        <v>55000</v>
      </c>
      <c r="O73" s="71"/>
      <c r="P73" s="82">
        <v>55000</v>
      </c>
      <c r="Q73" s="83" t="s">
        <v>3460</v>
      </c>
      <c r="R73" s="71" t="s">
        <v>3461</v>
      </c>
    </row>
    <row r="74" spans="1:18" s="15" customFormat="1" ht="75">
      <c r="A74" s="71">
        <v>35</v>
      </c>
      <c r="B74" s="71" t="s">
        <v>96</v>
      </c>
      <c r="C74" s="71">
        <v>5</v>
      </c>
      <c r="D74" s="71">
        <v>11</v>
      </c>
      <c r="E74" s="71" t="s">
        <v>641</v>
      </c>
      <c r="F74" s="71" t="s">
        <v>3623</v>
      </c>
      <c r="G74" s="71" t="s">
        <v>642</v>
      </c>
      <c r="H74" s="71" t="s">
        <v>3624</v>
      </c>
      <c r="I74" s="71" t="s">
        <v>3625</v>
      </c>
      <c r="J74" s="71" t="s">
        <v>3626</v>
      </c>
      <c r="K74" s="71"/>
      <c r="L74" s="71" t="s">
        <v>639</v>
      </c>
      <c r="M74" s="71"/>
      <c r="N74" s="82">
        <v>20000</v>
      </c>
      <c r="O74" s="71"/>
      <c r="P74" s="82">
        <v>20000</v>
      </c>
      <c r="Q74" s="83" t="s">
        <v>3460</v>
      </c>
      <c r="R74" s="71" t="s">
        <v>3461</v>
      </c>
    </row>
    <row r="75" spans="1:18" s="332" customFormat="1" ht="120">
      <c r="A75" s="343">
        <v>36</v>
      </c>
      <c r="B75" s="343" t="s">
        <v>135</v>
      </c>
      <c r="C75" s="343">
        <v>5</v>
      </c>
      <c r="D75" s="343">
        <v>11</v>
      </c>
      <c r="E75" s="343" t="s">
        <v>3627</v>
      </c>
      <c r="F75" s="358" t="s">
        <v>3628</v>
      </c>
      <c r="G75" s="343" t="s">
        <v>642</v>
      </c>
      <c r="H75" s="343" t="s">
        <v>3615</v>
      </c>
      <c r="I75" s="343">
        <v>40</v>
      </c>
      <c r="J75" s="343" t="s">
        <v>3629</v>
      </c>
      <c r="K75" s="343"/>
      <c r="L75" s="343" t="s">
        <v>639</v>
      </c>
      <c r="M75" s="343"/>
      <c r="N75" s="202">
        <v>5100</v>
      </c>
      <c r="O75" s="343"/>
      <c r="P75" s="202">
        <v>5100</v>
      </c>
      <c r="Q75" s="355" t="s">
        <v>3460</v>
      </c>
      <c r="R75" s="343" t="s">
        <v>3461</v>
      </c>
    </row>
    <row r="76" spans="1:18" s="332" customFormat="1" ht="90">
      <c r="A76" s="343">
        <v>37</v>
      </c>
      <c r="B76" s="343" t="s">
        <v>96</v>
      </c>
      <c r="C76" s="343">
        <v>5</v>
      </c>
      <c r="D76" s="343">
        <v>11</v>
      </c>
      <c r="E76" s="343" t="s">
        <v>3630</v>
      </c>
      <c r="F76" s="343" t="s">
        <v>3631</v>
      </c>
      <c r="G76" s="343" t="s">
        <v>3632</v>
      </c>
      <c r="H76" s="343" t="s">
        <v>3624</v>
      </c>
      <c r="I76" s="343">
        <v>40</v>
      </c>
      <c r="J76" s="343" t="s">
        <v>3633</v>
      </c>
      <c r="K76" s="343"/>
      <c r="L76" s="343" t="s">
        <v>639</v>
      </c>
      <c r="M76" s="343"/>
      <c r="N76" s="202">
        <v>19900</v>
      </c>
      <c r="O76" s="343"/>
      <c r="P76" s="202">
        <v>19900</v>
      </c>
      <c r="Q76" s="355" t="s">
        <v>3460</v>
      </c>
      <c r="R76" s="343" t="s">
        <v>3461</v>
      </c>
    </row>
    <row r="77" spans="1:18" s="15" customFormat="1" ht="90">
      <c r="A77" s="71">
        <v>38</v>
      </c>
      <c r="B77" s="71" t="s">
        <v>135</v>
      </c>
      <c r="C77" s="71">
        <v>2</v>
      </c>
      <c r="D77" s="71">
        <v>12</v>
      </c>
      <c r="E77" s="71" t="s">
        <v>3634</v>
      </c>
      <c r="F77" s="71" t="s">
        <v>3635</v>
      </c>
      <c r="G77" s="71" t="s">
        <v>3636</v>
      </c>
      <c r="H77" s="71" t="s">
        <v>3637</v>
      </c>
      <c r="I77" s="71">
        <v>3500</v>
      </c>
      <c r="J77" s="71" t="s">
        <v>3638</v>
      </c>
      <c r="K77" s="71"/>
      <c r="L77" s="71" t="s">
        <v>639</v>
      </c>
      <c r="M77" s="71"/>
      <c r="N77" s="82">
        <v>35000</v>
      </c>
      <c r="O77" s="71"/>
      <c r="P77" s="82">
        <v>35000</v>
      </c>
      <c r="Q77" s="83" t="s">
        <v>3460</v>
      </c>
      <c r="R77" s="71" t="s">
        <v>3461</v>
      </c>
    </row>
    <row r="78" spans="1:18" s="332" customFormat="1" ht="78" customHeight="1">
      <c r="A78" s="536">
        <v>39</v>
      </c>
      <c r="B78" s="536" t="s">
        <v>643</v>
      </c>
      <c r="C78" s="536">
        <v>3</v>
      </c>
      <c r="D78" s="536">
        <v>13</v>
      </c>
      <c r="E78" s="536" t="s">
        <v>3639</v>
      </c>
      <c r="F78" s="536" t="s">
        <v>3640</v>
      </c>
      <c r="G78" s="536" t="s">
        <v>3641</v>
      </c>
      <c r="H78" s="343" t="s">
        <v>5550</v>
      </c>
      <c r="I78" s="343">
        <v>300</v>
      </c>
      <c r="J78" s="536" t="s">
        <v>3642</v>
      </c>
      <c r="K78" s="536"/>
      <c r="L78" s="536" t="s">
        <v>639</v>
      </c>
      <c r="M78" s="536"/>
      <c r="N78" s="571">
        <v>65000</v>
      </c>
      <c r="O78" s="536"/>
      <c r="P78" s="571">
        <v>65000</v>
      </c>
      <c r="Q78" s="536" t="s">
        <v>3460</v>
      </c>
      <c r="R78" s="536" t="s">
        <v>3461</v>
      </c>
    </row>
    <row r="79" spans="1:18" s="332" customFormat="1" ht="27.75" customHeight="1">
      <c r="A79" s="538"/>
      <c r="B79" s="538"/>
      <c r="C79" s="538"/>
      <c r="D79" s="538"/>
      <c r="E79" s="538"/>
      <c r="F79" s="538"/>
      <c r="G79" s="538"/>
      <c r="H79" s="343" t="s">
        <v>3643</v>
      </c>
      <c r="I79" s="343">
        <v>2</v>
      </c>
      <c r="J79" s="538"/>
      <c r="K79" s="538"/>
      <c r="L79" s="538"/>
      <c r="M79" s="538"/>
      <c r="N79" s="572"/>
      <c r="O79" s="538"/>
      <c r="P79" s="572"/>
      <c r="Q79" s="538"/>
      <c r="R79" s="538"/>
    </row>
    <row r="80" spans="1:18" s="332" customFormat="1" ht="63" customHeight="1">
      <c r="A80" s="536">
        <v>40</v>
      </c>
      <c r="B80" s="536" t="s">
        <v>643</v>
      </c>
      <c r="C80" s="536">
        <v>1.3</v>
      </c>
      <c r="D80" s="536">
        <v>13</v>
      </c>
      <c r="E80" s="536" t="s">
        <v>3644</v>
      </c>
      <c r="F80" s="536" t="s">
        <v>3645</v>
      </c>
      <c r="G80" s="536" t="s">
        <v>642</v>
      </c>
      <c r="H80" s="343" t="s">
        <v>3615</v>
      </c>
      <c r="I80" s="343">
        <v>30</v>
      </c>
      <c r="J80" s="536" t="s">
        <v>3646</v>
      </c>
      <c r="K80" s="536"/>
      <c r="L80" s="536" t="s">
        <v>639</v>
      </c>
      <c r="M80" s="536"/>
      <c r="N80" s="571">
        <v>35000</v>
      </c>
      <c r="O80" s="536"/>
      <c r="P80" s="571">
        <v>35000</v>
      </c>
      <c r="Q80" s="536" t="s">
        <v>3460</v>
      </c>
      <c r="R80" s="536" t="s">
        <v>3461</v>
      </c>
    </row>
    <row r="81" spans="1:18" s="332" customFormat="1">
      <c r="A81" s="537"/>
      <c r="B81" s="537"/>
      <c r="C81" s="537"/>
      <c r="D81" s="537"/>
      <c r="E81" s="537"/>
      <c r="F81" s="537"/>
      <c r="G81" s="537"/>
      <c r="H81" s="343" t="s">
        <v>3647</v>
      </c>
      <c r="I81" s="343">
        <v>250</v>
      </c>
      <c r="J81" s="537"/>
      <c r="K81" s="537"/>
      <c r="L81" s="537"/>
      <c r="M81" s="537"/>
      <c r="N81" s="573"/>
      <c r="O81" s="537"/>
      <c r="P81" s="573"/>
      <c r="Q81" s="537"/>
      <c r="R81" s="537"/>
    </row>
    <row r="82" spans="1:18" s="332" customFormat="1" ht="30">
      <c r="A82" s="537"/>
      <c r="B82" s="537"/>
      <c r="C82" s="537"/>
      <c r="D82" s="537"/>
      <c r="E82" s="537"/>
      <c r="F82" s="537"/>
      <c r="G82" s="537"/>
      <c r="H82" s="343" t="s">
        <v>3648</v>
      </c>
      <c r="I82" s="343">
        <v>250</v>
      </c>
      <c r="J82" s="537"/>
      <c r="K82" s="537"/>
      <c r="L82" s="537"/>
      <c r="M82" s="537"/>
      <c r="N82" s="573"/>
      <c r="O82" s="537"/>
      <c r="P82" s="573"/>
      <c r="Q82" s="537"/>
      <c r="R82" s="537"/>
    </row>
    <row r="83" spans="1:18" s="332" customFormat="1">
      <c r="A83" s="538"/>
      <c r="B83" s="538"/>
      <c r="C83" s="538"/>
      <c r="D83" s="538"/>
      <c r="E83" s="538"/>
      <c r="F83" s="538"/>
      <c r="G83" s="538"/>
      <c r="H83" s="343" t="s">
        <v>3643</v>
      </c>
      <c r="I83" s="343">
        <v>3</v>
      </c>
      <c r="J83" s="538"/>
      <c r="K83" s="538"/>
      <c r="L83" s="538"/>
      <c r="M83" s="538"/>
      <c r="N83" s="572"/>
      <c r="O83" s="538"/>
      <c r="P83" s="572"/>
      <c r="Q83" s="538"/>
      <c r="R83" s="538"/>
    </row>
    <row r="84" spans="1:18" s="15" customFormat="1" ht="165">
      <c r="A84" s="71">
        <v>41</v>
      </c>
      <c r="B84" s="71" t="s">
        <v>96</v>
      </c>
      <c r="C84" s="71">
        <v>5</v>
      </c>
      <c r="D84" s="71">
        <v>4</v>
      </c>
      <c r="E84" s="71" t="s">
        <v>3649</v>
      </c>
      <c r="F84" s="71" t="s">
        <v>3650</v>
      </c>
      <c r="G84" s="71" t="s">
        <v>3651</v>
      </c>
      <c r="H84" s="71" t="s">
        <v>3652</v>
      </c>
      <c r="I84" s="71">
        <v>50</v>
      </c>
      <c r="J84" s="71" t="s">
        <v>3653</v>
      </c>
      <c r="K84" s="71"/>
      <c r="L84" s="71" t="s">
        <v>639</v>
      </c>
      <c r="M84" s="71"/>
      <c r="N84" s="82">
        <v>29305</v>
      </c>
      <c r="O84" s="71"/>
      <c r="P84" s="82">
        <v>29305</v>
      </c>
      <c r="Q84" s="83" t="s">
        <v>3654</v>
      </c>
      <c r="R84" s="71" t="s">
        <v>3655</v>
      </c>
    </row>
    <row r="85" spans="1:18" s="15" customFormat="1" ht="105">
      <c r="A85" s="71">
        <v>42</v>
      </c>
      <c r="B85" s="71" t="s">
        <v>42</v>
      </c>
      <c r="C85" s="71">
        <v>1</v>
      </c>
      <c r="D85" s="71">
        <v>6</v>
      </c>
      <c r="E85" s="71" t="s">
        <v>3656</v>
      </c>
      <c r="F85" s="71" t="s">
        <v>3657</v>
      </c>
      <c r="G85" s="71" t="s">
        <v>3658</v>
      </c>
      <c r="H85" s="71" t="s">
        <v>3607</v>
      </c>
      <c r="I85" s="71">
        <v>300</v>
      </c>
      <c r="J85" s="71" t="s">
        <v>3659</v>
      </c>
      <c r="K85" s="71"/>
      <c r="L85" s="71" t="s">
        <v>644</v>
      </c>
      <c r="M85" s="71"/>
      <c r="N85" s="82">
        <v>19200</v>
      </c>
      <c r="O85" s="71"/>
      <c r="P85" s="82">
        <v>19200</v>
      </c>
      <c r="Q85" s="71" t="s">
        <v>3660</v>
      </c>
      <c r="R85" s="71" t="s">
        <v>3661</v>
      </c>
    </row>
    <row r="86" spans="1:18" s="15" customFormat="1" ht="90">
      <c r="A86" s="71">
        <v>43</v>
      </c>
      <c r="B86" s="71" t="s">
        <v>41</v>
      </c>
      <c r="C86" s="71">
        <v>1</v>
      </c>
      <c r="D86" s="71">
        <v>6</v>
      </c>
      <c r="E86" s="71" t="s">
        <v>3662</v>
      </c>
      <c r="F86" s="71" t="s">
        <v>3663</v>
      </c>
      <c r="G86" s="71" t="s">
        <v>3664</v>
      </c>
      <c r="H86" s="71" t="s">
        <v>3603</v>
      </c>
      <c r="I86" s="71">
        <v>25</v>
      </c>
      <c r="J86" s="71" t="s">
        <v>3665</v>
      </c>
      <c r="K86" s="71"/>
      <c r="L86" s="71" t="s">
        <v>3666</v>
      </c>
      <c r="M86" s="71"/>
      <c r="N86" s="82">
        <v>10585</v>
      </c>
      <c r="O86" s="71"/>
      <c r="P86" s="82">
        <v>10585</v>
      </c>
      <c r="Q86" s="71" t="s">
        <v>3667</v>
      </c>
      <c r="R86" s="71" t="s">
        <v>3668</v>
      </c>
    </row>
    <row r="87" spans="1:18" s="15" customFormat="1" ht="165">
      <c r="A87" s="71">
        <v>44</v>
      </c>
      <c r="B87" s="71" t="s">
        <v>135</v>
      </c>
      <c r="C87" s="71">
        <v>1</v>
      </c>
      <c r="D87" s="16">
        <v>9</v>
      </c>
      <c r="E87" s="71" t="s">
        <v>3669</v>
      </c>
      <c r="F87" s="71" t="s">
        <v>3670</v>
      </c>
      <c r="G87" s="71" t="s">
        <v>3671</v>
      </c>
      <c r="H87" s="71" t="s">
        <v>3624</v>
      </c>
      <c r="I87" s="71">
        <v>700</v>
      </c>
      <c r="J87" s="71" t="s">
        <v>3672</v>
      </c>
      <c r="K87" s="71"/>
      <c r="L87" s="71" t="s">
        <v>644</v>
      </c>
      <c r="M87" s="71"/>
      <c r="N87" s="82">
        <v>24698.89</v>
      </c>
      <c r="O87" s="71"/>
      <c r="P87" s="82">
        <v>24698.89</v>
      </c>
      <c r="Q87" s="71" t="s">
        <v>3673</v>
      </c>
      <c r="R87" s="71" t="s">
        <v>3674</v>
      </c>
    </row>
    <row r="88" spans="1:18" s="15" customFormat="1" ht="270">
      <c r="A88" s="71">
        <v>45</v>
      </c>
      <c r="B88" s="71" t="s">
        <v>135</v>
      </c>
      <c r="C88" s="71">
        <v>1</v>
      </c>
      <c r="D88" s="71">
        <v>9</v>
      </c>
      <c r="E88" s="71" t="s">
        <v>3675</v>
      </c>
      <c r="F88" s="71" t="s">
        <v>3676</v>
      </c>
      <c r="G88" s="71" t="s">
        <v>33</v>
      </c>
      <c r="H88" s="71" t="s">
        <v>3607</v>
      </c>
      <c r="I88" s="71">
        <v>150</v>
      </c>
      <c r="J88" s="71" t="s">
        <v>3677</v>
      </c>
      <c r="K88" s="71"/>
      <c r="L88" s="71" t="s">
        <v>644</v>
      </c>
      <c r="M88" s="71"/>
      <c r="N88" s="82">
        <v>24734.5</v>
      </c>
      <c r="O88" s="71"/>
      <c r="P88" s="82">
        <v>24734.5</v>
      </c>
      <c r="Q88" s="83" t="s">
        <v>3678</v>
      </c>
      <c r="R88" s="71" t="s">
        <v>3679</v>
      </c>
    </row>
    <row r="89" spans="1:18" s="15" customFormat="1" ht="120">
      <c r="A89" s="71">
        <v>46</v>
      </c>
      <c r="B89" s="71" t="s">
        <v>40</v>
      </c>
      <c r="C89" s="71">
        <v>1</v>
      </c>
      <c r="D89" s="71">
        <v>9</v>
      </c>
      <c r="E89" s="71" t="s">
        <v>3680</v>
      </c>
      <c r="F89" s="71" t="s">
        <v>3681</v>
      </c>
      <c r="G89" s="71" t="s">
        <v>3682</v>
      </c>
      <c r="H89" s="71" t="s">
        <v>3683</v>
      </c>
      <c r="I89" s="71">
        <v>12000</v>
      </c>
      <c r="J89" s="71" t="s">
        <v>3684</v>
      </c>
      <c r="K89" s="71"/>
      <c r="L89" s="71" t="s">
        <v>645</v>
      </c>
      <c r="M89" s="71"/>
      <c r="N89" s="82">
        <v>20440</v>
      </c>
      <c r="O89" s="71"/>
      <c r="P89" s="82">
        <v>20440</v>
      </c>
      <c r="Q89" s="83" t="s">
        <v>3685</v>
      </c>
      <c r="R89" s="71" t="s">
        <v>3686</v>
      </c>
    </row>
    <row r="90" spans="1:18" s="15" customFormat="1" ht="150">
      <c r="A90" s="71">
        <v>47</v>
      </c>
      <c r="B90" s="71" t="s">
        <v>96</v>
      </c>
      <c r="C90" s="71">
        <v>2.2999999999999998</v>
      </c>
      <c r="D90" s="71">
        <v>10</v>
      </c>
      <c r="E90" s="71" t="s">
        <v>3687</v>
      </c>
      <c r="F90" s="71" t="s">
        <v>3688</v>
      </c>
      <c r="G90" s="71" t="s">
        <v>503</v>
      </c>
      <c r="H90" s="71" t="s">
        <v>3624</v>
      </c>
      <c r="I90" s="71">
        <v>40</v>
      </c>
      <c r="J90" s="71" t="s">
        <v>3689</v>
      </c>
      <c r="K90" s="71"/>
      <c r="L90" s="71" t="s">
        <v>3690</v>
      </c>
      <c r="M90" s="71"/>
      <c r="N90" s="82">
        <v>39479</v>
      </c>
      <c r="O90" s="71"/>
      <c r="P90" s="82">
        <v>39479</v>
      </c>
      <c r="Q90" s="83" t="s">
        <v>3549</v>
      </c>
      <c r="R90" s="71" t="s">
        <v>3691</v>
      </c>
    </row>
    <row r="91" spans="1:18" s="15" customFormat="1" ht="75">
      <c r="A91" s="71">
        <v>48</v>
      </c>
      <c r="B91" s="71" t="s">
        <v>96</v>
      </c>
      <c r="C91" s="71">
        <v>5</v>
      </c>
      <c r="D91" s="71">
        <v>11</v>
      </c>
      <c r="E91" s="71" t="s">
        <v>3692</v>
      </c>
      <c r="F91" s="71" t="s">
        <v>3623</v>
      </c>
      <c r="G91" s="71" t="s">
        <v>642</v>
      </c>
      <c r="H91" s="71" t="s">
        <v>3624</v>
      </c>
      <c r="I91" s="71" t="s">
        <v>3693</v>
      </c>
      <c r="J91" s="71" t="s">
        <v>3694</v>
      </c>
      <c r="K91" s="71"/>
      <c r="L91" s="71" t="s">
        <v>639</v>
      </c>
      <c r="M91" s="71"/>
      <c r="N91" s="82">
        <v>29751.33</v>
      </c>
      <c r="O91" s="71"/>
      <c r="P91" s="82">
        <v>29751.33</v>
      </c>
      <c r="Q91" s="83" t="s">
        <v>3695</v>
      </c>
      <c r="R91" s="71" t="s">
        <v>3696</v>
      </c>
    </row>
    <row r="92" spans="1:18" s="137" customFormat="1">
      <c r="M92" s="146"/>
      <c r="N92" s="146"/>
      <c r="O92" s="146"/>
      <c r="P92" s="146"/>
    </row>
    <row r="93" spans="1:18" s="137" customFormat="1">
      <c r="M93" s="527" t="s">
        <v>45</v>
      </c>
      <c r="N93" s="528"/>
      <c r="O93" s="528" t="s">
        <v>46</v>
      </c>
      <c r="P93" s="529"/>
    </row>
    <row r="94" spans="1:18" s="137" customFormat="1">
      <c r="M94" s="138" t="s">
        <v>5524</v>
      </c>
      <c r="N94" s="138" t="s">
        <v>5523</v>
      </c>
      <c r="O94" s="138" t="s">
        <v>5524</v>
      </c>
      <c r="P94" s="138" t="s">
        <v>5523</v>
      </c>
    </row>
    <row r="95" spans="1:18">
      <c r="K95" s="137"/>
      <c r="L95" s="137"/>
      <c r="M95" s="140">
        <v>21</v>
      </c>
      <c r="N95" s="141">
        <v>1036000</v>
      </c>
      <c r="O95" s="235">
        <v>27</v>
      </c>
      <c r="P95" s="141">
        <v>1183499.3400000001</v>
      </c>
    </row>
  </sheetData>
  <mergeCells count="303">
    <mergeCell ref="R12:R14"/>
    <mergeCell ref="A15:A17"/>
    <mergeCell ref="B15:B17"/>
    <mergeCell ref="C15:C17"/>
    <mergeCell ref="D15:D17"/>
    <mergeCell ref="E15:E17"/>
    <mergeCell ref="R7:R8"/>
    <mergeCell ref="A67:A68"/>
    <mergeCell ref="B67:B68"/>
    <mergeCell ref="C67:C68"/>
    <mergeCell ref="D67:D68"/>
    <mergeCell ref="E67:E68"/>
    <mergeCell ref="F67:F68"/>
    <mergeCell ref="G67:G68"/>
    <mergeCell ref="K67:K68"/>
    <mergeCell ref="L67:L68"/>
    <mergeCell ref="K7:K8"/>
    <mergeCell ref="L15:L17"/>
    <mergeCell ref="A12:A14"/>
    <mergeCell ref="B12:B14"/>
    <mergeCell ref="C12:C14"/>
    <mergeCell ref="D12:D14"/>
    <mergeCell ref="E12:E14"/>
    <mergeCell ref="F12:F14"/>
    <mergeCell ref="G12:G14"/>
    <mergeCell ref="R15:R17"/>
    <mergeCell ref="E4:E5"/>
    <mergeCell ref="F4:F5"/>
    <mergeCell ref="Q7:Q8"/>
    <mergeCell ref="M93:N93"/>
    <mergeCell ref="O93:P93"/>
    <mergeCell ref="R4:R5"/>
    <mergeCell ref="F15:F17"/>
    <mergeCell ref="G15:G17"/>
    <mergeCell ref="J15:J17"/>
    <mergeCell ref="J12:J14"/>
    <mergeCell ref="R18:R19"/>
    <mergeCell ref="M18:M19"/>
    <mergeCell ref="N18:N19"/>
    <mergeCell ref="O18:O19"/>
    <mergeCell ref="P18:P19"/>
    <mergeCell ref="Q21:Q23"/>
    <mergeCell ref="R21:R23"/>
    <mergeCell ref="L21:L23"/>
    <mergeCell ref="R24:R25"/>
    <mergeCell ref="P24:P25"/>
    <mergeCell ref="Q15:Q17"/>
    <mergeCell ref="M15:M17"/>
    <mergeCell ref="J7:J8"/>
    <mergeCell ref="K18:K19"/>
    <mergeCell ref="N15:N17"/>
    <mergeCell ref="O15:O17"/>
    <mergeCell ref="P15:P17"/>
    <mergeCell ref="Q4:Q5"/>
    <mergeCell ref="Q12:Q14"/>
    <mergeCell ref="L12:L14"/>
    <mergeCell ref="M12:M14"/>
    <mergeCell ref="N12:N14"/>
    <mergeCell ref="O12:O14"/>
    <mergeCell ref="P12:P14"/>
    <mergeCell ref="K4:L4"/>
    <mergeCell ref="M4:N4"/>
    <mergeCell ref="O4:P4"/>
    <mergeCell ref="L7:L8"/>
    <mergeCell ref="M7:M8"/>
    <mergeCell ref="N7:N8"/>
    <mergeCell ref="O7:O8"/>
    <mergeCell ref="P7:P8"/>
    <mergeCell ref="K12:K14"/>
    <mergeCell ref="K15:K17"/>
    <mergeCell ref="G4:G5"/>
    <mergeCell ref="H4:I4"/>
    <mergeCell ref="J4:J5"/>
    <mergeCell ref="A4:A5"/>
    <mergeCell ref="B4:B5"/>
    <mergeCell ref="C4:C5"/>
    <mergeCell ref="D4:D5"/>
    <mergeCell ref="A21:A23"/>
    <mergeCell ref="B21:B23"/>
    <mergeCell ref="C21:C23"/>
    <mergeCell ref="D21:D23"/>
    <mergeCell ref="E21:E23"/>
    <mergeCell ref="F21:F23"/>
    <mergeCell ref="G21:G23"/>
    <mergeCell ref="J21:J23"/>
    <mergeCell ref="A18:A19"/>
    <mergeCell ref="B18:B19"/>
    <mergeCell ref="A7:A8"/>
    <mergeCell ref="B7:B8"/>
    <mergeCell ref="C7:C8"/>
    <mergeCell ref="D7:D8"/>
    <mergeCell ref="E7:E8"/>
    <mergeCell ref="F7:F8"/>
    <mergeCell ref="G7:G8"/>
    <mergeCell ref="J24:J25"/>
    <mergeCell ref="Q18:Q19"/>
    <mergeCell ref="C18:C19"/>
    <mergeCell ref="D18:D19"/>
    <mergeCell ref="E18:E19"/>
    <mergeCell ref="F18:F19"/>
    <mergeCell ref="G18:G19"/>
    <mergeCell ref="J18:J19"/>
    <mergeCell ref="K21:K23"/>
    <mergeCell ref="Q24:Q25"/>
    <mergeCell ref="N21:N23"/>
    <mergeCell ref="O21:O23"/>
    <mergeCell ref="P21:P23"/>
    <mergeCell ref="M21:M23"/>
    <mergeCell ref="L24:L25"/>
    <mergeCell ref="M24:M25"/>
    <mergeCell ref="N24:N25"/>
    <mergeCell ref="O24:O25"/>
    <mergeCell ref="L18:L19"/>
    <mergeCell ref="Q31:Q33"/>
    <mergeCell ref="R31:R33"/>
    <mergeCell ref="L31:L33"/>
    <mergeCell ref="M31:M33"/>
    <mergeCell ref="O31:O33"/>
    <mergeCell ref="P31:P33"/>
    <mergeCell ref="N31:N33"/>
    <mergeCell ref="A24:A25"/>
    <mergeCell ref="K31:K33"/>
    <mergeCell ref="A31:A33"/>
    <mergeCell ref="B31:B33"/>
    <mergeCell ref="C31:C33"/>
    <mergeCell ref="D31:D33"/>
    <mergeCell ref="E31:E33"/>
    <mergeCell ref="F31:F33"/>
    <mergeCell ref="G31:G33"/>
    <mergeCell ref="J31:J33"/>
    <mergeCell ref="K24:K25"/>
    <mergeCell ref="B24:B25"/>
    <mergeCell ref="C24:C25"/>
    <mergeCell ref="D24:D25"/>
    <mergeCell ref="E24:E25"/>
    <mergeCell ref="F24:F25"/>
    <mergeCell ref="G24:G25"/>
    <mergeCell ref="R35:R36"/>
    <mergeCell ref="A37:A40"/>
    <mergeCell ref="B37:B40"/>
    <mergeCell ref="C37:C40"/>
    <mergeCell ref="D37:D40"/>
    <mergeCell ref="E37:E40"/>
    <mergeCell ref="F37:F40"/>
    <mergeCell ref="G37:G40"/>
    <mergeCell ref="J37:J40"/>
    <mergeCell ref="K35:K36"/>
    <mergeCell ref="L35:L36"/>
    <mergeCell ref="M35:M36"/>
    <mergeCell ref="N35:N36"/>
    <mergeCell ref="O35:O36"/>
    <mergeCell ref="P35:P36"/>
    <mergeCell ref="Q37:Q40"/>
    <mergeCell ref="R37:R40"/>
    <mergeCell ref="L37:L40"/>
    <mergeCell ref="M37:M40"/>
    <mergeCell ref="N37:N40"/>
    <mergeCell ref="P37:P40"/>
    <mergeCell ref="O37:O40"/>
    <mergeCell ref="A35:A36"/>
    <mergeCell ref="B35:B36"/>
    <mergeCell ref="C42:C48"/>
    <mergeCell ref="D42:D48"/>
    <mergeCell ref="E42:E48"/>
    <mergeCell ref="F42:F48"/>
    <mergeCell ref="G42:G48"/>
    <mergeCell ref="J42:J48"/>
    <mergeCell ref="K49:K52"/>
    <mergeCell ref="Q35:Q36"/>
    <mergeCell ref="C35:C36"/>
    <mergeCell ref="D35:D36"/>
    <mergeCell ref="E35:E36"/>
    <mergeCell ref="F35:F36"/>
    <mergeCell ref="G35:G36"/>
    <mergeCell ref="J35:J36"/>
    <mergeCell ref="K37:K40"/>
    <mergeCell ref="Q42:Q48"/>
    <mergeCell ref="R42:R48"/>
    <mergeCell ref="A49:A52"/>
    <mergeCell ref="B49:B52"/>
    <mergeCell ref="C49:C52"/>
    <mergeCell ref="D49:D52"/>
    <mergeCell ref="E49:E52"/>
    <mergeCell ref="F49:F52"/>
    <mergeCell ref="G49:G52"/>
    <mergeCell ref="J49:J52"/>
    <mergeCell ref="K42:K48"/>
    <mergeCell ref="L42:L48"/>
    <mergeCell ref="M42:M48"/>
    <mergeCell ref="N42:N48"/>
    <mergeCell ref="O42:O48"/>
    <mergeCell ref="P42:P48"/>
    <mergeCell ref="Q49:Q52"/>
    <mergeCell ref="R49:R52"/>
    <mergeCell ref="L49:L52"/>
    <mergeCell ref="M49:M52"/>
    <mergeCell ref="N49:N52"/>
    <mergeCell ref="O49:O52"/>
    <mergeCell ref="P49:P52"/>
    <mergeCell ref="A42:A48"/>
    <mergeCell ref="B42:B48"/>
    <mergeCell ref="O55:O56"/>
    <mergeCell ref="P55:P56"/>
    <mergeCell ref="A53:A54"/>
    <mergeCell ref="B53:B54"/>
    <mergeCell ref="C53:C54"/>
    <mergeCell ref="D53:D54"/>
    <mergeCell ref="E53:E54"/>
    <mergeCell ref="F53:F54"/>
    <mergeCell ref="G53:G54"/>
    <mergeCell ref="J53:J54"/>
    <mergeCell ref="G57:G59"/>
    <mergeCell ref="J57:J59"/>
    <mergeCell ref="K55:K56"/>
    <mergeCell ref="Q53:Q54"/>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Q57:Q59"/>
    <mergeCell ref="R57:R59"/>
    <mergeCell ref="A60:A64"/>
    <mergeCell ref="B60:B64"/>
    <mergeCell ref="C60:C64"/>
    <mergeCell ref="D60:D64"/>
    <mergeCell ref="E60:E64"/>
    <mergeCell ref="F60:F64"/>
    <mergeCell ref="G60:G64"/>
    <mergeCell ref="J60:J64"/>
    <mergeCell ref="K57:K59"/>
    <mergeCell ref="L57:L59"/>
    <mergeCell ref="M57:M59"/>
    <mergeCell ref="N57:N59"/>
    <mergeCell ref="O57:O59"/>
    <mergeCell ref="P57:P59"/>
    <mergeCell ref="Q60:Q64"/>
    <mergeCell ref="R60:R64"/>
    <mergeCell ref="A57:A59"/>
    <mergeCell ref="B57:B59"/>
    <mergeCell ref="C57:C59"/>
    <mergeCell ref="D57:D59"/>
    <mergeCell ref="E57:E59"/>
    <mergeCell ref="F57:F59"/>
    <mergeCell ref="K60:K64"/>
    <mergeCell ref="L60:L64"/>
    <mergeCell ref="M60:M64"/>
    <mergeCell ref="N60:N64"/>
    <mergeCell ref="O60:O64"/>
    <mergeCell ref="P60:P64"/>
    <mergeCell ref="M67:M68"/>
    <mergeCell ref="N67:N68"/>
    <mergeCell ref="O67:O68"/>
    <mergeCell ref="P67:P68"/>
    <mergeCell ref="Q67:Q68"/>
    <mergeCell ref="R67:R68"/>
    <mergeCell ref="O78:O79"/>
    <mergeCell ref="P78:P79"/>
    <mergeCell ref="Q78:Q79"/>
    <mergeCell ref="R78:R79"/>
    <mergeCell ref="A80:A83"/>
    <mergeCell ref="B80:B83"/>
    <mergeCell ref="C80:C83"/>
    <mergeCell ref="D80:D83"/>
    <mergeCell ref="E80:E83"/>
    <mergeCell ref="G78:G79"/>
    <mergeCell ref="J78:J79"/>
    <mergeCell ref="K78:K79"/>
    <mergeCell ref="L78:L79"/>
    <mergeCell ref="M78:M79"/>
    <mergeCell ref="N78:N79"/>
    <mergeCell ref="A78:A79"/>
    <mergeCell ref="B78:B79"/>
    <mergeCell ref="C78:C79"/>
    <mergeCell ref="D78:D79"/>
    <mergeCell ref="E78:E79"/>
    <mergeCell ref="F78:F79"/>
    <mergeCell ref="N80:N83"/>
    <mergeCell ref="O80:O83"/>
    <mergeCell ref="P80:P83"/>
    <mergeCell ref="Q80:Q83"/>
    <mergeCell ref="R80:R83"/>
    <mergeCell ref="F80:F83"/>
    <mergeCell ref="G80:G83"/>
    <mergeCell ref="J80:J83"/>
    <mergeCell ref="K80:K83"/>
    <mergeCell ref="L80:L83"/>
    <mergeCell ref="M80:M83"/>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0"/>
  <dimension ref="A2:R47"/>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5756</v>
      </c>
    </row>
    <row r="4" spans="1:18" s="13" customFormat="1" ht="48"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ht="21"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ht="14.25" customHeigh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15" customFormat="1" ht="93" customHeight="1">
      <c r="A7" s="198">
        <v>1</v>
      </c>
      <c r="B7" s="198">
        <v>1</v>
      </c>
      <c r="C7" s="198" t="s">
        <v>35</v>
      </c>
      <c r="D7" s="198">
        <v>5</v>
      </c>
      <c r="E7" s="199" t="s">
        <v>5145</v>
      </c>
      <c r="F7" s="199" t="s">
        <v>5146</v>
      </c>
      <c r="G7" s="199" t="s">
        <v>33</v>
      </c>
      <c r="H7" s="199" t="s">
        <v>4362</v>
      </c>
      <c r="I7" s="199">
        <v>140</v>
      </c>
      <c r="J7" s="199" t="s">
        <v>5147</v>
      </c>
      <c r="K7" s="199" t="s">
        <v>42</v>
      </c>
      <c r="L7" s="199"/>
      <c r="M7" s="125">
        <v>53173.14</v>
      </c>
      <c r="N7" s="125"/>
      <c r="O7" s="125">
        <v>53173.14</v>
      </c>
      <c r="P7" s="125"/>
      <c r="Q7" s="199" t="s">
        <v>3427</v>
      </c>
      <c r="R7" s="199" t="s">
        <v>5148</v>
      </c>
    </row>
    <row r="8" spans="1:18" s="15" customFormat="1" ht="98.25" customHeight="1">
      <c r="A8" s="198">
        <v>2</v>
      </c>
      <c r="B8" s="198">
        <v>1</v>
      </c>
      <c r="C8" s="198">
        <v>1</v>
      </c>
      <c r="D8" s="198">
        <v>5</v>
      </c>
      <c r="E8" s="199" t="s">
        <v>5149</v>
      </c>
      <c r="F8" s="199" t="s">
        <v>5146</v>
      </c>
      <c r="G8" s="199" t="s">
        <v>5150</v>
      </c>
      <c r="H8" s="199" t="s">
        <v>4362</v>
      </c>
      <c r="I8" s="199">
        <v>1061</v>
      </c>
      <c r="J8" s="199" t="s">
        <v>5151</v>
      </c>
      <c r="K8" s="199" t="s">
        <v>36</v>
      </c>
      <c r="L8" s="199"/>
      <c r="M8" s="125">
        <v>29473.920000000002</v>
      </c>
      <c r="N8" s="125"/>
      <c r="O8" s="125">
        <v>29473.920000000002</v>
      </c>
      <c r="P8" s="125"/>
      <c r="Q8" s="199" t="s">
        <v>5152</v>
      </c>
      <c r="R8" s="199" t="s">
        <v>5148</v>
      </c>
    </row>
    <row r="9" spans="1:18" s="15" customFormat="1" ht="105">
      <c r="A9" s="198">
        <v>3</v>
      </c>
      <c r="B9" s="198" t="s">
        <v>5153</v>
      </c>
      <c r="C9" s="198">
        <v>3.4</v>
      </c>
      <c r="D9" s="198">
        <v>2</v>
      </c>
      <c r="E9" s="199" t="s">
        <v>5154</v>
      </c>
      <c r="F9" s="199" t="s">
        <v>5155</v>
      </c>
      <c r="G9" s="199" t="s">
        <v>5156</v>
      </c>
      <c r="H9" s="199" t="s">
        <v>4362</v>
      </c>
      <c r="I9" s="199">
        <v>32</v>
      </c>
      <c r="J9" s="199" t="s">
        <v>5157</v>
      </c>
      <c r="K9" s="199" t="s">
        <v>34</v>
      </c>
      <c r="L9" s="199"/>
      <c r="M9" s="125">
        <v>8862.0299999999988</v>
      </c>
      <c r="N9" s="125"/>
      <c r="O9" s="125">
        <v>8862.0299999999988</v>
      </c>
      <c r="P9" s="125"/>
      <c r="Q9" s="199" t="s">
        <v>5152</v>
      </c>
      <c r="R9" s="199" t="s">
        <v>5148</v>
      </c>
    </row>
    <row r="10" spans="1:18" s="15" customFormat="1" ht="57.6" customHeight="1">
      <c r="A10" s="530">
        <v>4</v>
      </c>
      <c r="B10" s="530">
        <v>1</v>
      </c>
      <c r="C10" s="530">
        <v>4</v>
      </c>
      <c r="D10" s="530">
        <v>2</v>
      </c>
      <c r="E10" s="536" t="s">
        <v>5158</v>
      </c>
      <c r="F10" s="536" t="s">
        <v>5159</v>
      </c>
      <c r="G10" s="536" t="s">
        <v>5160</v>
      </c>
      <c r="H10" s="199" t="s">
        <v>907</v>
      </c>
      <c r="I10" s="199">
        <v>50</v>
      </c>
      <c r="J10" s="536" t="s">
        <v>5161</v>
      </c>
      <c r="K10" s="536" t="s">
        <v>31</v>
      </c>
      <c r="L10" s="536"/>
      <c r="M10" s="718">
        <v>10989</v>
      </c>
      <c r="N10" s="718"/>
      <c r="O10" s="718">
        <v>10989</v>
      </c>
      <c r="P10" s="718"/>
      <c r="Q10" s="536" t="s">
        <v>5152</v>
      </c>
      <c r="R10" s="536" t="s">
        <v>5148</v>
      </c>
    </row>
    <row r="11" spans="1:18" s="15" customFormat="1" ht="57.6" customHeight="1">
      <c r="A11" s="532"/>
      <c r="B11" s="532"/>
      <c r="C11" s="532"/>
      <c r="D11" s="532"/>
      <c r="E11" s="538"/>
      <c r="F11" s="538"/>
      <c r="G11" s="538"/>
      <c r="H11" s="199" t="s">
        <v>210</v>
      </c>
      <c r="I11" s="199">
        <v>50</v>
      </c>
      <c r="J11" s="538"/>
      <c r="K11" s="538"/>
      <c r="L11" s="538"/>
      <c r="M11" s="720"/>
      <c r="N11" s="720"/>
      <c r="O11" s="720"/>
      <c r="P11" s="720"/>
      <c r="Q11" s="538"/>
      <c r="R11" s="538"/>
    </row>
    <row r="12" spans="1:18" s="15" customFormat="1" ht="30">
      <c r="A12" s="530">
        <v>5</v>
      </c>
      <c r="B12" s="530">
        <v>1</v>
      </c>
      <c r="C12" s="530">
        <v>4</v>
      </c>
      <c r="D12" s="530">
        <v>2</v>
      </c>
      <c r="E12" s="536" t="s">
        <v>5162</v>
      </c>
      <c r="F12" s="536" t="s">
        <v>5163</v>
      </c>
      <c r="G12" s="536" t="s">
        <v>5164</v>
      </c>
      <c r="H12" s="199" t="s">
        <v>907</v>
      </c>
      <c r="I12" s="199">
        <v>60</v>
      </c>
      <c r="J12" s="536" t="s">
        <v>5165</v>
      </c>
      <c r="K12" s="536"/>
      <c r="L12" s="536" t="s">
        <v>31</v>
      </c>
      <c r="M12" s="718"/>
      <c r="N12" s="718">
        <v>24127.51</v>
      </c>
      <c r="O12" s="718"/>
      <c r="P12" s="718">
        <v>24127.51</v>
      </c>
      <c r="Q12" s="536" t="s">
        <v>5152</v>
      </c>
      <c r="R12" s="536" t="s">
        <v>5148</v>
      </c>
    </row>
    <row r="13" spans="1:18" s="15" customFormat="1" ht="30">
      <c r="A13" s="532"/>
      <c r="B13" s="532"/>
      <c r="C13" s="532"/>
      <c r="D13" s="532"/>
      <c r="E13" s="538"/>
      <c r="F13" s="538"/>
      <c r="G13" s="538"/>
      <c r="H13" s="199" t="s">
        <v>210</v>
      </c>
      <c r="I13" s="199">
        <v>50</v>
      </c>
      <c r="J13" s="538"/>
      <c r="K13" s="538"/>
      <c r="L13" s="538"/>
      <c r="M13" s="720"/>
      <c r="N13" s="720"/>
      <c r="O13" s="720"/>
      <c r="P13" s="720"/>
      <c r="Q13" s="538"/>
      <c r="R13" s="538"/>
    </row>
    <row r="14" spans="1:18" s="15" customFormat="1" ht="42.75" customHeight="1">
      <c r="A14" s="198">
        <v>6</v>
      </c>
      <c r="B14" s="198">
        <v>1</v>
      </c>
      <c r="C14" s="198">
        <v>4</v>
      </c>
      <c r="D14" s="198">
        <v>2</v>
      </c>
      <c r="E14" s="199" t="s">
        <v>5166</v>
      </c>
      <c r="F14" s="199" t="s">
        <v>5167</v>
      </c>
      <c r="G14" s="199" t="s">
        <v>5168</v>
      </c>
      <c r="H14" s="199" t="s">
        <v>4362</v>
      </c>
      <c r="I14" s="199">
        <v>80</v>
      </c>
      <c r="J14" s="199" t="s">
        <v>5169</v>
      </c>
      <c r="K14" s="199" t="s">
        <v>34</v>
      </c>
      <c r="L14" s="199"/>
      <c r="M14" s="125">
        <v>12374.9</v>
      </c>
      <c r="N14" s="125"/>
      <c r="O14" s="125">
        <v>12374.9</v>
      </c>
      <c r="P14" s="125"/>
      <c r="Q14" s="199" t="s">
        <v>5152</v>
      </c>
      <c r="R14" s="199" t="s">
        <v>5148</v>
      </c>
    </row>
    <row r="15" spans="1:18" s="15" customFormat="1" ht="132.75" customHeight="1">
      <c r="A15" s="198">
        <v>7</v>
      </c>
      <c r="B15" s="198" t="s">
        <v>5153</v>
      </c>
      <c r="C15" s="198" t="s">
        <v>5060</v>
      </c>
      <c r="D15" s="198">
        <v>5</v>
      </c>
      <c r="E15" s="199" t="s">
        <v>5170</v>
      </c>
      <c r="F15" s="199" t="s">
        <v>5171</v>
      </c>
      <c r="G15" s="199" t="s">
        <v>5172</v>
      </c>
      <c r="H15" s="199" t="s">
        <v>210</v>
      </c>
      <c r="I15" s="199">
        <v>45</v>
      </c>
      <c r="J15" s="199" t="s">
        <v>5173</v>
      </c>
      <c r="K15" s="199"/>
      <c r="L15" s="199" t="s">
        <v>30</v>
      </c>
      <c r="M15" s="125"/>
      <c r="N15" s="125">
        <v>13001.83</v>
      </c>
      <c r="O15" s="125"/>
      <c r="P15" s="125">
        <v>13001.83</v>
      </c>
      <c r="Q15" s="199" t="s">
        <v>5152</v>
      </c>
      <c r="R15" s="199" t="s">
        <v>5148</v>
      </c>
    </row>
    <row r="16" spans="1:18" s="15" customFormat="1" ht="62.25" customHeight="1">
      <c r="A16" s="530">
        <v>8</v>
      </c>
      <c r="B16" s="530">
        <v>1</v>
      </c>
      <c r="C16" s="530">
        <v>4</v>
      </c>
      <c r="D16" s="530">
        <v>2</v>
      </c>
      <c r="E16" s="536" t="s">
        <v>5174</v>
      </c>
      <c r="F16" s="536" t="s">
        <v>5175</v>
      </c>
      <c r="G16" s="536" t="s">
        <v>5176</v>
      </c>
      <c r="H16" s="199" t="s">
        <v>3242</v>
      </c>
      <c r="I16" s="199">
        <v>30</v>
      </c>
      <c r="J16" s="536" t="s">
        <v>5177</v>
      </c>
      <c r="K16" s="536" t="s">
        <v>34</v>
      </c>
      <c r="L16" s="536"/>
      <c r="M16" s="718">
        <v>10945.86</v>
      </c>
      <c r="N16" s="718"/>
      <c r="O16" s="718">
        <v>10945.86</v>
      </c>
      <c r="P16" s="718"/>
      <c r="Q16" s="536" t="s">
        <v>5152</v>
      </c>
      <c r="R16" s="536" t="s">
        <v>5148</v>
      </c>
    </row>
    <row r="17" spans="1:18" s="15" customFormat="1" ht="30">
      <c r="A17" s="532"/>
      <c r="B17" s="532"/>
      <c r="C17" s="532"/>
      <c r="D17" s="532"/>
      <c r="E17" s="538"/>
      <c r="F17" s="538"/>
      <c r="G17" s="538"/>
      <c r="H17" s="199" t="s">
        <v>210</v>
      </c>
      <c r="I17" s="199">
        <v>30</v>
      </c>
      <c r="J17" s="538"/>
      <c r="K17" s="538"/>
      <c r="L17" s="538"/>
      <c r="M17" s="720"/>
      <c r="N17" s="720"/>
      <c r="O17" s="720"/>
      <c r="P17" s="720"/>
      <c r="Q17" s="538"/>
      <c r="R17" s="538"/>
    </row>
    <row r="18" spans="1:18" s="15" customFormat="1" ht="118.5" customHeight="1">
      <c r="A18" s="198">
        <v>9</v>
      </c>
      <c r="B18" s="198" t="s">
        <v>5178</v>
      </c>
      <c r="C18" s="198" t="s">
        <v>5024</v>
      </c>
      <c r="D18" s="198">
        <v>2</v>
      </c>
      <c r="E18" s="199" t="s">
        <v>5179</v>
      </c>
      <c r="F18" s="199" t="s">
        <v>5180</v>
      </c>
      <c r="G18" s="199" t="s">
        <v>5181</v>
      </c>
      <c r="H18" s="199" t="s">
        <v>3242</v>
      </c>
      <c r="I18" s="199">
        <v>60</v>
      </c>
      <c r="J18" s="199" t="s">
        <v>5182</v>
      </c>
      <c r="K18" s="199" t="s">
        <v>36</v>
      </c>
      <c r="L18" s="199"/>
      <c r="M18" s="125">
        <v>10893.310000000001</v>
      </c>
      <c r="N18" s="125"/>
      <c r="O18" s="125">
        <v>10893.310000000001</v>
      </c>
      <c r="P18" s="125"/>
      <c r="Q18" s="199" t="s">
        <v>5152</v>
      </c>
      <c r="R18" s="199" t="s">
        <v>5148</v>
      </c>
    </row>
    <row r="19" spans="1:18" s="15" customFormat="1" ht="87.75" customHeight="1">
      <c r="A19" s="536">
        <v>10</v>
      </c>
      <c r="B19" s="530">
        <v>1.2</v>
      </c>
      <c r="C19" s="530">
        <v>1.4</v>
      </c>
      <c r="D19" s="530">
        <v>2</v>
      </c>
      <c r="E19" s="536" t="s">
        <v>5183</v>
      </c>
      <c r="F19" s="536" t="s">
        <v>5184</v>
      </c>
      <c r="G19" s="536" t="s">
        <v>5185</v>
      </c>
      <c r="H19" s="199" t="s">
        <v>5186</v>
      </c>
      <c r="I19" s="199">
        <v>50</v>
      </c>
      <c r="J19" s="536" t="s">
        <v>5187</v>
      </c>
      <c r="K19" s="536" t="s">
        <v>34</v>
      </c>
      <c r="L19" s="536"/>
      <c r="M19" s="718">
        <v>19535.13</v>
      </c>
      <c r="N19" s="718"/>
      <c r="O19" s="718">
        <v>19535.13</v>
      </c>
      <c r="P19" s="718"/>
      <c r="Q19" s="536" t="s">
        <v>5152</v>
      </c>
      <c r="R19" s="536" t="s">
        <v>5148</v>
      </c>
    </row>
    <row r="20" spans="1:18" s="15" customFormat="1" ht="66" customHeight="1">
      <c r="A20" s="538"/>
      <c r="B20" s="532"/>
      <c r="C20" s="532"/>
      <c r="D20" s="532"/>
      <c r="E20" s="538"/>
      <c r="F20" s="538"/>
      <c r="G20" s="538"/>
      <c r="H20" s="199" t="s">
        <v>210</v>
      </c>
      <c r="I20" s="203">
        <v>35</v>
      </c>
      <c r="J20" s="538"/>
      <c r="K20" s="538"/>
      <c r="L20" s="538"/>
      <c r="M20" s="720"/>
      <c r="N20" s="720"/>
      <c r="O20" s="720"/>
      <c r="P20" s="720"/>
      <c r="Q20" s="538"/>
      <c r="R20" s="538"/>
    </row>
    <row r="21" spans="1:18" s="15" customFormat="1" ht="123" customHeight="1">
      <c r="A21" s="203">
        <v>11</v>
      </c>
      <c r="B21" s="222" t="s">
        <v>40</v>
      </c>
      <c r="C21" s="321" t="s">
        <v>697</v>
      </c>
      <c r="D21" s="321">
        <v>2</v>
      </c>
      <c r="E21" s="210" t="s">
        <v>5188</v>
      </c>
      <c r="F21" s="222" t="s">
        <v>5189</v>
      </c>
      <c r="G21" s="222" t="s">
        <v>503</v>
      </c>
      <c r="H21" s="322" t="s">
        <v>5190</v>
      </c>
      <c r="I21" s="323">
        <v>1</v>
      </c>
      <c r="J21" s="222" t="s">
        <v>5191</v>
      </c>
      <c r="K21" s="222" t="s">
        <v>34</v>
      </c>
      <c r="L21" s="222"/>
      <c r="M21" s="224">
        <v>6062.45</v>
      </c>
      <c r="N21" s="94"/>
      <c r="O21" s="224">
        <v>6062.45</v>
      </c>
      <c r="P21" s="94"/>
      <c r="Q21" s="203" t="s">
        <v>5152</v>
      </c>
      <c r="R21" s="203" t="s">
        <v>5148</v>
      </c>
    </row>
    <row r="22" spans="1:18" s="15" customFormat="1" ht="74.25" customHeight="1">
      <c r="A22" s="536">
        <v>12</v>
      </c>
      <c r="B22" s="811" t="s">
        <v>40</v>
      </c>
      <c r="C22" s="813" t="s">
        <v>697</v>
      </c>
      <c r="D22" s="813">
        <v>2</v>
      </c>
      <c r="E22" s="536" t="s">
        <v>5192</v>
      </c>
      <c r="F22" s="811" t="s">
        <v>5193</v>
      </c>
      <c r="G22" s="811" t="s">
        <v>33</v>
      </c>
      <c r="H22" s="324" t="s">
        <v>5194</v>
      </c>
      <c r="I22" s="218">
        <v>1</v>
      </c>
      <c r="J22" s="811" t="s">
        <v>5195</v>
      </c>
      <c r="K22" s="811" t="s">
        <v>34</v>
      </c>
      <c r="L22" s="811"/>
      <c r="M22" s="718">
        <v>3558.4</v>
      </c>
      <c r="N22" s="765"/>
      <c r="O22" s="718">
        <v>3558.4</v>
      </c>
      <c r="P22" s="765"/>
      <c r="Q22" s="536" t="s">
        <v>5152</v>
      </c>
      <c r="R22" s="536" t="s">
        <v>5148</v>
      </c>
    </row>
    <row r="23" spans="1:18" s="15" customFormat="1" ht="51" customHeight="1">
      <c r="A23" s="538"/>
      <c r="B23" s="812"/>
      <c r="C23" s="814"/>
      <c r="D23" s="814"/>
      <c r="E23" s="538"/>
      <c r="F23" s="812"/>
      <c r="G23" s="812"/>
      <c r="H23" s="324" t="s">
        <v>5196</v>
      </c>
      <c r="I23" s="218">
        <v>147</v>
      </c>
      <c r="J23" s="812"/>
      <c r="K23" s="812"/>
      <c r="L23" s="812"/>
      <c r="M23" s="720"/>
      <c r="N23" s="691"/>
      <c r="O23" s="720"/>
      <c r="P23" s="691"/>
      <c r="Q23" s="538"/>
      <c r="R23" s="538"/>
    </row>
    <row r="24" spans="1:18" s="15" customFormat="1" ht="90">
      <c r="A24" s="203">
        <v>13</v>
      </c>
      <c r="B24" s="117" t="s">
        <v>40</v>
      </c>
      <c r="C24" s="159">
        <v>4</v>
      </c>
      <c r="D24" s="159">
        <v>5</v>
      </c>
      <c r="E24" s="199" t="s">
        <v>5197</v>
      </c>
      <c r="F24" s="117" t="s">
        <v>5198</v>
      </c>
      <c r="G24" s="117" t="s">
        <v>43</v>
      </c>
      <c r="H24" s="117" t="s">
        <v>2376</v>
      </c>
      <c r="I24" s="218">
        <v>20</v>
      </c>
      <c r="J24" s="117" t="s">
        <v>5199</v>
      </c>
      <c r="K24" s="117"/>
      <c r="L24" s="117" t="s">
        <v>30</v>
      </c>
      <c r="M24" s="125"/>
      <c r="N24" s="125">
        <v>86270.41</v>
      </c>
      <c r="O24" s="125"/>
      <c r="P24" s="125">
        <v>86270.41</v>
      </c>
      <c r="Q24" s="199" t="s">
        <v>5152</v>
      </c>
      <c r="R24" s="199" t="s">
        <v>5148</v>
      </c>
    </row>
    <row r="25" spans="1:18" s="15" customFormat="1" ht="164.45" customHeight="1">
      <c r="A25" s="203">
        <v>14</v>
      </c>
      <c r="B25" s="117" t="s">
        <v>40</v>
      </c>
      <c r="C25" s="159">
        <v>4</v>
      </c>
      <c r="D25" s="159">
        <v>2</v>
      </c>
      <c r="E25" s="199" t="s">
        <v>5200</v>
      </c>
      <c r="F25" s="117" t="s">
        <v>5201</v>
      </c>
      <c r="G25" s="117" t="s">
        <v>33</v>
      </c>
      <c r="H25" s="117" t="s">
        <v>907</v>
      </c>
      <c r="I25" s="218">
        <v>500</v>
      </c>
      <c r="J25" s="117" t="s">
        <v>5202</v>
      </c>
      <c r="K25" s="117" t="s">
        <v>42</v>
      </c>
      <c r="L25" s="117"/>
      <c r="M25" s="125">
        <v>3234.96</v>
      </c>
      <c r="N25" s="94"/>
      <c r="O25" s="125">
        <v>3234.96</v>
      </c>
      <c r="P25" s="94"/>
      <c r="Q25" s="199" t="s">
        <v>5152</v>
      </c>
      <c r="R25" s="199" t="s">
        <v>5148</v>
      </c>
    </row>
    <row r="26" spans="1:18" s="15" customFormat="1" ht="137.44999999999999" customHeight="1">
      <c r="A26" s="203">
        <v>15</v>
      </c>
      <c r="B26" s="223" t="s">
        <v>985</v>
      </c>
      <c r="C26" s="325" t="s">
        <v>54</v>
      </c>
      <c r="D26" s="325">
        <v>2</v>
      </c>
      <c r="E26" s="199" t="s">
        <v>5203</v>
      </c>
      <c r="F26" s="223" t="s">
        <v>5204</v>
      </c>
      <c r="G26" s="223" t="s">
        <v>5205</v>
      </c>
      <c r="H26" s="117" t="s">
        <v>2376</v>
      </c>
      <c r="I26" s="118">
        <v>40</v>
      </c>
      <c r="J26" s="223" t="s">
        <v>5206</v>
      </c>
      <c r="K26" s="223" t="s">
        <v>34</v>
      </c>
      <c r="L26" s="223"/>
      <c r="M26" s="125">
        <v>4601.08</v>
      </c>
      <c r="N26" s="125"/>
      <c r="O26" s="125">
        <v>4601.08</v>
      </c>
      <c r="P26" s="125"/>
      <c r="Q26" s="205" t="s">
        <v>5152</v>
      </c>
      <c r="R26" s="199" t="s">
        <v>5148</v>
      </c>
    </row>
    <row r="27" spans="1:18" s="15" customFormat="1" ht="175.5" customHeight="1">
      <c r="A27" s="203">
        <v>16</v>
      </c>
      <c r="B27" s="117" t="s">
        <v>985</v>
      </c>
      <c r="C27" s="159">
        <v>4</v>
      </c>
      <c r="D27" s="159">
        <v>2</v>
      </c>
      <c r="E27" s="199" t="s">
        <v>5207</v>
      </c>
      <c r="F27" s="117" t="s">
        <v>5542</v>
      </c>
      <c r="G27" s="117" t="s">
        <v>43</v>
      </c>
      <c r="H27" s="117" t="s">
        <v>2376</v>
      </c>
      <c r="I27" s="218">
        <v>20</v>
      </c>
      <c r="J27" s="117" t="s">
        <v>5208</v>
      </c>
      <c r="K27" s="117" t="s">
        <v>34</v>
      </c>
      <c r="L27" s="117"/>
      <c r="M27" s="125">
        <v>3725.06</v>
      </c>
      <c r="N27" s="125"/>
      <c r="O27" s="125">
        <v>3725.06</v>
      </c>
      <c r="P27" s="125"/>
      <c r="Q27" s="199" t="s">
        <v>5152</v>
      </c>
      <c r="R27" s="199" t="s">
        <v>5148</v>
      </c>
    </row>
    <row r="28" spans="1:18" s="15" customFormat="1" ht="165">
      <c r="A28" s="203">
        <v>17</v>
      </c>
      <c r="B28" s="117" t="s">
        <v>40</v>
      </c>
      <c r="C28" s="159">
        <v>4</v>
      </c>
      <c r="D28" s="159">
        <v>2</v>
      </c>
      <c r="E28" s="199" t="s">
        <v>5209</v>
      </c>
      <c r="F28" s="117" t="s">
        <v>5210</v>
      </c>
      <c r="G28" s="117" t="s">
        <v>43</v>
      </c>
      <c r="H28" s="117" t="s">
        <v>2376</v>
      </c>
      <c r="I28" s="218">
        <v>40</v>
      </c>
      <c r="J28" s="117" t="s">
        <v>5211</v>
      </c>
      <c r="K28" s="117" t="s">
        <v>34</v>
      </c>
      <c r="L28" s="117"/>
      <c r="M28" s="125">
        <v>9595.73</v>
      </c>
      <c r="N28" s="94"/>
      <c r="O28" s="125">
        <v>9595.73</v>
      </c>
      <c r="P28" s="94"/>
      <c r="Q28" s="199" t="s">
        <v>5152</v>
      </c>
      <c r="R28" s="199" t="s">
        <v>5148</v>
      </c>
    </row>
    <row r="29" spans="1:18" s="15" customFormat="1" ht="120">
      <c r="A29" s="203">
        <v>18</v>
      </c>
      <c r="B29" s="117" t="s">
        <v>985</v>
      </c>
      <c r="C29" s="159" t="s">
        <v>712</v>
      </c>
      <c r="D29" s="159">
        <v>2</v>
      </c>
      <c r="E29" s="199" t="s">
        <v>5212</v>
      </c>
      <c r="F29" s="117" t="s">
        <v>5213</v>
      </c>
      <c r="G29" s="117" t="s">
        <v>43</v>
      </c>
      <c r="H29" s="117" t="s">
        <v>2376</v>
      </c>
      <c r="I29" s="218">
        <v>42</v>
      </c>
      <c r="J29" s="117" t="s">
        <v>5214</v>
      </c>
      <c r="K29" s="117" t="s">
        <v>34</v>
      </c>
      <c r="L29" s="117"/>
      <c r="M29" s="125">
        <v>4696.9799999999996</v>
      </c>
      <c r="N29" s="125"/>
      <c r="O29" s="125">
        <v>4696.9799999999996</v>
      </c>
      <c r="P29" s="125"/>
      <c r="Q29" s="199" t="s">
        <v>5152</v>
      </c>
      <c r="R29" s="199" t="s">
        <v>5148</v>
      </c>
    </row>
    <row r="30" spans="1:18" s="15" customFormat="1" ht="125.25" customHeight="1">
      <c r="A30" s="199">
        <v>19</v>
      </c>
      <c r="B30" s="117" t="s">
        <v>40</v>
      </c>
      <c r="C30" s="159">
        <v>4</v>
      </c>
      <c r="D30" s="159">
        <v>2</v>
      </c>
      <c r="E30" s="199" t="s">
        <v>5215</v>
      </c>
      <c r="F30" s="117" t="s">
        <v>5216</v>
      </c>
      <c r="G30" s="117" t="s">
        <v>43</v>
      </c>
      <c r="H30" s="117" t="s">
        <v>2376</v>
      </c>
      <c r="I30" s="218">
        <v>45</v>
      </c>
      <c r="J30" s="117" t="s">
        <v>5217</v>
      </c>
      <c r="K30" s="117" t="s">
        <v>34</v>
      </c>
      <c r="L30" s="117"/>
      <c r="M30" s="125">
        <v>5001</v>
      </c>
      <c r="N30" s="125"/>
      <c r="O30" s="125">
        <v>5001</v>
      </c>
      <c r="P30" s="125"/>
      <c r="Q30" s="199" t="s">
        <v>5152</v>
      </c>
      <c r="R30" s="199" t="s">
        <v>5148</v>
      </c>
    </row>
    <row r="31" spans="1:18" s="332" customFormat="1" ht="119.25" customHeight="1">
      <c r="A31" s="343">
        <v>20</v>
      </c>
      <c r="B31" s="343"/>
      <c r="C31" s="343">
        <v>4</v>
      </c>
      <c r="D31" s="343">
        <v>2</v>
      </c>
      <c r="E31" s="363" t="s">
        <v>5218</v>
      </c>
      <c r="F31" s="343" t="s">
        <v>5219</v>
      </c>
      <c r="G31" s="343" t="s">
        <v>43</v>
      </c>
      <c r="H31" s="343" t="s">
        <v>4362</v>
      </c>
      <c r="I31" s="343">
        <v>45</v>
      </c>
      <c r="J31" s="343" t="s">
        <v>5220</v>
      </c>
      <c r="K31" s="357"/>
      <c r="L31" s="343" t="s">
        <v>34</v>
      </c>
      <c r="M31" s="357"/>
      <c r="N31" s="345">
        <v>54100.66</v>
      </c>
      <c r="O31" s="357"/>
      <c r="P31" s="345">
        <v>54100.66</v>
      </c>
      <c r="Q31" s="343" t="s">
        <v>5152</v>
      </c>
      <c r="R31" s="343" t="s">
        <v>5148</v>
      </c>
    </row>
    <row r="32" spans="1:18" s="15" customFormat="1" ht="61.5" customHeight="1">
      <c r="A32" s="199">
        <v>21</v>
      </c>
      <c r="B32" s="199">
        <v>1</v>
      </c>
      <c r="C32" s="199">
        <v>4</v>
      </c>
      <c r="D32" s="199">
        <v>2</v>
      </c>
      <c r="E32" s="199" t="s">
        <v>5221</v>
      </c>
      <c r="F32" s="199" t="s">
        <v>5222</v>
      </c>
      <c r="G32" s="199" t="s">
        <v>43</v>
      </c>
      <c r="H32" s="199" t="s">
        <v>4362</v>
      </c>
      <c r="I32" s="199">
        <v>40</v>
      </c>
      <c r="J32" s="199" t="s">
        <v>5223</v>
      </c>
      <c r="K32" s="215"/>
      <c r="L32" s="199" t="s">
        <v>30</v>
      </c>
      <c r="M32" s="215"/>
      <c r="N32" s="211">
        <v>25586</v>
      </c>
      <c r="O32" s="215"/>
      <c r="P32" s="211">
        <v>25586</v>
      </c>
      <c r="Q32" s="199" t="s">
        <v>5152</v>
      </c>
      <c r="R32" s="199" t="s">
        <v>5148</v>
      </c>
    </row>
    <row r="33" spans="1:18" s="15" customFormat="1" ht="60">
      <c r="A33" s="199">
        <v>22</v>
      </c>
      <c r="B33" s="199">
        <v>1</v>
      </c>
      <c r="C33" s="199">
        <v>4</v>
      </c>
      <c r="D33" s="199">
        <v>2</v>
      </c>
      <c r="E33" s="199" t="s">
        <v>5224</v>
      </c>
      <c r="F33" s="199" t="s">
        <v>5225</v>
      </c>
      <c r="G33" s="199" t="s">
        <v>33</v>
      </c>
      <c r="H33" s="199" t="s">
        <v>4362</v>
      </c>
      <c r="I33" s="199">
        <v>80</v>
      </c>
      <c r="J33" s="199" t="s">
        <v>5226</v>
      </c>
      <c r="K33" s="215"/>
      <c r="L33" s="199" t="s">
        <v>30</v>
      </c>
      <c r="M33" s="215"/>
      <c r="N33" s="211">
        <v>10434</v>
      </c>
      <c r="O33" s="215"/>
      <c r="P33" s="211">
        <v>10434</v>
      </c>
      <c r="Q33" s="199" t="s">
        <v>5152</v>
      </c>
      <c r="R33" s="199" t="s">
        <v>5148</v>
      </c>
    </row>
    <row r="34" spans="1:18" s="15" customFormat="1" ht="138" customHeight="1">
      <c r="A34" s="199">
        <v>23</v>
      </c>
      <c r="B34" s="199">
        <v>1</v>
      </c>
      <c r="C34" s="199">
        <v>4</v>
      </c>
      <c r="D34" s="199">
        <v>2</v>
      </c>
      <c r="E34" s="199" t="s">
        <v>5227</v>
      </c>
      <c r="F34" s="199" t="s">
        <v>5228</v>
      </c>
      <c r="G34" s="199" t="s">
        <v>43</v>
      </c>
      <c r="H34" s="199" t="s">
        <v>4362</v>
      </c>
      <c r="I34" s="199">
        <v>42</v>
      </c>
      <c r="J34" s="199" t="s">
        <v>5229</v>
      </c>
      <c r="K34" s="215"/>
      <c r="L34" s="199" t="s">
        <v>30</v>
      </c>
      <c r="M34" s="215"/>
      <c r="N34" s="211">
        <v>7750</v>
      </c>
      <c r="O34" s="215"/>
      <c r="P34" s="211">
        <v>7750</v>
      </c>
      <c r="Q34" s="199" t="s">
        <v>5152</v>
      </c>
      <c r="R34" s="199" t="s">
        <v>5148</v>
      </c>
    </row>
    <row r="35" spans="1:18" s="15" customFormat="1" ht="36" customHeight="1">
      <c r="A35" s="530">
        <v>24</v>
      </c>
      <c r="B35" s="543">
        <v>1</v>
      </c>
      <c r="C35" s="543">
        <v>4</v>
      </c>
      <c r="D35" s="543">
        <v>2</v>
      </c>
      <c r="E35" s="536" t="s">
        <v>5230</v>
      </c>
      <c r="F35" s="539" t="s">
        <v>5231</v>
      </c>
      <c r="G35" s="543" t="s">
        <v>43</v>
      </c>
      <c r="H35" s="536" t="s">
        <v>4362</v>
      </c>
      <c r="I35" s="530">
        <v>45</v>
      </c>
      <c r="J35" s="539" t="s">
        <v>5232</v>
      </c>
      <c r="K35" s="815"/>
      <c r="L35" s="543" t="s">
        <v>34</v>
      </c>
      <c r="M35" s="815"/>
      <c r="N35" s="549">
        <v>12501.83</v>
      </c>
      <c r="O35" s="816"/>
      <c r="P35" s="549">
        <v>12501.83</v>
      </c>
      <c r="Q35" s="539" t="s">
        <v>5152</v>
      </c>
      <c r="R35" s="539" t="s">
        <v>5148</v>
      </c>
    </row>
    <row r="36" spans="1:18" s="15" customFormat="1" ht="27.75" customHeight="1">
      <c r="A36" s="532"/>
      <c r="B36" s="543"/>
      <c r="C36" s="543"/>
      <c r="D36" s="543"/>
      <c r="E36" s="538"/>
      <c r="F36" s="539"/>
      <c r="G36" s="543"/>
      <c r="H36" s="538"/>
      <c r="I36" s="532"/>
      <c r="J36" s="539"/>
      <c r="K36" s="815"/>
      <c r="L36" s="543"/>
      <c r="M36" s="815"/>
      <c r="N36" s="549"/>
      <c r="O36" s="816"/>
      <c r="P36" s="549"/>
      <c r="Q36" s="539"/>
      <c r="R36" s="539"/>
    </row>
    <row r="37" spans="1:18">
      <c r="M37" s="52"/>
      <c r="N37" s="52"/>
      <c r="O37" s="52"/>
      <c r="P37" s="52"/>
    </row>
    <row r="38" spans="1:18" hidden="1">
      <c r="M38" s="52"/>
      <c r="N38" s="52"/>
      <c r="O38" s="52"/>
      <c r="P38" s="52"/>
    </row>
    <row r="39" spans="1:18" hidden="1">
      <c r="K39" s="762" t="s">
        <v>45</v>
      </c>
      <c r="L39" s="762"/>
      <c r="M39" s="762"/>
      <c r="N39" s="762"/>
      <c r="O39" s="762" t="s">
        <v>46</v>
      </c>
      <c r="P39" s="762"/>
      <c r="Q39" s="762"/>
      <c r="R39" s="762"/>
    </row>
    <row r="40" spans="1:18" hidden="1">
      <c r="K40" s="762" t="s">
        <v>4543</v>
      </c>
      <c r="L40" s="762"/>
      <c r="M40" s="762" t="s">
        <v>4544</v>
      </c>
      <c r="N40" s="762"/>
      <c r="O40" s="762" t="s">
        <v>4543</v>
      </c>
      <c r="P40" s="762"/>
      <c r="Q40" s="762" t="s">
        <v>4544</v>
      </c>
      <c r="R40" s="762"/>
    </row>
    <row r="41" spans="1:18" hidden="1">
      <c r="K41" s="17" t="s">
        <v>47</v>
      </c>
      <c r="L41" s="17" t="s">
        <v>48</v>
      </c>
      <c r="M41" s="17" t="s">
        <v>49</v>
      </c>
      <c r="N41" s="17" t="s">
        <v>48</v>
      </c>
      <c r="O41" s="17" t="s">
        <v>49</v>
      </c>
      <c r="P41" s="17" t="s">
        <v>48</v>
      </c>
      <c r="Q41" s="17" t="s">
        <v>47</v>
      </c>
      <c r="R41" s="17" t="s">
        <v>48</v>
      </c>
    </row>
    <row r="42" spans="1:18" hidden="1">
      <c r="J42" s="18" t="s">
        <v>50</v>
      </c>
      <c r="K42" s="79">
        <v>18</v>
      </c>
      <c r="L42" s="7">
        <v>266949.56</v>
      </c>
      <c r="M42" s="79">
        <v>6</v>
      </c>
      <c r="N42" s="95">
        <v>110372.49</v>
      </c>
      <c r="O42" s="79">
        <v>1</v>
      </c>
      <c r="P42" s="95">
        <v>53173.14</v>
      </c>
      <c r="Q42" s="79" t="s">
        <v>51</v>
      </c>
      <c r="R42" s="86" t="s">
        <v>51</v>
      </c>
    </row>
    <row r="43" spans="1:18" hidden="1">
      <c r="J43" s="18" t="s">
        <v>52</v>
      </c>
      <c r="K43" s="18">
        <v>18</v>
      </c>
      <c r="L43" s="7">
        <f>SUM(O29+O28+O27+O26+O25+P24+O22+O21+O19+O18+O16+P15+O14+P12+O10+O9+O8+O30)</f>
        <v>266949.56</v>
      </c>
      <c r="M43" s="79">
        <v>5</v>
      </c>
      <c r="N43" s="86">
        <f>SUM(P35+P34+P33+P32+P31)</f>
        <v>110372.49</v>
      </c>
      <c r="O43" s="79">
        <v>1</v>
      </c>
      <c r="P43" s="79">
        <v>53173.14</v>
      </c>
      <c r="Q43" s="18"/>
      <c r="R43" s="18"/>
    </row>
    <row r="44" spans="1:18" hidden="1">
      <c r="M44" s="52"/>
      <c r="N44" s="52"/>
      <c r="O44" s="52"/>
      <c r="P44" s="52"/>
    </row>
    <row r="45" spans="1:18">
      <c r="M45" s="527" t="s">
        <v>45</v>
      </c>
      <c r="N45" s="528"/>
      <c r="O45" s="528" t="s">
        <v>46</v>
      </c>
      <c r="P45" s="529"/>
    </row>
    <row r="46" spans="1:18">
      <c r="M46" s="138" t="s">
        <v>5524</v>
      </c>
      <c r="N46" s="138" t="s">
        <v>5523</v>
      </c>
      <c r="O46" s="138" t="s">
        <v>5524</v>
      </c>
      <c r="P46" s="138" t="s">
        <v>5523</v>
      </c>
    </row>
    <row r="47" spans="1:18">
      <c r="M47" s="235">
        <v>23</v>
      </c>
      <c r="N47" s="141">
        <v>377322.05</v>
      </c>
      <c r="O47" s="140">
        <v>1</v>
      </c>
      <c r="P47" s="290">
        <v>53173.14</v>
      </c>
    </row>
  </sheetData>
  <mergeCells count="120">
    <mergeCell ref="A35:A36"/>
    <mergeCell ref="B35:B36"/>
    <mergeCell ref="C35:C36"/>
    <mergeCell ref="D35:D36"/>
    <mergeCell ref="E35:E36"/>
    <mergeCell ref="F35:F36"/>
    <mergeCell ref="Q35:Q36"/>
    <mergeCell ref="R35:R36"/>
    <mergeCell ref="M45:N45"/>
    <mergeCell ref="O45:P45"/>
    <mergeCell ref="G35:G36"/>
    <mergeCell ref="H35:H36"/>
    <mergeCell ref="I35:I36"/>
    <mergeCell ref="J35:J36"/>
    <mergeCell ref="K35:K36"/>
    <mergeCell ref="L35:L36"/>
    <mergeCell ref="M35:M36"/>
    <mergeCell ref="N35:N36"/>
    <mergeCell ref="O35:O36"/>
    <mergeCell ref="P35:P36"/>
    <mergeCell ref="K39:N39"/>
    <mergeCell ref="O39:R39"/>
    <mergeCell ref="K40:L40"/>
    <mergeCell ref="M40:N40"/>
    <mergeCell ref="O40:P40"/>
    <mergeCell ref="Q40:R40"/>
    <mergeCell ref="K22:K23"/>
    <mergeCell ref="L22:L23"/>
    <mergeCell ref="M22:M23"/>
    <mergeCell ref="N22:N23"/>
    <mergeCell ref="O22:O23"/>
    <mergeCell ref="P22:P23"/>
    <mergeCell ref="N16:N17"/>
    <mergeCell ref="O16:O17"/>
    <mergeCell ref="P16:P17"/>
    <mergeCell ref="Q19:Q20"/>
    <mergeCell ref="R19:R20"/>
    <mergeCell ref="L19:L20"/>
    <mergeCell ref="M19:M20"/>
    <mergeCell ref="N19:N20"/>
    <mergeCell ref="O19:O20"/>
    <mergeCell ref="P19:P20"/>
    <mergeCell ref="Q22:Q23"/>
    <mergeCell ref="R22:R23"/>
    <mergeCell ref="K16:K17"/>
    <mergeCell ref="M16:M17"/>
    <mergeCell ref="A22:A23"/>
    <mergeCell ref="B22:B23"/>
    <mergeCell ref="C22:C23"/>
    <mergeCell ref="D22:D23"/>
    <mergeCell ref="E22:E23"/>
    <mergeCell ref="F22:F23"/>
    <mergeCell ref="G22:G23"/>
    <mergeCell ref="J22:J23"/>
    <mergeCell ref="K19:K20"/>
    <mergeCell ref="A19:A20"/>
    <mergeCell ref="B19:B20"/>
    <mergeCell ref="C19:C20"/>
    <mergeCell ref="D19:D20"/>
    <mergeCell ref="E19:E20"/>
    <mergeCell ref="F19:F20"/>
    <mergeCell ref="G19:G20"/>
    <mergeCell ref="J19:J20"/>
    <mergeCell ref="L10:L11"/>
    <mergeCell ref="M10:M11"/>
    <mergeCell ref="C12:C13"/>
    <mergeCell ref="D12:D13"/>
    <mergeCell ref="E12:E13"/>
    <mergeCell ref="F12:F13"/>
    <mergeCell ref="G12:G13"/>
    <mergeCell ref="J12:J13"/>
    <mergeCell ref="K10:K11"/>
    <mergeCell ref="N10:N11"/>
    <mergeCell ref="O10:O11"/>
    <mergeCell ref="P10:P11"/>
    <mergeCell ref="Q12:Q13"/>
    <mergeCell ref="R12:R13"/>
    <mergeCell ref="A16:A17"/>
    <mergeCell ref="B16:B17"/>
    <mergeCell ref="C16:C17"/>
    <mergeCell ref="D16:D17"/>
    <mergeCell ref="E16:E17"/>
    <mergeCell ref="F16:F17"/>
    <mergeCell ref="G16:G17"/>
    <mergeCell ref="J16:J17"/>
    <mergeCell ref="K12:K13"/>
    <mergeCell ref="L12:L13"/>
    <mergeCell ref="M12:M13"/>
    <mergeCell ref="N12:N13"/>
    <mergeCell ref="O12:O13"/>
    <mergeCell ref="P12:P13"/>
    <mergeCell ref="Q16:Q17"/>
    <mergeCell ref="R16:R17"/>
    <mergeCell ref="L16:L17"/>
    <mergeCell ref="A12:A13"/>
    <mergeCell ref="B12:B13"/>
    <mergeCell ref="Q4:Q5"/>
    <mergeCell ref="R4:R5"/>
    <mergeCell ref="A10:A11"/>
    <mergeCell ref="B10:B11"/>
    <mergeCell ref="C10:C11"/>
    <mergeCell ref="D10:D11"/>
    <mergeCell ref="E10:E11"/>
    <mergeCell ref="F10:F11"/>
    <mergeCell ref="G10:G11"/>
    <mergeCell ref="J10:J11"/>
    <mergeCell ref="G4:G5"/>
    <mergeCell ref="H4:I4"/>
    <mergeCell ref="J4:J5"/>
    <mergeCell ref="K4:L4"/>
    <mergeCell ref="M4:N4"/>
    <mergeCell ref="O4:P4"/>
    <mergeCell ref="A4:A5"/>
    <mergeCell ref="B4:B5"/>
    <mergeCell ref="C4:C5"/>
    <mergeCell ref="D4:D5"/>
    <mergeCell ref="E4:E5"/>
    <mergeCell ref="F4:F5"/>
    <mergeCell ref="Q10:Q11"/>
    <mergeCell ref="R10:R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1"/>
  <dimension ref="A2:R121"/>
  <sheetViews>
    <sheetView topLeftCell="A19" zoomScale="60" zoomScaleNormal="60" workbookViewId="0">
      <selection activeCell="K56" sqref="K56"/>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3.2851562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5757</v>
      </c>
    </row>
    <row r="4" spans="1:18" s="13" customFormat="1" ht="49.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562" t="s">
        <v>9</v>
      </c>
    </row>
    <row r="5" spans="1:18" s="13" customFormat="1">
      <c r="A5" s="561"/>
      <c r="B5" s="563"/>
      <c r="C5" s="563"/>
      <c r="D5" s="563"/>
      <c r="E5" s="561"/>
      <c r="F5" s="561"/>
      <c r="G5" s="561"/>
      <c r="H5" s="446" t="s">
        <v>10</v>
      </c>
      <c r="I5" s="446" t="s">
        <v>11</v>
      </c>
      <c r="J5" s="561"/>
      <c r="K5" s="449">
        <v>2016</v>
      </c>
      <c r="L5" s="449">
        <v>2017</v>
      </c>
      <c r="M5" s="449">
        <v>2016</v>
      </c>
      <c r="N5" s="449">
        <v>2017</v>
      </c>
      <c r="O5" s="449">
        <v>2016</v>
      </c>
      <c r="P5" s="449">
        <v>2017</v>
      </c>
      <c r="Q5" s="561"/>
      <c r="R5" s="563"/>
    </row>
    <row r="6" spans="1:18" s="13" customFormat="1">
      <c r="A6" s="445" t="s">
        <v>12</v>
      </c>
      <c r="B6" s="446" t="s">
        <v>13</v>
      </c>
      <c r="C6" s="446" t="s">
        <v>14</v>
      </c>
      <c r="D6" s="446" t="s">
        <v>15</v>
      </c>
      <c r="E6" s="445" t="s">
        <v>16</v>
      </c>
      <c r="F6" s="445" t="s">
        <v>17</v>
      </c>
      <c r="G6" s="445" t="s">
        <v>18</v>
      </c>
      <c r="H6" s="446" t="s">
        <v>19</v>
      </c>
      <c r="I6" s="446" t="s">
        <v>20</v>
      </c>
      <c r="J6" s="445" t="s">
        <v>21</v>
      </c>
      <c r="K6" s="449" t="s">
        <v>22</v>
      </c>
      <c r="L6" s="449" t="s">
        <v>23</v>
      </c>
      <c r="M6" s="449" t="s">
        <v>24</v>
      </c>
      <c r="N6" s="449" t="s">
        <v>25</v>
      </c>
      <c r="O6" s="449" t="s">
        <v>26</v>
      </c>
      <c r="P6" s="449" t="s">
        <v>27</v>
      </c>
      <c r="Q6" s="445" t="s">
        <v>28</v>
      </c>
      <c r="R6" s="446" t="s">
        <v>29</v>
      </c>
    </row>
    <row r="7" spans="1:18" s="137" customFormat="1" ht="195">
      <c r="A7" s="486">
        <v>1</v>
      </c>
      <c r="B7" s="448" t="s">
        <v>1886</v>
      </c>
      <c r="C7" s="448" t="s">
        <v>3205</v>
      </c>
      <c r="D7" s="448">
        <v>2</v>
      </c>
      <c r="E7" s="451" t="s">
        <v>5233</v>
      </c>
      <c r="F7" s="448" t="s">
        <v>5234</v>
      </c>
      <c r="G7" s="448" t="s">
        <v>33</v>
      </c>
      <c r="H7" s="448" t="s">
        <v>4362</v>
      </c>
      <c r="I7" s="448">
        <v>60</v>
      </c>
      <c r="J7" s="448" t="s">
        <v>5235</v>
      </c>
      <c r="K7" s="448"/>
      <c r="L7" s="448" t="s">
        <v>34</v>
      </c>
      <c r="M7" s="453"/>
      <c r="N7" s="453">
        <v>16017.5</v>
      </c>
      <c r="O7" s="453"/>
      <c r="P7" s="453">
        <v>16017.5</v>
      </c>
      <c r="Q7" s="448" t="s">
        <v>5236</v>
      </c>
      <c r="R7" s="448" t="s">
        <v>5237</v>
      </c>
    </row>
    <row r="8" spans="1:18" s="137" customFormat="1" ht="195">
      <c r="A8" s="486">
        <v>2</v>
      </c>
      <c r="B8" s="448" t="s">
        <v>2046</v>
      </c>
      <c r="C8" s="448" t="s">
        <v>3205</v>
      </c>
      <c r="D8" s="448">
        <v>2</v>
      </c>
      <c r="E8" s="448" t="s">
        <v>5238</v>
      </c>
      <c r="F8" s="448" t="s">
        <v>5239</v>
      </c>
      <c r="G8" s="448" t="s">
        <v>5240</v>
      </c>
      <c r="H8" s="448" t="s">
        <v>4362</v>
      </c>
      <c r="I8" s="448">
        <v>60</v>
      </c>
      <c r="J8" s="448" t="s">
        <v>5241</v>
      </c>
      <c r="K8" s="448" t="s">
        <v>34</v>
      </c>
      <c r="L8" s="448"/>
      <c r="M8" s="453">
        <v>24990.79</v>
      </c>
      <c r="N8" s="453"/>
      <c r="O8" s="453">
        <v>24990.79</v>
      </c>
      <c r="P8" s="453"/>
      <c r="Q8" s="448" t="s">
        <v>5236</v>
      </c>
      <c r="R8" s="448" t="s">
        <v>5237</v>
      </c>
    </row>
    <row r="9" spans="1:18" s="137" customFormat="1" ht="56.25" customHeight="1">
      <c r="A9" s="530">
        <v>3</v>
      </c>
      <c r="B9" s="536" t="s">
        <v>5242</v>
      </c>
      <c r="C9" s="536">
        <v>4.5</v>
      </c>
      <c r="D9" s="536">
        <v>2</v>
      </c>
      <c r="E9" s="536" t="s">
        <v>5243</v>
      </c>
      <c r="F9" s="536" t="s">
        <v>5244</v>
      </c>
      <c r="G9" s="536" t="s">
        <v>5245</v>
      </c>
      <c r="H9" s="448" t="s">
        <v>3242</v>
      </c>
      <c r="I9" s="448">
        <v>48</v>
      </c>
      <c r="J9" s="536" t="s">
        <v>5246</v>
      </c>
      <c r="K9" s="536"/>
      <c r="L9" s="536" t="s">
        <v>31</v>
      </c>
      <c r="M9" s="718"/>
      <c r="N9" s="718">
        <v>67987.350000000006</v>
      </c>
      <c r="O9" s="718"/>
      <c r="P9" s="718">
        <v>67987.350000000006</v>
      </c>
      <c r="Q9" s="536" t="s">
        <v>5236</v>
      </c>
      <c r="R9" s="817" t="s">
        <v>5237</v>
      </c>
    </row>
    <row r="10" spans="1:18" s="137" customFormat="1" ht="51.75" customHeight="1">
      <c r="A10" s="531"/>
      <c r="B10" s="537"/>
      <c r="C10" s="537"/>
      <c r="D10" s="537"/>
      <c r="E10" s="537"/>
      <c r="F10" s="537"/>
      <c r="G10" s="537"/>
      <c r="H10" s="450" t="s">
        <v>4719</v>
      </c>
      <c r="I10" s="450">
        <v>50</v>
      </c>
      <c r="J10" s="537"/>
      <c r="K10" s="537"/>
      <c r="L10" s="537"/>
      <c r="M10" s="719"/>
      <c r="N10" s="719"/>
      <c r="O10" s="719"/>
      <c r="P10" s="719"/>
      <c r="Q10" s="537"/>
      <c r="R10" s="818"/>
    </row>
    <row r="11" spans="1:18" s="137" customFormat="1" ht="45">
      <c r="A11" s="532"/>
      <c r="B11" s="538"/>
      <c r="C11" s="538"/>
      <c r="D11" s="538"/>
      <c r="E11" s="538"/>
      <c r="F11" s="538"/>
      <c r="G11" s="538"/>
      <c r="H11" s="450" t="s">
        <v>5247</v>
      </c>
      <c r="I11" s="450" t="s">
        <v>5248</v>
      </c>
      <c r="J11" s="538"/>
      <c r="K11" s="538"/>
      <c r="L11" s="538"/>
      <c r="M11" s="720"/>
      <c r="N11" s="720"/>
      <c r="O11" s="720"/>
      <c r="P11" s="720"/>
      <c r="Q11" s="538"/>
      <c r="R11" s="819"/>
    </row>
    <row r="12" spans="1:18" s="332" customFormat="1" ht="65.25" customHeight="1">
      <c r="A12" s="523">
        <v>4</v>
      </c>
      <c r="B12" s="523" t="s">
        <v>4450</v>
      </c>
      <c r="C12" s="523" t="s">
        <v>5129</v>
      </c>
      <c r="D12" s="523">
        <v>2</v>
      </c>
      <c r="E12" s="523" t="s">
        <v>5249</v>
      </c>
      <c r="F12" s="523" t="s">
        <v>5250</v>
      </c>
      <c r="G12" s="523" t="s">
        <v>5251</v>
      </c>
      <c r="H12" s="524" t="s">
        <v>4362</v>
      </c>
      <c r="I12" s="524">
        <v>50</v>
      </c>
      <c r="J12" s="524" t="s">
        <v>5252</v>
      </c>
      <c r="K12" s="523"/>
      <c r="L12" s="523" t="s">
        <v>34</v>
      </c>
      <c r="M12" s="525"/>
      <c r="N12" s="525">
        <v>24412.47</v>
      </c>
      <c r="O12" s="525"/>
      <c r="P12" s="525">
        <v>24412.47</v>
      </c>
      <c r="Q12" s="523" t="s">
        <v>5236</v>
      </c>
      <c r="R12" s="523" t="s">
        <v>5237</v>
      </c>
    </row>
    <row r="13" spans="1:18" s="332" customFormat="1" ht="165">
      <c r="A13" s="447">
        <v>5</v>
      </c>
      <c r="B13" s="448" t="s">
        <v>4450</v>
      </c>
      <c r="C13" s="448" t="s">
        <v>2320</v>
      </c>
      <c r="D13" s="448">
        <v>5</v>
      </c>
      <c r="E13" s="448" t="s">
        <v>5253</v>
      </c>
      <c r="F13" s="110" t="s">
        <v>5254</v>
      </c>
      <c r="G13" s="448" t="s">
        <v>43</v>
      </c>
      <c r="H13" s="448" t="s">
        <v>4362</v>
      </c>
      <c r="I13" s="448">
        <v>36</v>
      </c>
      <c r="J13" s="448" t="s">
        <v>5255</v>
      </c>
      <c r="K13" s="448" t="s">
        <v>30</v>
      </c>
      <c r="L13" s="448"/>
      <c r="M13" s="453">
        <v>58629.83</v>
      </c>
      <c r="N13" s="453"/>
      <c r="O13" s="453">
        <v>58629.83</v>
      </c>
      <c r="P13" s="453"/>
      <c r="Q13" s="448" t="s">
        <v>5236</v>
      </c>
      <c r="R13" s="448" t="s">
        <v>5237</v>
      </c>
    </row>
    <row r="14" spans="1:18" s="137" customFormat="1" ht="270">
      <c r="A14" s="450">
        <v>6</v>
      </c>
      <c r="B14" s="448" t="s">
        <v>3500</v>
      </c>
      <c r="C14" s="448" t="s">
        <v>3205</v>
      </c>
      <c r="D14" s="448">
        <v>2</v>
      </c>
      <c r="E14" s="448" t="s">
        <v>5256</v>
      </c>
      <c r="F14" s="483" t="s">
        <v>5257</v>
      </c>
      <c r="G14" s="448" t="s">
        <v>5258</v>
      </c>
      <c r="H14" s="450" t="s">
        <v>4362</v>
      </c>
      <c r="I14" s="450">
        <v>60</v>
      </c>
      <c r="J14" s="450" t="s">
        <v>5259</v>
      </c>
      <c r="K14" s="448" t="s">
        <v>42</v>
      </c>
      <c r="L14" s="450"/>
      <c r="M14" s="453">
        <v>41351.65</v>
      </c>
      <c r="N14" s="453"/>
      <c r="O14" s="453">
        <v>41351.65</v>
      </c>
      <c r="P14" s="453"/>
      <c r="Q14" s="448" t="s">
        <v>5236</v>
      </c>
      <c r="R14" s="448" t="s">
        <v>5237</v>
      </c>
    </row>
    <row r="15" spans="1:18" s="137" customFormat="1" ht="95.25" customHeight="1">
      <c r="A15" s="536">
        <v>7</v>
      </c>
      <c r="B15" s="536" t="s">
        <v>4450</v>
      </c>
      <c r="C15" s="536" t="s">
        <v>3205</v>
      </c>
      <c r="D15" s="536">
        <v>2</v>
      </c>
      <c r="E15" s="536" t="s">
        <v>5260</v>
      </c>
      <c r="F15" s="536" t="s">
        <v>5261</v>
      </c>
      <c r="G15" s="536" t="s">
        <v>5262</v>
      </c>
      <c r="H15" s="450" t="s">
        <v>3070</v>
      </c>
      <c r="I15" s="450">
        <v>50</v>
      </c>
      <c r="J15" s="536" t="s">
        <v>5263</v>
      </c>
      <c r="K15" s="536" t="s">
        <v>42</v>
      </c>
      <c r="L15" s="536"/>
      <c r="M15" s="718">
        <v>90338.85</v>
      </c>
      <c r="N15" s="718"/>
      <c r="O15" s="718">
        <v>90338.85</v>
      </c>
      <c r="P15" s="718"/>
      <c r="Q15" s="536" t="s">
        <v>5236</v>
      </c>
      <c r="R15" s="808" t="s">
        <v>5237</v>
      </c>
    </row>
    <row r="16" spans="1:18" s="137" customFormat="1" ht="100.5" customHeight="1">
      <c r="A16" s="537"/>
      <c r="B16" s="537"/>
      <c r="C16" s="537"/>
      <c r="D16" s="537"/>
      <c r="E16" s="537"/>
      <c r="F16" s="537"/>
      <c r="G16" s="537"/>
      <c r="H16" s="450" t="s">
        <v>4165</v>
      </c>
      <c r="I16" s="450">
        <v>25</v>
      </c>
      <c r="J16" s="537"/>
      <c r="K16" s="537"/>
      <c r="L16" s="537"/>
      <c r="M16" s="719"/>
      <c r="N16" s="719"/>
      <c r="O16" s="719"/>
      <c r="P16" s="719"/>
      <c r="Q16" s="537"/>
      <c r="R16" s="809"/>
    </row>
    <row r="17" spans="1:18" s="137" customFormat="1" ht="123" customHeight="1">
      <c r="A17" s="538"/>
      <c r="B17" s="538"/>
      <c r="C17" s="538"/>
      <c r="D17" s="538"/>
      <c r="E17" s="538"/>
      <c r="F17" s="538"/>
      <c r="G17" s="538"/>
      <c r="H17" s="450" t="s">
        <v>5264</v>
      </c>
      <c r="I17" s="450">
        <v>75</v>
      </c>
      <c r="J17" s="538"/>
      <c r="K17" s="538"/>
      <c r="L17" s="538"/>
      <c r="M17" s="720"/>
      <c r="N17" s="720"/>
      <c r="O17" s="720"/>
      <c r="P17" s="720"/>
      <c r="Q17" s="538"/>
      <c r="R17" s="810"/>
    </row>
    <row r="18" spans="1:18" s="137" customFormat="1" ht="262.5" customHeight="1">
      <c r="A18" s="448">
        <v>8</v>
      </c>
      <c r="B18" s="448" t="s">
        <v>4450</v>
      </c>
      <c r="C18" s="448" t="s">
        <v>3289</v>
      </c>
      <c r="D18" s="448">
        <v>2</v>
      </c>
      <c r="E18" s="448" t="s">
        <v>5265</v>
      </c>
      <c r="F18" s="483" t="s">
        <v>5266</v>
      </c>
      <c r="G18" s="448" t="s">
        <v>5267</v>
      </c>
      <c r="H18" s="448" t="s">
        <v>4362</v>
      </c>
      <c r="I18" s="448">
        <v>280</v>
      </c>
      <c r="J18" s="448" t="s">
        <v>5268</v>
      </c>
      <c r="K18" s="448" t="s">
        <v>42</v>
      </c>
      <c r="L18" s="448"/>
      <c r="M18" s="453">
        <v>99901.01</v>
      </c>
      <c r="N18" s="453"/>
      <c r="O18" s="453">
        <v>99901.01</v>
      </c>
      <c r="P18" s="453"/>
      <c r="Q18" s="448" t="s">
        <v>2360</v>
      </c>
      <c r="R18" s="448" t="s">
        <v>5237</v>
      </c>
    </row>
    <row r="19" spans="1:18">
      <c r="M19" s="52"/>
      <c r="N19" s="52"/>
      <c r="O19" s="52"/>
      <c r="P19" s="52"/>
    </row>
    <row r="20" spans="1:18" hidden="1">
      <c r="B20" s="487"/>
      <c r="M20" s="52"/>
      <c r="N20" s="52"/>
      <c r="O20" s="52"/>
      <c r="P20" s="52"/>
    </row>
    <row r="21" spans="1:18" hidden="1">
      <c r="K21" s="762" t="s">
        <v>45</v>
      </c>
      <c r="L21" s="762"/>
      <c r="M21" s="762"/>
      <c r="N21" s="762"/>
      <c r="O21" s="762" t="s">
        <v>46</v>
      </c>
      <c r="P21" s="762"/>
      <c r="Q21" s="762"/>
      <c r="R21" s="762"/>
    </row>
    <row r="22" spans="1:18" hidden="1">
      <c r="K22" s="762" t="s">
        <v>4543</v>
      </c>
      <c r="L22" s="762"/>
      <c r="M22" s="762" t="s">
        <v>4544</v>
      </c>
      <c r="N22" s="762"/>
      <c r="O22" s="762" t="s">
        <v>4543</v>
      </c>
      <c r="P22" s="762"/>
      <c r="Q22" s="762" t="s">
        <v>4544</v>
      </c>
      <c r="R22" s="762"/>
    </row>
    <row r="23" spans="1:18" hidden="1">
      <c r="K23" s="17" t="s">
        <v>47</v>
      </c>
      <c r="L23" s="17" t="s">
        <v>48</v>
      </c>
      <c r="M23" s="17" t="s">
        <v>49</v>
      </c>
      <c r="N23" s="17" t="s">
        <v>48</v>
      </c>
      <c r="O23" s="17" t="s">
        <v>49</v>
      </c>
      <c r="P23" s="17" t="s">
        <v>48</v>
      </c>
      <c r="Q23" s="17" t="s">
        <v>47</v>
      </c>
      <c r="R23" s="17" t="s">
        <v>48</v>
      </c>
    </row>
    <row r="24" spans="1:18" hidden="1">
      <c r="J24" s="18" t="s">
        <v>50</v>
      </c>
      <c r="K24" s="452">
        <v>8</v>
      </c>
      <c r="L24" s="7">
        <v>422959.74</v>
      </c>
      <c r="M24" s="452" t="s">
        <v>51</v>
      </c>
      <c r="N24" s="86" t="s">
        <v>51</v>
      </c>
      <c r="O24" s="452" t="s">
        <v>51</v>
      </c>
      <c r="P24" s="86" t="s">
        <v>51</v>
      </c>
      <c r="Q24" s="452" t="s">
        <v>51</v>
      </c>
      <c r="R24" s="86" t="s">
        <v>51</v>
      </c>
    </row>
    <row r="25" spans="1:18" hidden="1">
      <c r="J25" s="18" t="s">
        <v>52</v>
      </c>
      <c r="K25" s="18">
        <v>8</v>
      </c>
      <c r="L25" s="7" t="e">
        <f>SUM(O18+O15+O14+O13+#REF!+P9+O8+P7)</f>
        <v>#REF!</v>
      </c>
      <c r="M25" s="452"/>
      <c r="N25" s="452"/>
      <c r="O25" s="452"/>
      <c r="P25" s="452"/>
      <c r="Q25" s="18"/>
      <c r="R25" s="18"/>
    </row>
    <row r="26" spans="1:18" hidden="1">
      <c r="M26" s="52"/>
      <c r="N26" s="52"/>
      <c r="O26" s="52"/>
      <c r="P26" s="52"/>
    </row>
    <row r="27" spans="1:18" hidden="1">
      <c r="M27" s="52"/>
      <c r="N27" s="52"/>
      <c r="O27" s="52"/>
      <c r="P27" s="52"/>
    </row>
    <row r="28" spans="1:18" hidden="1">
      <c r="M28" s="52"/>
      <c r="N28" s="52"/>
      <c r="O28" s="52"/>
      <c r="P28" s="52"/>
    </row>
    <row r="29" spans="1:18">
      <c r="M29" s="527" t="s">
        <v>45</v>
      </c>
      <c r="N29" s="528"/>
      <c r="O29" s="528" t="s">
        <v>46</v>
      </c>
      <c r="P29" s="529"/>
    </row>
    <row r="30" spans="1:18">
      <c r="M30" s="138" t="s">
        <v>5524</v>
      </c>
      <c r="N30" s="138" t="s">
        <v>5523</v>
      </c>
      <c r="O30" s="138" t="s">
        <v>5524</v>
      </c>
      <c r="P30" s="138" t="s">
        <v>5523</v>
      </c>
    </row>
    <row r="31" spans="1:18">
      <c r="M31" s="454">
        <v>8</v>
      </c>
      <c r="N31" s="444">
        <v>423629.44999999995</v>
      </c>
      <c r="O31" s="454"/>
      <c r="P31" s="454"/>
    </row>
    <row r="32" spans="1:18">
      <c r="M32" s="52"/>
      <c r="N32" s="52"/>
      <c r="O32" s="52"/>
      <c r="P32" s="52"/>
    </row>
    <row r="33" spans="13:16">
      <c r="M33" s="52"/>
      <c r="N33" s="52"/>
      <c r="O33" s="52"/>
      <c r="P33" s="52"/>
    </row>
    <row r="34" spans="13:16">
      <c r="M34" s="52"/>
      <c r="N34" s="52"/>
      <c r="O34" s="52"/>
      <c r="P34" s="52"/>
    </row>
    <row r="35" spans="13:16">
      <c r="M35" s="52"/>
      <c r="N35" s="52"/>
      <c r="O35" s="52"/>
      <c r="P35" s="52"/>
    </row>
    <row r="36" spans="13:16">
      <c r="M36" s="52"/>
      <c r="N36" s="52"/>
      <c r="O36" s="52"/>
      <c r="P36" s="52"/>
    </row>
    <row r="37" spans="13:16">
      <c r="M37" s="52"/>
      <c r="N37" s="52"/>
      <c r="O37" s="52"/>
      <c r="P37" s="52"/>
    </row>
    <row r="38" spans="13:16">
      <c r="M38" s="52"/>
      <c r="N38" s="52"/>
      <c r="O38" s="52"/>
      <c r="P38" s="52"/>
    </row>
    <row r="39" spans="13:16">
      <c r="M39" s="52"/>
      <c r="N39" s="52"/>
      <c r="O39" s="52"/>
      <c r="P39" s="52"/>
    </row>
    <row r="40" spans="13:16">
      <c r="M40" s="52"/>
      <c r="N40" s="52"/>
      <c r="O40" s="52"/>
      <c r="P40" s="52"/>
    </row>
    <row r="41" spans="13:16">
      <c r="M41" s="52"/>
      <c r="N41" s="52"/>
      <c r="O41" s="52"/>
      <c r="P41" s="52"/>
    </row>
    <row r="42" spans="13:16">
      <c r="M42" s="52"/>
      <c r="N42" s="52"/>
      <c r="O42" s="52"/>
      <c r="P42" s="52"/>
    </row>
    <row r="43" spans="13:16">
      <c r="M43" s="52"/>
      <c r="N43" s="52"/>
      <c r="O43" s="52"/>
      <c r="P43" s="52"/>
    </row>
    <row r="44" spans="13:16">
      <c r="M44" s="52"/>
      <c r="N44" s="52"/>
      <c r="O44" s="52"/>
      <c r="P44" s="52"/>
    </row>
    <row r="45" spans="13:16">
      <c r="M45" s="52"/>
      <c r="N45" s="52"/>
      <c r="O45" s="52"/>
      <c r="P45" s="52"/>
    </row>
    <row r="46" spans="13:16">
      <c r="M46" s="52"/>
      <c r="N46" s="52"/>
      <c r="O46" s="52"/>
      <c r="P46" s="52"/>
    </row>
    <row r="47" spans="13:16">
      <c r="M47" s="52"/>
      <c r="N47" s="52"/>
      <c r="O47" s="52"/>
      <c r="P47" s="52"/>
    </row>
    <row r="48" spans="13:16">
      <c r="M48" s="52"/>
      <c r="N48" s="52"/>
      <c r="O48" s="52"/>
      <c r="P48" s="52"/>
    </row>
    <row r="49" spans="13:16">
      <c r="M49" s="52"/>
      <c r="N49" s="52"/>
      <c r="O49" s="52"/>
      <c r="P49" s="52"/>
    </row>
    <row r="50" spans="13:16">
      <c r="M50" s="52"/>
      <c r="N50" s="52"/>
      <c r="O50" s="52"/>
      <c r="P50" s="52"/>
    </row>
    <row r="51" spans="13:16">
      <c r="M51" s="52"/>
      <c r="N51" s="52"/>
      <c r="O51" s="52"/>
      <c r="P51" s="52"/>
    </row>
    <row r="52" spans="13:16">
      <c r="M52" s="52"/>
      <c r="N52" s="52"/>
      <c r="O52" s="52"/>
      <c r="P52" s="52"/>
    </row>
    <row r="53" spans="13:16">
      <c r="M53" s="52"/>
      <c r="N53" s="52"/>
      <c r="O53" s="52"/>
      <c r="P53" s="52"/>
    </row>
    <row r="54" spans="13:16">
      <c r="M54" s="52"/>
      <c r="N54" s="52"/>
      <c r="O54" s="52"/>
      <c r="P54" s="52"/>
    </row>
    <row r="55" spans="13:16">
      <c r="M55" s="52"/>
      <c r="N55" s="52"/>
      <c r="O55" s="52"/>
      <c r="P55" s="52"/>
    </row>
    <row r="56" spans="13:16">
      <c r="M56" s="52"/>
      <c r="N56" s="52"/>
      <c r="O56" s="52"/>
      <c r="P56" s="52"/>
    </row>
    <row r="57" spans="13:16">
      <c r="M57" s="52"/>
      <c r="N57" s="52"/>
      <c r="O57" s="52"/>
      <c r="P57" s="52"/>
    </row>
    <row r="58" spans="13:16">
      <c r="M58" s="52"/>
      <c r="N58" s="52"/>
      <c r="O58" s="52"/>
      <c r="P58" s="52"/>
    </row>
    <row r="59" spans="13:16">
      <c r="M59" s="52"/>
      <c r="N59" s="52"/>
      <c r="O59" s="52"/>
      <c r="P59" s="52"/>
    </row>
    <row r="60" spans="13:16">
      <c r="M60" s="52"/>
      <c r="N60" s="52"/>
      <c r="O60" s="52"/>
      <c r="P60" s="52"/>
    </row>
    <row r="61" spans="13:16">
      <c r="M61" s="52"/>
      <c r="N61" s="52"/>
      <c r="O61" s="52"/>
      <c r="P61" s="52"/>
    </row>
    <row r="62" spans="13:16">
      <c r="M62" s="52"/>
      <c r="N62" s="52"/>
      <c r="O62" s="52"/>
      <c r="P62" s="52"/>
    </row>
    <row r="63" spans="13:16">
      <c r="M63" s="52"/>
      <c r="N63" s="52"/>
      <c r="O63" s="52"/>
      <c r="P63" s="52"/>
    </row>
    <row r="64" spans="13:16">
      <c r="M64" s="52"/>
      <c r="N64" s="52"/>
      <c r="O64" s="52"/>
      <c r="P64" s="52"/>
    </row>
    <row r="65" spans="13:16">
      <c r="M65" s="52"/>
      <c r="N65" s="52"/>
      <c r="O65" s="52"/>
      <c r="P65" s="52"/>
    </row>
    <row r="66" spans="13:16">
      <c r="M66" s="52"/>
      <c r="N66" s="52"/>
      <c r="O66" s="52"/>
      <c r="P66" s="52"/>
    </row>
    <row r="67" spans="13:16">
      <c r="M67" s="52"/>
      <c r="N67" s="52"/>
      <c r="O67" s="52"/>
      <c r="P67" s="52"/>
    </row>
    <row r="68" spans="13:16">
      <c r="M68" s="52"/>
      <c r="N68" s="52"/>
      <c r="O68" s="52"/>
      <c r="P68" s="52"/>
    </row>
    <row r="69" spans="13:16">
      <c r="M69" s="52"/>
      <c r="N69" s="52"/>
      <c r="O69" s="52"/>
      <c r="P69" s="52"/>
    </row>
    <row r="70" spans="13:16">
      <c r="M70" s="52"/>
      <c r="N70" s="52"/>
      <c r="O70" s="52"/>
      <c r="P70" s="52"/>
    </row>
    <row r="71" spans="13:16">
      <c r="M71" s="52"/>
      <c r="N71" s="52"/>
      <c r="O71" s="52"/>
      <c r="P71" s="52"/>
    </row>
    <row r="72" spans="13:16">
      <c r="M72" s="52"/>
      <c r="N72" s="52"/>
      <c r="O72" s="52"/>
      <c r="P72" s="52"/>
    </row>
    <row r="73" spans="13:16">
      <c r="M73" s="52"/>
      <c r="N73" s="52"/>
      <c r="O73" s="52"/>
      <c r="P73" s="52"/>
    </row>
    <row r="74" spans="13:16">
      <c r="M74" s="52"/>
      <c r="N74" s="52"/>
      <c r="O74" s="52"/>
      <c r="P74" s="52"/>
    </row>
    <row r="75" spans="13:16">
      <c r="M75" s="52"/>
      <c r="N75" s="52"/>
      <c r="O75" s="52"/>
      <c r="P75" s="52"/>
    </row>
    <row r="76" spans="13:16">
      <c r="M76" s="52"/>
      <c r="N76" s="52"/>
      <c r="O76" s="52"/>
      <c r="P76" s="52"/>
    </row>
    <row r="77" spans="13:16">
      <c r="M77" s="52"/>
      <c r="N77" s="52"/>
      <c r="O77" s="52"/>
      <c r="P77" s="52"/>
    </row>
    <row r="78" spans="13:16">
      <c r="M78" s="52"/>
      <c r="N78" s="52"/>
      <c r="O78" s="52"/>
      <c r="P78" s="52"/>
    </row>
    <row r="79" spans="13:16">
      <c r="M79" s="52"/>
      <c r="N79" s="52"/>
      <c r="O79" s="52"/>
      <c r="P79" s="52"/>
    </row>
    <row r="80" spans="13:16">
      <c r="M80" s="52"/>
      <c r="N80" s="52"/>
      <c r="O80" s="52"/>
      <c r="P80" s="52"/>
    </row>
    <row r="81" spans="13:16">
      <c r="M81" s="52"/>
      <c r="N81" s="52"/>
      <c r="O81" s="52"/>
      <c r="P81" s="52"/>
    </row>
    <row r="82" spans="13:16">
      <c r="M82" s="52"/>
      <c r="N82" s="52"/>
      <c r="O82" s="52"/>
      <c r="P82" s="52"/>
    </row>
    <row r="83" spans="13:16">
      <c r="M83" s="52"/>
      <c r="N83" s="52"/>
      <c r="O83" s="52"/>
      <c r="P83" s="52"/>
    </row>
    <row r="84" spans="13:16">
      <c r="M84" s="52"/>
      <c r="N84" s="52"/>
      <c r="O84" s="52"/>
      <c r="P84" s="52"/>
    </row>
    <row r="85" spans="13:16">
      <c r="M85" s="52"/>
      <c r="N85" s="52"/>
      <c r="O85" s="52"/>
      <c r="P85" s="52"/>
    </row>
    <row r="86" spans="13:16">
      <c r="M86" s="52"/>
      <c r="N86" s="52"/>
      <c r="O86" s="52"/>
      <c r="P86" s="52"/>
    </row>
    <row r="87" spans="13:16">
      <c r="M87" s="52"/>
      <c r="N87" s="52"/>
      <c r="O87" s="52"/>
      <c r="P87" s="52"/>
    </row>
    <row r="88" spans="13:16">
      <c r="M88" s="52"/>
      <c r="N88" s="52"/>
      <c r="O88" s="52"/>
      <c r="P88" s="52"/>
    </row>
    <row r="89" spans="13:16">
      <c r="M89" s="52"/>
      <c r="N89" s="52"/>
      <c r="O89" s="52"/>
      <c r="P89" s="52"/>
    </row>
    <row r="90" spans="13:16">
      <c r="M90" s="52"/>
      <c r="N90" s="52"/>
      <c r="O90" s="52"/>
      <c r="P90" s="52"/>
    </row>
    <row r="91" spans="13:16">
      <c r="M91" s="52"/>
      <c r="N91" s="52"/>
      <c r="O91" s="52"/>
      <c r="P91" s="52"/>
    </row>
    <row r="92" spans="13:16">
      <c r="M92" s="52"/>
      <c r="N92" s="52"/>
      <c r="O92" s="52"/>
      <c r="P92" s="52"/>
    </row>
    <row r="93" spans="13:16">
      <c r="M93" s="52"/>
      <c r="N93" s="52"/>
      <c r="O93" s="52"/>
      <c r="P93" s="52"/>
    </row>
    <row r="94" spans="13:16">
      <c r="M94" s="52"/>
      <c r="N94" s="52"/>
      <c r="O94" s="52"/>
      <c r="P94" s="52"/>
    </row>
    <row r="95" spans="13:16">
      <c r="M95" s="52"/>
      <c r="N95" s="52"/>
      <c r="O95" s="52"/>
      <c r="P95" s="52"/>
    </row>
    <row r="96" spans="13:16">
      <c r="M96" s="52"/>
      <c r="N96" s="52"/>
      <c r="O96" s="52"/>
      <c r="P96" s="52"/>
    </row>
    <row r="97" spans="13:16">
      <c r="M97" s="52"/>
      <c r="N97" s="52"/>
      <c r="O97" s="52"/>
      <c r="P97" s="52"/>
    </row>
    <row r="98" spans="13:16">
      <c r="M98" s="52"/>
      <c r="N98" s="52"/>
      <c r="O98" s="52"/>
      <c r="P98" s="52"/>
    </row>
    <row r="99" spans="13:16">
      <c r="M99" s="52"/>
      <c r="N99" s="52"/>
      <c r="O99" s="52"/>
      <c r="P99" s="52"/>
    </row>
    <row r="100" spans="13:16">
      <c r="M100" s="52"/>
      <c r="N100" s="52"/>
      <c r="O100" s="52"/>
      <c r="P100" s="52"/>
    </row>
    <row r="101" spans="13:16">
      <c r="M101" s="52"/>
      <c r="N101" s="52"/>
      <c r="O101" s="52"/>
      <c r="P101" s="52"/>
    </row>
    <row r="102" spans="13:16">
      <c r="M102" s="52"/>
      <c r="N102" s="52"/>
      <c r="O102" s="52"/>
      <c r="P102" s="52"/>
    </row>
    <row r="103" spans="13:16">
      <c r="M103" s="52"/>
      <c r="N103" s="52"/>
      <c r="O103" s="52"/>
      <c r="P103" s="52"/>
    </row>
    <row r="104" spans="13:16">
      <c r="M104" s="52"/>
      <c r="N104" s="52"/>
      <c r="O104" s="52"/>
      <c r="P104" s="52"/>
    </row>
    <row r="105" spans="13:16">
      <c r="M105" s="52"/>
      <c r="N105" s="52"/>
      <c r="O105" s="52"/>
      <c r="P105" s="52"/>
    </row>
    <row r="106" spans="13:16">
      <c r="M106" s="52"/>
      <c r="N106" s="52"/>
      <c r="O106" s="52"/>
      <c r="P106" s="52"/>
    </row>
    <row r="107" spans="13:16">
      <c r="M107" s="52"/>
      <c r="N107" s="52"/>
      <c r="O107" s="52"/>
      <c r="P107" s="52"/>
    </row>
    <row r="108" spans="13:16">
      <c r="M108" s="52"/>
      <c r="N108" s="52"/>
      <c r="O108" s="52"/>
      <c r="P108" s="52"/>
    </row>
    <row r="109" spans="13:16">
      <c r="M109" s="52"/>
      <c r="N109" s="52"/>
      <c r="O109" s="52"/>
      <c r="P109" s="52"/>
    </row>
    <row r="110" spans="13:16">
      <c r="M110" s="52"/>
      <c r="N110" s="52"/>
      <c r="O110" s="52"/>
      <c r="P110" s="52"/>
    </row>
    <row r="111" spans="13:16">
      <c r="M111" s="52"/>
      <c r="N111" s="52"/>
      <c r="O111" s="52"/>
      <c r="P111" s="52"/>
    </row>
    <row r="112" spans="13:16">
      <c r="M112" s="52"/>
      <c r="N112" s="52"/>
      <c r="O112" s="52"/>
      <c r="P112" s="52"/>
    </row>
    <row r="113" spans="13:16">
      <c r="M113" s="52"/>
      <c r="N113" s="52"/>
      <c r="O113" s="52"/>
      <c r="P113" s="52"/>
    </row>
    <row r="114" spans="13:16">
      <c r="M114" s="52"/>
      <c r="N114" s="52"/>
      <c r="O114" s="52"/>
      <c r="P114" s="52"/>
    </row>
    <row r="115" spans="13:16">
      <c r="M115" s="52"/>
      <c r="N115" s="52"/>
      <c r="O115" s="52"/>
      <c r="P115" s="52"/>
    </row>
    <row r="116" spans="13:16">
      <c r="M116" s="52"/>
      <c r="N116" s="52"/>
      <c r="O116" s="52"/>
      <c r="P116" s="52"/>
    </row>
    <row r="117" spans="13:16">
      <c r="M117" s="52"/>
      <c r="N117" s="52"/>
      <c r="O117" s="52"/>
      <c r="P117" s="52"/>
    </row>
    <row r="118" spans="13:16">
      <c r="M118" s="52"/>
      <c r="N118" s="52"/>
      <c r="O118" s="52"/>
      <c r="P118" s="52"/>
    </row>
    <row r="119" spans="13:16">
      <c r="M119" s="52"/>
      <c r="N119" s="52"/>
      <c r="O119" s="52"/>
      <c r="P119" s="52"/>
    </row>
    <row r="120" spans="13:16">
      <c r="M120" s="52"/>
      <c r="N120" s="52"/>
      <c r="O120" s="52"/>
      <c r="P120" s="52"/>
    </row>
    <row r="121" spans="13:16">
      <c r="M121" s="52"/>
      <c r="N121" s="52"/>
      <c r="O121" s="52"/>
      <c r="P121" s="52"/>
    </row>
  </sheetData>
  <mergeCells count="54">
    <mergeCell ref="P15:P17"/>
    <mergeCell ref="M29:N29"/>
    <mergeCell ref="O29:P29"/>
    <mergeCell ref="K21:N21"/>
    <mergeCell ref="O21:R21"/>
    <mergeCell ref="K22:L22"/>
    <mergeCell ref="M22:N22"/>
    <mergeCell ref="O22:P22"/>
    <mergeCell ref="Q22:R22"/>
    <mergeCell ref="Q15:Q17"/>
    <mergeCell ref="R15:R17"/>
    <mergeCell ref="M15:M17"/>
    <mergeCell ref="N15:N17"/>
    <mergeCell ref="O15:O17"/>
    <mergeCell ref="F15:F17"/>
    <mergeCell ref="G15:G17"/>
    <mergeCell ref="J15:J17"/>
    <mergeCell ref="K15:K17"/>
    <mergeCell ref="L15:L17"/>
    <mergeCell ref="A15:A17"/>
    <mergeCell ref="B15:B17"/>
    <mergeCell ref="C15:C17"/>
    <mergeCell ref="D15:D17"/>
    <mergeCell ref="E15:E17"/>
    <mergeCell ref="Q9:Q11"/>
    <mergeCell ref="R9:R11"/>
    <mergeCell ref="K9:K11"/>
    <mergeCell ref="L9:L11"/>
    <mergeCell ref="M9:M11"/>
    <mergeCell ref="N9:N11"/>
    <mergeCell ref="O9:O11"/>
    <mergeCell ref="P9:P11"/>
    <mergeCell ref="Q4:Q5"/>
    <mergeCell ref="R4:R5"/>
    <mergeCell ref="A9:A11"/>
    <mergeCell ref="B9:B11"/>
    <mergeCell ref="C9:C11"/>
    <mergeCell ref="D9:D11"/>
    <mergeCell ref="E9:E11"/>
    <mergeCell ref="F9:F11"/>
    <mergeCell ref="G9:G11"/>
    <mergeCell ref="J9:J11"/>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2"/>
  <dimension ref="A2:R39"/>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5758</v>
      </c>
    </row>
    <row r="4" spans="1:18" s="13" customFormat="1" ht="47.2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2906</v>
      </c>
      <c r="P4" s="581"/>
      <c r="Q4" s="560" t="s">
        <v>8</v>
      </c>
      <c r="R4" s="820" t="s">
        <v>9</v>
      </c>
    </row>
    <row r="5" spans="1:18" s="13" customFormat="1">
      <c r="A5" s="561"/>
      <c r="B5" s="563"/>
      <c r="C5" s="563"/>
      <c r="D5" s="563"/>
      <c r="E5" s="561"/>
      <c r="F5" s="561"/>
      <c r="G5" s="561"/>
      <c r="H5" s="66" t="s">
        <v>10</v>
      </c>
      <c r="I5" s="66" t="s">
        <v>11</v>
      </c>
      <c r="J5" s="561"/>
      <c r="K5" s="67">
        <v>2016</v>
      </c>
      <c r="L5" s="67">
        <v>2017</v>
      </c>
      <c r="M5" s="67">
        <v>2016</v>
      </c>
      <c r="N5" s="67">
        <v>2017</v>
      </c>
      <c r="O5" s="67">
        <v>2016</v>
      </c>
      <c r="P5" s="67">
        <v>2017</v>
      </c>
      <c r="Q5" s="561"/>
      <c r="R5" s="821"/>
    </row>
    <row r="6" spans="1:18" s="13" customForma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119" t="s">
        <v>29</v>
      </c>
    </row>
    <row r="7" spans="1:18" s="15" customFormat="1" ht="83.25" customHeight="1">
      <c r="A7" s="530">
        <v>1</v>
      </c>
      <c r="B7" s="530">
        <v>1.5</v>
      </c>
      <c r="C7" s="530">
        <v>4</v>
      </c>
      <c r="D7" s="530">
        <v>2</v>
      </c>
      <c r="E7" s="536" t="s">
        <v>5269</v>
      </c>
      <c r="F7" s="536" t="s">
        <v>5270</v>
      </c>
      <c r="G7" s="536" t="s">
        <v>43</v>
      </c>
      <c r="H7" s="199" t="s">
        <v>210</v>
      </c>
      <c r="I7" s="199">
        <v>22</v>
      </c>
      <c r="J7" s="613" t="s">
        <v>5271</v>
      </c>
      <c r="K7" s="536" t="s">
        <v>31</v>
      </c>
      <c r="L7" s="536"/>
      <c r="M7" s="718">
        <v>48500</v>
      </c>
      <c r="N7" s="718"/>
      <c r="O7" s="718">
        <v>48500</v>
      </c>
      <c r="P7" s="718"/>
      <c r="Q7" s="536" t="s">
        <v>5272</v>
      </c>
      <c r="R7" s="658" t="s">
        <v>2542</v>
      </c>
    </row>
    <row r="8" spans="1:18" s="15" customFormat="1" ht="85.5" customHeight="1">
      <c r="A8" s="532"/>
      <c r="B8" s="532"/>
      <c r="C8" s="532"/>
      <c r="D8" s="532"/>
      <c r="E8" s="538"/>
      <c r="F8" s="538"/>
      <c r="G8" s="538"/>
      <c r="H8" s="199" t="s">
        <v>5127</v>
      </c>
      <c r="I8" s="199">
        <v>1000</v>
      </c>
      <c r="J8" s="615"/>
      <c r="K8" s="538"/>
      <c r="L8" s="538"/>
      <c r="M8" s="720"/>
      <c r="N8" s="720"/>
      <c r="O8" s="720"/>
      <c r="P8" s="720"/>
      <c r="Q8" s="538"/>
      <c r="R8" s="676"/>
    </row>
    <row r="9" spans="1:18" s="15" customFormat="1" ht="75">
      <c r="A9" s="198">
        <v>2</v>
      </c>
      <c r="B9" s="198">
        <v>1.2</v>
      </c>
      <c r="C9" s="198">
        <v>3.4</v>
      </c>
      <c r="D9" s="198">
        <v>2</v>
      </c>
      <c r="E9" s="199" t="s">
        <v>5273</v>
      </c>
      <c r="F9" s="217" t="s">
        <v>5274</v>
      </c>
      <c r="G9" s="199" t="s">
        <v>5275</v>
      </c>
      <c r="H9" s="199" t="s">
        <v>44</v>
      </c>
      <c r="I9" s="199">
        <v>40</v>
      </c>
      <c r="J9" s="199" t="s">
        <v>5276</v>
      </c>
      <c r="K9" s="199" t="s">
        <v>37</v>
      </c>
      <c r="L9" s="199"/>
      <c r="M9" s="125">
        <v>26816.99</v>
      </c>
      <c r="N9" s="125"/>
      <c r="O9" s="125">
        <v>26816.99</v>
      </c>
      <c r="P9" s="125"/>
      <c r="Q9" s="199" t="s">
        <v>5272</v>
      </c>
      <c r="R9" s="23" t="s">
        <v>2542</v>
      </c>
    </row>
    <row r="10" spans="1:18" s="15" customFormat="1" ht="72" customHeight="1">
      <c r="A10" s="530">
        <v>3</v>
      </c>
      <c r="B10" s="530" t="s">
        <v>4450</v>
      </c>
      <c r="C10" s="530">
        <v>1.4</v>
      </c>
      <c r="D10" s="530">
        <v>2</v>
      </c>
      <c r="E10" s="536" t="s">
        <v>5277</v>
      </c>
      <c r="F10" s="613" t="s">
        <v>5278</v>
      </c>
      <c r="G10" s="536" t="s">
        <v>4713</v>
      </c>
      <c r="H10" s="199" t="s">
        <v>44</v>
      </c>
      <c r="I10" s="220">
        <v>25</v>
      </c>
      <c r="J10" s="613" t="s">
        <v>5279</v>
      </c>
      <c r="K10" s="536" t="s">
        <v>30</v>
      </c>
      <c r="L10" s="536"/>
      <c r="M10" s="718">
        <v>15542.04</v>
      </c>
      <c r="N10" s="718"/>
      <c r="O10" s="718">
        <v>15542.04</v>
      </c>
      <c r="P10" s="718"/>
      <c r="Q10" s="536" t="s">
        <v>5272</v>
      </c>
      <c r="R10" s="658" t="s">
        <v>2542</v>
      </c>
    </row>
    <row r="11" spans="1:18" s="15" customFormat="1" ht="132.75" customHeight="1">
      <c r="A11" s="532"/>
      <c r="B11" s="532"/>
      <c r="C11" s="532"/>
      <c r="D11" s="532"/>
      <c r="E11" s="538"/>
      <c r="F11" s="615"/>
      <c r="G11" s="538"/>
      <c r="H11" s="199" t="s">
        <v>5280</v>
      </c>
      <c r="I11" s="220">
        <v>500</v>
      </c>
      <c r="J11" s="615"/>
      <c r="K11" s="538"/>
      <c r="L11" s="538"/>
      <c r="M11" s="720"/>
      <c r="N11" s="720"/>
      <c r="O11" s="720"/>
      <c r="P11" s="720"/>
      <c r="Q11" s="538"/>
      <c r="R11" s="676"/>
    </row>
    <row r="12" spans="1:18" s="15" customFormat="1" ht="105">
      <c r="A12" s="198">
        <v>4</v>
      </c>
      <c r="B12" s="198">
        <v>1</v>
      </c>
      <c r="C12" s="198">
        <v>4</v>
      </c>
      <c r="D12" s="198">
        <v>2</v>
      </c>
      <c r="E12" s="199" t="s">
        <v>5281</v>
      </c>
      <c r="F12" s="217" t="s">
        <v>5282</v>
      </c>
      <c r="G12" s="199" t="s">
        <v>5283</v>
      </c>
      <c r="H12" s="199" t="s">
        <v>5284</v>
      </c>
      <c r="I12" s="199" t="s">
        <v>5285</v>
      </c>
      <c r="J12" s="217" t="s">
        <v>5286</v>
      </c>
      <c r="K12" s="199" t="s">
        <v>30</v>
      </c>
      <c r="L12" s="199" t="s">
        <v>31</v>
      </c>
      <c r="M12" s="125">
        <v>40050.5</v>
      </c>
      <c r="N12" s="125"/>
      <c r="O12" s="125">
        <v>40050.5</v>
      </c>
      <c r="P12" s="125"/>
      <c r="Q12" s="199" t="s">
        <v>5272</v>
      </c>
      <c r="R12" s="23" t="s">
        <v>2542</v>
      </c>
    </row>
    <row r="13" spans="1:18" s="15" customFormat="1" ht="40.5" customHeight="1">
      <c r="A13" s="536">
        <v>5</v>
      </c>
      <c r="B13" s="530" t="s">
        <v>3500</v>
      </c>
      <c r="C13" s="530">
        <v>4</v>
      </c>
      <c r="D13" s="530">
        <v>2</v>
      </c>
      <c r="E13" s="536" t="s">
        <v>5287</v>
      </c>
      <c r="F13" s="613" t="s">
        <v>5288</v>
      </c>
      <c r="G13" s="536" t="s">
        <v>5289</v>
      </c>
      <c r="H13" s="199" t="s">
        <v>210</v>
      </c>
      <c r="I13" s="199">
        <v>40</v>
      </c>
      <c r="J13" s="613" t="s">
        <v>5543</v>
      </c>
      <c r="K13" s="536" t="s">
        <v>34</v>
      </c>
      <c r="L13" s="536"/>
      <c r="M13" s="718">
        <v>134913.16</v>
      </c>
      <c r="N13" s="718"/>
      <c r="O13" s="718">
        <v>134913.16</v>
      </c>
      <c r="P13" s="718"/>
      <c r="Q13" s="536" t="s">
        <v>5272</v>
      </c>
      <c r="R13" s="658" t="s">
        <v>2542</v>
      </c>
    </row>
    <row r="14" spans="1:18" s="15" customFormat="1" ht="33.75" customHeight="1">
      <c r="A14" s="537"/>
      <c r="B14" s="531"/>
      <c r="C14" s="531"/>
      <c r="D14" s="531"/>
      <c r="E14" s="537"/>
      <c r="F14" s="614"/>
      <c r="G14" s="537"/>
      <c r="H14" s="199" t="s">
        <v>5290</v>
      </c>
      <c r="I14" s="199">
        <v>80</v>
      </c>
      <c r="J14" s="614"/>
      <c r="K14" s="537"/>
      <c r="L14" s="537"/>
      <c r="M14" s="719"/>
      <c r="N14" s="719"/>
      <c r="O14" s="719"/>
      <c r="P14" s="719"/>
      <c r="Q14" s="537"/>
      <c r="R14" s="675"/>
    </row>
    <row r="15" spans="1:18" s="15" customFormat="1" ht="45" customHeight="1">
      <c r="A15" s="537"/>
      <c r="B15" s="531"/>
      <c r="C15" s="531"/>
      <c r="D15" s="531"/>
      <c r="E15" s="537"/>
      <c r="F15" s="614"/>
      <c r="G15" s="537"/>
      <c r="H15" s="199" t="s">
        <v>4643</v>
      </c>
      <c r="I15" s="199">
        <v>45</v>
      </c>
      <c r="J15" s="614"/>
      <c r="K15" s="537"/>
      <c r="L15" s="537"/>
      <c r="M15" s="719"/>
      <c r="N15" s="719"/>
      <c r="O15" s="719"/>
      <c r="P15" s="719"/>
      <c r="Q15" s="537"/>
      <c r="R15" s="675"/>
    </row>
    <row r="16" spans="1:18" s="15" customFormat="1" ht="45">
      <c r="A16" s="538"/>
      <c r="B16" s="532"/>
      <c r="C16" s="532"/>
      <c r="D16" s="532"/>
      <c r="E16" s="538"/>
      <c r="F16" s="615"/>
      <c r="G16" s="538"/>
      <c r="H16" s="199" t="s">
        <v>5291</v>
      </c>
      <c r="I16" s="199" t="s">
        <v>5292</v>
      </c>
      <c r="J16" s="615"/>
      <c r="K16" s="538"/>
      <c r="L16" s="538"/>
      <c r="M16" s="720"/>
      <c r="N16" s="720"/>
      <c r="O16" s="720"/>
      <c r="P16" s="720"/>
      <c r="Q16" s="538"/>
      <c r="R16" s="676"/>
    </row>
    <row r="17" spans="1:18" s="15" customFormat="1" ht="90">
      <c r="A17" s="539">
        <v>6</v>
      </c>
      <c r="B17" s="543">
        <v>1</v>
      </c>
      <c r="C17" s="543" t="s">
        <v>3289</v>
      </c>
      <c r="D17" s="543">
        <v>5</v>
      </c>
      <c r="E17" s="602" t="s">
        <v>5293</v>
      </c>
      <c r="F17" s="602" t="s">
        <v>5294</v>
      </c>
      <c r="G17" s="539" t="s">
        <v>5295</v>
      </c>
      <c r="H17" s="199" t="s">
        <v>5296</v>
      </c>
      <c r="I17" s="199">
        <v>60</v>
      </c>
      <c r="J17" s="602" t="s">
        <v>5297</v>
      </c>
      <c r="K17" s="539" t="s">
        <v>42</v>
      </c>
      <c r="L17" s="539"/>
      <c r="M17" s="721">
        <v>52533.59</v>
      </c>
      <c r="N17" s="721"/>
      <c r="O17" s="721">
        <v>52533.59</v>
      </c>
      <c r="P17" s="721"/>
      <c r="Q17" s="539" t="s">
        <v>5272</v>
      </c>
      <c r="R17" s="658" t="s">
        <v>2542</v>
      </c>
    </row>
    <row r="18" spans="1:18" s="15" customFormat="1">
      <c r="A18" s="539"/>
      <c r="B18" s="543"/>
      <c r="C18" s="543"/>
      <c r="D18" s="543"/>
      <c r="E18" s="602"/>
      <c r="F18" s="602"/>
      <c r="G18" s="539"/>
      <c r="H18" s="199" t="s">
        <v>5298</v>
      </c>
      <c r="I18" s="199">
        <v>150</v>
      </c>
      <c r="J18" s="602"/>
      <c r="K18" s="539"/>
      <c r="L18" s="539"/>
      <c r="M18" s="721"/>
      <c r="N18" s="721"/>
      <c r="O18" s="721"/>
      <c r="P18" s="721"/>
      <c r="Q18" s="539"/>
      <c r="R18" s="675"/>
    </row>
    <row r="19" spans="1:18" s="15" customFormat="1" ht="30">
      <c r="A19" s="539"/>
      <c r="B19" s="543"/>
      <c r="C19" s="543"/>
      <c r="D19" s="543"/>
      <c r="E19" s="602"/>
      <c r="F19" s="602"/>
      <c r="G19" s="539"/>
      <c r="H19" s="199" t="s">
        <v>5299</v>
      </c>
      <c r="I19" s="199">
        <v>100</v>
      </c>
      <c r="J19" s="602"/>
      <c r="K19" s="539"/>
      <c r="L19" s="539"/>
      <c r="M19" s="721"/>
      <c r="N19" s="721"/>
      <c r="O19" s="721"/>
      <c r="P19" s="721"/>
      <c r="Q19" s="539"/>
      <c r="R19" s="675"/>
    </row>
    <row r="20" spans="1:18" s="15" customFormat="1">
      <c r="A20" s="539"/>
      <c r="B20" s="543"/>
      <c r="C20" s="543"/>
      <c r="D20" s="543"/>
      <c r="E20" s="602"/>
      <c r="F20" s="602"/>
      <c r="G20" s="539"/>
      <c r="H20" s="199" t="s">
        <v>4643</v>
      </c>
      <c r="I20" s="199">
        <v>350</v>
      </c>
      <c r="J20" s="602"/>
      <c r="K20" s="539"/>
      <c r="L20" s="539"/>
      <c r="M20" s="721"/>
      <c r="N20" s="721"/>
      <c r="O20" s="721"/>
      <c r="P20" s="721"/>
      <c r="Q20" s="539"/>
      <c r="R20" s="675"/>
    </row>
    <row r="21" spans="1:18" s="15" customFormat="1" ht="45">
      <c r="A21" s="539"/>
      <c r="B21" s="543"/>
      <c r="C21" s="543"/>
      <c r="D21" s="543"/>
      <c r="E21" s="602"/>
      <c r="F21" s="602"/>
      <c r="G21" s="539"/>
      <c r="H21" s="199" t="s">
        <v>5291</v>
      </c>
      <c r="I21" s="199" t="s">
        <v>5292</v>
      </c>
      <c r="J21" s="602"/>
      <c r="K21" s="539"/>
      <c r="L21" s="539"/>
      <c r="M21" s="721"/>
      <c r="N21" s="721"/>
      <c r="O21" s="721"/>
      <c r="P21" s="721"/>
      <c r="Q21" s="539"/>
      <c r="R21" s="676"/>
    </row>
    <row r="22" spans="1:18" s="15" customFormat="1" ht="108.75" customHeight="1">
      <c r="A22" s="199">
        <v>7</v>
      </c>
      <c r="B22" s="199">
        <v>1</v>
      </c>
      <c r="C22" s="199">
        <v>4</v>
      </c>
      <c r="D22" s="199">
        <v>2</v>
      </c>
      <c r="E22" s="199" t="s">
        <v>5300</v>
      </c>
      <c r="F22" s="199" t="s">
        <v>5301</v>
      </c>
      <c r="G22" s="199" t="s">
        <v>5302</v>
      </c>
      <c r="H22" s="199" t="s">
        <v>5303</v>
      </c>
      <c r="I22" s="199" t="s">
        <v>5304</v>
      </c>
      <c r="J22" s="199" t="s">
        <v>5305</v>
      </c>
      <c r="K22" s="199"/>
      <c r="L22" s="199" t="s">
        <v>644</v>
      </c>
      <c r="M22" s="199"/>
      <c r="N22" s="199">
        <v>7603.84</v>
      </c>
      <c r="O22" s="199"/>
      <c r="P22" s="199">
        <v>7603.84</v>
      </c>
      <c r="Q22" s="199" t="s">
        <v>2572</v>
      </c>
      <c r="R22" s="199" t="s">
        <v>2542</v>
      </c>
    </row>
    <row r="23" spans="1:18" s="15" customFormat="1" ht="105">
      <c r="A23" s="199">
        <v>8</v>
      </c>
      <c r="B23" s="199">
        <v>1</v>
      </c>
      <c r="C23" s="199">
        <v>4</v>
      </c>
      <c r="D23" s="199">
        <v>2</v>
      </c>
      <c r="E23" s="199" t="s">
        <v>5306</v>
      </c>
      <c r="F23" s="199" t="s">
        <v>5307</v>
      </c>
      <c r="G23" s="199" t="s">
        <v>5302</v>
      </c>
      <c r="H23" s="199" t="s">
        <v>5308</v>
      </c>
      <c r="I23" s="199" t="s">
        <v>5309</v>
      </c>
      <c r="J23" s="199" t="s">
        <v>5310</v>
      </c>
      <c r="K23" s="199"/>
      <c r="L23" s="199" t="s">
        <v>5311</v>
      </c>
      <c r="M23" s="199"/>
      <c r="N23" s="199">
        <v>15277.5</v>
      </c>
      <c r="O23" s="199"/>
      <c r="P23" s="199">
        <v>15277.5</v>
      </c>
      <c r="Q23" s="199" t="s">
        <v>2572</v>
      </c>
      <c r="R23" s="199" t="s">
        <v>2542</v>
      </c>
    </row>
    <row r="24" spans="1:18" s="15" customFormat="1" ht="30">
      <c r="A24" s="530">
        <v>9</v>
      </c>
      <c r="B24" s="530">
        <v>1</v>
      </c>
      <c r="C24" s="530">
        <v>4</v>
      </c>
      <c r="D24" s="530">
        <v>5</v>
      </c>
      <c r="E24" s="536" t="s">
        <v>5312</v>
      </c>
      <c r="F24" s="536" t="s">
        <v>5313</v>
      </c>
      <c r="G24" s="536" t="s">
        <v>5314</v>
      </c>
      <c r="H24" s="199" t="s">
        <v>4362</v>
      </c>
      <c r="I24" s="198">
        <v>150</v>
      </c>
      <c r="J24" s="536" t="s">
        <v>5315</v>
      </c>
      <c r="K24" s="530"/>
      <c r="L24" s="530" t="s">
        <v>34</v>
      </c>
      <c r="M24" s="530"/>
      <c r="N24" s="533">
        <v>78530.83</v>
      </c>
      <c r="O24" s="530"/>
      <c r="P24" s="533">
        <v>78530.83</v>
      </c>
      <c r="Q24" s="536" t="s">
        <v>2529</v>
      </c>
      <c r="R24" s="536" t="s">
        <v>5316</v>
      </c>
    </row>
    <row r="25" spans="1:18" s="15" customFormat="1" ht="45">
      <c r="A25" s="531"/>
      <c r="B25" s="531"/>
      <c r="C25" s="531"/>
      <c r="D25" s="531"/>
      <c r="E25" s="531"/>
      <c r="F25" s="531"/>
      <c r="G25" s="531"/>
      <c r="H25" s="199" t="s">
        <v>4898</v>
      </c>
      <c r="I25" s="198">
        <v>155</v>
      </c>
      <c r="J25" s="537"/>
      <c r="K25" s="531"/>
      <c r="L25" s="531"/>
      <c r="M25" s="531"/>
      <c r="N25" s="534"/>
      <c r="O25" s="531"/>
      <c r="P25" s="534"/>
      <c r="Q25" s="537"/>
      <c r="R25" s="537"/>
    </row>
    <row r="26" spans="1:18" s="15" customFormat="1">
      <c r="A26" s="532"/>
      <c r="B26" s="532"/>
      <c r="C26" s="532"/>
      <c r="D26" s="532"/>
      <c r="E26" s="532"/>
      <c r="F26" s="532"/>
      <c r="G26" s="532"/>
      <c r="H26" s="198" t="s">
        <v>5291</v>
      </c>
      <c r="I26" s="198">
        <v>5</v>
      </c>
      <c r="J26" s="538"/>
      <c r="K26" s="532"/>
      <c r="L26" s="532"/>
      <c r="M26" s="532"/>
      <c r="N26" s="535"/>
      <c r="O26" s="532"/>
      <c r="P26" s="535"/>
      <c r="Q26" s="538"/>
      <c r="R26" s="538"/>
    </row>
    <row r="27" spans="1:18">
      <c r="M27" s="52"/>
      <c r="N27" s="52"/>
      <c r="O27" s="52"/>
      <c r="P27" s="52"/>
      <c r="R27" s="120"/>
    </row>
    <row r="28" spans="1:18" hidden="1">
      <c r="M28" s="52"/>
      <c r="N28" s="52"/>
      <c r="O28" s="52"/>
      <c r="P28" s="52"/>
      <c r="R28" s="120"/>
    </row>
    <row r="29" spans="1:18" hidden="1">
      <c r="K29" s="762" t="s">
        <v>45</v>
      </c>
      <c r="L29" s="762"/>
      <c r="M29" s="762"/>
      <c r="N29" s="762"/>
      <c r="O29" s="762" t="s">
        <v>46</v>
      </c>
      <c r="P29" s="762"/>
      <c r="Q29" s="762"/>
      <c r="R29" s="762"/>
    </row>
    <row r="30" spans="1:18" hidden="1">
      <c r="K30" s="762" t="s">
        <v>4543</v>
      </c>
      <c r="L30" s="762"/>
      <c r="M30" s="762" t="s">
        <v>4544</v>
      </c>
      <c r="N30" s="762"/>
      <c r="O30" s="762" t="s">
        <v>4543</v>
      </c>
      <c r="P30" s="762"/>
      <c r="Q30" s="762" t="s">
        <v>4544</v>
      </c>
      <c r="R30" s="762"/>
    </row>
    <row r="31" spans="1:18" hidden="1">
      <c r="K31" s="17" t="s">
        <v>47</v>
      </c>
      <c r="L31" s="17" t="s">
        <v>48</v>
      </c>
      <c r="M31" s="17" t="s">
        <v>49</v>
      </c>
      <c r="N31" s="17" t="s">
        <v>48</v>
      </c>
      <c r="O31" s="17" t="s">
        <v>49</v>
      </c>
      <c r="P31" s="17" t="s">
        <v>48</v>
      </c>
      <c r="Q31" s="17" t="s">
        <v>47</v>
      </c>
      <c r="R31" s="17" t="s">
        <v>48</v>
      </c>
    </row>
    <row r="32" spans="1:18" hidden="1">
      <c r="J32" s="18" t="s">
        <v>301</v>
      </c>
      <c r="K32" s="79">
        <v>6</v>
      </c>
      <c r="L32" s="7">
        <v>318356.28000000003</v>
      </c>
      <c r="M32" s="79">
        <v>2</v>
      </c>
      <c r="N32" s="86">
        <v>22881.34</v>
      </c>
      <c r="O32" s="79">
        <v>0</v>
      </c>
      <c r="P32" s="86">
        <v>0</v>
      </c>
      <c r="Q32" s="79">
        <v>1</v>
      </c>
      <c r="R32" s="86">
        <v>78530.83</v>
      </c>
    </row>
    <row r="33" spans="10:18" hidden="1">
      <c r="J33" s="18" t="s">
        <v>52</v>
      </c>
      <c r="K33" s="18">
        <v>6</v>
      </c>
      <c r="L33" s="18">
        <v>318356.28000000003</v>
      </c>
      <c r="M33" s="79">
        <v>2</v>
      </c>
      <c r="N33" s="79">
        <v>22881.34</v>
      </c>
      <c r="O33" s="79">
        <v>0</v>
      </c>
      <c r="P33" s="79">
        <v>0</v>
      </c>
      <c r="Q33" s="18">
        <v>1</v>
      </c>
      <c r="R33" s="121">
        <v>78530.83</v>
      </c>
    </row>
    <row r="34" spans="10:18" hidden="1">
      <c r="M34" s="52"/>
      <c r="N34" s="52"/>
      <c r="O34" s="52"/>
      <c r="P34" s="52"/>
      <c r="R34" s="120"/>
    </row>
    <row r="35" spans="10:18" hidden="1">
      <c r="M35" s="52"/>
      <c r="N35" s="52"/>
      <c r="O35" s="52"/>
      <c r="P35" s="52"/>
      <c r="R35" s="120"/>
    </row>
    <row r="36" spans="10:18" hidden="1">
      <c r="M36" s="52"/>
      <c r="N36" s="52"/>
      <c r="O36" s="52"/>
      <c r="P36" s="52"/>
      <c r="R36" s="120"/>
    </row>
    <row r="37" spans="10:18">
      <c r="M37" s="527" t="s">
        <v>45</v>
      </c>
      <c r="N37" s="528"/>
      <c r="O37" s="528" t="s">
        <v>46</v>
      </c>
      <c r="P37" s="529"/>
      <c r="R37" s="120"/>
    </row>
    <row r="38" spans="10:18">
      <c r="M38" s="138" t="s">
        <v>5524</v>
      </c>
      <c r="N38" s="138" t="s">
        <v>5523</v>
      </c>
      <c r="O38" s="138" t="s">
        <v>5524</v>
      </c>
      <c r="P38" s="138" t="s">
        <v>5523</v>
      </c>
      <c r="R38" s="120"/>
    </row>
    <row r="39" spans="10:18">
      <c r="M39" s="235">
        <v>8</v>
      </c>
      <c r="N39" s="141">
        <v>341237.62</v>
      </c>
      <c r="O39" s="140">
        <v>1</v>
      </c>
      <c r="P39" s="234">
        <v>78530.83</v>
      </c>
    </row>
  </sheetData>
  <mergeCells count="102">
    <mergeCell ref="M37:N37"/>
    <mergeCell ref="O37:P37"/>
    <mergeCell ref="Q24:Q26"/>
    <mergeCell ref="R24:R26"/>
    <mergeCell ref="K29:N29"/>
    <mergeCell ref="O29:R29"/>
    <mergeCell ref="K30:L30"/>
    <mergeCell ref="M30:N30"/>
    <mergeCell ref="O30:P30"/>
    <mergeCell ref="Q30:R30"/>
    <mergeCell ref="K24:K26"/>
    <mergeCell ref="L24:L26"/>
    <mergeCell ref="M24:M26"/>
    <mergeCell ref="N24:N26"/>
    <mergeCell ref="O24:O26"/>
    <mergeCell ref="P24:P26"/>
    <mergeCell ref="P13:P16"/>
    <mergeCell ref="Q17:Q21"/>
    <mergeCell ref="R17:R21"/>
    <mergeCell ref="A24:A26"/>
    <mergeCell ref="B24:B26"/>
    <mergeCell ref="C24:C26"/>
    <mergeCell ref="D24:D26"/>
    <mergeCell ref="E24:E26"/>
    <mergeCell ref="F24:F26"/>
    <mergeCell ref="G24:G26"/>
    <mergeCell ref="J24:J26"/>
    <mergeCell ref="K17:K21"/>
    <mergeCell ref="L17:L21"/>
    <mergeCell ref="M17:M21"/>
    <mergeCell ref="N17:N21"/>
    <mergeCell ref="O17:O21"/>
    <mergeCell ref="P17:P21"/>
    <mergeCell ref="A17:A21"/>
    <mergeCell ref="B17:B21"/>
    <mergeCell ref="C17:C21"/>
    <mergeCell ref="D17:D21"/>
    <mergeCell ref="E17:E21"/>
    <mergeCell ref="F17:F21"/>
    <mergeCell ref="G17:G21"/>
    <mergeCell ref="J17:J21"/>
    <mergeCell ref="K13:K16"/>
    <mergeCell ref="L7:L8"/>
    <mergeCell ref="M7:M8"/>
    <mergeCell ref="N7:N8"/>
    <mergeCell ref="O7:O8"/>
    <mergeCell ref="E10:E11"/>
    <mergeCell ref="F10:F11"/>
    <mergeCell ref="G10:G11"/>
    <mergeCell ref="J10:J11"/>
    <mergeCell ref="K7:K8"/>
    <mergeCell ref="M13:M16"/>
    <mergeCell ref="N13:N16"/>
    <mergeCell ref="O13:O16"/>
    <mergeCell ref="P7:P8"/>
    <mergeCell ref="Q10:Q11"/>
    <mergeCell ref="R10:R11"/>
    <mergeCell ref="A13:A16"/>
    <mergeCell ref="B13:B16"/>
    <mergeCell ref="C13:C16"/>
    <mergeCell ref="D13:D16"/>
    <mergeCell ref="E13:E16"/>
    <mergeCell ref="F13:F16"/>
    <mergeCell ref="G13:G16"/>
    <mergeCell ref="J13:J16"/>
    <mergeCell ref="K10:K11"/>
    <mergeCell ref="L10:L11"/>
    <mergeCell ref="M10:M11"/>
    <mergeCell ref="N10:N11"/>
    <mergeCell ref="O10:O11"/>
    <mergeCell ref="P10:P11"/>
    <mergeCell ref="Q13:Q16"/>
    <mergeCell ref="R13:R16"/>
    <mergeCell ref="L13:L16"/>
    <mergeCell ref="A10:A11"/>
    <mergeCell ref="B10:B11"/>
    <mergeCell ref="C10:C11"/>
    <mergeCell ref="D10:D11"/>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 ref="Q7:Q8"/>
    <mergeCell ref="R7:R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3"/>
  <dimension ref="A2:R29"/>
  <sheetViews>
    <sheetView zoomScale="90" zoomScaleNormal="9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c r="A2" s="1" t="s">
        <v>5759</v>
      </c>
    </row>
    <row r="4" spans="1:18" s="13" customFormat="1" ht="50.25" customHeight="1">
      <c r="A4" s="560" t="s">
        <v>0</v>
      </c>
      <c r="B4" s="702" t="s">
        <v>1</v>
      </c>
      <c r="C4" s="702" t="s">
        <v>2</v>
      </c>
      <c r="D4" s="702" t="s">
        <v>3</v>
      </c>
      <c r="E4" s="699" t="s">
        <v>4</v>
      </c>
      <c r="F4" s="699" t="s">
        <v>5</v>
      </c>
      <c r="G4" s="699" t="s">
        <v>6</v>
      </c>
      <c r="H4" s="701" t="s">
        <v>7</v>
      </c>
      <c r="I4" s="701"/>
      <c r="J4" s="699" t="s">
        <v>2905</v>
      </c>
      <c r="K4" s="567" t="s">
        <v>619</v>
      </c>
      <c r="L4" s="688"/>
      <c r="M4" s="822" t="s">
        <v>2262</v>
      </c>
      <c r="N4" s="823"/>
      <c r="O4" s="822" t="s">
        <v>2906</v>
      </c>
      <c r="P4" s="823"/>
      <c r="Q4" s="699" t="s">
        <v>8</v>
      </c>
      <c r="R4" s="702" t="s">
        <v>9</v>
      </c>
    </row>
    <row r="5" spans="1:18" s="13" customFormat="1">
      <c r="A5" s="561"/>
      <c r="B5" s="703"/>
      <c r="C5" s="703"/>
      <c r="D5" s="703"/>
      <c r="E5" s="700"/>
      <c r="F5" s="700"/>
      <c r="G5" s="700"/>
      <c r="H5" s="122" t="s">
        <v>10</v>
      </c>
      <c r="I5" s="122" t="s">
        <v>11</v>
      </c>
      <c r="J5" s="700"/>
      <c r="K5" s="123">
        <v>2016</v>
      </c>
      <c r="L5" s="123">
        <v>2017</v>
      </c>
      <c r="M5" s="123">
        <v>2016</v>
      </c>
      <c r="N5" s="123">
        <v>2017</v>
      </c>
      <c r="O5" s="123">
        <v>2016</v>
      </c>
      <c r="P5" s="123">
        <v>2017</v>
      </c>
      <c r="Q5" s="700"/>
      <c r="R5" s="703"/>
    </row>
    <row r="6" spans="1:18" s="13" customFormat="1">
      <c r="A6" s="65" t="s">
        <v>12</v>
      </c>
      <c r="B6" s="122" t="s">
        <v>13</v>
      </c>
      <c r="C6" s="122" t="s">
        <v>14</v>
      </c>
      <c r="D6" s="122" t="s">
        <v>15</v>
      </c>
      <c r="E6" s="124" t="s">
        <v>16</v>
      </c>
      <c r="F6" s="124" t="s">
        <v>17</v>
      </c>
      <c r="G6" s="124" t="s">
        <v>18</v>
      </c>
      <c r="H6" s="122" t="s">
        <v>19</v>
      </c>
      <c r="I6" s="122" t="s">
        <v>20</v>
      </c>
      <c r="J6" s="124" t="s">
        <v>21</v>
      </c>
      <c r="K6" s="123" t="s">
        <v>22</v>
      </c>
      <c r="L6" s="123" t="s">
        <v>23</v>
      </c>
      <c r="M6" s="123" t="s">
        <v>24</v>
      </c>
      <c r="N6" s="123" t="s">
        <v>25</v>
      </c>
      <c r="O6" s="123" t="s">
        <v>26</v>
      </c>
      <c r="P6" s="123" t="s">
        <v>27</v>
      </c>
      <c r="Q6" s="124" t="s">
        <v>28</v>
      </c>
      <c r="R6" s="122" t="s">
        <v>29</v>
      </c>
    </row>
    <row r="7" spans="1:18" s="15" customFormat="1" ht="128.25" customHeight="1">
      <c r="A7" s="198">
        <v>1</v>
      </c>
      <c r="B7" s="199">
        <v>1</v>
      </c>
      <c r="C7" s="199" t="s">
        <v>3205</v>
      </c>
      <c r="D7" s="199">
        <v>2</v>
      </c>
      <c r="E7" s="199" t="s">
        <v>5317</v>
      </c>
      <c r="F7" s="199" t="s">
        <v>5318</v>
      </c>
      <c r="G7" s="199" t="s">
        <v>33</v>
      </c>
      <c r="H7" s="199" t="s">
        <v>4362</v>
      </c>
      <c r="I7" s="199">
        <v>120</v>
      </c>
      <c r="J7" s="210" t="s">
        <v>5319</v>
      </c>
      <c r="K7" s="199" t="s">
        <v>34</v>
      </c>
      <c r="L7" s="199"/>
      <c r="M7" s="125">
        <v>26540.39</v>
      </c>
      <c r="N7" s="125"/>
      <c r="O7" s="125">
        <v>26540.39</v>
      </c>
      <c r="P7" s="125"/>
      <c r="Q7" s="199" t="s">
        <v>5320</v>
      </c>
      <c r="R7" s="199" t="s">
        <v>5321</v>
      </c>
    </row>
    <row r="8" spans="1:18" s="15" customFormat="1" ht="105">
      <c r="A8" s="198">
        <v>2</v>
      </c>
      <c r="B8" s="199">
        <v>1</v>
      </c>
      <c r="C8" s="199" t="s">
        <v>5322</v>
      </c>
      <c r="D8" s="199">
        <v>5</v>
      </c>
      <c r="E8" s="199" t="s">
        <v>5323</v>
      </c>
      <c r="F8" s="199" t="s">
        <v>5324</v>
      </c>
      <c r="G8" s="199" t="s">
        <v>756</v>
      </c>
      <c r="H8" s="199" t="s">
        <v>4362</v>
      </c>
      <c r="I8" s="199">
        <v>40</v>
      </c>
      <c r="J8" s="199" t="s">
        <v>5325</v>
      </c>
      <c r="K8" s="199" t="s">
        <v>37</v>
      </c>
      <c r="L8" s="199"/>
      <c r="M8" s="125">
        <v>9153.44</v>
      </c>
      <c r="N8" s="125"/>
      <c r="O8" s="125">
        <v>9153.44</v>
      </c>
      <c r="P8" s="125"/>
      <c r="Q8" s="199" t="s">
        <v>5320</v>
      </c>
      <c r="R8" s="199" t="s">
        <v>5321</v>
      </c>
    </row>
    <row r="9" spans="1:18" s="15" customFormat="1" ht="120">
      <c r="A9" s="208">
        <v>3</v>
      </c>
      <c r="B9" s="199">
        <v>1</v>
      </c>
      <c r="C9" s="199" t="s">
        <v>35</v>
      </c>
      <c r="D9" s="199">
        <v>5</v>
      </c>
      <c r="E9" s="199" t="s">
        <v>5326</v>
      </c>
      <c r="F9" s="199" t="s">
        <v>5327</v>
      </c>
      <c r="G9" s="199" t="s">
        <v>33</v>
      </c>
      <c r="H9" s="199" t="s">
        <v>4362</v>
      </c>
      <c r="I9" s="199">
        <v>50</v>
      </c>
      <c r="J9" s="199" t="s">
        <v>5328</v>
      </c>
      <c r="K9" s="199" t="s">
        <v>34</v>
      </c>
      <c r="L9" s="199"/>
      <c r="M9" s="125">
        <v>9692.0499999999993</v>
      </c>
      <c r="N9" s="125"/>
      <c r="O9" s="125">
        <v>9692.0499999999993</v>
      </c>
      <c r="P9" s="125"/>
      <c r="Q9" s="199" t="s">
        <v>5320</v>
      </c>
      <c r="R9" s="199" t="s">
        <v>5321</v>
      </c>
    </row>
    <row r="10" spans="1:18" s="332" customFormat="1" ht="105">
      <c r="A10" s="343">
        <v>4</v>
      </c>
      <c r="B10" s="343">
        <v>1</v>
      </c>
      <c r="C10" s="343" t="s">
        <v>3205</v>
      </c>
      <c r="D10" s="343">
        <v>5</v>
      </c>
      <c r="E10" s="343" t="s">
        <v>5329</v>
      </c>
      <c r="F10" s="343" t="s">
        <v>5330</v>
      </c>
      <c r="G10" s="343" t="s">
        <v>5331</v>
      </c>
      <c r="H10" s="343" t="s">
        <v>4362</v>
      </c>
      <c r="I10" s="343">
        <v>80</v>
      </c>
      <c r="J10" s="343" t="s">
        <v>5332</v>
      </c>
      <c r="K10" s="343"/>
      <c r="L10" s="343" t="s">
        <v>41</v>
      </c>
      <c r="M10" s="364"/>
      <c r="N10" s="364">
        <v>17952.72</v>
      </c>
      <c r="O10" s="364"/>
      <c r="P10" s="364">
        <v>17952.72</v>
      </c>
      <c r="Q10" s="343" t="s">
        <v>5320</v>
      </c>
      <c r="R10" s="343" t="s">
        <v>5321</v>
      </c>
    </row>
    <row r="11" spans="1:18" s="332" customFormat="1" ht="132" customHeight="1">
      <c r="A11" s="336">
        <v>5</v>
      </c>
      <c r="B11" s="336">
        <v>1</v>
      </c>
      <c r="C11" s="336">
        <v>3</v>
      </c>
      <c r="D11" s="336">
        <v>2</v>
      </c>
      <c r="E11" s="336" t="s">
        <v>5548</v>
      </c>
      <c r="F11" s="340" t="s">
        <v>5549</v>
      </c>
      <c r="G11" s="336" t="s">
        <v>33</v>
      </c>
      <c r="H11" s="336" t="s">
        <v>4362</v>
      </c>
      <c r="I11" s="336">
        <v>50</v>
      </c>
      <c r="J11" s="336" t="s">
        <v>5359</v>
      </c>
      <c r="K11" s="336"/>
      <c r="L11" s="341" t="s">
        <v>34</v>
      </c>
      <c r="M11" s="333"/>
      <c r="N11" s="337">
        <v>10690.08</v>
      </c>
      <c r="O11" s="335"/>
      <c r="P11" s="337">
        <v>10690.08</v>
      </c>
      <c r="Q11" s="336" t="s">
        <v>5320</v>
      </c>
      <c r="R11" s="336" t="s">
        <v>5321</v>
      </c>
    </row>
    <row r="12" spans="1:18" s="15" customFormat="1" ht="105">
      <c r="A12" s="199">
        <v>6</v>
      </c>
      <c r="B12" s="199">
        <v>1</v>
      </c>
      <c r="C12" s="199" t="s">
        <v>35</v>
      </c>
      <c r="D12" s="199">
        <v>2</v>
      </c>
      <c r="E12" s="199" t="s">
        <v>5333</v>
      </c>
      <c r="F12" s="199" t="s">
        <v>5334</v>
      </c>
      <c r="G12" s="199" t="s">
        <v>33</v>
      </c>
      <c r="H12" s="199" t="s">
        <v>4362</v>
      </c>
      <c r="I12" s="199">
        <v>40</v>
      </c>
      <c r="J12" s="199" t="s">
        <v>5335</v>
      </c>
      <c r="K12" s="199"/>
      <c r="L12" s="199" t="s">
        <v>34</v>
      </c>
      <c r="M12" s="125"/>
      <c r="N12" s="125">
        <v>8635.64</v>
      </c>
      <c r="O12" s="125"/>
      <c r="P12" s="125">
        <v>8635.64</v>
      </c>
      <c r="Q12" s="199" t="s">
        <v>5320</v>
      </c>
      <c r="R12" s="199" t="s">
        <v>5321</v>
      </c>
    </row>
    <row r="13" spans="1:18" s="15" customFormat="1" ht="75">
      <c r="A13" s="199">
        <v>7</v>
      </c>
      <c r="B13" s="199">
        <v>1</v>
      </c>
      <c r="C13" s="199">
        <v>3.4</v>
      </c>
      <c r="D13" s="199">
        <v>2</v>
      </c>
      <c r="E13" s="199" t="s">
        <v>5336</v>
      </c>
      <c r="F13" s="199" t="s">
        <v>5337</v>
      </c>
      <c r="G13" s="199" t="s">
        <v>5338</v>
      </c>
      <c r="H13" s="199" t="s">
        <v>5339</v>
      </c>
      <c r="I13" s="199">
        <v>4</v>
      </c>
      <c r="J13" s="199" t="s">
        <v>5340</v>
      </c>
      <c r="K13" s="199" t="s">
        <v>34</v>
      </c>
      <c r="L13" s="199" t="s">
        <v>31</v>
      </c>
      <c r="M13" s="125"/>
      <c r="N13" s="125">
        <v>14791.98</v>
      </c>
      <c r="O13" s="125"/>
      <c r="P13" s="125">
        <v>14791.98</v>
      </c>
      <c r="Q13" s="199" t="s">
        <v>5320</v>
      </c>
      <c r="R13" s="199" t="s">
        <v>5321</v>
      </c>
    </row>
    <row r="14" spans="1:18" s="15" customFormat="1" ht="30">
      <c r="A14" s="536">
        <v>8</v>
      </c>
      <c r="B14" s="536">
        <v>1</v>
      </c>
      <c r="C14" s="536">
        <v>4</v>
      </c>
      <c r="D14" s="536">
        <v>2</v>
      </c>
      <c r="E14" s="536" t="s">
        <v>5341</v>
      </c>
      <c r="F14" s="536" t="s">
        <v>5342</v>
      </c>
      <c r="G14" s="536" t="s">
        <v>5343</v>
      </c>
      <c r="H14" s="199" t="s">
        <v>4362</v>
      </c>
      <c r="I14" s="199">
        <v>87</v>
      </c>
      <c r="J14" s="539" t="s">
        <v>5344</v>
      </c>
      <c r="K14" s="536" t="s">
        <v>42</v>
      </c>
      <c r="L14" s="536"/>
      <c r="M14" s="718">
        <v>13147.88</v>
      </c>
      <c r="N14" s="718"/>
      <c r="O14" s="718">
        <v>13147.88</v>
      </c>
      <c r="P14" s="718"/>
      <c r="Q14" s="536" t="s">
        <v>5320</v>
      </c>
      <c r="R14" s="536" t="s">
        <v>5321</v>
      </c>
    </row>
    <row r="15" spans="1:18" s="15" customFormat="1" ht="47.25" customHeight="1">
      <c r="A15" s="538"/>
      <c r="B15" s="538"/>
      <c r="C15" s="538"/>
      <c r="D15" s="538"/>
      <c r="E15" s="538"/>
      <c r="F15" s="538"/>
      <c r="G15" s="538"/>
      <c r="H15" s="203" t="s">
        <v>5345</v>
      </c>
      <c r="I15" s="203">
        <v>1</v>
      </c>
      <c r="J15" s="539"/>
      <c r="K15" s="538"/>
      <c r="L15" s="538"/>
      <c r="M15" s="720"/>
      <c r="N15" s="720"/>
      <c r="O15" s="720"/>
      <c r="P15" s="720"/>
      <c r="Q15" s="538"/>
      <c r="R15" s="538"/>
    </row>
    <row r="16" spans="1:18" s="15" customFormat="1" ht="150">
      <c r="A16" s="126">
        <v>9</v>
      </c>
      <c r="B16" s="126">
        <v>1</v>
      </c>
      <c r="C16" s="126">
        <v>1.4</v>
      </c>
      <c r="D16" s="126">
        <v>2</v>
      </c>
      <c r="E16" s="199" t="s">
        <v>5346</v>
      </c>
      <c r="F16" s="126" t="s">
        <v>5347</v>
      </c>
      <c r="G16" s="126" t="s">
        <v>43</v>
      </c>
      <c r="H16" s="126" t="s">
        <v>4362</v>
      </c>
      <c r="I16" s="126">
        <v>39</v>
      </c>
      <c r="J16" s="126" t="s">
        <v>5348</v>
      </c>
      <c r="K16" s="126"/>
      <c r="L16" s="126" t="s">
        <v>34</v>
      </c>
      <c r="M16" s="125">
        <v>16892.87</v>
      </c>
      <c r="N16" s="125"/>
      <c r="O16" s="125">
        <v>16892.87</v>
      </c>
      <c r="P16" s="125"/>
      <c r="Q16" s="126" t="s">
        <v>5320</v>
      </c>
      <c r="R16" s="199" t="s">
        <v>5321</v>
      </c>
    </row>
    <row r="17" spans="1:18" s="15" customFormat="1" ht="150">
      <c r="A17" s="203">
        <v>10</v>
      </c>
      <c r="B17" s="126">
        <v>1.2</v>
      </c>
      <c r="C17" s="126">
        <v>4</v>
      </c>
      <c r="D17" s="126">
        <v>2</v>
      </c>
      <c r="E17" s="199" t="s">
        <v>5349</v>
      </c>
      <c r="F17" s="126" t="s">
        <v>5350</v>
      </c>
      <c r="G17" s="126" t="s">
        <v>4565</v>
      </c>
      <c r="H17" s="126" t="s">
        <v>4362</v>
      </c>
      <c r="I17" s="126">
        <v>29</v>
      </c>
      <c r="J17" s="126" t="s">
        <v>5351</v>
      </c>
      <c r="K17" s="126"/>
      <c r="L17" s="126" t="s">
        <v>37</v>
      </c>
      <c r="M17" s="125">
        <v>5580.91</v>
      </c>
      <c r="N17" s="125"/>
      <c r="O17" s="125">
        <v>5580.91</v>
      </c>
      <c r="P17" s="125"/>
      <c r="Q17" s="126" t="s">
        <v>5320</v>
      </c>
      <c r="R17" s="199" t="s">
        <v>5321</v>
      </c>
    </row>
    <row r="18" spans="1:18" s="15" customFormat="1" ht="180">
      <c r="A18" s="203">
        <v>11</v>
      </c>
      <c r="B18" s="126">
        <v>1</v>
      </c>
      <c r="C18" s="126">
        <v>1.4</v>
      </c>
      <c r="D18" s="126">
        <v>2</v>
      </c>
      <c r="E18" s="199" t="s">
        <v>5352</v>
      </c>
      <c r="F18" s="126" t="s">
        <v>5353</v>
      </c>
      <c r="G18" s="126" t="s">
        <v>1930</v>
      </c>
      <c r="H18" s="126" t="s">
        <v>4362</v>
      </c>
      <c r="I18" s="126">
        <v>39</v>
      </c>
      <c r="J18" s="126" t="s">
        <v>5354</v>
      </c>
      <c r="K18" s="126" t="s">
        <v>34</v>
      </c>
      <c r="L18" s="126"/>
      <c r="M18" s="125">
        <v>8513.5</v>
      </c>
      <c r="N18" s="125"/>
      <c r="O18" s="125">
        <v>8513.5</v>
      </c>
      <c r="P18" s="125"/>
      <c r="Q18" s="126" t="s">
        <v>5320</v>
      </c>
      <c r="R18" s="199" t="s">
        <v>5321</v>
      </c>
    </row>
    <row r="19" spans="1:18" s="15" customFormat="1" ht="120">
      <c r="A19" s="247">
        <v>12</v>
      </c>
      <c r="B19" s="126">
        <v>1</v>
      </c>
      <c r="C19" s="126">
        <v>4</v>
      </c>
      <c r="D19" s="126">
        <v>2</v>
      </c>
      <c r="E19" s="199" t="s">
        <v>5355</v>
      </c>
      <c r="F19" s="199" t="s">
        <v>5356</v>
      </c>
      <c r="G19" s="126" t="s">
        <v>43</v>
      </c>
      <c r="H19" s="126" t="s">
        <v>4362</v>
      </c>
      <c r="I19" s="126">
        <v>27</v>
      </c>
      <c r="J19" s="126" t="s">
        <v>5332</v>
      </c>
      <c r="K19" s="126" t="s">
        <v>34</v>
      </c>
      <c r="L19" s="126"/>
      <c r="M19" s="125">
        <v>12683.65</v>
      </c>
      <c r="N19" s="125"/>
      <c r="O19" s="125">
        <v>12683.65</v>
      </c>
      <c r="P19" s="125"/>
      <c r="Q19" s="126" t="s">
        <v>5320</v>
      </c>
      <c r="R19" s="199" t="s">
        <v>5321</v>
      </c>
    </row>
    <row r="20" spans="1:18" s="15" customFormat="1" ht="105">
      <c r="A20" s="203">
        <v>13</v>
      </c>
      <c r="B20" s="126">
        <v>1</v>
      </c>
      <c r="C20" s="126">
        <v>4</v>
      </c>
      <c r="D20" s="126">
        <v>2</v>
      </c>
      <c r="E20" s="199" t="s">
        <v>5357</v>
      </c>
      <c r="F20" s="199" t="s">
        <v>5358</v>
      </c>
      <c r="G20" s="126" t="s">
        <v>43</v>
      </c>
      <c r="H20" s="126" t="s">
        <v>4362</v>
      </c>
      <c r="I20" s="126">
        <v>27</v>
      </c>
      <c r="J20" s="126" t="s">
        <v>5359</v>
      </c>
      <c r="K20" s="126" t="s">
        <v>34</v>
      </c>
      <c r="L20" s="126"/>
      <c r="M20" s="125">
        <v>8352.2800000000007</v>
      </c>
      <c r="N20" s="125"/>
      <c r="O20" s="125">
        <v>8352.2800000000007</v>
      </c>
      <c r="P20" s="125"/>
      <c r="Q20" s="126" t="s">
        <v>5320</v>
      </c>
      <c r="R20" s="199" t="s">
        <v>5321</v>
      </c>
    </row>
    <row r="21" spans="1:18" s="15" customFormat="1" ht="150">
      <c r="A21" s="203">
        <v>14</v>
      </c>
      <c r="B21" s="126">
        <v>1.5</v>
      </c>
      <c r="C21" s="126">
        <v>4</v>
      </c>
      <c r="D21" s="126">
        <v>2</v>
      </c>
      <c r="E21" s="199" t="s">
        <v>5360</v>
      </c>
      <c r="F21" s="126" t="s">
        <v>5361</v>
      </c>
      <c r="G21" s="126" t="s">
        <v>5362</v>
      </c>
      <c r="H21" s="126" t="s">
        <v>4362</v>
      </c>
      <c r="I21" s="126">
        <v>29</v>
      </c>
      <c r="J21" s="126" t="s">
        <v>5335</v>
      </c>
      <c r="K21" s="126" t="s">
        <v>34</v>
      </c>
      <c r="L21" s="126"/>
      <c r="M21" s="125">
        <v>63886.55</v>
      </c>
      <c r="N21" s="125"/>
      <c r="O21" s="125">
        <v>63886.55</v>
      </c>
      <c r="P21" s="125"/>
      <c r="Q21" s="126" t="s">
        <v>5320</v>
      </c>
      <c r="R21" s="199" t="s">
        <v>5321</v>
      </c>
    </row>
    <row r="22" spans="1:18" s="15" customFormat="1" ht="120">
      <c r="A22" s="247">
        <v>15</v>
      </c>
      <c r="B22" s="126">
        <v>1.2</v>
      </c>
      <c r="C22" s="126">
        <v>4</v>
      </c>
      <c r="D22" s="126">
        <v>2</v>
      </c>
      <c r="E22" s="199" t="s">
        <v>5363</v>
      </c>
      <c r="F22" s="126" t="s">
        <v>5364</v>
      </c>
      <c r="G22" s="126" t="s">
        <v>43</v>
      </c>
      <c r="H22" s="126" t="s">
        <v>4362</v>
      </c>
      <c r="I22" s="126">
        <v>27</v>
      </c>
      <c r="J22" s="126" t="s">
        <v>5340</v>
      </c>
      <c r="K22" s="126" t="s">
        <v>34</v>
      </c>
      <c r="L22" s="126"/>
      <c r="M22" s="125">
        <v>19720.48</v>
      </c>
      <c r="N22" s="125"/>
      <c r="O22" s="125">
        <v>19720.48</v>
      </c>
      <c r="P22" s="125"/>
      <c r="Q22" s="126" t="s">
        <v>5320</v>
      </c>
      <c r="R22" s="199" t="s">
        <v>5321</v>
      </c>
    </row>
    <row r="23" spans="1:18" s="15" customFormat="1" ht="120">
      <c r="A23" s="199">
        <v>16</v>
      </c>
      <c r="B23" s="126">
        <v>1</v>
      </c>
      <c r="C23" s="126">
        <v>4</v>
      </c>
      <c r="D23" s="126">
        <v>2</v>
      </c>
      <c r="E23" s="199" t="s">
        <v>5365</v>
      </c>
      <c r="F23" s="126" t="s">
        <v>5366</v>
      </c>
      <c r="G23" s="126" t="s">
        <v>1930</v>
      </c>
      <c r="H23" s="126" t="s">
        <v>4362</v>
      </c>
      <c r="I23" s="126">
        <v>120</v>
      </c>
      <c r="J23" s="126" t="s">
        <v>5344</v>
      </c>
      <c r="K23" s="126" t="s">
        <v>34</v>
      </c>
      <c r="L23" s="126"/>
      <c r="M23" s="125">
        <v>22576.03</v>
      </c>
      <c r="N23" s="125"/>
      <c r="O23" s="125">
        <v>22576.03</v>
      </c>
      <c r="P23" s="125"/>
      <c r="Q23" s="126" t="s">
        <v>5320</v>
      </c>
      <c r="R23" s="199" t="s">
        <v>5321</v>
      </c>
    </row>
    <row r="24" spans="1:18" s="332" customFormat="1" ht="75">
      <c r="A24" s="343">
        <v>17</v>
      </c>
      <c r="B24" s="343">
        <v>1</v>
      </c>
      <c r="C24" s="343">
        <v>4</v>
      </c>
      <c r="D24" s="343">
        <v>5</v>
      </c>
      <c r="E24" s="343" t="s">
        <v>5367</v>
      </c>
      <c r="F24" s="343" t="s">
        <v>5368</v>
      </c>
      <c r="G24" s="343" t="s">
        <v>5369</v>
      </c>
      <c r="H24" s="343" t="s">
        <v>4362</v>
      </c>
      <c r="I24" s="343">
        <v>60</v>
      </c>
      <c r="J24" s="343" t="s">
        <v>5555</v>
      </c>
      <c r="K24" s="343"/>
      <c r="L24" s="343" t="s">
        <v>42</v>
      </c>
      <c r="M24" s="343"/>
      <c r="N24" s="345">
        <v>14827.9</v>
      </c>
      <c r="O24" s="343"/>
      <c r="P24" s="345">
        <v>14827.9</v>
      </c>
      <c r="Q24" s="126" t="s">
        <v>5320</v>
      </c>
      <c r="R24" s="343" t="s">
        <v>5321</v>
      </c>
    </row>
    <row r="25" spans="1:18" s="137" customFormat="1" ht="107.25" customHeight="1">
      <c r="A25" s="199">
        <v>18</v>
      </c>
      <c r="B25" s="199">
        <v>1</v>
      </c>
      <c r="C25" s="199">
        <v>4</v>
      </c>
      <c r="D25" s="199">
        <v>5</v>
      </c>
      <c r="E25" s="199" t="s">
        <v>5370</v>
      </c>
      <c r="F25" s="199" t="s">
        <v>5371</v>
      </c>
      <c r="G25" s="199" t="s">
        <v>5372</v>
      </c>
      <c r="H25" s="199" t="s">
        <v>4362</v>
      </c>
      <c r="I25" s="199">
        <v>150</v>
      </c>
      <c r="J25" s="199" t="s">
        <v>5373</v>
      </c>
      <c r="K25" s="199"/>
      <c r="L25" s="199" t="s">
        <v>37</v>
      </c>
      <c r="M25" s="199"/>
      <c r="N25" s="211">
        <v>14912.42</v>
      </c>
      <c r="O25" s="199"/>
      <c r="P25" s="211">
        <v>14912.42</v>
      </c>
      <c r="Q25" s="126" t="s">
        <v>5320</v>
      </c>
      <c r="R25" s="199" t="s">
        <v>5321</v>
      </c>
    </row>
    <row r="26" spans="1:18">
      <c r="M26" s="52"/>
      <c r="N26" s="52"/>
      <c r="O26" s="52"/>
      <c r="P26" s="52"/>
    </row>
    <row r="27" spans="1:18">
      <c r="M27" s="527" t="s">
        <v>45</v>
      </c>
      <c r="N27" s="528"/>
      <c r="O27" s="528" t="s">
        <v>46</v>
      </c>
      <c r="P27" s="529"/>
    </row>
    <row r="28" spans="1:18">
      <c r="M28" s="138" t="s">
        <v>5524</v>
      </c>
      <c r="N28" s="138" t="s">
        <v>5523</v>
      </c>
      <c r="O28" s="138" t="s">
        <v>5524</v>
      </c>
      <c r="P28" s="138" t="s">
        <v>5523</v>
      </c>
    </row>
    <row r="29" spans="1:18">
      <c r="M29" s="235">
        <v>18</v>
      </c>
      <c r="N29" s="141">
        <v>298550.77</v>
      </c>
      <c r="O29" s="140" t="s">
        <v>51</v>
      </c>
      <c r="P29" s="234" t="s">
        <v>51</v>
      </c>
    </row>
  </sheetData>
  <mergeCells count="32">
    <mergeCell ref="M27:N27"/>
    <mergeCell ref="O27:P27"/>
    <mergeCell ref="P14:P15"/>
    <mergeCell ref="Q14:Q15"/>
    <mergeCell ref="R14:R15"/>
    <mergeCell ref="O14:O15"/>
    <mergeCell ref="J14:J15"/>
    <mergeCell ref="K14:K15"/>
    <mergeCell ref="L14:L15"/>
    <mergeCell ref="M14:M15"/>
    <mergeCell ref="N14:N15"/>
    <mergeCell ref="Q4:Q5"/>
    <mergeCell ref="R4:R5"/>
    <mergeCell ref="A14:A15"/>
    <mergeCell ref="B14:B15"/>
    <mergeCell ref="C14:C15"/>
    <mergeCell ref="D14:D15"/>
    <mergeCell ref="E14:E15"/>
    <mergeCell ref="F14:F15"/>
    <mergeCell ref="G14:G1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4"/>
  <dimension ref="A2:R37"/>
  <sheetViews>
    <sheetView topLeftCell="A24" zoomScale="70" zoomScaleNormal="7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2" width="10.7109375" customWidth="1"/>
    <col min="13" max="16" width="14.7109375" customWidth="1"/>
    <col min="17" max="17" width="16.7109375" customWidth="1"/>
    <col min="18" max="18" width="15.7109375" customWidth="1"/>
  </cols>
  <sheetData>
    <row r="2" spans="1:18">
      <c r="A2" s="1" t="s">
        <v>5760</v>
      </c>
    </row>
    <row r="4" spans="1:18" s="127" customFormat="1" ht="52.5" customHeight="1">
      <c r="A4" s="560" t="s">
        <v>0</v>
      </c>
      <c r="B4" s="562" t="s">
        <v>1</v>
      </c>
      <c r="C4" s="562" t="s">
        <v>2</v>
      </c>
      <c r="D4" s="562" t="s">
        <v>3</v>
      </c>
      <c r="E4" s="560" t="s">
        <v>4</v>
      </c>
      <c r="F4" s="560" t="s">
        <v>5</v>
      </c>
      <c r="G4" s="560" t="s">
        <v>6</v>
      </c>
      <c r="H4" s="567" t="s">
        <v>7</v>
      </c>
      <c r="I4" s="567"/>
      <c r="J4" s="560" t="s">
        <v>2905</v>
      </c>
      <c r="K4" s="567" t="s">
        <v>619</v>
      </c>
      <c r="L4" s="688"/>
      <c r="M4" s="580" t="s">
        <v>2262</v>
      </c>
      <c r="N4" s="581"/>
      <c r="O4" s="580" t="s">
        <v>5544</v>
      </c>
      <c r="P4" s="581"/>
      <c r="Q4" s="560" t="s">
        <v>8</v>
      </c>
      <c r="R4" s="562" t="s">
        <v>9</v>
      </c>
    </row>
    <row r="5" spans="1:18" s="127" customFormat="1" ht="21"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27" customFormat="1" ht="2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15" customFormat="1" ht="75">
      <c r="A7" s="208">
        <v>1</v>
      </c>
      <c r="B7" s="198">
        <v>2</v>
      </c>
      <c r="C7" s="198">
        <v>4</v>
      </c>
      <c r="D7" s="198">
        <v>2</v>
      </c>
      <c r="E7" s="199" t="s">
        <v>5374</v>
      </c>
      <c r="F7" s="199" t="s">
        <v>5375</v>
      </c>
      <c r="G7" s="199" t="s">
        <v>5376</v>
      </c>
      <c r="H7" s="199" t="s">
        <v>4362</v>
      </c>
      <c r="I7" s="220">
        <v>40</v>
      </c>
      <c r="J7" s="199" t="s">
        <v>5377</v>
      </c>
      <c r="K7" s="199" t="s">
        <v>36</v>
      </c>
      <c r="L7" s="199"/>
      <c r="M7" s="313">
        <v>12279.73</v>
      </c>
      <c r="N7" s="313"/>
      <c r="O7" s="313">
        <v>12279.73</v>
      </c>
      <c r="P7" s="313"/>
      <c r="Q7" s="199" t="s">
        <v>5378</v>
      </c>
      <c r="R7" s="199" t="s">
        <v>5379</v>
      </c>
    </row>
    <row r="8" spans="1:18" s="15" customFormat="1" ht="95.25" customHeight="1">
      <c r="A8" s="198">
        <v>2</v>
      </c>
      <c r="B8" s="198" t="s">
        <v>685</v>
      </c>
      <c r="C8" s="198" t="s">
        <v>712</v>
      </c>
      <c r="D8" s="198">
        <v>5</v>
      </c>
      <c r="E8" s="199" t="s">
        <v>5380</v>
      </c>
      <c r="F8" s="199" t="s">
        <v>5381</v>
      </c>
      <c r="G8" s="199" t="s">
        <v>33</v>
      </c>
      <c r="H8" s="199" t="s">
        <v>4362</v>
      </c>
      <c r="I8" s="220">
        <v>40</v>
      </c>
      <c r="J8" s="199" t="s">
        <v>5382</v>
      </c>
      <c r="K8" s="199" t="s">
        <v>34</v>
      </c>
      <c r="L8" s="199"/>
      <c r="M8" s="313">
        <v>6007.44</v>
      </c>
      <c r="N8" s="313"/>
      <c r="O8" s="313">
        <v>6007.44</v>
      </c>
      <c r="P8" s="313"/>
      <c r="Q8" s="199" t="s">
        <v>5378</v>
      </c>
      <c r="R8" s="199" t="s">
        <v>5383</v>
      </c>
    </row>
    <row r="9" spans="1:18" s="15" customFormat="1" ht="190.5" customHeight="1">
      <c r="A9" s="198">
        <v>3</v>
      </c>
      <c r="B9" s="198">
        <v>1.3</v>
      </c>
      <c r="C9" s="198">
        <v>1.3</v>
      </c>
      <c r="D9" s="198">
        <v>5</v>
      </c>
      <c r="E9" s="199" t="s">
        <v>5384</v>
      </c>
      <c r="F9" s="199" t="s">
        <v>5385</v>
      </c>
      <c r="G9" s="199" t="s">
        <v>33</v>
      </c>
      <c r="H9" s="199" t="s">
        <v>4362</v>
      </c>
      <c r="I9" s="220">
        <v>40</v>
      </c>
      <c r="J9" s="199" t="s">
        <v>5386</v>
      </c>
      <c r="K9" s="199"/>
      <c r="L9" s="199" t="s">
        <v>34</v>
      </c>
      <c r="M9" s="313"/>
      <c r="N9" s="313">
        <v>6007.44</v>
      </c>
      <c r="O9" s="313"/>
      <c r="P9" s="313">
        <v>6007.44</v>
      </c>
      <c r="Q9" s="199" t="s">
        <v>5378</v>
      </c>
      <c r="R9" s="199" t="s">
        <v>5387</v>
      </c>
    </row>
    <row r="10" spans="1:18" s="332" customFormat="1" ht="75.75" customHeight="1">
      <c r="A10" s="530">
        <v>4</v>
      </c>
      <c r="B10" s="543">
        <v>1.2</v>
      </c>
      <c r="C10" s="543">
        <v>4</v>
      </c>
      <c r="D10" s="543">
        <v>2</v>
      </c>
      <c r="E10" s="539" t="s">
        <v>5388</v>
      </c>
      <c r="F10" s="539" t="s">
        <v>5389</v>
      </c>
      <c r="G10" s="539" t="s">
        <v>5390</v>
      </c>
      <c r="H10" s="343" t="s">
        <v>5391</v>
      </c>
      <c r="I10" s="343">
        <v>150</v>
      </c>
      <c r="J10" s="539" t="s">
        <v>5392</v>
      </c>
      <c r="K10" s="536"/>
      <c r="L10" s="539" t="s">
        <v>34</v>
      </c>
      <c r="M10" s="718"/>
      <c r="N10" s="721">
        <v>12000</v>
      </c>
      <c r="O10" s="718"/>
      <c r="P10" s="721">
        <v>12000</v>
      </c>
      <c r="Q10" s="539" t="s">
        <v>5378</v>
      </c>
      <c r="R10" s="539" t="s">
        <v>5393</v>
      </c>
    </row>
    <row r="11" spans="1:18" s="332" customFormat="1" ht="118.5" customHeight="1">
      <c r="A11" s="532"/>
      <c r="B11" s="543"/>
      <c r="C11" s="543"/>
      <c r="D11" s="543"/>
      <c r="E11" s="539"/>
      <c r="F11" s="539"/>
      <c r="G11" s="539"/>
      <c r="H11" s="343" t="s">
        <v>44</v>
      </c>
      <c r="I11" s="343" t="s">
        <v>5394</v>
      </c>
      <c r="J11" s="539"/>
      <c r="K11" s="538"/>
      <c r="L11" s="539"/>
      <c r="M11" s="720"/>
      <c r="N11" s="721"/>
      <c r="O11" s="720"/>
      <c r="P11" s="721"/>
      <c r="Q11" s="539"/>
      <c r="R11" s="539"/>
    </row>
    <row r="12" spans="1:18" s="15" customFormat="1" ht="82.5" customHeight="1">
      <c r="A12" s="530">
        <v>5</v>
      </c>
      <c r="B12" s="530" t="s">
        <v>1292</v>
      </c>
      <c r="C12" s="530">
        <v>4</v>
      </c>
      <c r="D12" s="530">
        <v>2</v>
      </c>
      <c r="E12" s="536" t="s">
        <v>5388</v>
      </c>
      <c r="F12" s="536" t="s">
        <v>5389</v>
      </c>
      <c r="G12" s="536" t="s">
        <v>5390</v>
      </c>
      <c r="H12" s="85" t="s">
        <v>5395</v>
      </c>
      <c r="I12" s="85">
        <v>100</v>
      </c>
      <c r="J12" s="536" t="s">
        <v>5396</v>
      </c>
      <c r="K12" s="536" t="s">
        <v>34</v>
      </c>
      <c r="L12" s="536"/>
      <c r="M12" s="718">
        <v>22608.799999999999</v>
      </c>
      <c r="N12" s="718"/>
      <c r="O12" s="718">
        <v>22608.799999999999</v>
      </c>
      <c r="P12" s="718"/>
      <c r="Q12" s="536" t="s">
        <v>5378</v>
      </c>
      <c r="R12" s="536" t="s">
        <v>5387</v>
      </c>
    </row>
    <row r="13" spans="1:18" s="15" customFormat="1" ht="108" customHeight="1">
      <c r="A13" s="532"/>
      <c r="B13" s="532"/>
      <c r="C13" s="532"/>
      <c r="D13" s="532"/>
      <c r="E13" s="538"/>
      <c r="F13" s="538"/>
      <c r="G13" s="538"/>
      <c r="H13" s="85" t="s">
        <v>44</v>
      </c>
      <c r="I13" s="85" t="s">
        <v>5394</v>
      </c>
      <c r="J13" s="538"/>
      <c r="K13" s="538"/>
      <c r="L13" s="538"/>
      <c r="M13" s="720"/>
      <c r="N13" s="720"/>
      <c r="O13" s="720"/>
      <c r="P13" s="720"/>
      <c r="Q13" s="538"/>
      <c r="R13" s="538"/>
    </row>
    <row r="14" spans="1:18" s="15" customFormat="1" ht="137.25" customHeight="1">
      <c r="A14" s="199">
        <v>6</v>
      </c>
      <c r="B14" s="198" t="s">
        <v>712</v>
      </c>
      <c r="C14" s="198">
        <v>4</v>
      </c>
      <c r="D14" s="198">
        <v>2</v>
      </c>
      <c r="E14" s="199" t="s">
        <v>5397</v>
      </c>
      <c r="F14" s="199" t="s">
        <v>5398</v>
      </c>
      <c r="G14" s="199" t="s">
        <v>5399</v>
      </c>
      <c r="H14" s="199" t="s">
        <v>44</v>
      </c>
      <c r="I14" s="199">
        <v>45</v>
      </c>
      <c r="J14" s="199" t="s">
        <v>5400</v>
      </c>
      <c r="K14" s="199" t="s">
        <v>34</v>
      </c>
      <c r="L14" s="199"/>
      <c r="M14" s="125">
        <v>13593.39</v>
      </c>
      <c r="N14" s="125"/>
      <c r="O14" s="125">
        <v>13593.39</v>
      </c>
      <c r="P14" s="125"/>
      <c r="Q14" s="199" t="s">
        <v>5378</v>
      </c>
      <c r="R14" s="203" t="s">
        <v>5401</v>
      </c>
    </row>
    <row r="15" spans="1:18" s="15" customFormat="1" ht="105">
      <c r="A15" s="203">
        <v>7</v>
      </c>
      <c r="B15" s="198">
        <v>1</v>
      </c>
      <c r="C15" s="198">
        <v>4</v>
      </c>
      <c r="D15" s="198">
        <v>2</v>
      </c>
      <c r="E15" s="199" t="s">
        <v>5402</v>
      </c>
      <c r="F15" s="199" t="s">
        <v>5403</v>
      </c>
      <c r="G15" s="198" t="s">
        <v>33</v>
      </c>
      <c r="H15" s="199" t="s">
        <v>44</v>
      </c>
      <c r="I15" s="199">
        <v>60</v>
      </c>
      <c r="J15" s="199" t="s">
        <v>5404</v>
      </c>
      <c r="K15" s="199" t="s">
        <v>34</v>
      </c>
      <c r="L15" s="199"/>
      <c r="M15" s="125">
        <v>10976.04</v>
      </c>
      <c r="N15" s="125"/>
      <c r="O15" s="125">
        <v>10976.04</v>
      </c>
      <c r="P15" s="125"/>
      <c r="Q15" s="199" t="s">
        <v>5378</v>
      </c>
      <c r="R15" s="203" t="s">
        <v>5383</v>
      </c>
    </row>
    <row r="16" spans="1:18" s="15" customFormat="1" ht="135">
      <c r="A16" s="203">
        <v>8</v>
      </c>
      <c r="B16" s="198">
        <v>1</v>
      </c>
      <c r="C16" s="198">
        <v>4</v>
      </c>
      <c r="D16" s="198">
        <v>2</v>
      </c>
      <c r="E16" s="199" t="s">
        <v>5405</v>
      </c>
      <c r="F16" s="199" t="s">
        <v>5403</v>
      </c>
      <c r="G16" s="198" t="s">
        <v>33</v>
      </c>
      <c r="H16" s="199" t="s">
        <v>44</v>
      </c>
      <c r="I16" s="199">
        <v>40</v>
      </c>
      <c r="J16" s="199" t="s">
        <v>5406</v>
      </c>
      <c r="K16" s="199" t="s">
        <v>34</v>
      </c>
      <c r="L16" s="199"/>
      <c r="M16" s="125">
        <v>7374.24</v>
      </c>
      <c r="N16" s="125"/>
      <c r="O16" s="125">
        <v>7374.24</v>
      </c>
      <c r="P16" s="125"/>
      <c r="Q16" s="199" t="s">
        <v>5378</v>
      </c>
      <c r="R16" s="203" t="s">
        <v>5407</v>
      </c>
    </row>
    <row r="17" spans="1:18" s="15" customFormat="1" ht="172.5" customHeight="1">
      <c r="A17" s="199">
        <v>9</v>
      </c>
      <c r="B17" s="198">
        <v>1</v>
      </c>
      <c r="C17" s="198">
        <v>5</v>
      </c>
      <c r="D17" s="198">
        <v>2</v>
      </c>
      <c r="E17" s="199" t="s">
        <v>5408</v>
      </c>
      <c r="F17" s="199" t="s">
        <v>5409</v>
      </c>
      <c r="G17" s="199" t="s">
        <v>5410</v>
      </c>
      <c r="H17" s="199" t="s">
        <v>44</v>
      </c>
      <c r="I17" s="199">
        <v>40</v>
      </c>
      <c r="J17" s="199" t="s">
        <v>5411</v>
      </c>
      <c r="K17" s="199" t="s">
        <v>34</v>
      </c>
      <c r="L17" s="199"/>
      <c r="M17" s="125">
        <v>19916.04</v>
      </c>
      <c r="N17" s="125"/>
      <c r="O17" s="125">
        <v>19916.04</v>
      </c>
      <c r="P17" s="125"/>
      <c r="Q17" s="199" t="s">
        <v>5378</v>
      </c>
      <c r="R17" s="199" t="s">
        <v>5393</v>
      </c>
    </row>
    <row r="18" spans="1:18" s="15" customFormat="1" ht="264" customHeight="1">
      <c r="A18" s="199">
        <v>10</v>
      </c>
      <c r="B18" s="199">
        <v>1</v>
      </c>
      <c r="C18" s="199">
        <v>4</v>
      </c>
      <c r="D18" s="199">
        <v>2</v>
      </c>
      <c r="E18" s="199" t="s">
        <v>5412</v>
      </c>
      <c r="F18" s="199" t="s">
        <v>5413</v>
      </c>
      <c r="G18" s="199" t="s">
        <v>43</v>
      </c>
      <c r="H18" s="199" t="s">
        <v>1999</v>
      </c>
      <c r="I18" s="199">
        <v>30</v>
      </c>
      <c r="J18" s="199" t="s">
        <v>5414</v>
      </c>
      <c r="K18" s="199"/>
      <c r="L18" s="199" t="s">
        <v>34</v>
      </c>
      <c r="M18" s="199"/>
      <c r="N18" s="202">
        <v>24424.5</v>
      </c>
      <c r="O18" s="199"/>
      <c r="P18" s="202">
        <v>24424.5</v>
      </c>
      <c r="Q18" s="199" t="s">
        <v>2947</v>
      </c>
      <c r="R18" s="199" t="s">
        <v>5415</v>
      </c>
    </row>
    <row r="19" spans="1:18" s="15" customFormat="1" ht="225.75" customHeight="1">
      <c r="A19" s="199">
        <v>11</v>
      </c>
      <c r="B19" s="199">
        <v>1</v>
      </c>
      <c r="C19" s="199">
        <v>4</v>
      </c>
      <c r="D19" s="199">
        <v>2</v>
      </c>
      <c r="E19" s="199" t="s">
        <v>4877</v>
      </c>
      <c r="F19" s="199" t="s">
        <v>5416</v>
      </c>
      <c r="G19" s="199" t="s">
        <v>3992</v>
      </c>
      <c r="H19" s="199" t="s">
        <v>1999</v>
      </c>
      <c r="I19" s="199">
        <v>40</v>
      </c>
      <c r="J19" s="199" t="s">
        <v>5417</v>
      </c>
      <c r="K19" s="199"/>
      <c r="L19" s="199" t="s">
        <v>34</v>
      </c>
      <c r="M19" s="199"/>
      <c r="N19" s="202">
        <v>15971.4</v>
      </c>
      <c r="O19" s="199"/>
      <c r="P19" s="202">
        <v>15971.4</v>
      </c>
      <c r="Q19" s="199" t="s">
        <v>2947</v>
      </c>
      <c r="R19" s="199" t="s">
        <v>5415</v>
      </c>
    </row>
    <row r="20" spans="1:18" s="15" customFormat="1" ht="216.75" customHeight="1">
      <c r="A20" s="198">
        <v>12</v>
      </c>
      <c r="B20" s="198">
        <v>1</v>
      </c>
      <c r="C20" s="198">
        <v>4</v>
      </c>
      <c r="D20" s="198">
        <v>2</v>
      </c>
      <c r="E20" s="199" t="s">
        <v>5418</v>
      </c>
      <c r="F20" s="199" t="s">
        <v>5419</v>
      </c>
      <c r="G20" s="198" t="s">
        <v>1930</v>
      </c>
      <c r="H20" s="199" t="s">
        <v>1999</v>
      </c>
      <c r="I20" s="198">
        <v>20</v>
      </c>
      <c r="J20" s="199" t="s">
        <v>5420</v>
      </c>
      <c r="K20" s="198"/>
      <c r="L20" s="199" t="s">
        <v>34</v>
      </c>
      <c r="M20" s="198"/>
      <c r="N20" s="201">
        <v>24534.63</v>
      </c>
      <c r="O20" s="198"/>
      <c r="P20" s="201">
        <v>24534.63</v>
      </c>
      <c r="Q20" s="199" t="s">
        <v>2947</v>
      </c>
      <c r="R20" s="199" t="s">
        <v>5415</v>
      </c>
    </row>
    <row r="21" spans="1:18" s="15" customFormat="1" ht="272.25" customHeight="1">
      <c r="A21" s="198">
        <v>13</v>
      </c>
      <c r="B21" s="198">
        <v>1</v>
      </c>
      <c r="C21" s="198">
        <v>4</v>
      </c>
      <c r="D21" s="198">
        <v>2</v>
      </c>
      <c r="E21" s="199" t="s">
        <v>5421</v>
      </c>
      <c r="F21" s="199" t="s">
        <v>5545</v>
      </c>
      <c r="G21" s="199" t="s">
        <v>3992</v>
      </c>
      <c r="H21" s="199" t="s">
        <v>1999</v>
      </c>
      <c r="I21" s="198">
        <v>40</v>
      </c>
      <c r="J21" s="199" t="s">
        <v>5422</v>
      </c>
      <c r="K21" s="198"/>
      <c r="L21" s="199" t="s">
        <v>34</v>
      </c>
      <c r="M21" s="198"/>
      <c r="N21" s="201">
        <v>11720.4</v>
      </c>
      <c r="O21" s="198"/>
      <c r="P21" s="201">
        <v>11720.4</v>
      </c>
      <c r="Q21" s="199" t="s">
        <v>2947</v>
      </c>
      <c r="R21" s="199" t="s">
        <v>5415</v>
      </c>
    </row>
    <row r="22" spans="1:18" s="15" customFormat="1" ht="303" customHeight="1">
      <c r="A22" s="198">
        <v>14</v>
      </c>
      <c r="B22" s="198">
        <v>1</v>
      </c>
      <c r="C22" s="198">
        <v>4</v>
      </c>
      <c r="D22" s="198">
        <v>5</v>
      </c>
      <c r="E22" s="199" t="s">
        <v>5423</v>
      </c>
      <c r="F22" s="199" t="s">
        <v>5546</v>
      </c>
      <c r="G22" s="198" t="s">
        <v>5424</v>
      </c>
      <c r="H22" s="199" t="s">
        <v>1999</v>
      </c>
      <c r="I22" s="198">
        <v>200</v>
      </c>
      <c r="J22" s="199" t="s">
        <v>5425</v>
      </c>
      <c r="K22" s="198"/>
      <c r="L22" s="198" t="s">
        <v>34</v>
      </c>
      <c r="M22" s="198"/>
      <c r="N22" s="201">
        <v>21142.5</v>
      </c>
      <c r="O22" s="198"/>
      <c r="P22" s="201">
        <v>21142.5</v>
      </c>
      <c r="Q22" s="199" t="s">
        <v>2947</v>
      </c>
      <c r="R22" s="199" t="s">
        <v>5415</v>
      </c>
    </row>
    <row r="23" spans="1:18" s="15" customFormat="1" ht="354" customHeight="1">
      <c r="A23" s="198">
        <v>15</v>
      </c>
      <c r="B23" s="198">
        <v>1</v>
      </c>
      <c r="C23" s="198">
        <v>4</v>
      </c>
      <c r="D23" s="198">
        <v>5</v>
      </c>
      <c r="E23" s="199" t="s">
        <v>5426</v>
      </c>
      <c r="F23" s="199" t="s">
        <v>5427</v>
      </c>
      <c r="G23" s="199" t="s">
        <v>5428</v>
      </c>
      <c r="H23" s="199" t="s">
        <v>1999</v>
      </c>
      <c r="I23" s="198">
        <v>45</v>
      </c>
      <c r="J23" s="199" t="s">
        <v>5429</v>
      </c>
      <c r="K23" s="198"/>
      <c r="L23" s="198" t="s">
        <v>34</v>
      </c>
      <c r="M23" s="198"/>
      <c r="N23" s="201">
        <v>32962.5</v>
      </c>
      <c r="O23" s="198"/>
      <c r="P23" s="201">
        <v>32962.5</v>
      </c>
      <c r="Q23" s="199" t="s">
        <v>2947</v>
      </c>
      <c r="R23" s="199" t="s">
        <v>5415</v>
      </c>
    </row>
    <row r="24" spans="1:18" s="129" customFormat="1" ht="21">
      <c r="A24" s="49"/>
      <c r="B24" s="49"/>
      <c r="C24" s="49"/>
      <c r="D24" s="49"/>
      <c r="E24" s="130"/>
      <c r="F24" s="130"/>
      <c r="G24" s="130"/>
      <c r="H24" s="130"/>
      <c r="I24" s="49"/>
      <c r="J24" s="130"/>
      <c r="K24" s="49"/>
      <c r="L24" s="49"/>
      <c r="M24" s="49"/>
      <c r="N24" s="131"/>
      <c r="O24" s="49"/>
      <c r="P24" s="131"/>
      <c r="Q24" s="130"/>
      <c r="R24" s="130"/>
    </row>
    <row r="25" spans="1:18" s="127" customFormat="1" ht="21" hidden="1">
      <c r="R25" s="132"/>
    </row>
    <row r="26" spans="1:18" s="127" customFormat="1" ht="21" hidden="1">
      <c r="K26" s="762" t="s">
        <v>45</v>
      </c>
      <c r="L26" s="762"/>
      <c r="M26" s="762"/>
      <c r="N26" s="762"/>
      <c r="O26" s="762" t="s">
        <v>46</v>
      </c>
      <c r="P26" s="762"/>
      <c r="Q26" s="762"/>
      <c r="R26" s="762"/>
    </row>
    <row r="27" spans="1:18" s="127" customFormat="1" ht="21" hidden="1">
      <c r="K27" s="762" t="s">
        <v>4543</v>
      </c>
      <c r="L27" s="762"/>
      <c r="M27" s="762" t="s">
        <v>4544</v>
      </c>
      <c r="N27" s="762"/>
      <c r="O27" s="762" t="s">
        <v>4543</v>
      </c>
      <c r="P27" s="762"/>
      <c r="Q27" s="762" t="s">
        <v>4544</v>
      </c>
      <c r="R27" s="762"/>
    </row>
    <row r="28" spans="1:18" s="127" customFormat="1" ht="21" hidden="1">
      <c r="K28" s="17" t="s">
        <v>47</v>
      </c>
      <c r="L28" s="17" t="s">
        <v>48</v>
      </c>
      <c r="M28" s="17" t="s">
        <v>49</v>
      </c>
      <c r="N28" s="17" t="s">
        <v>48</v>
      </c>
      <c r="O28" s="17" t="s">
        <v>49</v>
      </c>
      <c r="P28" s="17" t="s">
        <v>48</v>
      </c>
      <c r="Q28" s="17" t="s">
        <v>47</v>
      </c>
      <c r="R28" s="17" t="s">
        <v>48</v>
      </c>
    </row>
    <row r="29" spans="1:18" s="127" customFormat="1" ht="21" hidden="1">
      <c r="J29" s="133" t="s">
        <v>50</v>
      </c>
      <c r="K29" s="79">
        <v>9</v>
      </c>
      <c r="L29" s="7">
        <v>118076.67</v>
      </c>
      <c r="M29" s="79">
        <v>7</v>
      </c>
      <c r="N29" s="95">
        <v>169358.47</v>
      </c>
      <c r="O29" s="79" t="s">
        <v>51</v>
      </c>
      <c r="P29" s="86" t="s">
        <v>51</v>
      </c>
      <c r="Q29" s="79" t="s">
        <v>51</v>
      </c>
      <c r="R29" s="86" t="s">
        <v>51</v>
      </c>
    </row>
    <row r="30" spans="1:18" s="127" customFormat="1" ht="21" hidden="1">
      <c r="J30" s="133" t="s">
        <v>52</v>
      </c>
      <c r="K30" s="133">
        <v>9</v>
      </c>
      <c r="L30" s="133">
        <v>110763.12</v>
      </c>
      <c r="M30" s="133">
        <v>6</v>
      </c>
      <c r="N30" s="134">
        <f>SUM(P23+P22+P21+P20+P19+P18)</f>
        <v>130755.93</v>
      </c>
      <c r="O30" s="133"/>
      <c r="P30" s="133"/>
      <c r="Q30" s="133"/>
      <c r="R30" s="135"/>
    </row>
    <row r="31" spans="1:18" s="127" customFormat="1" ht="21" hidden="1">
      <c r="R31" s="132"/>
    </row>
    <row r="32" spans="1:18" s="127" customFormat="1" ht="21" hidden="1">
      <c r="R32" s="132"/>
    </row>
    <row r="33" spans="11:18" s="127" customFormat="1" ht="21" hidden="1">
      <c r="R33" s="132"/>
    </row>
    <row r="34" spans="11:18" s="127" customFormat="1" ht="21" hidden="1">
      <c r="N34" s="136"/>
      <c r="R34" s="132"/>
    </row>
    <row r="35" spans="11:18" s="127" customFormat="1" ht="21">
      <c r="M35" s="527" t="s">
        <v>45</v>
      </c>
      <c r="N35" s="528"/>
      <c r="O35" s="528" t="s">
        <v>46</v>
      </c>
      <c r="P35" s="529"/>
      <c r="R35" s="132"/>
    </row>
    <row r="36" spans="11:18" s="127" customFormat="1" ht="21">
      <c r="M36" s="138" t="s">
        <v>5524</v>
      </c>
      <c r="N36" s="138" t="s">
        <v>5523</v>
      </c>
      <c r="O36" s="138" t="s">
        <v>5524</v>
      </c>
      <c r="P36" s="138" t="s">
        <v>5523</v>
      </c>
      <c r="R36" s="132"/>
    </row>
    <row r="37" spans="11:18" ht="21">
      <c r="K37" s="127"/>
      <c r="L37" s="127"/>
      <c r="M37" s="235">
        <v>15</v>
      </c>
      <c r="N37" s="141">
        <v>241519.05</v>
      </c>
      <c r="O37" s="140" t="s">
        <v>51</v>
      </c>
      <c r="P37" s="234" t="s">
        <v>51</v>
      </c>
    </row>
  </sheetData>
  <mergeCells count="54">
    <mergeCell ref="M35:N35"/>
    <mergeCell ref="O35:P35"/>
    <mergeCell ref="K27:L27"/>
    <mergeCell ref="M27:N27"/>
    <mergeCell ref="O27:P27"/>
    <mergeCell ref="Q27:R27"/>
    <mergeCell ref="P12:P13"/>
    <mergeCell ref="Q12:Q13"/>
    <mergeCell ref="R12:R13"/>
    <mergeCell ref="K26:N26"/>
    <mergeCell ref="O26:R26"/>
    <mergeCell ref="O12:O13"/>
    <mergeCell ref="J12:J13"/>
    <mergeCell ref="K12:K13"/>
    <mergeCell ref="L12:L13"/>
    <mergeCell ref="M12:M13"/>
    <mergeCell ref="N12:N13"/>
    <mergeCell ref="Q10:Q11"/>
    <mergeCell ref="R10:R11"/>
    <mergeCell ref="A12:A13"/>
    <mergeCell ref="B12:B13"/>
    <mergeCell ref="C12:C13"/>
    <mergeCell ref="D12:D13"/>
    <mergeCell ref="E12:E13"/>
    <mergeCell ref="F12:F13"/>
    <mergeCell ref="G12:G13"/>
    <mergeCell ref="K10:K11"/>
    <mergeCell ref="L10:L11"/>
    <mergeCell ref="M10:M11"/>
    <mergeCell ref="N10:N11"/>
    <mergeCell ref="O10:O11"/>
    <mergeCell ref="P10:P11"/>
    <mergeCell ref="G10:G11"/>
    <mergeCell ref="B10:B11"/>
    <mergeCell ref="C10:C11"/>
    <mergeCell ref="D10:D11"/>
    <mergeCell ref="E10:E11"/>
    <mergeCell ref="F10:F11"/>
    <mergeCell ref="Q4:Q5"/>
    <mergeCell ref="R4:R5"/>
    <mergeCell ref="A10:A11"/>
    <mergeCell ref="F4:F5"/>
    <mergeCell ref="A4:A5"/>
    <mergeCell ref="B4:B5"/>
    <mergeCell ref="C4:C5"/>
    <mergeCell ref="D4:D5"/>
    <mergeCell ref="E4:E5"/>
    <mergeCell ref="K4:L4"/>
    <mergeCell ref="M4:N4"/>
    <mergeCell ref="O4:P4"/>
    <mergeCell ref="G4:G5"/>
    <mergeCell ref="H4:I4"/>
    <mergeCell ref="J4:J5"/>
    <mergeCell ref="J10:J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5"/>
  <dimension ref="A1:I41"/>
  <sheetViews>
    <sheetView tabSelected="1" workbookViewId="0"/>
  </sheetViews>
  <sheetFormatPr defaultRowHeight="15"/>
  <cols>
    <col min="1" max="1" width="26.5703125" customWidth="1"/>
    <col min="3" max="3" width="13.85546875" customWidth="1"/>
    <col min="5" max="5" width="13" customWidth="1"/>
    <col min="6" max="6" width="11.5703125" customWidth="1"/>
    <col min="7" max="7" width="15.42578125" customWidth="1"/>
  </cols>
  <sheetData>
    <row r="1" spans="1:9">
      <c r="A1" s="441" t="s">
        <v>5762</v>
      </c>
    </row>
    <row r="2" spans="1:9">
      <c r="A2" s="441" t="s">
        <v>5578</v>
      </c>
    </row>
    <row r="3" spans="1:9">
      <c r="A3" s="824"/>
      <c r="B3" s="824" t="s">
        <v>45</v>
      </c>
      <c r="C3" s="824"/>
      <c r="D3" s="824" t="s">
        <v>46</v>
      </c>
      <c r="E3" s="824"/>
      <c r="F3" s="824" t="s">
        <v>5761</v>
      </c>
      <c r="G3" s="824"/>
    </row>
    <row r="4" spans="1:9">
      <c r="A4" s="824"/>
      <c r="B4" s="438" t="s">
        <v>5522</v>
      </c>
      <c r="C4" s="438" t="s">
        <v>5523</v>
      </c>
      <c r="D4" s="438" t="s">
        <v>5522</v>
      </c>
      <c r="E4" s="438" t="s">
        <v>5523</v>
      </c>
      <c r="F4" s="515" t="s">
        <v>5522</v>
      </c>
      <c r="G4" s="515" t="s">
        <v>5523</v>
      </c>
    </row>
    <row r="5" spans="1:9" ht="15" customHeight="1">
      <c r="A5" s="328" t="s">
        <v>5489</v>
      </c>
      <c r="B5" s="235">
        <v>14</v>
      </c>
      <c r="C5" s="141">
        <v>555400</v>
      </c>
      <c r="D5" s="140">
        <v>30</v>
      </c>
      <c r="E5" s="141">
        <v>800148.22</v>
      </c>
      <c r="F5" s="526">
        <f>B5+D5</f>
        <v>44</v>
      </c>
      <c r="G5" s="7">
        <f>C5+E5</f>
        <v>1355548.22</v>
      </c>
    </row>
    <row r="6" spans="1:9">
      <c r="A6" s="328" t="s">
        <v>5490</v>
      </c>
      <c r="B6" s="235">
        <v>19</v>
      </c>
      <c r="C6" s="141">
        <v>862910</v>
      </c>
      <c r="D6" s="140">
        <v>36</v>
      </c>
      <c r="E6" s="141">
        <v>984042.88</v>
      </c>
      <c r="F6" s="526">
        <f t="shared" ref="F6:F36" si="0">B6+D6</f>
        <v>55</v>
      </c>
      <c r="G6" s="7">
        <f t="shared" ref="G6:G36" si="1">C6+E6</f>
        <v>1846952.88</v>
      </c>
    </row>
    <row r="7" spans="1:9">
      <c r="A7" s="328" t="s">
        <v>5491</v>
      </c>
      <c r="B7" s="140">
        <v>21</v>
      </c>
      <c r="C7" s="141">
        <v>1036000</v>
      </c>
      <c r="D7" s="235">
        <v>27</v>
      </c>
      <c r="E7" s="141">
        <v>1183499.3400000001</v>
      </c>
      <c r="F7" s="526">
        <f t="shared" si="0"/>
        <v>48</v>
      </c>
      <c r="G7" s="7">
        <f t="shared" si="1"/>
        <v>2219499.34</v>
      </c>
    </row>
    <row r="8" spans="1:9">
      <c r="A8" s="328" t="s">
        <v>5492</v>
      </c>
      <c r="B8" s="235">
        <v>21</v>
      </c>
      <c r="C8" s="141">
        <v>597790.30000000005</v>
      </c>
      <c r="D8" s="140">
        <v>36</v>
      </c>
      <c r="E8" s="141">
        <v>566198.54</v>
      </c>
      <c r="F8" s="526">
        <f t="shared" si="0"/>
        <v>57</v>
      </c>
      <c r="G8" s="7">
        <f t="shared" si="1"/>
        <v>1163988.8400000001</v>
      </c>
    </row>
    <row r="9" spans="1:9">
      <c r="A9" s="328" t="s">
        <v>5493</v>
      </c>
      <c r="B9" s="235">
        <v>6</v>
      </c>
      <c r="C9" s="141">
        <v>348563.68</v>
      </c>
      <c r="D9" s="235">
        <v>30</v>
      </c>
      <c r="E9" s="141">
        <v>868927.35</v>
      </c>
      <c r="F9" s="526">
        <f t="shared" si="0"/>
        <v>36</v>
      </c>
      <c r="G9" s="7">
        <f t="shared" si="1"/>
        <v>1217491.03</v>
      </c>
    </row>
    <row r="10" spans="1:9">
      <c r="A10" s="328" t="s">
        <v>5494</v>
      </c>
      <c r="B10" s="235">
        <v>6</v>
      </c>
      <c r="C10" s="141">
        <v>603800</v>
      </c>
      <c r="D10" s="140">
        <v>17</v>
      </c>
      <c r="E10" s="141">
        <v>722428.93</v>
      </c>
      <c r="F10" s="526">
        <f t="shared" si="0"/>
        <v>23</v>
      </c>
      <c r="G10" s="7">
        <f t="shared" si="1"/>
        <v>1326228.9300000002</v>
      </c>
    </row>
    <row r="11" spans="1:9">
      <c r="A11" s="328" t="s">
        <v>5495</v>
      </c>
      <c r="B11" s="235">
        <v>38</v>
      </c>
      <c r="C11" s="35">
        <v>1111902.1599999999</v>
      </c>
      <c r="D11" s="140">
        <v>55</v>
      </c>
      <c r="E11" s="7">
        <v>1495430.46</v>
      </c>
      <c r="F11" s="526">
        <f t="shared" si="0"/>
        <v>93</v>
      </c>
      <c r="G11" s="7">
        <f t="shared" si="1"/>
        <v>2607332.62</v>
      </c>
      <c r="I11" t="s">
        <v>640</v>
      </c>
    </row>
    <row r="12" spans="1:9" ht="15" customHeight="1">
      <c r="A12" s="328" t="s">
        <v>5496</v>
      </c>
      <c r="B12" s="235">
        <v>19</v>
      </c>
      <c r="C12" s="141">
        <v>483757</v>
      </c>
      <c r="D12" s="140">
        <v>20</v>
      </c>
      <c r="E12" s="141">
        <v>586673.9</v>
      </c>
      <c r="F12" s="526">
        <f t="shared" si="0"/>
        <v>39</v>
      </c>
      <c r="G12" s="7">
        <f t="shared" si="1"/>
        <v>1070430.8999999999</v>
      </c>
    </row>
    <row r="13" spans="1:9">
      <c r="A13" s="328" t="s">
        <v>5497</v>
      </c>
      <c r="B13" s="235">
        <v>17</v>
      </c>
      <c r="C13" s="141">
        <v>934827.76</v>
      </c>
      <c r="D13" s="140">
        <v>39</v>
      </c>
      <c r="E13" s="141">
        <v>1006350.07</v>
      </c>
      <c r="F13" s="526">
        <f t="shared" si="0"/>
        <v>56</v>
      </c>
      <c r="G13" s="7">
        <f t="shared" si="1"/>
        <v>1941177.83</v>
      </c>
    </row>
    <row r="14" spans="1:9">
      <c r="A14" s="328" t="s">
        <v>5498</v>
      </c>
      <c r="B14" s="235">
        <v>30</v>
      </c>
      <c r="C14" s="141">
        <v>1018090.2</v>
      </c>
      <c r="D14" s="140">
        <v>34</v>
      </c>
      <c r="E14" s="141">
        <v>578180.29</v>
      </c>
      <c r="F14" s="526">
        <f t="shared" si="0"/>
        <v>64</v>
      </c>
      <c r="G14" s="7">
        <f t="shared" si="1"/>
        <v>1596270.49</v>
      </c>
    </row>
    <row r="15" spans="1:9">
      <c r="A15" s="328" t="s">
        <v>5499</v>
      </c>
      <c r="B15" s="235">
        <v>7</v>
      </c>
      <c r="C15" s="141">
        <v>605904</v>
      </c>
      <c r="D15" s="140">
        <v>29</v>
      </c>
      <c r="E15" s="141">
        <v>632174.5</v>
      </c>
      <c r="F15" s="526">
        <f t="shared" si="0"/>
        <v>36</v>
      </c>
      <c r="G15" s="7">
        <f t="shared" si="1"/>
        <v>1238078.5</v>
      </c>
    </row>
    <row r="16" spans="1:9">
      <c r="A16" s="328" t="s">
        <v>5500</v>
      </c>
      <c r="B16" s="235">
        <v>10</v>
      </c>
      <c r="C16" s="141">
        <v>630000</v>
      </c>
      <c r="D16" s="140">
        <v>31</v>
      </c>
      <c r="E16" s="141">
        <v>994432.98</v>
      </c>
      <c r="F16" s="526">
        <f t="shared" si="0"/>
        <v>41</v>
      </c>
      <c r="G16" s="7">
        <f t="shared" si="1"/>
        <v>1624432.98</v>
      </c>
    </row>
    <row r="17" spans="1:7">
      <c r="A17" s="328" t="s">
        <v>5501</v>
      </c>
      <c r="B17" s="235">
        <v>13</v>
      </c>
      <c r="C17" s="141">
        <v>375619.89</v>
      </c>
      <c r="D17" s="140">
        <v>25</v>
      </c>
      <c r="E17" s="141">
        <v>582149.12</v>
      </c>
      <c r="F17" s="526">
        <f t="shared" si="0"/>
        <v>38</v>
      </c>
      <c r="G17" s="7">
        <f t="shared" si="1"/>
        <v>957769.01</v>
      </c>
    </row>
    <row r="18" spans="1:7">
      <c r="A18" s="328" t="s">
        <v>5502</v>
      </c>
      <c r="B18" s="235">
        <v>11</v>
      </c>
      <c r="C18" s="141">
        <v>544039.65</v>
      </c>
      <c r="D18" s="140">
        <v>19</v>
      </c>
      <c r="E18" s="141">
        <v>798992.11</v>
      </c>
      <c r="F18" s="526">
        <f t="shared" si="0"/>
        <v>30</v>
      </c>
      <c r="G18" s="7">
        <f t="shared" si="1"/>
        <v>1343031.76</v>
      </c>
    </row>
    <row r="19" spans="1:7">
      <c r="A19" s="328" t="s">
        <v>5503</v>
      </c>
      <c r="B19" s="235">
        <v>23</v>
      </c>
      <c r="C19" s="141">
        <v>830000</v>
      </c>
      <c r="D19" s="140">
        <v>48</v>
      </c>
      <c r="E19" s="141">
        <v>917682.8</v>
      </c>
      <c r="F19" s="526">
        <f t="shared" si="0"/>
        <v>71</v>
      </c>
      <c r="G19" s="7">
        <f t="shared" si="1"/>
        <v>1747682.8</v>
      </c>
    </row>
    <row r="20" spans="1:7">
      <c r="A20" s="328" t="s">
        <v>5504</v>
      </c>
      <c r="B20" s="428">
        <v>24</v>
      </c>
      <c r="C20" s="18">
        <v>546189.47</v>
      </c>
      <c r="D20" s="428">
        <v>37</v>
      </c>
      <c r="E20" s="18">
        <v>694620.35</v>
      </c>
      <c r="F20" s="526">
        <f t="shared" si="0"/>
        <v>61</v>
      </c>
      <c r="G20" s="7">
        <f t="shared" si="1"/>
        <v>1240809.8199999998</v>
      </c>
    </row>
    <row r="21" spans="1:7" ht="30">
      <c r="A21" s="329" t="s">
        <v>5505</v>
      </c>
      <c r="B21" s="272">
        <v>27</v>
      </c>
      <c r="C21" s="273">
        <v>5018400.24</v>
      </c>
      <c r="D21" s="161">
        <v>21</v>
      </c>
      <c r="E21" s="273">
        <v>2220947.48</v>
      </c>
      <c r="F21" s="526">
        <f t="shared" si="0"/>
        <v>48</v>
      </c>
      <c r="G21" s="7">
        <f t="shared" si="1"/>
        <v>7239347.7200000007</v>
      </c>
    </row>
    <row r="22" spans="1:7" ht="30">
      <c r="A22" s="329" t="s">
        <v>4364</v>
      </c>
      <c r="B22" s="272">
        <v>39</v>
      </c>
      <c r="C22" s="273">
        <v>2075922.72</v>
      </c>
      <c r="D22" s="331" t="s">
        <v>51</v>
      </c>
      <c r="E22" s="442" t="s">
        <v>51</v>
      </c>
      <c r="F22" s="526">
        <f>B22</f>
        <v>39</v>
      </c>
      <c r="G22" s="7">
        <f>C22</f>
        <v>2075922.72</v>
      </c>
    </row>
    <row r="23" spans="1:7">
      <c r="A23" s="328" t="s">
        <v>5506</v>
      </c>
      <c r="B23" s="235">
        <v>12</v>
      </c>
      <c r="C23" s="141">
        <v>265857.42</v>
      </c>
      <c r="D23" s="140">
        <v>1</v>
      </c>
      <c r="E23" s="290">
        <v>71134.320000000007</v>
      </c>
      <c r="F23" s="526">
        <f t="shared" si="0"/>
        <v>13</v>
      </c>
      <c r="G23" s="7">
        <f t="shared" si="1"/>
        <v>336991.74</v>
      </c>
    </row>
    <row r="24" spans="1:7">
      <c r="A24" s="328" t="s">
        <v>5507</v>
      </c>
      <c r="B24" s="293">
        <v>13</v>
      </c>
      <c r="C24" s="288">
        <v>343918.12</v>
      </c>
      <c r="D24" s="326" t="s">
        <v>51</v>
      </c>
      <c r="E24" s="443" t="s">
        <v>51</v>
      </c>
      <c r="F24" s="526">
        <f>B24</f>
        <v>13</v>
      </c>
      <c r="G24" s="7">
        <f>C24</f>
        <v>343918.12</v>
      </c>
    </row>
    <row r="25" spans="1:7">
      <c r="A25" s="328" t="s">
        <v>5508</v>
      </c>
      <c r="B25" s="428">
        <v>8</v>
      </c>
      <c r="C25" s="7">
        <v>201666.17</v>
      </c>
      <c r="D25" s="287">
        <v>1</v>
      </c>
      <c r="E25" s="294">
        <v>83577.84</v>
      </c>
      <c r="F25" s="526">
        <f t="shared" si="0"/>
        <v>9</v>
      </c>
      <c r="G25" s="7">
        <f t="shared" si="1"/>
        <v>285244.01</v>
      </c>
    </row>
    <row r="26" spans="1:7">
      <c r="A26" s="328" t="s">
        <v>5509</v>
      </c>
      <c r="B26" s="235">
        <v>21</v>
      </c>
      <c r="C26" s="141">
        <v>329783.11</v>
      </c>
      <c r="D26" s="327" t="s">
        <v>51</v>
      </c>
      <c r="E26" s="86" t="s">
        <v>51</v>
      </c>
      <c r="F26" s="526">
        <f>B26</f>
        <v>21</v>
      </c>
      <c r="G26" s="7">
        <f>C26</f>
        <v>329783.11</v>
      </c>
    </row>
    <row r="27" spans="1:7">
      <c r="A27" s="328" t="s">
        <v>5510</v>
      </c>
      <c r="B27" s="428">
        <v>14</v>
      </c>
      <c r="C27" s="7">
        <v>280632.98</v>
      </c>
      <c r="D27" s="287">
        <v>1</v>
      </c>
      <c r="E27" s="294">
        <v>52000</v>
      </c>
      <c r="F27" s="526">
        <f t="shared" si="0"/>
        <v>15</v>
      </c>
      <c r="G27" s="7">
        <f t="shared" si="1"/>
        <v>332632.98</v>
      </c>
    </row>
    <row r="28" spans="1:7">
      <c r="A28" s="328" t="s">
        <v>5511</v>
      </c>
      <c r="B28" s="235">
        <v>7</v>
      </c>
      <c r="C28" s="141">
        <v>123117.29</v>
      </c>
      <c r="D28" s="140">
        <v>1</v>
      </c>
      <c r="E28" s="275">
        <v>49907</v>
      </c>
      <c r="F28" s="526">
        <f t="shared" si="0"/>
        <v>8</v>
      </c>
      <c r="G28" s="7">
        <f t="shared" si="1"/>
        <v>173024.28999999998</v>
      </c>
    </row>
    <row r="29" spans="1:7">
      <c r="A29" s="328" t="s">
        <v>5512</v>
      </c>
      <c r="B29" s="235">
        <v>11</v>
      </c>
      <c r="C29" s="141">
        <v>374931.28</v>
      </c>
      <c r="D29" s="326" t="s">
        <v>51</v>
      </c>
      <c r="E29" s="86" t="s">
        <v>51</v>
      </c>
      <c r="F29" s="526">
        <f t="shared" ref="F29:G31" si="2">B29</f>
        <v>11</v>
      </c>
      <c r="G29" s="7">
        <f t="shared" si="2"/>
        <v>374931.28</v>
      </c>
    </row>
    <row r="30" spans="1:7">
      <c r="A30" s="328" t="s">
        <v>5513</v>
      </c>
      <c r="B30" s="235">
        <v>9</v>
      </c>
      <c r="C30" s="141">
        <v>167594.43</v>
      </c>
      <c r="D30" s="326" t="s">
        <v>51</v>
      </c>
      <c r="E30" s="444" t="s">
        <v>51</v>
      </c>
      <c r="F30" s="526">
        <f t="shared" si="2"/>
        <v>9</v>
      </c>
      <c r="G30" s="7">
        <f t="shared" si="2"/>
        <v>167594.43</v>
      </c>
    </row>
    <row r="31" spans="1:7">
      <c r="A31" s="328" t="s">
        <v>5514</v>
      </c>
      <c r="B31" s="235">
        <v>10</v>
      </c>
      <c r="C31" s="141">
        <v>470487.35</v>
      </c>
      <c r="D31" s="326" t="s">
        <v>51</v>
      </c>
      <c r="E31" s="444" t="s">
        <v>51</v>
      </c>
      <c r="F31" s="526">
        <f t="shared" si="2"/>
        <v>10</v>
      </c>
      <c r="G31" s="7">
        <f t="shared" si="2"/>
        <v>470487.35</v>
      </c>
    </row>
    <row r="32" spans="1:7">
      <c r="A32" s="328" t="s">
        <v>5515</v>
      </c>
      <c r="B32" s="235">
        <v>22</v>
      </c>
      <c r="C32" s="141">
        <v>402799.74</v>
      </c>
      <c r="D32" s="140">
        <v>1</v>
      </c>
      <c r="E32" s="290">
        <v>45250</v>
      </c>
      <c r="F32" s="526">
        <f t="shared" si="0"/>
        <v>23</v>
      </c>
      <c r="G32" s="7">
        <f t="shared" si="1"/>
        <v>448049.74</v>
      </c>
    </row>
    <row r="33" spans="1:7">
      <c r="A33" s="328" t="s">
        <v>5516</v>
      </c>
      <c r="B33" s="235">
        <v>5</v>
      </c>
      <c r="C33" s="141">
        <v>212016.55</v>
      </c>
      <c r="D33" s="326" t="s">
        <v>51</v>
      </c>
      <c r="E33" s="444" t="s">
        <v>51</v>
      </c>
      <c r="F33" s="526">
        <f>B33</f>
        <v>5</v>
      </c>
      <c r="G33" s="7">
        <f>C33</f>
        <v>212016.55</v>
      </c>
    </row>
    <row r="34" spans="1:7">
      <c r="A34" s="328" t="s">
        <v>5517</v>
      </c>
      <c r="B34" s="235">
        <v>23</v>
      </c>
      <c r="C34" s="141">
        <v>377322.05</v>
      </c>
      <c r="D34" s="140">
        <v>1</v>
      </c>
      <c r="E34" s="290">
        <v>53173.14</v>
      </c>
      <c r="F34" s="526">
        <f t="shared" si="0"/>
        <v>24</v>
      </c>
      <c r="G34" s="7">
        <f t="shared" si="1"/>
        <v>430495.19</v>
      </c>
    </row>
    <row r="35" spans="1:7">
      <c r="A35" s="328" t="s">
        <v>5518</v>
      </c>
      <c r="B35" s="454">
        <v>8</v>
      </c>
      <c r="C35" s="488">
        <v>423629.44999999995</v>
      </c>
      <c r="D35" s="326" t="s">
        <v>51</v>
      </c>
      <c r="E35" s="444" t="s">
        <v>51</v>
      </c>
      <c r="F35" s="526">
        <f>B35</f>
        <v>8</v>
      </c>
      <c r="G35" s="7">
        <f>C35</f>
        <v>423629.44999999995</v>
      </c>
    </row>
    <row r="36" spans="1:7">
      <c r="A36" s="328" t="s">
        <v>5519</v>
      </c>
      <c r="B36" s="235">
        <v>8</v>
      </c>
      <c r="C36" s="141">
        <v>341237.62</v>
      </c>
      <c r="D36" s="140">
        <v>1</v>
      </c>
      <c r="E36" s="290">
        <v>78530.83</v>
      </c>
      <c r="F36" s="526">
        <f t="shared" si="0"/>
        <v>9</v>
      </c>
      <c r="G36" s="7">
        <f t="shared" si="1"/>
        <v>419768.45</v>
      </c>
    </row>
    <row r="37" spans="1:7">
      <c r="A37" s="328" t="s">
        <v>5520</v>
      </c>
      <c r="B37" s="235">
        <v>18</v>
      </c>
      <c r="C37" s="141">
        <v>298550.77</v>
      </c>
      <c r="D37" s="334" t="s">
        <v>51</v>
      </c>
      <c r="E37" s="86" t="s">
        <v>51</v>
      </c>
      <c r="F37" s="526">
        <f>B37</f>
        <v>18</v>
      </c>
      <c r="G37" s="7">
        <f>C37</f>
        <v>298550.77</v>
      </c>
    </row>
    <row r="38" spans="1:7">
      <c r="A38" s="328" t="s">
        <v>5521</v>
      </c>
      <c r="B38" s="235">
        <v>15</v>
      </c>
      <c r="C38" s="141">
        <v>241519.05</v>
      </c>
      <c r="D38" s="326" t="s">
        <v>51</v>
      </c>
      <c r="E38" s="86" t="s">
        <v>51</v>
      </c>
      <c r="F38" s="526">
        <f>B38</f>
        <v>15</v>
      </c>
      <c r="G38" s="7">
        <f>C38</f>
        <v>241519.05</v>
      </c>
    </row>
    <row r="39" spans="1:7">
      <c r="A39" s="328" t="s">
        <v>5547</v>
      </c>
      <c r="B39" s="330">
        <f>SUM(B5:B38)</f>
        <v>549</v>
      </c>
      <c r="C39" s="95">
        <f t="shared" ref="C39:E39" si="3">SUM(C5:C38)</f>
        <v>23034180.450000007</v>
      </c>
      <c r="D39" s="330">
        <f t="shared" si="3"/>
        <v>541</v>
      </c>
      <c r="E39" s="95">
        <f t="shared" si="3"/>
        <v>16066452.450000001</v>
      </c>
      <c r="F39" s="526">
        <f>SUM(F5:F38)</f>
        <v>1090</v>
      </c>
      <c r="G39" s="7">
        <f>SUM(G5:G38)</f>
        <v>39100632.899999999</v>
      </c>
    </row>
    <row r="40" spans="1:7">
      <c r="G40" s="35"/>
    </row>
    <row r="41" spans="1:7">
      <c r="G41" s="35"/>
    </row>
  </sheetData>
  <mergeCells count="4">
    <mergeCell ref="F3:G3"/>
    <mergeCell ref="A3:A4"/>
    <mergeCell ref="D3:E3"/>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2:R120"/>
  <sheetViews>
    <sheetView topLeftCell="A97" zoomScale="70" zoomScaleNormal="7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855468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8">
      <c r="A2" s="1" t="s">
        <v>5725</v>
      </c>
    </row>
    <row r="4" spans="1:18" s="13" customFormat="1" ht="45" customHeight="1">
      <c r="A4" s="560" t="s">
        <v>0</v>
      </c>
      <c r="B4" s="562" t="s">
        <v>1</v>
      </c>
      <c r="C4" s="562" t="s">
        <v>2</v>
      </c>
      <c r="D4" s="562" t="s">
        <v>3</v>
      </c>
      <c r="E4" s="560" t="s">
        <v>4</v>
      </c>
      <c r="F4" s="560" t="s">
        <v>5</v>
      </c>
      <c r="G4" s="560" t="s">
        <v>6</v>
      </c>
      <c r="H4" s="567" t="s">
        <v>7</v>
      </c>
      <c r="I4" s="567"/>
      <c r="J4" s="560" t="s">
        <v>303</v>
      </c>
      <c r="K4" s="568" t="s">
        <v>619</v>
      </c>
      <c r="L4" s="569"/>
      <c r="M4" s="580" t="s">
        <v>1163</v>
      </c>
      <c r="N4" s="581"/>
      <c r="O4" s="580" t="s">
        <v>306</v>
      </c>
      <c r="P4" s="581"/>
      <c r="Q4" s="560" t="s">
        <v>8</v>
      </c>
      <c r="R4" s="562" t="s">
        <v>9</v>
      </c>
    </row>
    <row r="5" spans="1:18" s="13" customFormat="1" ht="35.25" customHeight="1">
      <c r="A5" s="561"/>
      <c r="B5" s="563"/>
      <c r="C5" s="563"/>
      <c r="D5" s="563"/>
      <c r="E5" s="561"/>
      <c r="F5" s="561"/>
      <c r="G5" s="561"/>
      <c r="H5" s="410" t="s">
        <v>10</v>
      </c>
      <c r="I5" s="410" t="s">
        <v>11</v>
      </c>
      <c r="J5" s="561"/>
      <c r="K5" s="411">
        <v>2016</v>
      </c>
      <c r="L5" s="411">
        <v>2017</v>
      </c>
      <c r="M5" s="411">
        <v>2016</v>
      </c>
      <c r="N5" s="411">
        <v>2017</v>
      </c>
      <c r="O5" s="411">
        <v>2016</v>
      </c>
      <c r="P5" s="411">
        <v>2017</v>
      </c>
      <c r="Q5" s="561"/>
      <c r="R5" s="563"/>
    </row>
    <row r="6" spans="1:18" s="13" customFormat="1" ht="18" customHeight="1">
      <c r="A6" s="409" t="s">
        <v>12</v>
      </c>
      <c r="B6" s="410" t="s">
        <v>13</v>
      </c>
      <c r="C6" s="410" t="s">
        <v>14</v>
      </c>
      <c r="D6" s="410" t="s">
        <v>15</v>
      </c>
      <c r="E6" s="409" t="s">
        <v>16</v>
      </c>
      <c r="F6" s="409" t="s">
        <v>17</v>
      </c>
      <c r="G6" s="409" t="s">
        <v>18</v>
      </c>
      <c r="H6" s="410" t="s">
        <v>19</v>
      </c>
      <c r="I6" s="410" t="s">
        <v>20</v>
      </c>
      <c r="J6" s="409" t="s">
        <v>21</v>
      </c>
      <c r="K6" s="411" t="s">
        <v>22</v>
      </c>
      <c r="L6" s="411" t="s">
        <v>23</v>
      </c>
      <c r="M6" s="411" t="s">
        <v>24</v>
      </c>
      <c r="N6" s="411" t="s">
        <v>25</v>
      </c>
      <c r="O6" s="411" t="s">
        <v>26</v>
      </c>
      <c r="P6" s="411" t="s">
        <v>27</v>
      </c>
      <c r="Q6" s="409" t="s">
        <v>28</v>
      </c>
      <c r="R6" s="410" t="s">
        <v>29</v>
      </c>
    </row>
    <row r="7" spans="1:18" s="332" customFormat="1" ht="42.75" customHeight="1">
      <c r="A7" s="530">
        <v>1</v>
      </c>
      <c r="B7" s="530" t="s">
        <v>135</v>
      </c>
      <c r="C7" s="530">
        <v>3</v>
      </c>
      <c r="D7" s="530">
        <v>10</v>
      </c>
      <c r="E7" s="536" t="s">
        <v>4121</v>
      </c>
      <c r="F7" s="536" t="s">
        <v>4122</v>
      </c>
      <c r="G7" s="536" t="s">
        <v>4123</v>
      </c>
      <c r="H7" s="404" t="s">
        <v>4124</v>
      </c>
      <c r="I7" s="417">
        <v>5</v>
      </c>
      <c r="J7" s="536" t="s">
        <v>4125</v>
      </c>
      <c r="K7" s="536" t="s">
        <v>31</v>
      </c>
      <c r="L7" s="536" t="s">
        <v>51</v>
      </c>
      <c r="M7" s="533">
        <v>54000</v>
      </c>
      <c r="N7" s="533"/>
      <c r="O7" s="533">
        <v>54000</v>
      </c>
      <c r="P7" s="533"/>
      <c r="Q7" s="536" t="s">
        <v>4126</v>
      </c>
      <c r="R7" s="536" t="s">
        <v>4127</v>
      </c>
    </row>
    <row r="8" spans="1:18" s="332" customFormat="1" ht="37.5" customHeight="1">
      <c r="A8" s="532"/>
      <c r="B8" s="532"/>
      <c r="C8" s="532"/>
      <c r="D8" s="532"/>
      <c r="E8" s="538"/>
      <c r="F8" s="538"/>
      <c r="G8" s="538"/>
      <c r="H8" s="404" t="s">
        <v>4128</v>
      </c>
      <c r="I8" s="417">
        <v>1410</v>
      </c>
      <c r="J8" s="538"/>
      <c r="K8" s="538"/>
      <c r="L8" s="538"/>
      <c r="M8" s="532"/>
      <c r="N8" s="532"/>
      <c r="O8" s="532"/>
      <c r="P8" s="532"/>
      <c r="Q8" s="538"/>
      <c r="R8" s="538"/>
    </row>
    <row r="9" spans="1:18" s="332" customFormat="1" ht="45">
      <c r="A9" s="543">
        <v>2</v>
      </c>
      <c r="B9" s="543" t="s">
        <v>135</v>
      </c>
      <c r="C9" s="543">
        <v>4</v>
      </c>
      <c r="D9" s="543">
        <v>10</v>
      </c>
      <c r="E9" s="539" t="s">
        <v>4129</v>
      </c>
      <c r="F9" s="539" t="s">
        <v>4130</v>
      </c>
      <c r="G9" s="539" t="s">
        <v>4131</v>
      </c>
      <c r="H9" s="404" t="s">
        <v>4132</v>
      </c>
      <c r="I9" s="417">
        <v>1</v>
      </c>
      <c r="J9" s="539" t="s">
        <v>4133</v>
      </c>
      <c r="K9" s="539" t="s">
        <v>1517</v>
      </c>
      <c r="L9" s="539" t="s">
        <v>51</v>
      </c>
      <c r="M9" s="549">
        <v>70000</v>
      </c>
      <c r="N9" s="549"/>
      <c r="O9" s="549">
        <v>70000</v>
      </c>
      <c r="P9" s="549"/>
      <c r="Q9" s="539" t="s">
        <v>4126</v>
      </c>
      <c r="R9" s="539" t="s">
        <v>4127</v>
      </c>
    </row>
    <row r="10" spans="1:18" s="332" customFormat="1" ht="78" customHeight="1">
      <c r="A10" s="543"/>
      <c r="B10" s="543"/>
      <c r="C10" s="543"/>
      <c r="D10" s="543"/>
      <c r="E10" s="539"/>
      <c r="F10" s="539"/>
      <c r="G10" s="539"/>
      <c r="H10" s="404" t="s">
        <v>4134</v>
      </c>
      <c r="I10" s="417">
        <v>30</v>
      </c>
      <c r="J10" s="539"/>
      <c r="K10" s="539"/>
      <c r="L10" s="539"/>
      <c r="M10" s="549"/>
      <c r="N10" s="549"/>
      <c r="O10" s="549"/>
      <c r="P10" s="549"/>
      <c r="Q10" s="539"/>
      <c r="R10" s="539"/>
    </row>
    <row r="11" spans="1:18" s="332" customFormat="1" ht="47.25" customHeight="1">
      <c r="A11" s="530">
        <v>3</v>
      </c>
      <c r="B11" s="530" t="s">
        <v>40</v>
      </c>
      <c r="C11" s="530">
        <v>3</v>
      </c>
      <c r="D11" s="530">
        <v>11</v>
      </c>
      <c r="E11" s="536" t="s">
        <v>4135</v>
      </c>
      <c r="F11" s="536" t="s">
        <v>4136</v>
      </c>
      <c r="G11" s="536" t="s">
        <v>4137</v>
      </c>
      <c r="H11" s="404" t="s">
        <v>4132</v>
      </c>
      <c r="I11" s="417">
        <v>5</v>
      </c>
      <c r="J11" s="536" t="s">
        <v>4125</v>
      </c>
      <c r="K11" s="536" t="s">
        <v>31</v>
      </c>
      <c r="L11" s="536" t="s">
        <v>72</v>
      </c>
      <c r="M11" s="533">
        <v>100000</v>
      </c>
      <c r="N11" s="533"/>
      <c r="O11" s="533">
        <v>100000</v>
      </c>
      <c r="P11" s="533"/>
      <c r="Q11" s="536" t="s">
        <v>4126</v>
      </c>
      <c r="R11" s="536" t="s">
        <v>4127</v>
      </c>
    </row>
    <row r="12" spans="1:18" s="332" customFormat="1" ht="61.5" customHeight="1">
      <c r="A12" s="532"/>
      <c r="B12" s="532"/>
      <c r="C12" s="532"/>
      <c r="D12" s="532"/>
      <c r="E12" s="538"/>
      <c r="F12" s="538"/>
      <c r="G12" s="538"/>
      <c r="H12" s="404" t="s">
        <v>4138</v>
      </c>
      <c r="I12" s="417">
        <v>52</v>
      </c>
      <c r="J12" s="538"/>
      <c r="K12" s="538"/>
      <c r="L12" s="538"/>
      <c r="M12" s="532"/>
      <c r="N12" s="532"/>
      <c r="O12" s="532"/>
      <c r="P12" s="532"/>
      <c r="Q12" s="538"/>
      <c r="R12" s="538"/>
    </row>
    <row r="13" spans="1:18" s="332" customFormat="1" ht="61.5" customHeight="1">
      <c r="A13" s="401">
        <v>4</v>
      </c>
      <c r="B13" s="401" t="s">
        <v>96</v>
      </c>
      <c r="C13" s="401">
        <v>1</v>
      </c>
      <c r="D13" s="401">
        <v>12</v>
      </c>
      <c r="E13" s="397" t="s">
        <v>4139</v>
      </c>
      <c r="F13" s="397" t="s">
        <v>4140</v>
      </c>
      <c r="G13" s="397" t="s">
        <v>1514</v>
      </c>
      <c r="H13" s="404" t="s">
        <v>2975</v>
      </c>
      <c r="I13" s="417">
        <v>100</v>
      </c>
      <c r="J13" s="397" t="s">
        <v>4141</v>
      </c>
      <c r="K13" s="397" t="s">
        <v>4142</v>
      </c>
      <c r="L13" s="397" t="s">
        <v>51</v>
      </c>
      <c r="M13" s="400">
        <v>29500</v>
      </c>
      <c r="N13" s="400"/>
      <c r="O13" s="400">
        <v>29500</v>
      </c>
      <c r="P13" s="400"/>
      <c r="Q13" s="397" t="s">
        <v>4126</v>
      </c>
      <c r="R13" s="397" t="s">
        <v>4127</v>
      </c>
    </row>
    <row r="14" spans="1:18" s="332" customFormat="1" ht="75" customHeight="1">
      <c r="A14" s="401">
        <v>5</v>
      </c>
      <c r="B14" s="401" t="s">
        <v>40</v>
      </c>
      <c r="C14" s="401">
        <v>1</v>
      </c>
      <c r="D14" s="401">
        <v>12</v>
      </c>
      <c r="E14" s="397" t="s">
        <v>4143</v>
      </c>
      <c r="F14" s="397" t="s">
        <v>4144</v>
      </c>
      <c r="G14" s="397" t="s">
        <v>4145</v>
      </c>
      <c r="H14" s="404" t="s">
        <v>4146</v>
      </c>
      <c r="I14" s="417">
        <v>8</v>
      </c>
      <c r="J14" s="397" t="s">
        <v>4125</v>
      </c>
      <c r="K14" s="397" t="s">
        <v>3720</v>
      </c>
      <c r="L14" s="397" t="s">
        <v>51</v>
      </c>
      <c r="M14" s="400">
        <v>15500</v>
      </c>
      <c r="N14" s="400"/>
      <c r="O14" s="400">
        <v>15500</v>
      </c>
      <c r="P14" s="400"/>
      <c r="Q14" s="397" t="s">
        <v>4126</v>
      </c>
      <c r="R14" s="397" t="s">
        <v>4127</v>
      </c>
    </row>
    <row r="15" spans="1:18" s="332" customFormat="1" ht="78.75" customHeight="1">
      <c r="A15" s="401">
        <v>6</v>
      </c>
      <c r="B15" s="401" t="s">
        <v>135</v>
      </c>
      <c r="C15" s="401">
        <v>3</v>
      </c>
      <c r="D15" s="401">
        <v>13</v>
      </c>
      <c r="E15" s="397" t="s">
        <v>4147</v>
      </c>
      <c r="F15" s="397" t="s">
        <v>4148</v>
      </c>
      <c r="G15" s="397" t="s">
        <v>642</v>
      </c>
      <c r="H15" s="404" t="s">
        <v>4149</v>
      </c>
      <c r="I15" s="417">
        <v>20</v>
      </c>
      <c r="J15" s="397" t="s">
        <v>4125</v>
      </c>
      <c r="K15" s="397" t="s">
        <v>4150</v>
      </c>
      <c r="L15" s="397" t="s">
        <v>51</v>
      </c>
      <c r="M15" s="400">
        <v>10000</v>
      </c>
      <c r="N15" s="400"/>
      <c r="O15" s="400">
        <v>10000</v>
      </c>
      <c r="P15" s="400"/>
      <c r="Q15" s="397" t="s">
        <v>4126</v>
      </c>
      <c r="R15" s="397" t="s">
        <v>4127</v>
      </c>
    </row>
    <row r="16" spans="1:18" s="332" customFormat="1" ht="59.25" customHeight="1">
      <c r="A16" s="401">
        <v>7</v>
      </c>
      <c r="B16" s="401" t="s">
        <v>135</v>
      </c>
      <c r="C16" s="401">
        <v>3</v>
      </c>
      <c r="D16" s="401">
        <v>13</v>
      </c>
      <c r="E16" s="397" t="s">
        <v>4151</v>
      </c>
      <c r="F16" s="397" t="s">
        <v>4148</v>
      </c>
      <c r="G16" s="397" t="s">
        <v>642</v>
      </c>
      <c r="H16" s="404" t="s">
        <v>4152</v>
      </c>
      <c r="I16" s="417">
        <v>250</v>
      </c>
      <c r="J16" s="397" t="s">
        <v>4153</v>
      </c>
      <c r="K16" s="397" t="s">
        <v>3749</v>
      </c>
      <c r="L16" s="397" t="s">
        <v>51</v>
      </c>
      <c r="M16" s="400">
        <v>5000</v>
      </c>
      <c r="N16" s="400"/>
      <c r="O16" s="400">
        <v>5000</v>
      </c>
      <c r="P16" s="400"/>
      <c r="Q16" s="397" t="s">
        <v>4126</v>
      </c>
      <c r="R16" s="397" t="s">
        <v>4127</v>
      </c>
    </row>
    <row r="17" spans="1:18" s="332" customFormat="1" ht="63.75" customHeight="1">
      <c r="A17" s="401">
        <v>8</v>
      </c>
      <c r="B17" s="401" t="s">
        <v>135</v>
      </c>
      <c r="C17" s="401">
        <v>3</v>
      </c>
      <c r="D17" s="401">
        <v>13</v>
      </c>
      <c r="E17" s="397" t="s">
        <v>4154</v>
      </c>
      <c r="F17" s="397" t="s">
        <v>4148</v>
      </c>
      <c r="G17" s="397" t="s">
        <v>642</v>
      </c>
      <c r="H17" s="404" t="s">
        <v>4152</v>
      </c>
      <c r="I17" s="417">
        <v>250</v>
      </c>
      <c r="J17" s="397" t="s">
        <v>4153</v>
      </c>
      <c r="K17" s="397" t="s">
        <v>527</v>
      </c>
      <c r="L17" s="397" t="s">
        <v>51</v>
      </c>
      <c r="M17" s="400">
        <v>5000</v>
      </c>
      <c r="N17" s="400"/>
      <c r="O17" s="400">
        <v>5000</v>
      </c>
      <c r="P17" s="400"/>
      <c r="Q17" s="397" t="s">
        <v>4126</v>
      </c>
      <c r="R17" s="397" t="s">
        <v>4127</v>
      </c>
    </row>
    <row r="18" spans="1:18" s="332" customFormat="1">
      <c r="A18" s="543">
        <v>9</v>
      </c>
      <c r="B18" s="543" t="s">
        <v>96</v>
      </c>
      <c r="C18" s="543">
        <v>1</v>
      </c>
      <c r="D18" s="543">
        <v>13</v>
      </c>
      <c r="E18" s="539" t="s">
        <v>4155</v>
      </c>
      <c r="F18" s="539" t="s">
        <v>4156</v>
      </c>
      <c r="G18" s="539" t="s">
        <v>4157</v>
      </c>
      <c r="H18" s="404" t="s">
        <v>4158</v>
      </c>
      <c r="I18" s="417">
        <v>33</v>
      </c>
      <c r="J18" s="539" t="s">
        <v>4159</v>
      </c>
      <c r="K18" s="539" t="s">
        <v>3758</v>
      </c>
      <c r="L18" s="539" t="s">
        <v>51</v>
      </c>
      <c r="M18" s="544">
        <v>25000</v>
      </c>
      <c r="N18" s="544"/>
      <c r="O18" s="544">
        <v>25000</v>
      </c>
      <c r="P18" s="544"/>
      <c r="Q18" s="539" t="s">
        <v>4160</v>
      </c>
      <c r="R18" s="539" t="s">
        <v>4161</v>
      </c>
    </row>
    <row r="19" spans="1:18" s="14" customFormat="1" ht="45" customHeight="1">
      <c r="A19" s="543"/>
      <c r="B19" s="543"/>
      <c r="C19" s="543"/>
      <c r="D19" s="543"/>
      <c r="E19" s="539"/>
      <c r="F19" s="539"/>
      <c r="G19" s="539"/>
      <c r="H19" s="404" t="s">
        <v>4152</v>
      </c>
      <c r="I19" s="417">
        <v>18</v>
      </c>
      <c r="J19" s="539"/>
      <c r="K19" s="539"/>
      <c r="L19" s="539"/>
      <c r="M19" s="544"/>
      <c r="N19" s="544"/>
      <c r="O19" s="544"/>
      <c r="P19" s="544"/>
      <c r="Q19" s="539"/>
      <c r="R19" s="539"/>
    </row>
    <row r="20" spans="1:18" s="14" customFormat="1" ht="57.75" customHeight="1">
      <c r="A20" s="490">
        <v>10</v>
      </c>
      <c r="B20" s="490" t="s">
        <v>40</v>
      </c>
      <c r="C20" s="490">
        <v>1</v>
      </c>
      <c r="D20" s="490">
        <v>9</v>
      </c>
      <c r="E20" s="491" t="s">
        <v>4162</v>
      </c>
      <c r="F20" s="491" t="s">
        <v>4163</v>
      </c>
      <c r="G20" s="491" t="s">
        <v>4164</v>
      </c>
      <c r="H20" s="492" t="s">
        <v>4165</v>
      </c>
      <c r="I20" s="504">
        <v>30</v>
      </c>
      <c r="J20" s="491" t="s">
        <v>4166</v>
      </c>
      <c r="K20" s="491" t="s">
        <v>4150</v>
      </c>
      <c r="L20" s="491" t="s">
        <v>51</v>
      </c>
      <c r="M20" s="494">
        <v>56850</v>
      </c>
      <c r="N20" s="494"/>
      <c r="O20" s="494">
        <v>56850</v>
      </c>
      <c r="P20" s="494"/>
      <c r="Q20" s="491" t="s">
        <v>4126</v>
      </c>
      <c r="R20" s="491" t="s">
        <v>4127</v>
      </c>
    </row>
    <row r="21" spans="1:18" s="14" customFormat="1" ht="84" customHeight="1">
      <c r="A21" s="401">
        <v>11</v>
      </c>
      <c r="B21" s="401" t="s">
        <v>41</v>
      </c>
      <c r="C21" s="401">
        <v>3</v>
      </c>
      <c r="D21" s="401">
        <v>13</v>
      </c>
      <c r="E21" s="397" t="s">
        <v>4169</v>
      </c>
      <c r="F21" s="397" t="s">
        <v>4170</v>
      </c>
      <c r="G21" s="397" t="s">
        <v>1538</v>
      </c>
      <c r="H21" s="404" t="s">
        <v>3070</v>
      </c>
      <c r="I21" s="417">
        <v>200</v>
      </c>
      <c r="J21" s="397" t="s">
        <v>4171</v>
      </c>
      <c r="K21" s="397" t="s">
        <v>4172</v>
      </c>
      <c r="L21" s="397" t="s">
        <v>51</v>
      </c>
      <c r="M21" s="399">
        <v>12567.9</v>
      </c>
      <c r="N21" s="399"/>
      <c r="O21" s="399">
        <v>12567.9</v>
      </c>
      <c r="P21" s="399"/>
      <c r="Q21" s="397" t="s">
        <v>4167</v>
      </c>
      <c r="R21" s="397" t="s">
        <v>4168</v>
      </c>
    </row>
    <row r="22" spans="1:18" s="14" customFormat="1" ht="69.75" customHeight="1">
      <c r="A22" s="401">
        <v>12</v>
      </c>
      <c r="B22" s="401" t="s">
        <v>40</v>
      </c>
      <c r="C22" s="401">
        <v>1</v>
      </c>
      <c r="D22" s="401">
        <v>6</v>
      </c>
      <c r="E22" s="397" t="s">
        <v>4173</v>
      </c>
      <c r="F22" s="397" t="s">
        <v>4174</v>
      </c>
      <c r="G22" s="397" t="s">
        <v>4175</v>
      </c>
      <c r="H22" s="404" t="s">
        <v>3070</v>
      </c>
      <c r="I22" s="417">
        <v>150</v>
      </c>
      <c r="J22" s="397" t="s">
        <v>4176</v>
      </c>
      <c r="K22" s="397" t="s">
        <v>4172</v>
      </c>
      <c r="L22" s="397" t="s">
        <v>51</v>
      </c>
      <c r="M22" s="399">
        <v>11250</v>
      </c>
      <c r="N22" s="399"/>
      <c r="O22" s="399">
        <v>11250</v>
      </c>
      <c r="P22" s="399"/>
      <c r="Q22" s="397" t="s">
        <v>4177</v>
      </c>
      <c r="R22" s="397" t="s">
        <v>4178</v>
      </c>
    </row>
    <row r="23" spans="1:18" s="14" customFormat="1" ht="44.25" customHeight="1">
      <c r="A23" s="530">
        <v>13</v>
      </c>
      <c r="B23" s="536" t="s">
        <v>40</v>
      </c>
      <c r="C23" s="530">
        <v>1</v>
      </c>
      <c r="D23" s="530">
        <v>13</v>
      </c>
      <c r="E23" s="536" t="s">
        <v>4179</v>
      </c>
      <c r="F23" s="536" t="s">
        <v>4180</v>
      </c>
      <c r="G23" s="536" t="s">
        <v>4181</v>
      </c>
      <c r="H23" s="404" t="s">
        <v>4182</v>
      </c>
      <c r="I23" s="417">
        <v>7</v>
      </c>
      <c r="J23" s="536" t="s">
        <v>4183</v>
      </c>
      <c r="K23" s="536" t="s">
        <v>3762</v>
      </c>
      <c r="L23" s="536" t="s">
        <v>51</v>
      </c>
      <c r="M23" s="540">
        <v>22393.51</v>
      </c>
      <c r="N23" s="540"/>
      <c r="O23" s="540">
        <v>22393.51</v>
      </c>
      <c r="P23" s="540"/>
      <c r="Q23" s="536" t="s">
        <v>4184</v>
      </c>
      <c r="R23" s="536" t="s">
        <v>4185</v>
      </c>
    </row>
    <row r="24" spans="1:18" s="14" customFormat="1" ht="34.5" customHeight="1">
      <c r="A24" s="531"/>
      <c r="B24" s="537"/>
      <c r="C24" s="531"/>
      <c r="D24" s="531"/>
      <c r="E24" s="537"/>
      <c r="F24" s="537"/>
      <c r="G24" s="537"/>
      <c r="H24" s="404" t="s">
        <v>4186</v>
      </c>
      <c r="I24" s="417">
        <v>250</v>
      </c>
      <c r="J24" s="537"/>
      <c r="K24" s="537"/>
      <c r="L24" s="537"/>
      <c r="M24" s="537"/>
      <c r="N24" s="537"/>
      <c r="O24" s="537"/>
      <c r="P24" s="537"/>
      <c r="Q24" s="537"/>
      <c r="R24" s="537"/>
    </row>
    <row r="25" spans="1:18" s="14" customFormat="1" ht="33" customHeight="1">
      <c r="A25" s="532"/>
      <c r="B25" s="532"/>
      <c r="C25" s="532"/>
      <c r="D25" s="532"/>
      <c r="E25" s="538"/>
      <c r="F25" s="538"/>
      <c r="G25" s="538"/>
      <c r="H25" s="404" t="s">
        <v>4152</v>
      </c>
      <c r="I25" s="417">
        <v>380</v>
      </c>
      <c r="J25" s="538"/>
      <c r="K25" s="538"/>
      <c r="L25" s="538"/>
      <c r="M25" s="538"/>
      <c r="N25" s="538"/>
      <c r="O25" s="538"/>
      <c r="P25" s="538"/>
      <c r="Q25" s="538"/>
      <c r="R25" s="538"/>
    </row>
    <row r="26" spans="1:18" s="14" customFormat="1" ht="60.75" customHeight="1">
      <c r="A26" s="401">
        <v>14</v>
      </c>
      <c r="B26" s="401" t="s">
        <v>40</v>
      </c>
      <c r="C26" s="401">
        <v>5</v>
      </c>
      <c r="D26" s="401">
        <v>13</v>
      </c>
      <c r="E26" s="397" t="s">
        <v>4187</v>
      </c>
      <c r="F26" s="397" t="s">
        <v>4188</v>
      </c>
      <c r="G26" s="397" t="s">
        <v>4189</v>
      </c>
      <c r="H26" s="404" t="s">
        <v>2975</v>
      </c>
      <c r="I26" s="417">
        <v>140</v>
      </c>
      <c r="J26" s="397" t="s">
        <v>4190</v>
      </c>
      <c r="K26" s="397" t="s">
        <v>3768</v>
      </c>
      <c r="L26" s="397" t="s">
        <v>51</v>
      </c>
      <c r="M26" s="399">
        <v>20213.060000000001</v>
      </c>
      <c r="N26" s="399"/>
      <c r="O26" s="399">
        <v>20213.060000000001</v>
      </c>
      <c r="P26" s="399"/>
      <c r="Q26" s="397" t="s">
        <v>4191</v>
      </c>
      <c r="R26" s="397" t="s">
        <v>4192</v>
      </c>
    </row>
    <row r="27" spans="1:18" s="14" customFormat="1" ht="87.75" customHeight="1">
      <c r="A27" s="490">
        <v>15</v>
      </c>
      <c r="B27" s="490" t="s">
        <v>40</v>
      </c>
      <c r="C27" s="490">
        <v>1</v>
      </c>
      <c r="D27" s="490">
        <v>6</v>
      </c>
      <c r="E27" s="491" t="s">
        <v>4193</v>
      </c>
      <c r="F27" s="491" t="s">
        <v>4194</v>
      </c>
      <c r="G27" s="491" t="s">
        <v>4164</v>
      </c>
      <c r="H27" s="492" t="s">
        <v>4165</v>
      </c>
      <c r="I27" s="504">
        <v>20</v>
      </c>
      <c r="J27" s="491" t="s">
        <v>4195</v>
      </c>
      <c r="K27" s="491" t="s">
        <v>3740</v>
      </c>
      <c r="L27" s="491" t="s">
        <v>51</v>
      </c>
      <c r="M27" s="494">
        <v>13595</v>
      </c>
      <c r="N27" s="494"/>
      <c r="O27" s="494">
        <v>13595</v>
      </c>
      <c r="P27" s="494"/>
      <c r="Q27" s="516" t="s">
        <v>4126</v>
      </c>
      <c r="R27" s="516" t="s">
        <v>4127</v>
      </c>
    </row>
    <row r="28" spans="1:18" s="14" customFormat="1" ht="67.5" customHeight="1">
      <c r="A28" s="401">
        <v>16</v>
      </c>
      <c r="B28" s="401" t="s">
        <v>643</v>
      </c>
      <c r="C28" s="401">
        <v>4</v>
      </c>
      <c r="D28" s="333">
        <v>13</v>
      </c>
      <c r="E28" s="397" t="s">
        <v>4196</v>
      </c>
      <c r="F28" s="397" t="s">
        <v>4197</v>
      </c>
      <c r="G28" s="397" t="s">
        <v>4198</v>
      </c>
      <c r="H28" s="404" t="s">
        <v>2975</v>
      </c>
      <c r="I28" s="417">
        <v>20</v>
      </c>
      <c r="J28" s="397" t="s">
        <v>4199</v>
      </c>
      <c r="K28" s="397" t="s">
        <v>3762</v>
      </c>
      <c r="L28" s="397" t="s">
        <v>51</v>
      </c>
      <c r="M28" s="399">
        <v>13111.51</v>
      </c>
      <c r="N28" s="399"/>
      <c r="O28" s="399">
        <v>13111.51</v>
      </c>
      <c r="P28" s="399"/>
      <c r="Q28" s="397" t="s">
        <v>4200</v>
      </c>
      <c r="R28" s="397" t="s">
        <v>4192</v>
      </c>
    </row>
    <row r="29" spans="1:18" s="14" customFormat="1" ht="46.5" customHeight="1">
      <c r="A29" s="401">
        <v>17</v>
      </c>
      <c r="B29" s="401" t="s">
        <v>96</v>
      </c>
      <c r="C29" s="401">
        <v>5</v>
      </c>
      <c r="D29" s="401">
        <v>11</v>
      </c>
      <c r="E29" s="397" t="s">
        <v>4201</v>
      </c>
      <c r="F29" s="397" t="s">
        <v>4202</v>
      </c>
      <c r="G29" s="397" t="s">
        <v>1700</v>
      </c>
      <c r="H29" s="404" t="s">
        <v>4203</v>
      </c>
      <c r="I29" s="417">
        <v>15</v>
      </c>
      <c r="J29" s="397" t="s">
        <v>4204</v>
      </c>
      <c r="K29" s="397" t="s">
        <v>4205</v>
      </c>
      <c r="L29" s="397" t="s">
        <v>51</v>
      </c>
      <c r="M29" s="399">
        <v>2874</v>
      </c>
      <c r="N29" s="399"/>
      <c r="O29" s="399">
        <v>2874</v>
      </c>
      <c r="P29" s="399"/>
      <c r="Q29" s="397" t="s">
        <v>2260</v>
      </c>
      <c r="R29" s="397" t="s">
        <v>4206</v>
      </c>
    </row>
    <row r="30" spans="1:18" s="14" customFormat="1" ht="63.75" customHeight="1">
      <c r="A30" s="401">
        <v>18</v>
      </c>
      <c r="B30" s="401" t="s">
        <v>40</v>
      </c>
      <c r="C30" s="401">
        <v>4</v>
      </c>
      <c r="D30" s="401">
        <v>13</v>
      </c>
      <c r="E30" s="397" t="s">
        <v>4207</v>
      </c>
      <c r="F30" s="397" t="s">
        <v>4208</v>
      </c>
      <c r="G30" s="397" t="s">
        <v>2570</v>
      </c>
      <c r="H30" s="404" t="s">
        <v>2975</v>
      </c>
      <c r="I30" s="417">
        <v>60</v>
      </c>
      <c r="J30" s="397" t="s">
        <v>4209</v>
      </c>
      <c r="K30" s="397" t="s">
        <v>3762</v>
      </c>
      <c r="L30" s="397" t="s">
        <v>51</v>
      </c>
      <c r="M30" s="399">
        <v>4900</v>
      </c>
      <c r="N30" s="399"/>
      <c r="O30" s="399">
        <v>4900</v>
      </c>
      <c r="P30" s="399"/>
      <c r="Q30" s="397" t="s">
        <v>2260</v>
      </c>
      <c r="R30" s="397" t="s">
        <v>4206</v>
      </c>
    </row>
    <row r="31" spans="1:18" s="14" customFormat="1" ht="30" customHeight="1">
      <c r="A31" s="530">
        <v>19</v>
      </c>
      <c r="B31" s="530" t="s">
        <v>96</v>
      </c>
      <c r="C31" s="530">
        <v>1</v>
      </c>
      <c r="D31" s="530">
        <v>13</v>
      </c>
      <c r="E31" s="536" t="s">
        <v>4210</v>
      </c>
      <c r="F31" s="536" t="s">
        <v>4211</v>
      </c>
      <c r="G31" s="536" t="s">
        <v>623</v>
      </c>
      <c r="H31" s="404" t="s">
        <v>439</v>
      </c>
      <c r="I31" s="417">
        <v>3</v>
      </c>
      <c r="J31" s="536" t="s">
        <v>4212</v>
      </c>
      <c r="K31" s="536" t="s">
        <v>3768</v>
      </c>
      <c r="L31" s="536" t="s">
        <v>51</v>
      </c>
      <c r="M31" s="540">
        <v>11085.93</v>
      </c>
      <c r="N31" s="540"/>
      <c r="O31" s="540">
        <v>11085.93</v>
      </c>
      <c r="P31" s="540"/>
      <c r="Q31" s="536" t="s">
        <v>4200</v>
      </c>
      <c r="R31" s="536" t="s">
        <v>4192</v>
      </c>
    </row>
    <row r="32" spans="1:18" s="14" customFormat="1" ht="38.25" customHeight="1">
      <c r="A32" s="532"/>
      <c r="B32" s="532"/>
      <c r="C32" s="532"/>
      <c r="D32" s="532"/>
      <c r="E32" s="538"/>
      <c r="F32" s="538"/>
      <c r="G32" s="538"/>
      <c r="H32" s="404" t="s">
        <v>4213</v>
      </c>
      <c r="I32" s="417">
        <v>75</v>
      </c>
      <c r="J32" s="538"/>
      <c r="K32" s="538"/>
      <c r="L32" s="538"/>
      <c r="M32" s="538"/>
      <c r="N32" s="538"/>
      <c r="O32" s="538"/>
      <c r="P32" s="538"/>
      <c r="Q32" s="538"/>
      <c r="R32" s="538"/>
    </row>
    <row r="33" spans="1:18" s="14" customFormat="1" ht="78" customHeight="1">
      <c r="A33" s="401">
        <v>20</v>
      </c>
      <c r="B33" s="401" t="s">
        <v>96</v>
      </c>
      <c r="C33" s="401">
        <v>5</v>
      </c>
      <c r="D33" s="401">
        <v>13</v>
      </c>
      <c r="E33" s="397" t="s">
        <v>4214</v>
      </c>
      <c r="F33" s="397" t="s">
        <v>4215</v>
      </c>
      <c r="G33" s="397" t="s">
        <v>4216</v>
      </c>
      <c r="H33" s="404" t="s">
        <v>2975</v>
      </c>
      <c r="I33" s="417">
        <v>15</v>
      </c>
      <c r="J33" s="397" t="s">
        <v>4217</v>
      </c>
      <c r="K33" s="397" t="s">
        <v>3768</v>
      </c>
      <c r="L33" s="397" t="s">
        <v>51</v>
      </c>
      <c r="M33" s="399">
        <v>9158.4599999999991</v>
      </c>
      <c r="N33" s="399">
        <v>7418.99</v>
      </c>
      <c r="O33" s="399">
        <v>9158.4599999999991</v>
      </c>
      <c r="P33" s="399"/>
      <c r="Q33" s="397" t="s">
        <v>4200</v>
      </c>
      <c r="R33" s="397" t="s">
        <v>4192</v>
      </c>
    </row>
    <row r="34" spans="1:18" s="14" customFormat="1" ht="64.5" customHeight="1">
      <c r="A34" s="401">
        <v>21</v>
      </c>
      <c r="B34" s="401" t="s">
        <v>40</v>
      </c>
      <c r="C34" s="401">
        <v>4</v>
      </c>
      <c r="D34" s="401">
        <v>6</v>
      </c>
      <c r="E34" s="397" t="s">
        <v>4218</v>
      </c>
      <c r="F34" s="397" t="s">
        <v>4219</v>
      </c>
      <c r="G34" s="397" t="s">
        <v>4164</v>
      </c>
      <c r="H34" s="404" t="s">
        <v>4203</v>
      </c>
      <c r="I34" s="417">
        <v>25</v>
      </c>
      <c r="J34" s="397" t="s">
        <v>4220</v>
      </c>
      <c r="K34" s="397" t="s">
        <v>4221</v>
      </c>
      <c r="L34" s="397" t="s">
        <v>51</v>
      </c>
      <c r="M34" s="399">
        <v>6569.81</v>
      </c>
      <c r="N34" s="399"/>
      <c r="O34" s="399">
        <v>6569.81</v>
      </c>
      <c r="P34" s="399"/>
      <c r="Q34" s="397" t="s">
        <v>4200</v>
      </c>
      <c r="R34" s="397" t="s">
        <v>4192</v>
      </c>
    </row>
    <row r="35" spans="1:18" s="14" customFormat="1" ht="79.5" customHeight="1">
      <c r="A35" s="401">
        <v>22</v>
      </c>
      <c r="B35" s="401" t="s">
        <v>96</v>
      </c>
      <c r="C35" s="401">
        <v>5</v>
      </c>
      <c r="D35" s="401">
        <v>13</v>
      </c>
      <c r="E35" s="397" t="s">
        <v>4222</v>
      </c>
      <c r="F35" s="397" t="s">
        <v>4223</v>
      </c>
      <c r="G35" s="397" t="s">
        <v>4224</v>
      </c>
      <c r="H35" s="404" t="s">
        <v>2975</v>
      </c>
      <c r="I35" s="417">
        <v>20</v>
      </c>
      <c r="J35" s="397" t="s">
        <v>4225</v>
      </c>
      <c r="K35" s="397" t="s">
        <v>4226</v>
      </c>
      <c r="L35" s="397" t="s">
        <v>51</v>
      </c>
      <c r="M35" s="399">
        <v>10688.4</v>
      </c>
      <c r="N35" s="399"/>
      <c r="O35" s="399">
        <v>10688.4</v>
      </c>
      <c r="P35" s="399"/>
      <c r="Q35" s="397" t="s">
        <v>4200</v>
      </c>
      <c r="R35" s="397" t="s">
        <v>4192</v>
      </c>
    </row>
    <row r="36" spans="1:18" s="14" customFormat="1" ht="70.5" customHeight="1">
      <c r="A36" s="401">
        <v>23</v>
      </c>
      <c r="B36" s="401" t="s">
        <v>40</v>
      </c>
      <c r="C36" s="401">
        <v>1</v>
      </c>
      <c r="D36" s="401">
        <v>6</v>
      </c>
      <c r="E36" s="397" t="s">
        <v>4227</v>
      </c>
      <c r="F36" s="397" t="s">
        <v>4228</v>
      </c>
      <c r="G36" s="397" t="s">
        <v>623</v>
      </c>
      <c r="H36" s="404" t="s">
        <v>4213</v>
      </c>
      <c r="I36" s="417">
        <v>15</v>
      </c>
      <c r="J36" s="397" t="s">
        <v>4229</v>
      </c>
      <c r="K36" s="397" t="s">
        <v>4205</v>
      </c>
      <c r="L36" s="397" t="s">
        <v>51</v>
      </c>
      <c r="M36" s="399">
        <v>6506.83</v>
      </c>
      <c r="N36" s="399"/>
      <c r="O36" s="399">
        <v>6506.83</v>
      </c>
      <c r="P36" s="399"/>
      <c r="Q36" s="397" t="s">
        <v>4167</v>
      </c>
      <c r="R36" s="397" t="s">
        <v>4168</v>
      </c>
    </row>
    <row r="37" spans="1:18" s="14" customFormat="1" ht="66.75" customHeight="1">
      <c r="A37" s="401">
        <v>24</v>
      </c>
      <c r="B37" s="401" t="s">
        <v>40</v>
      </c>
      <c r="C37" s="401">
        <v>1</v>
      </c>
      <c r="D37" s="401">
        <v>13</v>
      </c>
      <c r="E37" s="397" t="s">
        <v>4230</v>
      </c>
      <c r="F37" s="397" t="s">
        <v>4231</v>
      </c>
      <c r="G37" s="397" t="s">
        <v>1538</v>
      </c>
      <c r="H37" s="404" t="s">
        <v>3070</v>
      </c>
      <c r="I37" s="417">
        <v>60</v>
      </c>
      <c r="J37" s="397" t="s">
        <v>4232</v>
      </c>
      <c r="K37" s="397" t="s">
        <v>527</v>
      </c>
      <c r="L37" s="397" t="s">
        <v>51</v>
      </c>
      <c r="M37" s="399">
        <v>7015.09</v>
      </c>
      <c r="N37" s="399"/>
      <c r="O37" s="399">
        <v>7015.09</v>
      </c>
      <c r="P37" s="399"/>
      <c r="Q37" s="397" t="s">
        <v>4167</v>
      </c>
      <c r="R37" s="397" t="s">
        <v>4168</v>
      </c>
    </row>
    <row r="38" spans="1:18" s="14" customFormat="1" ht="59.25" customHeight="1">
      <c r="A38" s="401">
        <v>25</v>
      </c>
      <c r="B38" s="401" t="s">
        <v>135</v>
      </c>
      <c r="C38" s="401">
        <v>1</v>
      </c>
      <c r="D38" s="401">
        <v>10</v>
      </c>
      <c r="E38" s="397" t="s">
        <v>4233</v>
      </c>
      <c r="F38" s="397" t="s">
        <v>4234</v>
      </c>
      <c r="G38" s="397" t="s">
        <v>642</v>
      </c>
      <c r="H38" s="404" t="s">
        <v>2432</v>
      </c>
      <c r="I38" s="417">
        <v>50</v>
      </c>
      <c r="J38" s="397" t="s">
        <v>4235</v>
      </c>
      <c r="K38" s="397" t="s">
        <v>4172</v>
      </c>
      <c r="L38" s="397" t="s">
        <v>51</v>
      </c>
      <c r="M38" s="399">
        <v>19780.13</v>
      </c>
      <c r="N38" s="399"/>
      <c r="O38" s="399">
        <v>19780.13</v>
      </c>
      <c r="P38" s="399"/>
      <c r="Q38" s="397" t="s">
        <v>4236</v>
      </c>
      <c r="R38" s="397" t="s">
        <v>4237</v>
      </c>
    </row>
    <row r="39" spans="1:18" s="14" customFormat="1" ht="69.75" customHeight="1">
      <c r="A39" s="401">
        <v>26</v>
      </c>
      <c r="B39" s="401" t="s">
        <v>135</v>
      </c>
      <c r="C39" s="401">
        <v>1</v>
      </c>
      <c r="D39" s="401">
        <v>10</v>
      </c>
      <c r="E39" s="397" t="s">
        <v>4238</v>
      </c>
      <c r="F39" s="397" t="s">
        <v>4239</v>
      </c>
      <c r="G39" s="397" t="s">
        <v>642</v>
      </c>
      <c r="H39" s="404" t="s">
        <v>2432</v>
      </c>
      <c r="I39" s="417">
        <v>50</v>
      </c>
      <c r="J39" s="397" t="s">
        <v>4240</v>
      </c>
      <c r="K39" s="397" t="s">
        <v>4241</v>
      </c>
      <c r="L39" s="397" t="s">
        <v>51</v>
      </c>
      <c r="M39" s="399">
        <v>20000</v>
      </c>
      <c r="N39" s="399"/>
      <c r="O39" s="399">
        <v>20000</v>
      </c>
      <c r="P39" s="399"/>
      <c r="Q39" s="397" t="s">
        <v>4236</v>
      </c>
      <c r="R39" s="397" t="s">
        <v>4237</v>
      </c>
    </row>
    <row r="40" spans="1:18" s="14" customFormat="1" ht="68.25" customHeight="1">
      <c r="A40" s="401">
        <v>27</v>
      </c>
      <c r="B40" s="401" t="s">
        <v>135</v>
      </c>
      <c r="C40" s="401">
        <v>1</v>
      </c>
      <c r="D40" s="401">
        <v>10</v>
      </c>
      <c r="E40" s="397" t="s">
        <v>4242</v>
      </c>
      <c r="F40" s="397" t="s">
        <v>4239</v>
      </c>
      <c r="G40" s="397" t="s">
        <v>642</v>
      </c>
      <c r="H40" s="404" t="s">
        <v>2432</v>
      </c>
      <c r="I40" s="417">
        <v>50</v>
      </c>
      <c r="J40" s="397" t="s">
        <v>4240</v>
      </c>
      <c r="K40" s="397" t="s">
        <v>4243</v>
      </c>
      <c r="L40" s="397" t="s">
        <v>51</v>
      </c>
      <c r="M40" s="399">
        <v>19932.73</v>
      </c>
      <c r="N40" s="399"/>
      <c r="O40" s="399">
        <v>19932.73</v>
      </c>
      <c r="P40" s="399"/>
      <c r="Q40" s="397" t="s">
        <v>4236</v>
      </c>
      <c r="R40" s="397" t="s">
        <v>4237</v>
      </c>
    </row>
    <row r="41" spans="1:18" s="14" customFormat="1" ht="61.5" customHeight="1">
      <c r="A41" s="401">
        <v>28</v>
      </c>
      <c r="B41" s="401" t="s">
        <v>135</v>
      </c>
      <c r="C41" s="401">
        <v>1</v>
      </c>
      <c r="D41" s="401">
        <v>10</v>
      </c>
      <c r="E41" s="397" t="s">
        <v>3462</v>
      </c>
      <c r="F41" s="397" t="s">
        <v>4239</v>
      </c>
      <c r="G41" s="397" t="s">
        <v>642</v>
      </c>
      <c r="H41" s="404" t="s">
        <v>2432</v>
      </c>
      <c r="I41" s="417">
        <v>50</v>
      </c>
      <c r="J41" s="397" t="s">
        <v>4240</v>
      </c>
      <c r="K41" s="397" t="s">
        <v>3740</v>
      </c>
      <c r="L41" s="397" t="s">
        <v>51</v>
      </c>
      <c r="M41" s="399">
        <v>20000</v>
      </c>
      <c r="N41" s="399"/>
      <c r="O41" s="399">
        <v>20000</v>
      </c>
      <c r="P41" s="399"/>
      <c r="Q41" s="397" t="s">
        <v>4236</v>
      </c>
      <c r="R41" s="202" t="s">
        <v>4237</v>
      </c>
    </row>
    <row r="42" spans="1:18" s="14" customFormat="1" ht="53.25" customHeight="1">
      <c r="A42" s="401">
        <v>29</v>
      </c>
      <c r="B42" s="401" t="s">
        <v>96</v>
      </c>
      <c r="C42" s="401">
        <v>1</v>
      </c>
      <c r="D42" s="401">
        <v>12</v>
      </c>
      <c r="E42" s="397" t="s">
        <v>4244</v>
      </c>
      <c r="F42" s="397" t="s">
        <v>4245</v>
      </c>
      <c r="G42" s="397" t="s">
        <v>642</v>
      </c>
      <c r="H42" s="404" t="s">
        <v>4246</v>
      </c>
      <c r="I42" s="417">
        <v>250</v>
      </c>
      <c r="J42" s="397" t="s">
        <v>4247</v>
      </c>
      <c r="K42" s="397" t="s">
        <v>4172</v>
      </c>
      <c r="L42" s="397" t="s">
        <v>51</v>
      </c>
      <c r="M42" s="399">
        <v>18582.84</v>
      </c>
      <c r="N42" s="399"/>
      <c r="O42" s="399">
        <v>18582.84</v>
      </c>
      <c r="P42" s="399"/>
      <c r="Q42" s="397" t="s">
        <v>4248</v>
      </c>
      <c r="R42" s="397" t="s">
        <v>4249</v>
      </c>
    </row>
    <row r="43" spans="1:18" s="332" customFormat="1" ht="72.75" customHeight="1">
      <c r="A43" s="395">
        <v>30</v>
      </c>
      <c r="B43" s="396">
        <v>1</v>
      </c>
      <c r="C43" s="396">
        <v>5</v>
      </c>
      <c r="D43" s="395">
        <v>4</v>
      </c>
      <c r="E43" s="395" t="s">
        <v>4250</v>
      </c>
      <c r="F43" s="395" t="s">
        <v>4251</v>
      </c>
      <c r="G43" s="395" t="s">
        <v>56</v>
      </c>
      <c r="H43" s="395" t="s">
        <v>4252</v>
      </c>
      <c r="I43" s="396">
        <v>52</v>
      </c>
      <c r="J43" s="395" t="s">
        <v>4253</v>
      </c>
      <c r="K43" s="395" t="s">
        <v>51</v>
      </c>
      <c r="L43" s="416" t="s">
        <v>41</v>
      </c>
      <c r="M43" s="395" t="s">
        <v>51</v>
      </c>
      <c r="N43" s="398">
        <v>7016</v>
      </c>
      <c r="O43" s="395" t="s">
        <v>51</v>
      </c>
      <c r="P43" s="398">
        <v>7016</v>
      </c>
      <c r="Q43" s="395" t="s">
        <v>4126</v>
      </c>
      <c r="R43" s="395" t="s">
        <v>4127</v>
      </c>
    </row>
    <row r="44" spans="1:18" s="332" customFormat="1" ht="90">
      <c r="A44" s="397">
        <v>31</v>
      </c>
      <c r="B44" s="397">
        <v>3</v>
      </c>
      <c r="C44" s="397">
        <v>1</v>
      </c>
      <c r="D44" s="397">
        <v>6</v>
      </c>
      <c r="E44" s="397" t="s">
        <v>4254</v>
      </c>
      <c r="F44" s="397" t="s">
        <v>4255</v>
      </c>
      <c r="G44" s="397" t="s">
        <v>43</v>
      </c>
      <c r="H44" s="397" t="s">
        <v>4256</v>
      </c>
      <c r="I44" s="397">
        <v>10</v>
      </c>
      <c r="J44" s="397" t="s">
        <v>4257</v>
      </c>
      <c r="K44" s="397" t="s">
        <v>51</v>
      </c>
      <c r="L44" s="57" t="s">
        <v>40</v>
      </c>
      <c r="M44" s="397" t="s">
        <v>51</v>
      </c>
      <c r="N44" s="399">
        <v>37400</v>
      </c>
      <c r="O44" s="397" t="s">
        <v>51</v>
      </c>
      <c r="P44" s="399">
        <v>37400</v>
      </c>
      <c r="Q44" s="397" t="s">
        <v>4126</v>
      </c>
      <c r="R44" s="397" t="s">
        <v>4127</v>
      </c>
    </row>
    <row r="45" spans="1:18" s="332" customFormat="1" ht="72" customHeight="1">
      <c r="A45" s="397">
        <v>32</v>
      </c>
      <c r="B45" s="397">
        <v>1</v>
      </c>
      <c r="C45" s="397">
        <v>1</v>
      </c>
      <c r="D45" s="397">
        <v>6</v>
      </c>
      <c r="E45" s="397" t="s">
        <v>4258</v>
      </c>
      <c r="F45" s="397" t="s">
        <v>4259</v>
      </c>
      <c r="G45" s="397" t="s">
        <v>4260</v>
      </c>
      <c r="H45" s="397" t="s">
        <v>4262</v>
      </c>
      <c r="I45" s="397">
        <v>1</v>
      </c>
      <c r="J45" s="397" t="s">
        <v>4261</v>
      </c>
      <c r="K45" s="397" t="s">
        <v>72</v>
      </c>
      <c r="L45" s="397" t="s">
        <v>42</v>
      </c>
      <c r="M45" s="397" t="s">
        <v>72</v>
      </c>
      <c r="N45" s="399">
        <v>10000</v>
      </c>
      <c r="O45" s="397" t="s">
        <v>72</v>
      </c>
      <c r="P45" s="399">
        <v>10000</v>
      </c>
      <c r="Q45" s="397" t="s">
        <v>4126</v>
      </c>
      <c r="R45" s="397" t="s">
        <v>4127</v>
      </c>
    </row>
    <row r="46" spans="1:18" s="332" customFormat="1" ht="75">
      <c r="A46" s="397">
        <v>33</v>
      </c>
      <c r="B46" s="397">
        <v>1</v>
      </c>
      <c r="C46" s="397">
        <v>1</v>
      </c>
      <c r="D46" s="397">
        <v>9</v>
      </c>
      <c r="E46" s="397" t="s">
        <v>4263</v>
      </c>
      <c r="F46" s="397" t="s">
        <v>4255</v>
      </c>
      <c r="G46" s="397" t="s">
        <v>43</v>
      </c>
      <c r="H46" s="397" t="s">
        <v>4264</v>
      </c>
      <c r="I46" s="397">
        <v>15</v>
      </c>
      <c r="J46" s="397" t="s">
        <v>4265</v>
      </c>
      <c r="K46" s="397" t="s">
        <v>51</v>
      </c>
      <c r="L46" s="397" t="s">
        <v>42</v>
      </c>
      <c r="M46" s="397" t="s">
        <v>51</v>
      </c>
      <c r="N46" s="399">
        <v>20000</v>
      </c>
      <c r="O46" s="397" t="s">
        <v>51</v>
      </c>
      <c r="P46" s="399">
        <v>20000</v>
      </c>
      <c r="Q46" s="397" t="s">
        <v>4126</v>
      </c>
      <c r="R46" s="397" t="s">
        <v>4127</v>
      </c>
    </row>
    <row r="47" spans="1:18" s="332" customFormat="1" ht="60">
      <c r="A47" s="397">
        <v>34</v>
      </c>
      <c r="B47" s="397">
        <v>3</v>
      </c>
      <c r="C47" s="397">
        <v>2</v>
      </c>
      <c r="D47" s="397">
        <v>10</v>
      </c>
      <c r="E47" s="397" t="s">
        <v>4121</v>
      </c>
      <c r="F47" s="397" t="s">
        <v>4122</v>
      </c>
      <c r="G47" s="397" t="s">
        <v>4266</v>
      </c>
      <c r="H47" s="397" t="s">
        <v>4267</v>
      </c>
      <c r="I47" s="397">
        <v>10</v>
      </c>
      <c r="J47" s="397" t="s">
        <v>4261</v>
      </c>
      <c r="K47" s="397" t="s">
        <v>51</v>
      </c>
      <c r="L47" s="397" t="s">
        <v>31</v>
      </c>
      <c r="M47" s="397" t="s">
        <v>51</v>
      </c>
      <c r="N47" s="399">
        <v>32000</v>
      </c>
      <c r="O47" s="397" t="s">
        <v>51</v>
      </c>
      <c r="P47" s="399">
        <v>32000</v>
      </c>
      <c r="Q47" s="397" t="s">
        <v>4126</v>
      </c>
      <c r="R47" s="397" t="s">
        <v>4127</v>
      </c>
    </row>
    <row r="48" spans="1:18" s="332" customFormat="1" ht="75">
      <c r="A48" s="397">
        <v>35</v>
      </c>
      <c r="B48" s="397">
        <v>3</v>
      </c>
      <c r="C48" s="397">
        <v>2</v>
      </c>
      <c r="D48" s="397">
        <v>10</v>
      </c>
      <c r="E48" s="397" t="s">
        <v>4268</v>
      </c>
      <c r="F48" s="397" t="s">
        <v>4130</v>
      </c>
      <c r="G48" s="397" t="s">
        <v>3614</v>
      </c>
      <c r="H48" s="397" t="s">
        <v>4269</v>
      </c>
      <c r="I48" s="57">
        <v>300000</v>
      </c>
      <c r="J48" s="397" t="s">
        <v>4125</v>
      </c>
      <c r="K48" s="397" t="s">
        <v>51</v>
      </c>
      <c r="L48" s="397" t="s">
        <v>40</v>
      </c>
      <c r="M48" s="397" t="s">
        <v>51</v>
      </c>
      <c r="N48" s="399">
        <v>63000</v>
      </c>
      <c r="O48" s="397" t="s">
        <v>51</v>
      </c>
      <c r="P48" s="399">
        <v>63000</v>
      </c>
      <c r="Q48" s="397" t="s">
        <v>4126</v>
      </c>
      <c r="R48" s="397" t="s">
        <v>4127</v>
      </c>
    </row>
    <row r="49" spans="1:18" s="332" customFormat="1" ht="83.25" customHeight="1">
      <c r="A49" s="397">
        <v>36</v>
      </c>
      <c r="B49" s="397">
        <v>6</v>
      </c>
      <c r="C49" s="397">
        <v>5</v>
      </c>
      <c r="D49" s="397">
        <v>11</v>
      </c>
      <c r="E49" s="397" t="s">
        <v>4270</v>
      </c>
      <c r="F49" s="397" t="s">
        <v>4140</v>
      </c>
      <c r="G49" s="397" t="s">
        <v>324</v>
      </c>
      <c r="H49" s="397" t="s">
        <v>4271</v>
      </c>
      <c r="I49" s="397">
        <v>13</v>
      </c>
      <c r="J49" s="397" t="s">
        <v>4125</v>
      </c>
      <c r="K49" s="397" t="s">
        <v>51</v>
      </c>
      <c r="L49" s="397" t="s">
        <v>41</v>
      </c>
      <c r="M49" s="397" t="s">
        <v>51</v>
      </c>
      <c r="N49" s="399">
        <v>19000</v>
      </c>
      <c r="O49" s="397" t="s">
        <v>51</v>
      </c>
      <c r="P49" s="399">
        <v>19000</v>
      </c>
      <c r="Q49" s="397" t="s">
        <v>4126</v>
      </c>
      <c r="R49" s="397" t="s">
        <v>4127</v>
      </c>
    </row>
    <row r="50" spans="1:18" s="332" customFormat="1" ht="75">
      <c r="A50" s="397">
        <v>37</v>
      </c>
      <c r="B50" s="397">
        <v>1</v>
      </c>
      <c r="C50" s="397">
        <v>5</v>
      </c>
      <c r="D50" s="397">
        <v>11</v>
      </c>
      <c r="E50" s="397" t="s">
        <v>4272</v>
      </c>
      <c r="F50" s="397" t="s">
        <v>4136</v>
      </c>
      <c r="G50" s="397" t="s">
        <v>4273</v>
      </c>
      <c r="H50" s="397" t="s">
        <v>4264</v>
      </c>
      <c r="I50" s="397">
        <v>5000</v>
      </c>
      <c r="J50" s="397" t="s">
        <v>4125</v>
      </c>
      <c r="K50" s="397" t="s">
        <v>51</v>
      </c>
      <c r="L50" s="397" t="s">
        <v>37</v>
      </c>
      <c r="M50" s="397" t="s">
        <v>51</v>
      </c>
      <c r="N50" s="399">
        <v>13000</v>
      </c>
      <c r="O50" s="397" t="s">
        <v>51</v>
      </c>
      <c r="P50" s="399">
        <v>13000</v>
      </c>
      <c r="Q50" s="397" t="s">
        <v>4126</v>
      </c>
      <c r="R50" s="397" t="s">
        <v>4127</v>
      </c>
    </row>
    <row r="51" spans="1:18" s="332" customFormat="1" ht="226.5" customHeight="1">
      <c r="A51" s="397">
        <v>38</v>
      </c>
      <c r="B51" s="397">
        <v>1</v>
      </c>
      <c r="C51" s="397">
        <v>1</v>
      </c>
      <c r="D51" s="397">
        <v>13</v>
      </c>
      <c r="E51" s="397" t="s">
        <v>4274</v>
      </c>
      <c r="F51" s="397" t="s">
        <v>4275</v>
      </c>
      <c r="G51" s="397" t="s">
        <v>865</v>
      </c>
      <c r="H51" s="397" t="s">
        <v>1992</v>
      </c>
      <c r="I51" s="397">
        <v>1000</v>
      </c>
      <c r="J51" s="397" t="s">
        <v>1688</v>
      </c>
      <c r="K51" s="397" t="s">
        <v>51</v>
      </c>
      <c r="L51" s="397" t="s">
        <v>41</v>
      </c>
      <c r="M51" s="397" t="s">
        <v>51</v>
      </c>
      <c r="N51" s="399">
        <v>3579.3</v>
      </c>
      <c r="O51" s="397" t="s">
        <v>51</v>
      </c>
      <c r="P51" s="399">
        <v>3579.3</v>
      </c>
      <c r="Q51" s="397" t="s">
        <v>4126</v>
      </c>
      <c r="R51" s="397" t="s">
        <v>4127</v>
      </c>
    </row>
    <row r="52" spans="1:18" s="332" customFormat="1" ht="57" customHeight="1">
      <c r="A52" s="426">
        <v>39</v>
      </c>
      <c r="B52" s="395">
        <v>3</v>
      </c>
      <c r="C52" s="395">
        <v>2</v>
      </c>
      <c r="D52" s="395">
        <v>12</v>
      </c>
      <c r="E52" s="395" t="s">
        <v>4276</v>
      </c>
      <c r="F52" s="395" t="s">
        <v>4277</v>
      </c>
      <c r="G52" s="395" t="s">
        <v>4278</v>
      </c>
      <c r="H52" s="395" t="s">
        <v>4264</v>
      </c>
      <c r="I52" s="403">
        <v>67</v>
      </c>
      <c r="J52" s="395" t="s">
        <v>4279</v>
      </c>
      <c r="K52" s="395" t="s">
        <v>51</v>
      </c>
      <c r="L52" s="395" t="s">
        <v>41</v>
      </c>
      <c r="M52" s="395" t="s">
        <v>51</v>
      </c>
      <c r="N52" s="398">
        <v>8750</v>
      </c>
      <c r="O52" s="395" t="s">
        <v>51</v>
      </c>
      <c r="P52" s="398">
        <v>8750</v>
      </c>
      <c r="Q52" s="395" t="s">
        <v>4126</v>
      </c>
      <c r="R52" s="397" t="s">
        <v>4127</v>
      </c>
    </row>
    <row r="53" spans="1:18" s="332" customFormat="1" ht="125.25" customHeight="1">
      <c r="A53" s="397">
        <v>40</v>
      </c>
      <c r="B53" s="397">
        <v>1</v>
      </c>
      <c r="C53" s="397">
        <v>1</v>
      </c>
      <c r="D53" s="397">
        <v>13</v>
      </c>
      <c r="E53" s="397" t="s">
        <v>4282</v>
      </c>
      <c r="F53" s="397" t="s">
        <v>4283</v>
      </c>
      <c r="G53" s="397" t="s">
        <v>1538</v>
      </c>
      <c r="H53" s="397" t="s">
        <v>4264</v>
      </c>
      <c r="I53" s="397">
        <v>180</v>
      </c>
      <c r="J53" s="397" t="s">
        <v>4281</v>
      </c>
      <c r="K53" s="397" t="s">
        <v>51</v>
      </c>
      <c r="L53" s="397" t="s">
        <v>42</v>
      </c>
      <c r="M53" s="397" t="s">
        <v>51</v>
      </c>
      <c r="N53" s="399">
        <v>24600</v>
      </c>
      <c r="O53" s="397" t="s">
        <v>51</v>
      </c>
      <c r="P53" s="399">
        <v>24600</v>
      </c>
      <c r="Q53" s="397" t="s">
        <v>4126</v>
      </c>
      <c r="R53" s="397" t="s">
        <v>4127</v>
      </c>
    </row>
    <row r="54" spans="1:18" s="332" customFormat="1">
      <c r="A54" s="537">
        <v>41</v>
      </c>
      <c r="B54" s="537">
        <v>6</v>
      </c>
      <c r="C54" s="537">
        <v>5</v>
      </c>
      <c r="D54" s="537">
        <v>4</v>
      </c>
      <c r="E54" s="537" t="s">
        <v>4284</v>
      </c>
      <c r="F54" s="537" t="s">
        <v>4285</v>
      </c>
      <c r="G54" s="537" t="s">
        <v>43</v>
      </c>
      <c r="H54" s="537" t="s">
        <v>4264</v>
      </c>
      <c r="I54" s="537">
        <v>25</v>
      </c>
      <c r="J54" s="537" t="s">
        <v>4286</v>
      </c>
      <c r="K54" s="537" t="s">
        <v>51</v>
      </c>
      <c r="L54" s="537" t="s">
        <v>135</v>
      </c>
      <c r="M54" s="537" t="s">
        <v>51</v>
      </c>
      <c r="N54" s="541">
        <v>78384.34</v>
      </c>
      <c r="O54" s="537" t="s">
        <v>51</v>
      </c>
      <c r="P54" s="541">
        <v>61701.760000000002</v>
      </c>
      <c r="Q54" s="537" t="s">
        <v>4287</v>
      </c>
      <c r="R54" s="537" t="s">
        <v>4288</v>
      </c>
    </row>
    <row r="55" spans="1:18" s="332" customFormat="1">
      <c r="A55" s="537"/>
      <c r="B55" s="537"/>
      <c r="C55" s="537"/>
      <c r="D55" s="537"/>
      <c r="E55" s="537"/>
      <c r="F55" s="537"/>
      <c r="G55" s="537"/>
      <c r="H55" s="537"/>
      <c r="I55" s="537"/>
      <c r="J55" s="537"/>
      <c r="K55" s="537"/>
      <c r="L55" s="537"/>
      <c r="M55" s="537"/>
      <c r="N55" s="541"/>
      <c r="O55" s="537"/>
      <c r="P55" s="541"/>
      <c r="Q55" s="537"/>
      <c r="R55" s="537"/>
    </row>
    <row r="56" spans="1:18" s="332" customFormat="1" ht="32.25" customHeight="1">
      <c r="A56" s="538"/>
      <c r="B56" s="538"/>
      <c r="C56" s="538"/>
      <c r="D56" s="538"/>
      <c r="E56" s="538"/>
      <c r="F56" s="538"/>
      <c r="G56" s="538"/>
      <c r="H56" s="538"/>
      <c r="I56" s="538"/>
      <c r="J56" s="538"/>
      <c r="K56" s="538"/>
      <c r="L56" s="538"/>
      <c r="M56" s="538"/>
      <c r="N56" s="542"/>
      <c r="O56" s="538"/>
      <c r="P56" s="542"/>
      <c r="Q56" s="538"/>
      <c r="R56" s="538"/>
    </row>
    <row r="57" spans="1:18" s="332" customFormat="1" ht="60">
      <c r="A57" s="397">
        <v>42</v>
      </c>
      <c r="B57" s="397">
        <v>1</v>
      </c>
      <c r="C57" s="397">
        <v>5</v>
      </c>
      <c r="D57" s="397">
        <v>4</v>
      </c>
      <c r="E57" s="397" t="s">
        <v>4289</v>
      </c>
      <c r="F57" s="397" t="s">
        <v>4290</v>
      </c>
      <c r="G57" s="397" t="s">
        <v>56</v>
      </c>
      <c r="H57" s="397" t="s">
        <v>4264</v>
      </c>
      <c r="I57" s="397">
        <v>50</v>
      </c>
      <c r="J57" s="397" t="s">
        <v>4291</v>
      </c>
      <c r="K57" s="397" t="s">
        <v>51</v>
      </c>
      <c r="L57" s="397" t="s">
        <v>37</v>
      </c>
      <c r="M57" s="397" t="s">
        <v>51</v>
      </c>
      <c r="N57" s="399">
        <v>19920</v>
      </c>
      <c r="O57" s="397" t="s">
        <v>51</v>
      </c>
      <c r="P57" s="399">
        <v>18000</v>
      </c>
      <c r="Q57" s="397" t="s">
        <v>4292</v>
      </c>
      <c r="R57" s="397" t="s">
        <v>4293</v>
      </c>
    </row>
    <row r="58" spans="1:18" s="332" customFormat="1">
      <c r="A58" s="536">
        <v>43</v>
      </c>
      <c r="B58" s="536">
        <v>2</v>
      </c>
      <c r="C58" s="536">
        <v>1</v>
      </c>
      <c r="D58" s="536">
        <v>6</v>
      </c>
      <c r="E58" s="536" t="s">
        <v>4294</v>
      </c>
      <c r="F58" s="536" t="s">
        <v>4295</v>
      </c>
      <c r="G58" s="536" t="s">
        <v>43</v>
      </c>
      <c r="H58" s="536" t="s">
        <v>4264</v>
      </c>
      <c r="I58" s="536">
        <v>42</v>
      </c>
      <c r="J58" s="536" t="s">
        <v>4296</v>
      </c>
      <c r="K58" s="536" t="s">
        <v>51</v>
      </c>
      <c r="L58" s="536" t="s">
        <v>675</v>
      </c>
      <c r="M58" s="536" t="s">
        <v>51</v>
      </c>
      <c r="N58" s="540">
        <v>18943.599999999999</v>
      </c>
      <c r="O58" s="536" t="s">
        <v>51</v>
      </c>
      <c r="P58" s="540">
        <v>15213.6</v>
      </c>
      <c r="Q58" s="536" t="s">
        <v>4167</v>
      </c>
      <c r="R58" s="536" t="s">
        <v>4297</v>
      </c>
    </row>
    <row r="59" spans="1:18" s="332" customFormat="1">
      <c r="A59" s="537"/>
      <c r="B59" s="537"/>
      <c r="C59" s="537"/>
      <c r="D59" s="537"/>
      <c r="E59" s="537"/>
      <c r="F59" s="537"/>
      <c r="G59" s="537"/>
      <c r="H59" s="537"/>
      <c r="I59" s="537"/>
      <c r="J59" s="537"/>
      <c r="K59" s="537"/>
      <c r="L59" s="537"/>
      <c r="M59" s="537"/>
      <c r="N59" s="541"/>
      <c r="O59" s="537"/>
      <c r="P59" s="541"/>
      <c r="Q59" s="537"/>
      <c r="R59" s="537"/>
    </row>
    <row r="60" spans="1:18" s="332" customFormat="1" ht="45" customHeight="1">
      <c r="A60" s="537"/>
      <c r="B60" s="537"/>
      <c r="C60" s="537"/>
      <c r="D60" s="537"/>
      <c r="E60" s="537"/>
      <c r="F60" s="537"/>
      <c r="G60" s="537"/>
      <c r="H60" s="537"/>
      <c r="I60" s="537"/>
      <c r="J60" s="537"/>
      <c r="K60" s="537"/>
      <c r="L60" s="537"/>
      <c r="M60" s="537"/>
      <c r="N60" s="541"/>
      <c r="O60" s="537"/>
      <c r="P60" s="541"/>
      <c r="Q60" s="537"/>
      <c r="R60" s="537"/>
    </row>
    <row r="61" spans="1:18" s="332" customFormat="1">
      <c r="A61" s="538"/>
      <c r="B61" s="538"/>
      <c r="C61" s="538"/>
      <c r="D61" s="538"/>
      <c r="E61" s="538"/>
      <c r="F61" s="538"/>
      <c r="G61" s="538"/>
      <c r="H61" s="538"/>
      <c r="I61" s="538"/>
      <c r="J61" s="538"/>
      <c r="K61" s="538"/>
      <c r="L61" s="538"/>
      <c r="M61" s="538"/>
      <c r="N61" s="542"/>
      <c r="O61" s="538"/>
      <c r="P61" s="542"/>
      <c r="Q61" s="538"/>
      <c r="R61" s="538"/>
    </row>
    <row r="62" spans="1:18" s="332" customFormat="1">
      <c r="A62" s="536">
        <v>44</v>
      </c>
      <c r="B62" s="536">
        <v>2</v>
      </c>
      <c r="C62" s="536">
        <v>1</v>
      </c>
      <c r="D62" s="536">
        <v>6</v>
      </c>
      <c r="E62" s="536" t="s">
        <v>4298</v>
      </c>
      <c r="F62" s="536" t="s">
        <v>4299</v>
      </c>
      <c r="G62" s="536" t="s">
        <v>43</v>
      </c>
      <c r="H62" s="536" t="s">
        <v>4264</v>
      </c>
      <c r="I62" s="536">
        <v>45</v>
      </c>
      <c r="J62" s="536" t="s">
        <v>4296</v>
      </c>
      <c r="K62" s="536" t="s">
        <v>51</v>
      </c>
      <c r="L62" s="536" t="s">
        <v>34</v>
      </c>
      <c r="M62" s="536" t="s">
        <v>51</v>
      </c>
      <c r="N62" s="582">
        <v>49185</v>
      </c>
      <c r="O62" s="536" t="s">
        <v>51</v>
      </c>
      <c r="P62" s="540">
        <v>44710</v>
      </c>
      <c r="Q62" s="536" t="s">
        <v>4167</v>
      </c>
      <c r="R62" s="536" t="s">
        <v>4297</v>
      </c>
    </row>
    <row r="63" spans="1:18" s="332" customFormat="1" ht="30.75" customHeight="1">
      <c r="A63" s="537"/>
      <c r="B63" s="537"/>
      <c r="C63" s="537"/>
      <c r="D63" s="537"/>
      <c r="E63" s="537"/>
      <c r="F63" s="537"/>
      <c r="G63" s="537"/>
      <c r="H63" s="537"/>
      <c r="I63" s="537"/>
      <c r="J63" s="537"/>
      <c r="K63" s="537"/>
      <c r="L63" s="537"/>
      <c r="M63" s="537"/>
      <c r="N63" s="583"/>
      <c r="O63" s="537"/>
      <c r="P63" s="541"/>
      <c r="Q63" s="537"/>
      <c r="R63" s="537"/>
    </row>
    <row r="64" spans="1:18" s="332" customFormat="1" ht="33" customHeight="1">
      <c r="A64" s="538"/>
      <c r="B64" s="538"/>
      <c r="C64" s="538"/>
      <c r="D64" s="538"/>
      <c r="E64" s="538"/>
      <c r="F64" s="538"/>
      <c r="G64" s="538"/>
      <c r="H64" s="538"/>
      <c r="I64" s="538"/>
      <c r="J64" s="538"/>
      <c r="K64" s="538"/>
      <c r="L64" s="538"/>
      <c r="M64" s="538"/>
      <c r="N64" s="584"/>
      <c r="O64" s="538"/>
      <c r="P64" s="542"/>
      <c r="Q64" s="538"/>
      <c r="R64" s="538"/>
    </row>
    <row r="65" spans="1:18" s="332" customFormat="1">
      <c r="A65" s="536">
        <v>45</v>
      </c>
      <c r="B65" s="536">
        <v>6</v>
      </c>
      <c r="C65" s="536">
        <v>1</v>
      </c>
      <c r="D65" s="536">
        <v>9</v>
      </c>
      <c r="E65" s="536" t="s">
        <v>4300</v>
      </c>
      <c r="F65" s="536" t="s">
        <v>4301</v>
      </c>
      <c r="G65" s="536" t="s">
        <v>56</v>
      </c>
      <c r="H65" s="536" t="s">
        <v>4264</v>
      </c>
      <c r="I65" s="536">
        <v>40</v>
      </c>
      <c r="J65" s="536" t="s">
        <v>4286</v>
      </c>
      <c r="K65" s="536" t="s">
        <v>51</v>
      </c>
      <c r="L65" s="536" t="s">
        <v>37</v>
      </c>
      <c r="M65" s="536" t="s">
        <v>51</v>
      </c>
      <c r="N65" s="540">
        <v>12759.3</v>
      </c>
      <c r="O65" s="536" t="s">
        <v>51</v>
      </c>
      <c r="P65" s="540">
        <v>10959.3</v>
      </c>
      <c r="Q65" s="536" t="s">
        <v>2260</v>
      </c>
      <c r="R65" s="536" t="s">
        <v>4302</v>
      </c>
    </row>
    <row r="66" spans="1:18" s="332" customFormat="1" ht="45" customHeight="1">
      <c r="A66" s="538"/>
      <c r="B66" s="538"/>
      <c r="C66" s="538"/>
      <c r="D66" s="538"/>
      <c r="E66" s="538"/>
      <c r="F66" s="538"/>
      <c r="G66" s="538"/>
      <c r="H66" s="538"/>
      <c r="I66" s="538"/>
      <c r="J66" s="538"/>
      <c r="K66" s="538"/>
      <c r="L66" s="538"/>
      <c r="M66" s="538"/>
      <c r="N66" s="542"/>
      <c r="O66" s="538"/>
      <c r="P66" s="542"/>
      <c r="Q66" s="538"/>
      <c r="R66" s="538"/>
    </row>
    <row r="67" spans="1:18" s="332" customFormat="1" ht="33" customHeight="1">
      <c r="A67" s="536">
        <v>46</v>
      </c>
      <c r="B67" s="536">
        <v>6</v>
      </c>
      <c r="C67" s="536">
        <v>1</v>
      </c>
      <c r="D67" s="536">
        <v>9</v>
      </c>
      <c r="E67" s="536" t="s">
        <v>4303</v>
      </c>
      <c r="F67" s="536" t="s">
        <v>4304</v>
      </c>
      <c r="G67" s="536" t="s">
        <v>56</v>
      </c>
      <c r="H67" s="397" t="s">
        <v>4305</v>
      </c>
      <c r="I67" s="397">
        <v>2</v>
      </c>
      <c r="J67" s="536" t="s">
        <v>4286</v>
      </c>
      <c r="K67" s="536" t="s">
        <v>51</v>
      </c>
      <c r="L67" s="536" t="s">
        <v>34</v>
      </c>
      <c r="M67" s="536" t="s">
        <v>51</v>
      </c>
      <c r="N67" s="540">
        <v>7109.4</v>
      </c>
      <c r="O67" s="536" t="s">
        <v>51</v>
      </c>
      <c r="P67" s="540">
        <v>7109.4</v>
      </c>
      <c r="Q67" s="536" t="s">
        <v>2260</v>
      </c>
      <c r="R67" s="536" t="s">
        <v>4302</v>
      </c>
    </row>
    <row r="68" spans="1:18" s="332" customFormat="1">
      <c r="A68" s="537"/>
      <c r="B68" s="537"/>
      <c r="C68" s="537"/>
      <c r="D68" s="537"/>
      <c r="E68" s="537"/>
      <c r="F68" s="537"/>
      <c r="G68" s="537"/>
      <c r="H68" s="536" t="s">
        <v>4264</v>
      </c>
      <c r="I68" s="536">
        <v>40</v>
      </c>
      <c r="J68" s="537"/>
      <c r="K68" s="537"/>
      <c r="L68" s="537"/>
      <c r="M68" s="537"/>
      <c r="N68" s="541"/>
      <c r="O68" s="537"/>
      <c r="P68" s="541"/>
      <c r="Q68" s="537"/>
      <c r="R68" s="537"/>
    </row>
    <row r="69" spans="1:18" s="332" customFormat="1" ht="5.25" customHeight="1">
      <c r="A69" s="537"/>
      <c r="B69" s="537"/>
      <c r="C69" s="537"/>
      <c r="D69" s="537"/>
      <c r="E69" s="537"/>
      <c r="F69" s="537"/>
      <c r="G69" s="537"/>
      <c r="H69" s="537"/>
      <c r="I69" s="537"/>
      <c r="J69" s="537"/>
      <c r="K69" s="537"/>
      <c r="L69" s="537"/>
      <c r="M69" s="537"/>
      <c r="N69" s="541"/>
      <c r="O69" s="537"/>
      <c r="P69" s="541"/>
      <c r="Q69" s="537"/>
      <c r="R69" s="537"/>
    </row>
    <row r="70" spans="1:18" s="332" customFormat="1">
      <c r="A70" s="537"/>
      <c r="B70" s="537"/>
      <c r="C70" s="537"/>
      <c r="D70" s="537"/>
      <c r="E70" s="537"/>
      <c r="F70" s="537"/>
      <c r="G70" s="537"/>
      <c r="H70" s="537"/>
      <c r="I70" s="537"/>
      <c r="J70" s="537"/>
      <c r="K70" s="537"/>
      <c r="L70" s="537"/>
      <c r="M70" s="537"/>
      <c r="N70" s="541"/>
      <c r="O70" s="537"/>
      <c r="P70" s="541"/>
      <c r="Q70" s="537"/>
      <c r="R70" s="537"/>
    </row>
    <row r="71" spans="1:18" s="332" customFormat="1" ht="12" customHeight="1">
      <c r="A71" s="538"/>
      <c r="B71" s="538"/>
      <c r="C71" s="538"/>
      <c r="D71" s="538"/>
      <c r="E71" s="538"/>
      <c r="F71" s="538"/>
      <c r="G71" s="538"/>
      <c r="H71" s="538"/>
      <c r="I71" s="538"/>
      <c r="J71" s="538"/>
      <c r="K71" s="538"/>
      <c r="L71" s="538"/>
      <c r="M71" s="538"/>
      <c r="N71" s="542"/>
      <c r="O71" s="538"/>
      <c r="P71" s="542"/>
      <c r="Q71" s="538"/>
      <c r="R71" s="538"/>
    </row>
    <row r="72" spans="1:18" s="332" customFormat="1">
      <c r="A72" s="536">
        <v>47</v>
      </c>
      <c r="B72" s="536">
        <v>6</v>
      </c>
      <c r="C72" s="536">
        <v>1</v>
      </c>
      <c r="D72" s="536">
        <v>9</v>
      </c>
      <c r="E72" s="536" t="s">
        <v>4306</v>
      </c>
      <c r="F72" s="536" t="s">
        <v>4307</v>
      </c>
      <c r="G72" s="536" t="s">
        <v>43</v>
      </c>
      <c r="H72" s="536" t="s">
        <v>4264</v>
      </c>
      <c r="I72" s="536">
        <v>16</v>
      </c>
      <c r="J72" s="536" t="s">
        <v>4286</v>
      </c>
      <c r="K72" s="536" t="s">
        <v>51</v>
      </c>
      <c r="L72" s="536" t="s">
        <v>42</v>
      </c>
      <c r="M72" s="536" t="s">
        <v>51</v>
      </c>
      <c r="N72" s="540">
        <v>18070.72</v>
      </c>
      <c r="O72" s="536" t="s">
        <v>51</v>
      </c>
      <c r="P72" s="536">
        <v>18070.72</v>
      </c>
      <c r="Q72" s="536" t="s">
        <v>2260</v>
      </c>
      <c r="R72" s="536" t="s">
        <v>4302</v>
      </c>
    </row>
    <row r="73" spans="1:18" s="332" customFormat="1" ht="44.25" customHeight="1">
      <c r="A73" s="538"/>
      <c r="B73" s="538"/>
      <c r="C73" s="538"/>
      <c r="D73" s="538"/>
      <c r="E73" s="538"/>
      <c r="F73" s="538"/>
      <c r="G73" s="538"/>
      <c r="H73" s="538"/>
      <c r="I73" s="538"/>
      <c r="J73" s="538"/>
      <c r="K73" s="538"/>
      <c r="L73" s="538"/>
      <c r="M73" s="538"/>
      <c r="N73" s="542"/>
      <c r="O73" s="538"/>
      <c r="P73" s="538"/>
      <c r="Q73" s="538"/>
      <c r="R73" s="538"/>
    </row>
    <row r="74" spans="1:18" s="332" customFormat="1">
      <c r="A74" s="536">
        <v>48</v>
      </c>
      <c r="B74" s="536">
        <v>3</v>
      </c>
      <c r="C74" s="536">
        <v>2</v>
      </c>
      <c r="D74" s="536">
        <v>10</v>
      </c>
      <c r="E74" s="536" t="s">
        <v>4308</v>
      </c>
      <c r="F74" s="536" t="s">
        <v>5439</v>
      </c>
      <c r="G74" s="536" t="s">
        <v>4309</v>
      </c>
      <c r="H74" s="536" t="s">
        <v>4264</v>
      </c>
      <c r="I74" s="536">
        <v>5000</v>
      </c>
      <c r="J74" s="536" t="s">
        <v>4261</v>
      </c>
      <c r="K74" s="536" t="s">
        <v>51</v>
      </c>
      <c r="L74" s="536" t="s">
        <v>4310</v>
      </c>
      <c r="M74" s="536" t="s">
        <v>51</v>
      </c>
      <c r="N74" s="536">
        <v>9040</v>
      </c>
      <c r="O74" s="536" t="s">
        <v>51</v>
      </c>
      <c r="P74" s="582">
        <v>2576</v>
      </c>
      <c r="Q74" s="536" t="s">
        <v>4200</v>
      </c>
      <c r="R74" s="536" t="s">
        <v>4192</v>
      </c>
    </row>
    <row r="75" spans="1:18" s="332" customFormat="1" ht="141.75" customHeight="1">
      <c r="A75" s="538"/>
      <c r="B75" s="538"/>
      <c r="C75" s="538"/>
      <c r="D75" s="538"/>
      <c r="E75" s="538"/>
      <c r="F75" s="538"/>
      <c r="G75" s="538"/>
      <c r="H75" s="538"/>
      <c r="I75" s="538"/>
      <c r="J75" s="538"/>
      <c r="K75" s="538"/>
      <c r="L75" s="538"/>
      <c r="M75" s="538"/>
      <c r="N75" s="538"/>
      <c r="O75" s="538"/>
      <c r="P75" s="584"/>
      <c r="Q75" s="538"/>
      <c r="R75" s="538"/>
    </row>
    <row r="76" spans="1:18" s="332" customFormat="1" ht="33" customHeight="1">
      <c r="A76" s="536">
        <v>49</v>
      </c>
      <c r="B76" s="536">
        <v>6</v>
      </c>
      <c r="C76" s="536">
        <v>3</v>
      </c>
      <c r="D76" s="536">
        <v>10</v>
      </c>
      <c r="E76" s="536" t="s">
        <v>4311</v>
      </c>
      <c r="F76" s="536" t="s">
        <v>4312</v>
      </c>
      <c r="G76" s="536" t="s">
        <v>556</v>
      </c>
      <c r="H76" s="536" t="s">
        <v>4264</v>
      </c>
      <c r="I76" s="536">
        <v>15</v>
      </c>
      <c r="J76" s="536" t="s">
        <v>4261</v>
      </c>
      <c r="K76" s="536" t="s">
        <v>51</v>
      </c>
      <c r="L76" s="536" t="s">
        <v>42</v>
      </c>
      <c r="M76" s="536" t="s">
        <v>51</v>
      </c>
      <c r="N76" s="585">
        <v>29970</v>
      </c>
      <c r="O76" s="536" t="s">
        <v>51</v>
      </c>
      <c r="P76" s="540">
        <v>25595</v>
      </c>
      <c r="Q76" s="536" t="s">
        <v>4313</v>
      </c>
      <c r="R76" s="536" t="s">
        <v>4249</v>
      </c>
    </row>
    <row r="77" spans="1:18" s="332" customFormat="1" ht="31.5" customHeight="1">
      <c r="A77" s="538"/>
      <c r="B77" s="538"/>
      <c r="C77" s="538"/>
      <c r="D77" s="538"/>
      <c r="E77" s="538"/>
      <c r="F77" s="538"/>
      <c r="G77" s="538"/>
      <c r="H77" s="538"/>
      <c r="I77" s="538"/>
      <c r="J77" s="538"/>
      <c r="K77" s="538"/>
      <c r="L77" s="538"/>
      <c r="M77" s="538"/>
      <c r="N77" s="586"/>
      <c r="O77" s="538"/>
      <c r="P77" s="542"/>
      <c r="Q77" s="538"/>
      <c r="R77" s="538"/>
    </row>
    <row r="78" spans="1:18" s="332" customFormat="1" ht="42.75" customHeight="1">
      <c r="A78" s="536">
        <v>50</v>
      </c>
      <c r="B78" s="536">
        <v>6</v>
      </c>
      <c r="C78" s="536">
        <v>5</v>
      </c>
      <c r="D78" s="536">
        <v>11</v>
      </c>
      <c r="E78" s="536" t="s">
        <v>4314</v>
      </c>
      <c r="F78" s="536" t="s">
        <v>4315</v>
      </c>
      <c r="G78" s="536" t="s">
        <v>324</v>
      </c>
      <c r="H78" s="536" t="s">
        <v>1966</v>
      </c>
      <c r="I78" s="536">
        <v>15</v>
      </c>
      <c r="J78" s="536" t="s">
        <v>4316</v>
      </c>
      <c r="K78" s="536" t="s">
        <v>51</v>
      </c>
      <c r="L78" s="536" t="s">
        <v>30</v>
      </c>
      <c r="M78" s="536" t="s">
        <v>51</v>
      </c>
      <c r="N78" s="540">
        <v>16701.62</v>
      </c>
      <c r="O78" s="536" t="s">
        <v>51</v>
      </c>
      <c r="P78" s="540">
        <v>9911.06</v>
      </c>
      <c r="Q78" s="536" t="s">
        <v>4200</v>
      </c>
      <c r="R78" s="536" t="s">
        <v>4192</v>
      </c>
    </row>
    <row r="79" spans="1:18" s="332" customFormat="1" ht="18.75" customHeight="1">
      <c r="A79" s="537"/>
      <c r="B79" s="537"/>
      <c r="C79" s="537"/>
      <c r="D79" s="537"/>
      <c r="E79" s="537"/>
      <c r="F79" s="537"/>
      <c r="G79" s="537"/>
      <c r="H79" s="537"/>
      <c r="I79" s="537"/>
      <c r="J79" s="537"/>
      <c r="K79" s="537"/>
      <c r="L79" s="537"/>
      <c r="M79" s="537"/>
      <c r="N79" s="541"/>
      <c r="O79" s="537"/>
      <c r="P79" s="541"/>
      <c r="Q79" s="537"/>
      <c r="R79" s="537"/>
    </row>
    <row r="80" spans="1:18" s="332" customFormat="1" ht="20.25" customHeight="1">
      <c r="A80" s="538"/>
      <c r="B80" s="538"/>
      <c r="C80" s="538"/>
      <c r="D80" s="538"/>
      <c r="E80" s="538"/>
      <c r="F80" s="538"/>
      <c r="G80" s="538"/>
      <c r="H80" s="538"/>
      <c r="I80" s="538"/>
      <c r="J80" s="538"/>
      <c r="K80" s="538"/>
      <c r="L80" s="538"/>
      <c r="M80" s="538"/>
      <c r="N80" s="542"/>
      <c r="O80" s="538"/>
      <c r="P80" s="542"/>
      <c r="Q80" s="538"/>
      <c r="R80" s="538"/>
    </row>
    <row r="81" spans="1:18" s="332" customFormat="1">
      <c r="A81" s="539">
        <v>51</v>
      </c>
      <c r="B81" s="536">
        <v>3</v>
      </c>
      <c r="C81" s="536">
        <v>2</v>
      </c>
      <c r="D81" s="536">
        <v>12</v>
      </c>
      <c r="E81" s="536" t="s">
        <v>4318</v>
      </c>
      <c r="F81" s="536" t="s">
        <v>4319</v>
      </c>
      <c r="G81" s="536" t="s">
        <v>4320</v>
      </c>
      <c r="H81" s="395" t="s">
        <v>44</v>
      </c>
      <c r="I81" s="395">
        <v>3500</v>
      </c>
      <c r="J81" s="536" t="s">
        <v>4261</v>
      </c>
      <c r="K81" s="536" t="s">
        <v>51</v>
      </c>
      <c r="L81" s="536" t="s">
        <v>41</v>
      </c>
      <c r="M81" s="536" t="s">
        <v>51</v>
      </c>
      <c r="N81" s="540">
        <v>20879.490000000002</v>
      </c>
      <c r="O81" s="536" t="s">
        <v>51</v>
      </c>
      <c r="P81" s="540">
        <v>13499.49</v>
      </c>
      <c r="Q81" s="536" t="s">
        <v>4321</v>
      </c>
      <c r="R81" s="536" t="s">
        <v>4322</v>
      </c>
    </row>
    <row r="82" spans="1:18" s="332" customFormat="1" ht="36" customHeight="1">
      <c r="A82" s="539"/>
      <c r="B82" s="537"/>
      <c r="C82" s="537"/>
      <c r="D82" s="537"/>
      <c r="E82" s="537"/>
      <c r="F82" s="537"/>
      <c r="G82" s="537"/>
      <c r="H82" s="397" t="s">
        <v>4323</v>
      </c>
      <c r="I82" s="397">
        <v>200</v>
      </c>
      <c r="J82" s="537"/>
      <c r="K82" s="537"/>
      <c r="L82" s="537"/>
      <c r="M82" s="537"/>
      <c r="N82" s="541"/>
      <c r="O82" s="537"/>
      <c r="P82" s="541"/>
      <c r="Q82" s="537"/>
      <c r="R82" s="537"/>
    </row>
    <row r="83" spans="1:18" s="332" customFormat="1">
      <c r="A83" s="539"/>
      <c r="B83" s="537"/>
      <c r="C83" s="537"/>
      <c r="D83" s="537"/>
      <c r="E83" s="537"/>
      <c r="F83" s="537"/>
      <c r="G83" s="537"/>
      <c r="H83" s="393" t="s">
        <v>4324</v>
      </c>
      <c r="I83" s="415">
        <v>50000</v>
      </c>
      <c r="J83" s="537"/>
      <c r="K83" s="537"/>
      <c r="L83" s="537"/>
      <c r="M83" s="537"/>
      <c r="N83" s="541"/>
      <c r="O83" s="537"/>
      <c r="P83" s="541"/>
      <c r="Q83" s="537"/>
      <c r="R83" s="537"/>
    </row>
    <row r="84" spans="1:18" s="332" customFormat="1" ht="9.75" customHeight="1">
      <c r="A84" s="539"/>
      <c r="B84" s="537"/>
      <c r="C84" s="537"/>
      <c r="D84" s="537"/>
      <c r="E84" s="537"/>
      <c r="F84" s="537"/>
      <c r="G84" s="537"/>
      <c r="H84" s="395" t="s">
        <v>84</v>
      </c>
      <c r="I84" s="395">
        <v>7</v>
      </c>
      <c r="J84" s="537"/>
      <c r="K84" s="537"/>
      <c r="L84" s="537"/>
      <c r="M84" s="537"/>
      <c r="N84" s="541"/>
      <c r="O84" s="537"/>
      <c r="P84" s="541"/>
      <c r="Q84" s="537"/>
      <c r="R84" s="537"/>
    </row>
    <row r="85" spans="1:18" s="332" customFormat="1" hidden="1">
      <c r="A85" s="539"/>
      <c r="B85" s="537"/>
      <c r="C85" s="537"/>
      <c r="D85" s="537"/>
      <c r="E85" s="537"/>
      <c r="F85" s="537"/>
      <c r="G85" s="537"/>
      <c r="H85" s="397" t="s">
        <v>2023</v>
      </c>
      <c r="I85" s="397">
        <v>1</v>
      </c>
      <c r="J85" s="537"/>
      <c r="K85" s="537"/>
      <c r="L85" s="537"/>
      <c r="M85" s="537"/>
      <c r="N85" s="541"/>
      <c r="O85" s="537"/>
      <c r="P85" s="541"/>
      <c r="Q85" s="537"/>
      <c r="R85" s="537"/>
    </row>
    <row r="86" spans="1:18" s="332" customFormat="1" ht="9" hidden="1" customHeight="1">
      <c r="A86" s="539"/>
      <c r="B86" s="537"/>
      <c r="C86" s="537"/>
      <c r="D86" s="537"/>
      <c r="E86" s="537"/>
      <c r="F86" s="537"/>
      <c r="G86" s="537"/>
      <c r="H86" s="397" t="s">
        <v>4317</v>
      </c>
      <c r="I86" s="397">
        <v>200</v>
      </c>
      <c r="J86" s="537"/>
      <c r="K86" s="537"/>
      <c r="L86" s="537"/>
      <c r="M86" s="537"/>
      <c r="N86" s="541"/>
      <c r="O86" s="537"/>
      <c r="P86" s="541"/>
      <c r="Q86" s="537"/>
      <c r="R86" s="537"/>
    </row>
    <row r="87" spans="1:18" s="332" customFormat="1" ht="30" hidden="1">
      <c r="A87" s="539"/>
      <c r="B87" s="537"/>
      <c r="C87" s="537"/>
      <c r="D87" s="537"/>
      <c r="E87" s="537"/>
      <c r="F87" s="537"/>
      <c r="G87" s="537"/>
      <c r="H87" s="397" t="s">
        <v>4325</v>
      </c>
      <c r="I87" s="397">
        <v>3400</v>
      </c>
      <c r="J87" s="537"/>
      <c r="K87" s="537"/>
      <c r="L87" s="537"/>
      <c r="M87" s="537"/>
      <c r="N87" s="541"/>
      <c r="O87" s="537"/>
      <c r="P87" s="541"/>
      <c r="Q87" s="537"/>
      <c r="R87" s="537"/>
    </row>
    <row r="88" spans="1:18" s="332" customFormat="1" hidden="1">
      <c r="A88" s="539"/>
      <c r="B88" s="537"/>
      <c r="C88" s="537"/>
      <c r="D88" s="537"/>
      <c r="E88" s="537"/>
      <c r="F88" s="537"/>
      <c r="G88" s="537"/>
      <c r="H88" s="397" t="s">
        <v>4326</v>
      </c>
      <c r="I88" s="397">
        <v>200</v>
      </c>
      <c r="J88" s="537"/>
      <c r="K88" s="537"/>
      <c r="L88" s="537"/>
      <c r="M88" s="537"/>
      <c r="N88" s="541"/>
      <c r="O88" s="537"/>
      <c r="P88" s="541"/>
      <c r="Q88" s="537"/>
      <c r="R88" s="537"/>
    </row>
    <row r="89" spans="1:18" s="332" customFormat="1" hidden="1">
      <c r="A89" s="539"/>
      <c r="B89" s="537"/>
      <c r="C89" s="537"/>
      <c r="D89" s="537"/>
      <c r="E89" s="537"/>
      <c r="F89" s="537"/>
      <c r="G89" s="537"/>
      <c r="H89" s="539" t="s">
        <v>4327</v>
      </c>
      <c r="I89" s="539">
        <v>3</v>
      </c>
      <c r="J89" s="537"/>
      <c r="K89" s="537"/>
      <c r="L89" s="537"/>
      <c r="M89" s="537"/>
      <c r="N89" s="541"/>
      <c r="O89" s="537"/>
      <c r="P89" s="541"/>
      <c r="Q89" s="537"/>
      <c r="R89" s="537"/>
    </row>
    <row r="90" spans="1:18" s="332" customFormat="1" hidden="1">
      <c r="A90" s="539"/>
      <c r="B90" s="538"/>
      <c r="C90" s="538"/>
      <c r="D90" s="538"/>
      <c r="E90" s="538"/>
      <c r="F90" s="538"/>
      <c r="G90" s="538"/>
      <c r="H90" s="539"/>
      <c r="I90" s="539"/>
      <c r="J90" s="538"/>
      <c r="K90" s="538"/>
      <c r="L90" s="538"/>
      <c r="M90" s="538"/>
      <c r="N90" s="542"/>
      <c r="O90" s="538"/>
      <c r="P90" s="542"/>
      <c r="Q90" s="538"/>
      <c r="R90" s="538"/>
    </row>
    <row r="91" spans="1:18" s="332" customFormat="1" ht="30">
      <c r="A91" s="539">
        <v>52</v>
      </c>
      <c r="B91" s="539">
        <v>6</v>
      </c>
      <c r="C91" s="539">
        <v>1</v>
      </c>
      <c r="D91" s="539">
        <v>12</v>
      </c>
      <c r="E91" s="539" t="s">
        <v>4244</v>
      </c>
      <c r="F91" s="539" t="s">
        <v>4328</v>
      </c>
      <c r="G91" s="539" t="s">
        <v>556</v>
      </c>
      <c r="H91" s="397" t="s">
        <v>4329</v>
      </c>
      <c r="I91" s="397">
        <v>20</v>
      </c>
      <c r="J91" s="539" t="s">
        <v>4261</v>
      </c>
      <c r="K91" s="536" t="s">
        <v>51</v>
      </c>
      <c r="L91" s="536" t="s">
        <v>37</v>
      </c>
      <c r="M91" s="536" t="s">
        <v>51</v>
      </c>
      <c r="N91" s="540">
        <v>40344.25</v>
      </c>
      <c r="O91" s="536" t="s">
        <v>51</v>
      </c>
      <c r="P91" s="540">
        <v>21444.25</v>
      </c>
      <c r="Q91" s="536" t="s">
        <v>4313</v>
      </c>
      <c r="R91" s="536" t="s">
        <v>4249</v>
      </c>
    </row>
    <row r="92" spans="1:18" s="332" customFormat="1">
      <c r="A92" s="539"/>
      <c r="B92" s="539"/>
      <c r="C92" s="539"/>
      <c r="D92" s="539"/>
      <c r="E92" s="539"/>
      <c r="F92" s="539"/>
      <c r="G92" s="539"/>
      <c r="H92" s="397" t="s">
        <v>613</v>
      </c>
      <c r="I92" s="397">
        <v>8</v>
      </c>
      <c r="J92" s="539"/>
      <c r="K92" s="537"/>
      <c r="L92" s="537"/>
      <c r="M92" s="537"/>
      <c r="N92" s="541"/>
      <c r="O92" s="537"/>
      <c r="P92" s="541"/>
      <c r="Q92" s="537"/>
      <c r="R92" s="537"/>
    </row>
    <row r="93" spans="1:18" s="332" customFormat="1" ht="30">
      <c r="A93" s="539"/>
      <c r="B93" s="539"/>
      <c r="C93" s="539"/>
      <c r="D93" s="539"/>
      <c r="E93" s="539"/>
      <c r="F93" s="539"/>
      <c r="G93" s="539"/>
      <c r="H93" s="397" t="s">
        <v>1922</v>
      </c>
      <c r="I93" s="397">
        <v>1250</v>
      </c>
      <c r="J93" s="539"/>
      <c r="K93" s="538"/>
      <c r="L93" s="538"/>
      <c r="M93" s="538"/>
      <c r="N93" s="542"/>
      <c r="O93" s="538"/>
      <c r="P93" s="542"/>
      <c r="Q93" s="538"/>
      <c r="R93" s="538"/>
    </row>
    <row r="94" spans="1:18" s="332" customFormat="1" ht="22.5" customHeight="1">
      <c r="A94" s="539">
        <v>53</v>
      </c>
      <c r="B94" s="539">
        <v>1</v>
      </c>
      <c r="C94" s="539">
        <v>1</v>
      </c>
      <c r="D94" s="539">
        <v>12</v>
      </c>
      <c r="E94" s="539" t="s">
        <v>4330</v>
      </c>
      <c r="F94" s="539" t="s">
        <v>4280</v>
      </c>
      <c r="G94" s="539" t="s">
        <v>56</v>
      </c>
      <c r="H94" s="397" t="s">
        <v>872</v>
      </c>
      <c r="I94" s="397">
        <v>2</v>
      </c>
      <c r="J94" s="539" t="s">
        <v>4286</v>
      </c>
      <c r="K94" s="539" t="s">
        <v>51</v>
      </c>
      <c r="L94" s="539" t="s">
        <v>41</v>
      </c>
      <c r="M94" s="539" t="s">
        <v>51</v>
      </c>
      <c r="N94" s="544">
        <v>4715.51</v>
      </c>
      <c r="O94" s="539" t="s">
        <v>51</v>
      </c>
      <c r="P94" s="544">
        <v>3070.98</v>
      </c>
      <c r="Q94" s="539" t="s">
        <v>4331</v>
      </c>
      <c r="R94" s="539" t="s">
        <v>4332</v>
      </c>
    </row>
    <row r="95" spans="1:18" s="332" customFormat="1">
      <c r="A95" s="539"/>
      <c r="B95" s="539"/>
      <c r="C95" s="539"/>
      <c r="D95" s="539"/>
      <c r="E95" s="539"/>
      <c r="F95" s="539"/>
      <c r="G95" s="539"/>
      <c r="H95" s="539" t="s">
        <v>4333</v>
      </c>
      <c r="I95" s="554" t="s">
        <v>4334</v>
      </c>
      <c r="J95" s="539"/>
      <c r="K95" s="539"/>
      <c r="L95" s="539"/>
      <c r="M95" s="539"/>
      <c r="N95" s="544"/>
      <c r="O95" s="539"/>
      <c r="P95" s="544"/>
      <c r="Q95" s="539"/>
      <c r="R95" s="539"/>
    </row>
    <row r="96" spans="1:18" s="332" customFormat="1" ht="27.75" customHeight="1">
      <c r="A96" s="539"/>
      <c r="B96" s="536"/>
      <c r="C96" s="536"/>
      <c r="D96" s="536"/>
      <c r="E96" s="536"/>
      <c r="F96" s="536"/>
      <c r="G96" s="536"/>
      <c r="H96" s="536"/>
      <c r="I96" s="558"/>
      <c r="J96" s="536"/>
      <c r="K96" s="536"/>
      <c r="L96" s="536"/>
      <c r="M96" s="536"/>
      <c r="N96" s="540"/>
      <c r="O96" s="536"/>
      <c r="P96" s="540"/>
      <c r="Q96" s="536"/>
      <c r="R96" s="536"/>
    </row>
    <row r="97" spans="1:18" s="332" customFormat="1" ht="25.5" customHeight="1">
      <c r="A97" s="539">
        <v>54</v>
      </c>
      <c r="B97" s="539">
        <v>6</v>
      </c>
      <c r="C97" s="539">
        <v>3</v>
      </c>
      <c r="D97" s="539">
        <v>12</v>
      </c>
      <c r="E97" s="539" t="s">
        <v>4335</v>
      </c>
      <c r="F97" s="539" t="s">
        <v>4336</v>
      </c>
      <c r="G97" s="539" t="s">
        <v>2952</v>
      </c>
      <c r="H97" s="397" t="s">
        <v>903</v>
      </c>
      <c r="I97" s="397">
        <v>1</v>
      </c>
      <c r="J97" s="539" t="s">
        <v>4286</v>
      </c>
      <c r="K97" s="539" t="s">
        <v>51</v>
      </c>
      <c r="L97" s="539" t="s">
        <v>4337</v>
      </c>
      <c r="M97" s="539" t="s">
        <v>51</v>
      </c>
      <c r="N97" s="544">
        <v>7691.2</v>
      </c>
      <c r="O97" s="539" t="s">
        <v>51</v>
      </c>
      <c r="P97" s="544">
        <v>6691.2</v>
      </c>
      <c r="Q97" s="539" t="s">
        <v>4313</v>
      </c>
      <c r="R97" s="539" t="s">
        <v>4249</v>
      </c>
    </row>
    <row r="98" spans="1:18" s="332" customFormat="1" ht="24" customHeight="1">
      <c r="A98" s="539"/>
      <c r="B98" s="539"/>
      <c r="C98" s="539"/>
      <c r="D98" s="539"/>
      <c r="E98" s="539"/>
      <c r="F98" s="539"/>
      <c r="G98" s="539"/>
      <c r="H98" s="539" t="s">
        <v>44</v>
      </c>
      <c r="I98" s="539">
        <v>80</v>
      </c>
      <c r="J98" s="539"/>
      <c r="K98" s="539"/>
      <c r="L98" s="539"/>
      <c r="M98" s="539"/>
      <c r="N98" s="544"/>
      <c r="O98" s="539"/>
      <c r="P98" s="544"/>
      <c r="Q98" s="539"/>
      <c r="R98" s="539"/>
    </row>
    <row r="99" spans="1:18" s="332" customFormat="1" ht="50.25" customHeight="1">
      <c r="A99" s="539"/>
      <c r="B99" s="539"/>
      <c r="C99" s="539"/>
      <c r="D99" s="539"/>
      <c r="E99" s="539"/>
      <c r="F99" s="539"/>
      <c r="G99" s="539"/>
      <c r="H99" s="539"/>
      <c r="I99" s="539"/>
      <c r="J99" s="539"/>
      <c r="K99" s="539"/>
      <c r="L99" s="539"/>
      <c r="M99" s="539"/>
      <c r="N99" s="544"/>
      <c r="O99" s="539"/>
      <c r="P99" s="544"/>
      <c r="Q99" s="539"/>
      <c r="R99" s="539"/>
    </row>
    <row r="100" spans="1:18" s="332" customFormat="1">
      <c r="A100" s="536">
        <v>55</v>
      </c>
      <c r="B100" s="536">
        <v>6</v>
      </c>
      <c r="C100" s="536">
        <v>5</v>
      </c>
      <c r="D100" s="536">
        <v>13</v>
      </c>
      <c r="E100" s="536" t="s">
        <v>4338</v>
      </c>
      <c r="F100" s="536" t="s">
        <v>4339</v>
      </c>
      <c r="G100" s="536" t="s">
        <v>4340</v>
      </c>
      <c r="H100" s="397" t="s">
        <v>4341</v>
      </c>
      <c r="I100" s="397">
        <v>23</v>
      </c>
      <c r="J100" s="536" t="s">
        <v>4261</v>
      </c>
      <c r="K100" s="536" t="s">
        <v>51</v>
      </c>
      <c r="L100" s="536" t="s">
        <v>4342</v>
      </c>
      <c r="M100" s="536" t="s">
        <v>51</v>
      </c>
      <c r="N100" s="540">
        <v>20000</v>
      </c>
      <c r="O100" s="536" t="s">
        <v>51</v>
      </c>
      <c r="P100" s="540">
        <v>20000</v>
      </c>
      <c r="Q100" s="536" t="s">
        <v>4343</v>
      </c>
      <c r="R100" s="536" t="s">
        <v>4344</v>
      </c>
    </row>
    <row r="101" spans="1:18" s="332" customFormat="1" ht="26.25" customHeight="1">
      <c r="A101" s="537"/>
      <c r="B101" s="537"/>
      <c r="C101" s="537"/>
      <c r="D101" s="537"/>
      <c r="E101" s="537"/>
      <c r="F101" s="537"/>
      <c r="G101" s="537"/>
      <c r="H101" s="397" t="s">
        <v>4345</v>
      </c>
      <c r="I101" s="397">
        <v>5</v>
      </c>
      <c r="J101" s="537"/>
      <c r="K101" s="537"/>
      <c r="L101" s="537"/>
      <c r="M101" s="537"/>
      <c r="N101" s="541"/>
      <c r="O101" s="537"/>
      <c r="P101" s="541"/>
      <c r="Q101" s="537"/>
      <c r="R101" s="537"/>
    </row>
    <row r="102" spans="1:18" s="332" customFormat="1" ht="24.75" customHeight="1">
      <c r="A102" s="537"/>
      <c r="B102" s="537"/>
      <c r="C102" s="537"/>
      <c r="D102" s="537"/>
      <c r="E102" s="537"/>
      <c r="F102" s="537"/>
      <c r="G102" s="537"/>
      <c r="H102" s="397" t="s">
        <v>4346</v>
      </c>
      <c r="I102" s="397">
        <v>7</v>
      </c>
      <c r="J102" s="537"/>
      <c r="K102" s="537"/>
      <c r="L102" s="537"/>
      <c r="M102" s="537"/>
      <c r="N102" s="541"/>
      <c r="O102" s="537"/>
      <c r="P102" s="541"/>
      <c r="Q102" s="537"/>
      <c r="R102" s="537"/>
    </row>
    <row r="103" spans="1:18" s="332" customFormat="1">
      <c r="A103" s="537"/>
      <c r="B103" s="537"/>
      <c r="C103" s="537"/>
      <c r="D103" s="537"/>
      <c r="E103" s="537"/>
      <c r="F103" s="537"/>
      <c r="G103" s="537"/>
      <c r="H103" s="397" t="s">
        <v>4347</v>
      </c>
      <c r="I103" s="397">
        <v>3</v>
      </c>
      <c r="J103" s="537"/>
      <c r="K103" s="537"/>
      <c r="L103" s="537"/>
      <c r="M103" s="537"/>
      <c r="N103" s="541"/>
      <c r="O103" s="537"/>
      <c r="P103" s="541"/>
      <c r="Q103" s="537"/>
      <c r="R103" s="537"/>
    </row>
    <row r="104" spans="1:18" s="332" customFormat="1">
      <c r="A104" s="537"/>
      <c r="B104" s="537"/>
      <c r="C104" s="537"/>
      <c r="D104" s="537"/>
      <c r="E104" s="537"/>
      <c r="F104" s="537"/>
      <c r="G104" s="537"/>
      <c r="H104" s="397" t="s">
        <v>4348</v>
      </c>
      <c r="I104" s="397">
        <v>5</v>
      </c>
      <c r="J104" s="537"/>
      <c r="K104" s="537"/>
      <c r="L104" s="537"/>
      <c r="M104" s="537"/>
      <c r="N104" s="541"/>
      <c r="O104" s="537"/>
      <c r="P104" s="541"/>
      <c r="Q104" s="537"/>
      <c r="R104" s="537"/>
    </row>
    <row r="105" spans="1:18" s="332" customFormat="1">
      <c r="A105" s="537"/>
      <c r="B105" s="537"/>
      <c r="C105" s="537"/>
      <c r="D105" s="537"/>
      <c r="E105" s="537"/>
      <c r="F105" s="537"/>
      <c r="G105" s="537"/>
      <c r="H105" s="397" t="s">
        <v>4349</v>
      </c>
      <c r="I105" s="397">
        <v>32</v>
      </c>
      <c r="J105" s="537"/>
      <c r="K105" s="537"/>
      <c r="L105" s="537"/>
      <c r="M105" s="537"/>
      <c r="N105" s="541"/>
      <c r="O105" s="537"/>
      <c r="P105" s="541"/>
      <c r="Q105" s="537"/>
      <c r="R105" s="537"/>
    </row>
    <row r="106" spans="1:18" s="332" customFormat="1">
      <c r="A106" s="537"/>
      <c r="B106" s="537"/>
      <c r="C106" s="537"/>
      <c r="D106" s="537"/>
      <c r="E106" s="537"/>
      <c r="F106" s="537"/>
      <c r="G106" s="537"/>
      <c r="H106" s="397" t="s">
        <v>4350</v>
      </c>
      <c r="I106" s="397">
        <v>6</v>
      </c>
      <c r="J106" s="537"/>
      <c r="K106" s="537"/>
      <c r="L106" s="537"/>
      <c r="M106" s="537"/>
      <c r="N106" s="541"/>
      <c r="O106" s="537"/>
      <c r="P106" s="541"/>
      <c r="Q106" s="537"/>
      <c r="R106" s="537"/>
    </row>
    <row r="107" spans="1:18" s="332" customFormat="1" ht="30">
      <c r="A107" s="537"/>
      <c r="B107" s="537"/>
      <c r="C107" s="537"/>
      <c r="D107" s="537"/>
      <c r="E107" s="537"/>
      <c r="F107" s="537"/>
      <c r="G107" s="537"/>
      <c r="H107" s="397" t="s">
        <v>4351</v>
      </c>
      <c r="I107" s="397">
        <v>2000</v>
      </c>
      <c r="J107" s="537"/>
      <c r="K107" s="537"/>
      <c r="L107" s="537"/>
      <c r="M107" s="537"/>
      <c r="N107" s="541"/>
      <c r="O107" s="537"/>
      <c r="P107" s="541"/>
      <c r="Q107" s="537"/>
      <c r="R107" s="537"/>
    </row>
    <row r="108" spans="1:18" s="332" customFormat="1" ht="30.75" customHeight="1">
      <c r="A108" s="538"/>
      <c r="B108" s="538"/>
      <c r="C108" s="538"/>
      <c r="D108" s="538"/>
      <c r="E108" s="538"/>
      <c r="F108" s="538"/>
      <c r="G108" s="538"/>
      <c r="H108" s="397" t="s">
        <v>4352</v>
      </c>
      <c r="I108" s="397">
        <v>600</v>
      </c>
      <c r="J108" s="538"/>
      <c r="K108" s="538"/>
      <c r="L108" s="538"/>
      <c r="M108" s="538"/>
      <c r="N108" s="542"/>
      <c r="O108" s="538"/>
      <c r="P108" s="542"/>
      <c r="Q108" s="538"/>
      <c r="R108" s="538"/>
    </row>
    <row r="109" spans="1:18" s="332" customFormat="1">
      <c r="A109" s="536">
        <v>56</v>
      </c>
      <c r="B109" s="536">
        <v>2</v>
      </c>
      <c r="C109" s="536">
        <v>3</v>
      </c>
      <c r="D109" s="536">
        <v>13</v>
      </c>
      <c r="E109" s="536" t="s">
        <v>4353</v>
      </c>
      <c r="F109" s="536" t="s">
        <v>4354</v>
      </c>
      <c r="G109" s="536" t="s">
        <v>4355</v>
      </c>
      <c r="H109" s="397" t="s">
        <v>903</v>
      </c>
      <c r="I109" s="397">
        <v>1</v>
      </c>
      <c r="J109" s="536" t="s">
        <v>4286</v>
      </c>
      <c r="K109" s="536" t="s">
        <v>51</v>
      </c>
      <c r="L109" s="536" t="s">
        <v>34</v>
      </c>
      <c r="M109" s="536" t="s">
        <v>51</v>
      </c>
      <c r="N109" s="540">
        <v>17715.900000000001</v>
      </c>
      <c r="O109" s="536" t="s">
        <v>51</v>
      </c>
      <c r="P109" s="582">
        <v>15935.9</v>
      </c>
      <c r="Q109" s="536" t="s">
        <v>4167</v>
      </c>
      <c r="R109" s="536" t="s">
        <v>4297</v>
      </c>
    </row>
    <row r="110" spans="1:18" s="332" customFormat="1">
      <c r="A110" s="537"/>
      <c r="B110" s="537"/>
      <c r="C110" s="537"/>
      <c r="D110" s="537"/>
      <c r="E110" s="537"/>
      <c r="F110" s="537"/>
      <c r="G110" s="537"/>
      <c r="H110" s="397" t="s">
        <v>44</v>
      </c>
      <c r="I110" s="397">
        <v>200</v>
      </c>
      <c r="J110" s="537"/>
      <c r="K110" s="537"/>
      <c r="L110" s="537"/>
      <c r="M110" s="537"/>
      <c r="N110" s="537"/>
      <c r="O110" s="537"/>
      <c r="P110" s="583"/>
      <c r="Q110" s="537"/>
      <c r="R110" s="537"/>
    </row>
    <row r="111" spans="1:18" s="332" customFormat="1" ht="30">
      <c r="A111" s="537"/>
      <c r="B111" s="537"/>
      <c r="C111" s="537"/>
      <c r="D111" s="537"/>
      <c r="E111" s="537"/>
      <c r="F111" s="537"/>
      <c r="G111" s="537"/>
      <c r="H111" s="397" t="s">
        <v>1904</v>
      </c>
      <c r="I111" s="397">
        <v>5</v>
      </c>
      <c r="J111" s="537"/>
      <c r="K111" s="537"/>
      <c r="L111" s="537"/>
      <c r="M111" s="537"/>
      <c r="N111" s="537"/>
      <c r="O111" s="537"/>
      <c r="P111" s="583"/>
      <c r="Q111" s="537"/>
      <c r="R111" s="537"/>
    </row>
    <row r="112" spans="1:18" s="332" customFormat="1" ht="55.5" customHeight="1">
      <c r="A112" s="538"/>
      <c r="B112" s="538"/>
      <c r="C112" s="538"/>
      <c r="D112" s="538"/>
      <c r="E112" s="538"/>
      <c r="F112" s="538"/>
      <c r="G112" s="538"/>
      <c r="H112" s="397" t="s">
        <v>4356</v>
      </c>
      <c r="I112" s="397">
        <v>5</v>
      </c>
      <c r="J112" s="538"/>
      <c r="K112" s="538"/>
      <c r="L112" s="538"/>
      <c r="M112" s="538"/>
      <c r="N112" s="538"/>
      <c r="O112" s="538"/>
      <c r="P112" s="584"/>
      <c r="Q112" s="538"/>
      <c r="R112" s="538"/>
    </row>
    <row r="113" spans="1:18" s="332" customFormat="1">
      <c r="A113" s="536">
        <v>57</v>
      </c>
      <c r="B113" s="536">
        <v>2</v>
      </c>
      <c r="C113" s="536">
        <v>1</v>
      </c>
      <c r="D113" s="536">
        <v>13</v>
      </c>
      <c r="E113" s="536" t="s">
        <v>4357</v>
      </c>
      <c r="F113" s="536" t="s">
        <v>4358</v>
      </c>
      <c r="G113" s="536" t="s">
        <v>324</v>
      </c>
      <c r="H113" s="397" t="s">
        <v>100</v>
      </c>
      <c r="I113" s="397">
        <v>1</v>
      </c>
      <c r="J113" s="536" t="s">
        <v>4286</v>
      </c>
      <c r="K113" s="536" t="s">
        <v>51</v>
      </c>
      <c r="L113" s="536"/>
      <c r="M113" s="536" t="s">
        <v>51</v>
      </c>
      <c r="N113" s="540">
        <v>20411.68</v>
      </c>
      <c r="O113" s="536" t="s">
        <v>51</v>
      </c>
      <c r="P113" s="540">
        <v>10079.68</v>
      </c>
      <c r="Q113" s="536" t="s">
        <v>4200</v>
      </c>
      <c r="R113" s="536" t="s">
        <v>4192</v>
      </c>
    </row>
    <row r="114" spans="1:18" s="332" customFormat="1">
      <c r="A114" s="537"/>
      <c r="B114" s="537"/>
      <c r="C114" s="537"/>
      <c r="D114" s="537"/>
      <c r="E114" s="537"/>
      <c r="F114" s="537"/>
      <c r="G114" s="537"/>
      <c r="H114" s="397" t="s">
        <v>44</v>
      </c>
      <c r="I114" s="397">
        <v>18</v>
      </c>
      <c r="J114" s="537"/>
      <c r="K114" s="537"/>
      <c r="L114" s="537"/>
      <c r="M114" s="537"/>
      <c r="N114" s="537"/>
      <c r="O114" s="537"/>
      <c r="P114" s="537"/>
      <c r="Q114" s="537"/>
      <c r="R114" s="537"/>
    </row>
    <row r="115" spans="1:18" s="332" customFormat="1" ht="52.5" customHeight="1">
      <c r="A115" s="538"/>
      <c r="B115" s="538"/>
      <c r="C115" s="538"/>
      <c r="D115" s="538"/>
      <c r="E115" s="538"/>
      <c r="F115" s="538"/>
      <c r="G115" s="538"/>
      <c r="H115" s="397" t="s">
        <v>1966</v>
      </c>
      <c r="I115" s="397">
        <v>6</v>
      </c>
      <c r="J115" s="538"/>
      <c r="K115" s="538"/>
      <c r="L115" s="538"/>
      <c r="M115" s="538"/>
      <c r="N115" s="538"/>
      <c r="O115" s="538"/>
      <c r="P115" s="538"/>
      <c r="Q115" s="538"/>
      <c r="R115" s="538"/>
    </row>
    <row r="116" spans="1:18" s="62" customFormat="1" ht="12.75">
      <c r="A116" s="63"/>
      <c r="B116" s="63"/>
      <c r="C116" s="63"/>
      <c r="D116" s="63"/>
      <c r="E116" s="63"/>
      <c r="F116" s="63"/>
      <c r="G116" s="63"/>
      <c r="H116" s="63"/>
      <c r="I116" s="63"/>
      <c r="J116" s="63"/>
      <c r="K116" s="63"/>
      <c r="L116" s="63"/>
      <c r="M116" s="63"/>
      <c r="N116" s="63"/>
      <c r="O116" s="63"/>
      <c r="P116" s="63"/>
      <c r="Q116" s="63"/>
      <c r="R116" s="63"/>
    </row>
    <row r="118" spans="1:18">
      <c r="L118" s="137"/>
      <c r="M118" s="527" t="s">
        <v>45</v>
      </c>
      <c r="N118" s="528"/>
      <c r="O118" s="528" t="s">
        <v>46</v>
      </c>
      <c r="P118" s="529"/>
    </row>
    <row r="119" spans="1:18">
      <c r="L119" s="137"/>
      <c r="M119" s="138" t="s">
        <v>5524</v>
      </c>
      <c r="N119" s="138" t="s">
        <v>5523</v>
      </c>
      <c r="O119" s="138" t="s">
        <v>5524</v>
      </c>
      <c r="P119" s="138" t="s">
        <v>5523</v>
      </c>
    </row>
    <row r="120" spans="1:18">
      <c r="M120" s="235">
        <v>21</v>
      </c>
      <c r="N120" s="141">
        <v>597790.30000000005</v>
      </c>
      <c r="O120" s="140">
        <v>36</v>
      </c>
      <c r="P120" s="141">
        <v>566198.54</v>
      </c>
      <c r="Q120" s="35"/>
    </row>
  </sheetData>
  <mergeCells count="392">
    <mergeCell ref="P100:P108"/>
    <mergeCell ref="Q100:Q108"/>
    <mergeCell ref="R100:R108"/>
    <mergeCell ref="N109:N112"/>
    <mergeCell ref="O109:O112"/>
    <mergeCell ref="P109:P112"/>
    <mergeCell ref="Q109:Q112"/>
    <mergeCell ref="R109:R112"/>
    <mergeCell ref="L94:L96"/>
    <mergeCell ref="P94:P96"/>
    <mergeCell ref="Q94:Q96"/>
    <mergeCell ref="R94:R96"/>
    <mergeCell ref="J100:J108"/>
    <mergeCell ref="K100:K108"/>
    <mergeCell ref="L100:L108"/>
    <mergeCell ref="M100:M108"/>
    <mergeCell ref="N100:N108"/>
    <mergeCell ref="O100:O108"/>
    <mergeCell ref="A109:A112"/>
    <mergeCell ref="B109:B112"/>
    <mergeCell ref="A91:A93"/>
    <mergeCell ref="B91:B93"/>
    <mergeCell ref="C91:C93"/>
    <mergeCell ref="A94:A96"/>
    <mergeCell ref="B94:B96"/>
    <mergeCell ref="C94:C96"/>
    <mergeCell ref="D94:D96"/>
    <mergeCell ref="E94:E96"/>
    <mergeCell ref="F94:F96"/>
    <mergeCell ref="G94:G96"/>
    <mergeCell ref="J94:J96"/>
    <mergeCell ref="K94:K96"/>
    <mergeCell ref="M94:M96"/>
    <mergeCell ref="N94:N96"/>
    <mergeCell ref="O94:O96"/>
    <mergeCell ref="H95:H96"/>
    <mergeCell ref="O81:O90"/>
    <mergeCell ref="P81:P90"/>
    <mergeCell ref="Q81:Q90"/>
    <mergeCell ref="R81:R90"/>
    <mergeCell ref="O91:O93"/>
    <mergeCell ref="P91:P93"/>
    <mergeCell ref="Q91:Q93"/>
    <mergeCell ref="R91:R93"/>
    <mergeCell ref="B81:B90"/>
    <mergeCell ref="C81:C90"/>
    <mergeCell ref="D81:D90"/>
    <mergeCell ref="E81:E90"/>
    <mergeCell ref="F81:F90"/>
    <mergeCell ref="G81:G90"/>
    <mergeCell ref="D91:D93"/>
    <mergeCell ref="E91:E93"/>
    <mergeCell ref="F91:F93"/>
    <mergeCell ref="G91:G93"/>
    <mergeCell ref="J91:J93"/>
    <mergeCell ref="K91:K93"/>
    <mergeCell ref="L91:L93"/>
    <mergeCell ref="M91:M93"/>
    <mergeCell ref="N91:N93"/>
    <mergeCell ref="A81:A90"/>
    <mergeCell ref="J81:J90"/>
    <mergeCell ref="K81:K90"/>
    <mergeCell ref="L81:L90"/>
    <mergeCell ref="M81:M90"/>
    <mergeCell ref="N81:N90"/>
    <mergeCell ref="H89:H90"/>
    <mergeCell ref="I89:I90"/>
    <mergeCell ref="P74:P75"/>
    <mergeCell ref="G74:G75"/>
    <mergeCell ref="H74:H75"/>
    <mergeCell ref="I74:I75"/>
    <mergeCell ref="A76:A77"/>
    <mergeCell ref="B76:B77"/>
    <mergeCell ref="C76:C77"/>
    <mergeCell ref="D76:D77"/>
    <mergeCell ref="E76:E77"/>
    <mergeCell ref="F76:F77"/>
    <mergeCell ref="G76:G77"/>
    <mergeCell ref="H76:H77"/>
    <mergeCell ref="I76:I77"/>
    <mergeCell ref="A78:A80"/>
    <mergeCell ref="B78:B80"/>
    <mergeCell ref="C78:C80"/>
    <mergeCell ref="Q74:Q75"/>
    <mergeCell ref="R74:R75"/>
    <mergeCell ref="J76:J77"/>
    <mergeCell ref="K76:K77"/>
    <mergeCell ref="L76:L77"/>
    <mergeCell ref="J74:J75"/>
    <mergeCell ref="K74:K75"/>
    <mergeCell ref="L74:L75"/>
    <mergeCell ref="M74:M75"/>
    <mergeCell ref="N74:N75"/>
    <mergeCell ref="O74:O75"/>
    <mergeCell ref="M76:M77"/>
    <mergeCell ref="N76:N77"/>
    <mergeCell ref="O76:O77"/>
    <mergeCell ref="P76:P77"/>
    <mergeCell ref="Q76:Q77"/>
    <mergeCell ref="R76:R77"/>
    <mergeCell ref="A72:A73"/>
    <mergeCell ref="B72:B73"/>
    <mergeCell ref="C72:C73"/>
    <mergeCell ref="D72:D73"/>
    <mergeCell ref="E72:E73"/>
    <mergeCell ref="F72:F73"/>
    <mergeCell ref="A74:A75"/>
    <mergeCell ref="B74:B75"/>
    <mergeCell ref="C74:C75"/>
    <mergeCell ref="D74:D75"/>
    <mergeCell ref="E74:E75"/>
    <mergeCell ref="F74:F75"/>
    <mergeCell ref="P72:P73"/>
    <mergeCell ref="Q72:Q73"/>
    <mergeCell ref="R72:R73"/>
    <mergeCell ref="G72:G73"/>
    <mergeCell ref="H72:H73"/>
    <mergeCell ref="I72:I73"/>
    <mergeCell ref="J72:J73"/>
    <mergeCell ref="K72:K73"/>
    <mergeCell ref="L72:L73"/>
    <mergeCell ref="M72:M73"/>
    <mergeCell ref="N72:N73"/>
    <mergeCell ref="O72:O73"/>
    <mergeCell ref="R67:R71"/>
    <mergeCell ref="H68:H71"/>
    <mergeCell ref="I68:I71"/>
    <mergeCell ref="A67:A71"/>
    <mergeCell ref="B67:B71"/>
    <mergeCell ref="C67:C71"/>
    <mergeCell ref="D67:D71"/>
    <mergeCell ref="E67:E71"/>
    <mergeCell ref="F67:F71"/>
    <mergeCell ref="G67:G71"/>
    <mergeCell ref="J67:J71"/>
    <mergeCell ref="K67:K71"/>
    <mergeCell ref="L67:L71"/>
    <mergeCell ref="M67:M71"/>
    <mergeCell ref="N67:N71"/>
    <mergeCell ref="O67:O71"/>
    <mergeCell ref="P67:P71"/>
    <mergeCell ref="Q67:Q71"/>
    <mergeCell ref="A65:A66"/>
    <mergeCell ref="B65:B66"/>
    <mergeCell ref="L65:L66"/>
    <mergeCell ref="M65:M66"/>
    <mergeCell ref="N65:N66"/>
    <mergeCell ref="O65:O66"/>
    <mergeCell ref="P65:P66"/>
    <mergeCell ref="Q65:Q66"/>
    <mergeCell ref="R65:R66"/>
    <mergeCell ref="C65:C66"/>
    <mergeCell ref="D65:D66"/>
    <mergeCell ref="E65:E66"/>
    <mergeCell ref="F65:F66"/>
    <mergeCell ref="G65:G66"/>
    <mergeCell ref="H65:H66"/>
    <mergeCell ref="I65:I66"/>
    <mergeCell ref="J65:J66"/>
    <mergeCell ref="K65:K66"/>
    <mergeCell ref="B31:B32"/>
    <mergeCell ref="C31:C32"/>
    <mergeCell ref="D31:D32"/>
    <mergeCell ref="P62:P64"/>
    <mergeCell ref="Q62:Q64"/>
    <mergeCell ref="R62:R64"/>
    <mergeCell ref="A62:A64"/>
    <mergeCell ref="B62:B64"/>
    <mergeCell ref="C62:C64"/>
    <mergeCell ref="D62:D64"/>
    <mergeCell ref="E62:E64"/>
    <mergeCell ref="F62:F64"/>
    <mergeCell ref="G62:G64"/>
    <mergeCell ref="H62:H64"/>
    <mergeCell ref="I62:I64"/>
    <mergeCell ref="J62:J64"/>
    <mergeCell ref="K62:K64"/>
    <mergeCell ref="L62:L64"/>
    <mergeCell ref="M62:M64"/>
    <mergeCell ref="N62:N64"/>
    <mergeCell ref="O62:O64"/>
    <mergeCell ref="R54:R56"/>
    <mergeCell ref="A58:A61"/>
    <mergeCell ref="B58:B61"/>
    <mergeCell ref="C58:C61"/>
    <mergeCell ref="D58:D61"/>
    <mergeCell ref="E58:E61"/>
    <mergeCell ref="F58:F61"/>
    <mergeCell ref="G58:G61"/>
    <mergeCell ref="H58:H61"/>
    <mergeCell ref="I58:I61"/>
    <mergeCell ref="J58:J61"/>
    <mergeCell ref="K58:K61"/>
    <mergeCell ref="L58:L61"/>
    <mergeCell ref="M58:M61"/>
    <mergeCell ref="N58:N61"/>
    <mergeCell ref="O58:O61"/>
    <mergeCell ref="P58:P61"/>
    <mergeCell ref="Q58:Q61"/>
    <mergeCell ref="R58:R61"/>
    <mergeCell ref="A18:A19"/>
    <mergeCell ref="M11:M12"/>
    <mergeCell ref="B18:B19"/>
    <mergeCell ref="C18:C19"/>
    <mergeCell ref="D18:D19"/>
    <mergeCell ref="E18:E19"/>
    <mergeCell ref="F18:F19"/>
    <mergeCell ref="G18:G19"/>
    <mergeCell ref="J18:J19"/>
    <mergeCell ref="K11:K12"/>
    <mergeCell ref="N11:N12"/>
    <mergeCell ref="O11:O12"/>
    <mergeCell ref="P11:P12"/>
    <mergeCell ref="Q18:Q19"/>
    <mergeCell ref="R18:R19"/>
    <mergeCell ref="K18:K19"/>
    <mergeCell ref="L18:L19"/>
    <mergeCell ref="M18:M19"/>
    <mergeCell ref="N18:N19"/>
    <mergeCell ref="O18:O19"/>
    <mergeCell ref="P18:P19"/>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L11:L12"/>
    <mergeCell ref="A9:A10"/>
    <mergeCell ref="B9:B10"/>
    <mergeCell ref="C9:C10"/>
    <mergeCell ref="D9:D10"/>
    <mergeCell ref="E9:E10"/>
    <mergeCell ref="A7:A8"/>
    <mergeCell ref="B7:B8"/>
    <mergeCell ref="C7:C8"/>
    <mergeCell ref="D7:D8"/>
    <mergeCell ref="E7:E8"/>
    <mergeCell ref="F7:F8"/>
    <mergeCell ref="G7:G8"/>
    <mergeCell ref="J7:J8"/>
    <mergeCell ref="G4:G5"/>
    <mergeCell ref="H4:I4"/>
    <mergeCell ref="J4:J5"/>
    <mergeCell ref="A4:A5"/>
    <mergeCell ref="B4:B5"/>
    <mergeCell ref="C4:C5"/>
    <mergeCell ref="D4:D5"/>
    <mergeCell ref="E4:E5"/>
    <mergeCell ref="F4:F5"/>
    <mergeCell ref="P23:P25"/>
    <mergeCell ref="Q23:Q25"/>
    <mergeCell ref="R23:R25"/>
    <mergeCell ref="J31:J32"/>
    <mergeCell ref="F9:F10"/>
    <mergeCell ref="G9:G10"/>
    <mergeCell ref="J9:J10"/>
    <mergeCell ref="K7:K8"/>
    <mergeCell ref="Q4:Q5"/>
    <mergeCell ref="K31:K32"/>
    <mergeCell ref="L31:L32"/>
    <mergeCell ref="M31:M32"/>
    <mergeCell ref="N31:N32"/>
    <mergeCell ref="O31:O32"/>
    <mergeCell ref="L23:L25"/>
    <mergeCell ref="M23:M25"/>
    <mergeCell ref="N23:N25"/>
    <mergeCell ref="O23:O25"/>
    <mergeCell ref="R4:R5"/>
    <mergeCell ref="K4:L4"/>
    <mergeCell ref="M4:N4"/>
    <mergeCell ref="O4:P4"/>
    <mergeCell ref="Q7:Q8"/>
    <mergeCell ref="R7:R8"/>
    <mergeCell ref="A23:A25"/>
    <mergeCell ref="B23:B25"/>
    <mergeCell ref="C23:C25"/>
    <mergeCell ref="D23:D25"/>
    <mergeCell ref="E23:E25"/>
    <mergeCell ref="F23:F25"/>
    <mergeCell ref="G23:G25"/>
    <mergeCell ref="J23:J25"/>
    <mergeCell ref="K23:K25"/>
    <mergeCell ref="A31:A32"/>
    <mergeCell ref="P31:P32"/>
    <mergeCell ref="Q31:Q32"/>
    <mergeCell ref="R31:R32"/>
    <mergeCell ref="A54:A56"/>
    <mergeCell ref="B54:B56"/>
    <mergeCell ref="C54:C56"/>
    <mergeCell ref="D54:D56"/>
    <mergeCell ref="E54:E56"/>
    <mergeCell ref="F54:F56"/>
    <mergeCell ref="G54:G56"/>
    <mergeCell ref="H54:H56"/>
    <mergeCell ref="I54:I56"/>
    <mergeCell ref="J54:J56"/>
    <mergeCell ref="K54:K56"/>
    <mergeCell ref="L54:L56"/>
    <mergeCell ref="M54:M56"/>
    <mergeCell ref="N54:N56"/>
    <mergeCell ref="O54:O56"/>
    <mergeCell ref="P54:P56"/>
    <mergeCell ref="Q54:Q56"/>
    <mergeCell ref="E31:E32"/>
    <mergeCell ref="F31:F32"/>
    <mergeCell ref="G31:G32"/>
    <mergeCell ref="M78:M80"/>
    <mergeCell ref="N78:N80"/>
    <mergeCell ref="O78:O80"/>
    <mergeCell ref="P78:P80"/>
    <mergeCell ref="Q78:Q80"/>
    <mergeCell ref="R78:R80"/>
    <mergeCell ref="D78:D80"/>
    <mergeCell ref="E78:E80"/>
    <mergeCell ref="F78:F80"/>
    <mergeCell ref="G78:G80"/>
    <mergeCell ref="H78:H80"/>
    <mergeCell ref="I78:I80"/>
    <mergeCell ref="J78:J80"/>
    <mergeCell ref="K78:K80"/>
    <mergeCell ref="L78:L80"/>
    <mergeCell ref="I95:I96"/>
    <mergeCell ref="A97:A99"/>
    <mergeCell ref="B97:B99"/>
    <mergeCell ref="C97:C99"/>
    <mergeCell ref="D97:D99"/>
    <mergeCell ref="E97:E99"/>
    <mergeCell ref="F97:F99"/>
    <mergeCell ref="G97:G99"/>
    <mergeCell ref="J97:J99"/>
    <mergeCell ref="K97:K99"/>
    <mergeCell ref="L97:L99"/>
    <mergeCell ref="M97:M99"/>
    <mergeCell ref="N97:N99"/>
    <mergeCell ref="O97:O99"/>
    <mergeCell ref="P97:P99"/>
    <mergeCell ref="Q97:Q99"/>
    <mergeCell ref="R97:R99"/>
    <mergeCell ref="H98:H99"/>
    <mergeCell ref="I98:I99"/>
    <mergeCell ref="A100:A108"/>
    <mergeCell ref="B100:B108"/>
    <mergeCell ref="C100:C108"/>
    <mergeCell ref="D100:D108"/>
    <mergeCell ref="E100:E108"/>
    <mergeCell ref="F100:F108"/>
    <mergeCell ref="G100:G108"/>
    <mergeCell ref="C109:C112"/>
    <mergeCell ref="D109:D112"/>
    <mergeCell ref="E109:E112"/>
    <mergeCell ref="F109:F112"/>
    <mergeCell ref="G109:G112"/>
    <mergeCell ref="A113:A115"/>
    <mergeCell ref="B113:B115"/>
    <mergeCell ref="C113:C115"/>
    <mergeCell ref="D113:D115"/>
    <mergeCell ref="E113:E115"/>
    <mergeCell ref="F113:F115"/>
    <mergeCell ref="G113:G115"/>
    <mergeCell ref="J113:J115"/>
    <mergeCell ref="K113:K115"/>
    <mergeCell ref="N113:N115"/>
    <mergeCell ref="O113:O115"/>
    <mergeCell ref="P113:P115"/>
    <mergeCell ref="Q113:Q115"/>
    <mergeCell ref="R113:R115"/>
    <mergeCell ref="M118:N118"/>
    <mergeCell ref="O118:P118"/>
    <mergeCell ref="J109:J112"/>
    <mergeCell ref="K109:K112"/>
    <mergeCell ref="L109:L112"/>
    <mergeCell ref="M109:M112"/>
    <mergeCell ref="L113:L115"/>
    <mergeCell ref="M113:M1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2:R55"/>
  <sheetViews>
    <sheetView topLeftCell="A49" zoomScale="50" zoomScaleNormal="50" workbookViewId="0">
      <selection activeCell="A3" sqref="A3"/>
    </sheetView>
  </sheetViews>
  <sheetFormatPr defaultColWidth="9.140625"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4.4257812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4.4257812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4.4257812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4.4257812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4.4257812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4.4257812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4.4257812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4.4257812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4.4257812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4.4257812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4.4257812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4.4257812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4.4257812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4.4257812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4.4257812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4.4257812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4.4257812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4.4257812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4.4257812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4.4257812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4.4257812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4.4257812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4.4257812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4.4257812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4.4257812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4.4257812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4.4257812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4.4257812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4.4257812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4.4257812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4.4257812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4.4257812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4.4257812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4.4257812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4.4257812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4.4257812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4.4257812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4.4257812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4.4257812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4.4257812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4.4257812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4.4257812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4.4257812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4.4257812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4.4257812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4.4257812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4.4257812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4.4257812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4.4257812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4.4257812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4.4257812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4.4257812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4.4257812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4.4257812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4.4257812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4.4257812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4.4257812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4.4257812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4.4257812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4.4257812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4.4257812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4.4257812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4.42578125" customWidth="1"/>
    <col min="16145" max="16145" width="14.7109375" customWidth="1"/>
    <col min="16146" max="16146" width="9" bestFit="1" customWidth="1"/>
  </cols>
  <sheetData>
    <row r="2" spans="1:18">
      <c r="A2" s="1" t="s">
        <v>5726</v>
      </c>
    </row>
    <row r="4" spans="1:18" s="13" customFormat="1" ht="49.5" customHeight="1">
      <c r="A4" s="560" t="s">
        <v>0</v>
      </c>
      <c r="B4" s="562" t="s">
        <v>1</v>
      </c>
      <c r="C4" s="562" t="s">
        <v>2</v>
      </c>
      <c r="D4" s="562" t="s">
        <v>3</v>
      </c>
      <c r="E4" s="560" t="s">
        <v>646</v>
      </c>
      <c r="F4" s="560" t="s">
        <v>5</v>
      </c>
      <c r="G4" s="560" t="s">
        <v>6</v>
      </c>
      <c r="H4" s="567" t="s">
        <v>7</v>
      </c>
      <c r="I4" s="567"/>
      <c r="J4" s="560" t="s">
        <v>303</v>
      </c>
      <c r="K4" s="568" t="s">
        <v>60</v>
      </c>
      <c r="L4" s="569"/>
      <c r="M4" s="567" t="s">
        <v>305</v>
      </c>
      <c r="N4" s="567"/>
      <c r="O4" s="567" t="s">
        <v>306</v>
      </c>
      <c r="P4" s="567"/>
      <c r="Q4" s="560" t="s">
        <v>8</v>
      </c>
      <c r="R4" s="562" t="s">
        <v>9</v>
      </c>
    </row>
    <row r="5" spans="1:18" s="13" customFormat="1">
      <c r="A5" s="561"/>
      <c r="B5" s="563"/>
      <c r="C5" s="563"/>
      <c r="D5" s="563"/>
      <c r="E5" s="561"/>
      <c r="F5" s="561"/>
      <c r="G5" s="561"/>
      <c r="H5" s="10" t="s">
        <v>10</v>
      </c>
      <c r="I5" s="10" t="s">
        <v>11</v>
      </c>
      <c r="J5" s="561"/>
      <c r="K5" s="11">
        <v>2016</v>
      </c>
      <c r="L5" s="11">
        <v>2017</v>
      </c>
      <c r="M5" s="11">
        <v>2016</v>
      </c>
      <c r="N5" s="11">
        <v>2017</v>
      </c>
      <c r="O5" s="11">
        <v>2016</v>
      </c>
      <c r="P5" s="11">
        <v>2017</v>
      </c>
      <c r="Q5" s="561"/>
      <c r="R5" s="563"/>
    </row>
    <row r="6" spans="1:18" s="13" customFormat="1">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row>
    <row r="7" spans="1:18" s="14" customFormat="1" ht="266.25" customHeight="1">
      <c r="A7" s="71">
        <v>1</v>
      </c>
      <c r="B7" s="71" t="s">
        <v>41</v>
      </c>
      <c r="C7" s="71" t="s">
        <v>647</v>
      </c>
      <c r="D7" s="71">
        <v>10</v>
      </c>
      <c r="E7" s="71" t="s">
        <v>648</v>
      </c>
      <c r="F7" s="71" t="s">
        <v>649</v>
      </c>
      <c r="G7" s="71" t="s">
        <v>650</v>
      </c>
      <c r="H7" s="25" t="s">
        <v>651</v>
      </c>
      <c r="I7" s="71">
        <v>12</v>
      </c>
      <c r="J7" s="71" t="s">
        <v>652</v>
      </c>
      <c r="K7" s="71" t="s">
        <v>36</v>
      </c>
      <c r="L7" s="73" t="s">
        <v>51</v>
      </c>
      <c r="M7" s="158">
        <v>81401.100000000006</v>
      </c>
      <c r="N7" s="158"/>
      <c r="O7" s="158">
        <v>81401.100000000006</v>
      </c>
      <c r="P7" s="158"/>
      <c r="Q7" s="71" t="s">
        <v>653</v>
      </c>
      <c r="R7" s="71" t="s">
        <v>654</v>
      </c>
    </row>
    <row r="8" spans="1:18" s="14" customFormat="1" ht="282" customHeight="1">
      <c r="A8" s="71">
        <v>2</v>
      </c>
      <c r="B8" s="71" t="s">
        <v>41</v>
      </c>
      <c r="C8" s="71" t="s">
        <v>655</v>
      </c>
      <c r="D8" s="71">
        <v>13</v>
      </c>
      <c r="E8" s="71" t="s">
        <v>656</v>
      </c>
      <c r="F8" s="71" t="s">
        <v>657</v>
      </c>
      <c r="G8" s="71" t="s">
        <v>658</v>
      </c>
      <c r="H8" s="25" t="s">
        <v>635</v>
      </c>
      <c r="I8" s="71">
        <v>13</v>
      </c>
      <c r="J8" s="71" t="s">
        <v>659</v>
      </c>
      <c r="K8" s="71" t="s">
        <v>31</v>
      </c>
      <c r="L8" s="73" t="s">
        <v>51</v>
      </c>
      <c r="M8" s="158">
        <v>23210.3</v>
      </c>
      <c r="N8" s="158"/>
      <c r="O8" s="158">
        <v>23210.3</v>
      </c>
      <c r="P8" s="158"/>
      <c r="Q8" s="71" t="s">
        <v>653</v>
      </c>
      <c r="R8" s="71" t="s">
        <v>654</v>
      </c>
    </row>
    <row r="9" spans="1:18" s="14" customFormat="1" ht="165">
      <c r="A9" s="73">
        <v>3</v>
      </c>
      <c r="B9" s="159" t="s">
        <v>643</v>
      </c>
      <c r="C9" s="73">
        <v>1</v>
      </c>
      <c r="D9" s="73">
        <v>6</v>
      </c>
      <c r="E9" s="71" t="s">
        <v>660</v>
      </c>
      <c r="F9" s="71" t="s">
        <v>661</v>
      </c>
      <c r="G9" s="71" t="s">
        <v>33</v>
      </c>
      <c r="H9" s="25" t="s">
        <v>112</v>
      </c>
      <c r="I9" s="71">
        <v>35</v>
      </c>
      <c r="J9" s="71" t="s">
        <v>662</v>
      </c>
      <c r="K9" s="71" t="s">
        <v>42</v>
      </c>
      <c r="L9" s="73" t="s">
        <v>51</v>
      </c>
      <c r="M9" s="158">
        <v>10800</v>
      </c>
      <c r="N9" s="158"/>
      <c r="O9" s="158">
        <v>10800</v>
      </c>
      <c r="P9" s="158"/>
      <c r="Q9" s="71" t="s">
        <v>663</v>
      </c>
      <c r="R9" s="71" t="s">
        <v>664</v>
      </c>
    </row>
    <row r="10" spans="1:18" s="14" customFormat="1" ht="195">
      <c r="A10" s="71">
        <v>4</v>
      </c>
      <c r="B10" s="159" t="s">
        <v>96</v>
      </c>
      <c r="C10" s="73">
        <v>5</v>
      </c>
      <c r="D10" s="73">
        <v>11</v>
      </c>
      <c r="E10" s="71" t="s">
        <v>665</v>
      </c>
      <c r="F10" s="71" t="s">
        <v>666</v>
      </c>
      <c r="G10" s="71" t="s">
        <v>667</v>
      </c>
      <c r="H10" s="25" t="s">
        <v>157</v>
      </c>
      <c r="I10" s="71">
        <v>45</v>
      </c>
      <c r="J10" s="71" t="s">
        <v>668</v>
      </c>
      <c r="K10" s="71" t="s">
        <v>40</v>
      </c>
      <c r="L10" s="73" t="s">
        <v>51</v>
      </c>
      <c r="M10" s="158">
        <v>17800</v>
      </c>
      <c r="N10" s="158"/>
      <c r="O10" s="158">
        <v>17800</v>
      </c>
      <c r="P10" s="158"/>
      <c r="Q10" s="71" t="s">
        <v>669</v>
      </c>
      <c r="R10" s="71" t="s">
        <v>670</v>
      </c>
    </row>
    <row r="11" spans="1:18" s="14" customFormat="1" ht="141.75" customHeight="1">
      <c r="A11" s="73">
        <v>5</v>
      </c>
      <c r="B11" s="159" t="s">
        <v>41</v>
      </c>
      <c r="C11" s="73">
        <v>4</v>
      </c>
      <c r="D11" s="73">
        <v>12</v>
      </c>
      <c r="E11" s="71" t="s">
        <v>671</v>
      </c>
      <c r="F11" s="71" t="s">
        <v>672</v>
      </c>
      <c r="G11" s="71" t="s">
        <v>673</v>
      </c>
      <c r="H11" s="25" t="s">
        <v>112</v>
      </c>
      <c r="I11" s="71">
        <v>100</v>
      </c>
      <c r="J11" s="71" t="s">
        <v>674</v>
      </c>
      <c r="K11" s="71" t="s">
        <v>675</v>
      </c>
      <c r="L11" s="73" t="s">
        <v>51</v>
      </c>
      <c r="M11" s="158">
        <v>19638.43</v>
      </c>
      <c r="N11" s="158"/>
      <c r="O11" s="158">
        <v>19638.43</v>
      </c>
      <c r="P11" s="158"/>
      <c r="Q11" s="71" t="s">
        <v>676</v>
      </c>
      <c r="R11" s="71" t="s">
        <v>677</v>
      </c>
    </row>
    <row r="12" spans="1:18" s="14" customFormat="1" ht="106.5" customHeight="1">
      <c r="A12" s="71">
        <v>6</v>
      </c>
      <c r="B12" s="159" t="s">
        <v>678</v>
      </c>
      <c r="C12" s="73" t="s">
        <v>679</v>
      </c>
      <c r="D12" s="73">
        <v>13</v>
      </c>
      <c r="E12" s="71" t="s">
        <v>680</v>
      </c>
      <c r="F12" s="71" t="s">
        <v>681</v>
      </c>
      <c r="G12" s="71" t="s">
        <v>310</v>
      </c>
      <c r="H12" s="25" t="s">
        <v>628</v>
      </c>
      <c r="I12" s="71">
        <v>52</v>
      </c>
      <c r="J12" s="71" t="s">
        <v>682</v>
      </c>
      <c r="K12" s="71" t="s">
        <v>37</v>
      </c>
      <c r="L12" s="73" t="s">
        <v>51</v>
      </c>
      <c r="M12" s="158">
        <v>36890</v>
      </c>
      <c r="N12" s="158"/>
      <c r="O12" s="158">
        <v>36890</v>
      </c>
      <c r="P12" s="158"/>
      <c r="Q12" s="71" t="s">
        <v>683</v>
      </c>
      <c r="R12" s="71" t="s">
        <v>684</v>
      </c>
    </row>
    <row r="13" spans="1:18" s="14" customFormat="1" ht="241.5" customHeight="1">
      <c r="A13" s="73">
        <v>7</v>
      </c>
      <c r="B13" s="159" t="s">
        <v>135</v>
      </c>
      <c r="C13" s="73" t="s">
        <v>685</v>
      </c>
      <c r="D13" s="73">
        <v>6</v>
      </c>
      <c r="E13" s="71" t="s">
        <v>686</v>
      </c>
      <c r="F13" s="71" t="s">
        <v>687</v>
      </c>
      <c r="G13" s="71" t="s">
        <v>56</v>
      </c>
      <c r="H13" s="25" t="s">
        <v>112</v>
      </c>
      <c r="I13" s="71">
        <v>100</v>
      </c>
      <c r="J13" s="71" t="s">
        <v>688</v>
      </c>
      <c r="K13" s="71" t="s">
        <v>42</v>
      </c>
      <c r="L13" s="73" t="s">
        <v>51</v>
      </c>
      <c r="M13" s="158">
        <v>52200</v>
      </c>
      <c r="N13" s="158"/>
      <c r="O13" s="158">
        <v>52200</v>
      </c>
      <c r="P13" s="158"/>
      <c r="Q13" s="71" t="s">
        <v>689</v>
      </c>
      <c r="R13" s="71" t="s">
        <v>690</v>
      </c>
    </row>
    <row r="14" spans="1:18" s="14" customFormat="1" ht="96.75" customHeight="1">
      <c r="A14" s="71">
        <v>8</v>
      </c>
      <c r="B14" s="159" t="s">
        <v>96</v>
      </c>
      <c r="C14" s="73">
        <v>5</v>
      </c>
      <c r="D14" s="73">
        <v>11</v>
      </c>
      <c r="E14" s="71" t="s">
        <v>691</v>
      </c>
      <c r="F14" s="71" t="s">
        <v>692</v>
      </c>
      <c r="G14" s="71" t="s">
        <v>693</v>
      </c>
      <c r="H14" s="71" t="s">
        <v>157</v>
      </c>
      <c r="I14" s="71">
        <v>65</v>
      </c>
      <c r="J14" s="71" t="s">
        <v>694</v>
      </c>
      <c r="K14" s="71" t="s">
        <v>41</v>
      </c>
      <c r="L14" s="73" t="s">
        <v>51</v>
      </c>
      <c r="M14" s="158">
        <v>16970</v>
      </c>
      <c r="N14" s="158"/>
      <c r="O14" s="158">
        <v>16970</v>
      </c>
      <c r="P14" s="158"/>
      <c r="Q14" s="71" t="s">
        <v>695</v>
      </c>
      <c r="R14" s="71" t="s">
        <v>696</v>
      </c>
    </row>
    <row r="15" spans="1:18" s="14" customFormat="1" ht="97.5" customHeight="1">
      <c r="A15" s="73">
        <v>9</v>
      </c>
      <c r="B15" s="159" t="s">
        <v>41</v>
      </c>
      <c r="C15" s="73" t="s">
        <v>697</v>
      </c>
      <c r="D15" s="73">
        <v>12</v>
      </c>
      <c r="E15" s="71" t="s">
        <v>698</v>
      </c>
      <c r="F15" s="71" t="s">
        <v>5440</v>
      </c>
      <c r="G15" s="71" t="s">
        <v>658</v>
      </c>
      <c r="H15" s="25" t="s">
        <v>635</v>
      </c>
      <c r="I15" s="71">
        <v>69</v>
      </c>
      <c r="J15" s="71" t="s">
        <v>699</v>
      </c>
      <c r="K15" s="71" t="s">
        <v>42</v>
      </c>
      <c r="L15" s="73" t="s">
        <v>51</v>
      </c>
      <c r="M15" s="158">
        <v>2297.5</v>
      </c>
      <c r="N15" s="158"/>
      <c r="O15" s="158">
        <v>2297.5</v>
      </c>
      <c r="P15" s="158"/>
      <c r="Q15" s="71" t="s">
        <v>700</v>
      </c>
      <c r="R15" s="71" t="s">
        <v>701</v>
      </c>
    </row>
    <row r="16" spans="1:18" s="14" customFormat="1" ht="66.75" customHeight="1">
      <c r="A16" s="71">
        <v>10</v>
      </c>
      <c r="B16" s="159" t="s">
        <v>96</v>
      </c>
      <c r="C16" s="73" t="s">
        <v>54</v>
      </c>
      <c r="D16" s="73">
        <v>11</v>
      </c>
      <c r="E16" s="71" t="s">
        <v>702</v>
      </c>
      <c r="F16" s="71" t="s">
        <v>703</v>
      </c>
      <c r="G16" s="71" t="s">
        <v>704</v>
      </c>
      <c r="H16" s="71" t="s">
        <v>157</v>
      </c>
      <c r="I16" s="71">
        <v>49</v>
      </c>
      <c r="J16" s="71" t="s">
        <v>705</v>
      </c>
      <c r="K16" s="71" t="s">
        <v>42</v>
      </c>
      <c r="L16" s="73" t="s">
        <v>51</v>
      </c>
      <c r="M16" s="158">
        <v>56900</v>
      </c>
      <c r="N16" s="158"/>
      <c r="O16" s="158">
        <v>56900</v>
      </c>
      <c r="P16" s="158"/>
      <c r="Q16" s="71" t="s">
        <v>706</v>
      </c>
      <c r="R16" s="71" t="s">
        <v>707</v>
      </c>
    </row>
    <row r="17" spans="1:18" s="14" customFormat="1" ht="219.75" customHeight="1">
      <c r="A17" s="73">
        <v>11</v>
      </c>
      <c r="B17" s="159" t="s">
        <v>643</v>
      </c>
      <c r="C17" s="73" t="s">
        <v>708</v>
      </c>
      <c r="D17" s="73">
        <v>12</v>
      </c>
      <c r="E17" s="71" t="s">
        <v>709</v>
      </c>
      <c r="F17" s="71" t="s">
        <v>710</v>
      </c>
      <c r="G17" s="71" t="s">
        <v>658</v>
      </c>
      <c r="H17" s="25" t="s">
        <v>635</v>
      </c>
      <c r="I17" s="71">
        <v>88</v>
      </c>
      <c r="J17" s="71" t="s">
        <v>711</v>
      </c>
      <c r="K17" s="71" t="s">
        <v>42</v>
      </c>
      <c r="L17" s="73" t="s">
        <v>51</v>
      </c>
      <c r="M17" s="158">
        <v>2759</v>
      </c>
      <c r="N17" s="158"/>
      <c r="O17" s="158">
        <v>2759</v>
      </c>
      <c r="P17" s="158"/>
      <c r="Q17" s="71" t="s">
        <v>700</v>
      </c>
      <c r="R17" s="71" t="s">
        <v>701</v>
      </c>
    </row>
    <row r="18" spans="1:18" s="14" customFormat="1" ht="213" customHeight="1">
      <c r="A18" s="71">
        <v>12</v>
      </c>
      <c r="B18" s="159" t="s">
        <v>643</v>
      </c>
      <c r="C18" s="73" t="s">
        <v>712</v>
      </c>
      <c r="D18" s="73">
        <v>12</v>
      </c>
      <c r="E18" s="71" t="s">
        <v>713</v>
      </c>
      <c r="F18" s="71" t="s">
        <v>714</v>
      </c>
      <c r="G18" s="71" t="s">
        <v>715</v>
      </c>
      <c r="H18" s="71" t="s">
        <v>112</v>
      </c>
      <c r="I18" s="71">
        <v>150</v>
      </c>
      <c r="J18" s="71" t="s">
        <v>716</v>
      </c>
      <c r="K18" s="71" t="s">
        <v>31</v>
      </c>
      <c r="L18" s="73" t="s">
        <v>51</v>
      </c>
      <c r="M18" s="158">
        <v>30000</v>
      </c>
      <c r="N18" s="158"/>
      <c r="O18" s="158">
        <v>30000</v>
      </c>
      <c r="P18" s="158"/>
      <c r="Q18" s="71" t="s">
        <v>700</v>
      </c>
      <c r="R18" s="71" t="s">
        <v>701</v>
      </c>
    </row>
    <row r="19" spans="1:18" s="14" customFormat="1" ht="165">
      <c r="A19" s="73">
        <v>13</v>
      </c>
      <c r="B19" s="159" t="s">
        <v>96</v>
      </c>
      <c r="C19" s="73">
        <v>5</v>
      </c>
      <c r="D19" s="73">
        <v>11</v>
      </c>
      <c r="E19" s="71" t="s">
        <v>717</v>
      </c>
      <c r="F19" s="71" t="s">
        <v>718</v>
      </c>
      <c r="G19" s="71" t="s">
        <v>719</v>
      </c>
      <c r="H19" s="71" t="s">
        <v>112</v>
      </c>
      <c r="I19" s="71">
        <v>85</v>
      </c>
      <c r="J19" s="71" t="s">
        <v>720</v>
      </c>
      <c r="K19" s="71" t="s">
        <v>41</v>
      </c>
      <c r="L19" s="73" t="s">
        <v>51</v>
      </c>
      <c r="M19" s="158">
        <v>27200</v>
      </c>
      <c r="N19" s="158"/>
      <c r="O19" s="158">
        <v>27200</v>
      </c>
      <c r="P19" s="158"/>
      <c r="Q19" s="71" t="s">
        <v>721</v>
      </c>
      <c r="R19" s="71" t="s">
        <v>722</v>
      </c>
    </row>
    <row r="20" spans="1:18" s="14" customFormat="1" ht="216" customHeight="1">
      <c r="A20" s="71">
        <v>14</v>
      </c>
      <c r="B20" s="159" t="s">
        <v>41</v>
      </c>
      <c r="C20" s="73" t="s">
        <v>38</v>
      </c>
      <c r="D20" s="73">
        <v>12</v>
      </c>
      <c r="E20" s="71" t="s">
        <v>723</v>
      </c>
      <c r="F20" s="71" t="s">
        <v>5434</v>
      </c>
      <c r="G20" s="71" t="s">
        <v>658</v>
      </c>
      <c r="H20" s="71" t="s">
        <v>635</v>
      </c>
      <c r="I20" s="71">
        <v>429</v>
      </c>
      <c r="J20" s="71" t="s">
        <v>724</v>
      </c>
      <c r="K20" s="71" t="s">
        <v>42</v>
      </c>
      <c r="L20" s="73" t="s">
        <v>51</v>
      </c>
      <c r="M20" s="158">
        <v>3190.25</v>
      </c>
      <c r="N20" s="158"/>
      <c r="O20" s="158">
        <v>3190.25</v>
      </c>
      <c r="P20" s="158"/>
      <c r="Q20" s="71" t="s">
        <v>700</v>
      </c>
      <c r="R20" s="71" t="s">
        <v>701</v>
      </c>
    </row>
    <row r="21" spans="1:18" s="14" customFormat="1" ht="315.75" customHeight="1">
      <c r="A21" s="73">
        <v>15</v>
      </c>
      <c r="B21" s="159" t="s">
        <v>96</v>
      </c>
      <c r="C21" s="73">
        <v>5</v>
      </c>
      <c r="D21" s="73">
        <v>11</v>
      </c>
      <c r="E21" s="71" t="s">
        <v>725</v>
      </c>
      <c r="F21" s="71" t="s">
        <v>726</v>
      </c>
      <c r="G21" s="71" t="s">
        <v>727</v>
      </c>
      <c r="H21" s="25" t="s">
        <v>157</v>
      </c>
      <c r="I21" s="71">
        <v>150</v>
      </c>
      <c r="J21" s="71" t="s">
        <v>728</v>
      </c>
      <c r="K21" s="71" t="s">
        <v>31</v>
      </c>
      <c r="L21" s="73" t="s">
        <v>51</v>
      </c>
      <c r="M21" s="158">
        <v>77869.2</v>
      </c>
      <c r="N21" s="158"/>
      <c r="O21" s="158">
        <v>77869.2</v>
      </c>
      <c r="P21" s="158"/>
      <c r="Q21" s="71" t="s">
        <v>729</v>
      </c>
      <c r="R21" s="71" t="s">
        <v>730</v>
      </c>
    </row>
    <row r="22" spans="1:18" s="14" customFormat="1" ht="63" customHeight="1">
      <c r="A22" s="71">
        <v>16</v>
      </c>
      <c r="B22" s="159" t="s">
        <v>643</v>
      </c>
      <c r="C22" s="73">
        <v>4</v>
      </c>
      <c r="D22" s="73">
        <v>6</v>
      </c>
      <c r="E22" s="71" t="s">
        <v>731</v>
      </c>
      <c r="F22" s="71" t="s">
        <v>732</v>
      </c>
      <c r="G22" s="71" t="s">
        <v>56</v>
      </c>
      <c r="H22" s="71" t="s">
        <v>112</v>
      </c>
      <c r="I22" s="71">
        <v>150</v>
      </c>
      <c r="J22" s="71" t="s">
        <v>733</v>
      </c>
      <c r="K22" s="71" t="s">
        <v>34</v>
      </c>
      <c r="L22" s="73" t="s">
        <v>51</v>
      </c>
      <c r="M22" s="158">
        <v>17200</v>
      </c>
      <c r="N22" s="158"/>
      <c r="O22" s="158">
        <v>17200</v>
      </c>
      <c r="P22" s="158"/>
      <c r="Q22" s="71" t="s">
        <v>706</v>
      </c>
      <c r="R22" s="71" t="s">
        <v>707</v>
      </c>
    </row>
    <row r="23" spans="1:18" s="14" customFormat="1" ht="195">
      <c r="A23" s="73">
        <v>17</v>
      </c>
      <c r="B23" s="159" t="s">
        <v>734</v>
      </c>
      <c r="C23" s="73" t="s">
        <v>697</v>
      </c>
      <c r="D23" s="73">
        <v>12</v>
      </c>
      <c r="E23" s="71" t="s">
        <v>735</v>
      </c>
      <c r="F23" s="71" t="s">
        <v>736</v>
      </c>
      <c r="G23" s="71" t="s">
        <v>658</v>
      </c>
      <c r="H23" s="71" t="s">
        <v>635</v>
      </c>
      <c r="I23" s="71">
        <v>84</v>
      </c>
      <c r="J23" s="71" t="s">
        <v>737</v>
      </c>
      <c r="K23" s="71" t="s">
        <v>40</v>
      </c>
      <c r="L23" s="73" t="s">
        <v>51</v>
      </c>
      <c r="M23" s="158">
        <v>3335</v>
      </c>
      <c r="N23" s="158"/>
      <c r="O23" s="158">
        <v>3335</v>
      </c>
      <c r="P23" s="158"/>
      <c r="Q23" s="71" t="s">
        <v>700</v>
      </c>
      <c r="R23" s="71" t="s">
        <v>701</v>
      </c>
    </row>
    <row r="24" spans="1:18" s="14" customFormat="1" ht="225">
      <c r="A24" s="71">
        <v>18</v>
      </c>
      <c r="B24" s="159" t="s">
        <v>96</v>
      </c>
      <c r="C24" s="73">
        <v>5</v>
      </c>
      <c r="D24" s="73">
        <v>13</v>
      </c>
      <c r="E24" s="71" t="s">
        <v>738</v>
      </c>
      <c r="F24" s="71" t="s">
        <v>739</v>
      </c>
      <c r="G24" s="71" t="s">
        <v>740</v>
      </c>
      <c r="H24" s="71" t="s">
        <v>741</v>
      </c>
      <c r="I24" s="71">
        <v>180</v>
      </c>
      <c r="J24" s="71" t="s">
        <v>742</v>
      </c>
      <c r="K24" s="71" t="s">
        <v>30</v>
      </c>
      <c r="L24" s="73" t="s">
        <v>51</v>
      </c>
      <c r="M24" s="158">
        <v>35840</v>
      </c>
      <c r="N24" s="158"/>
      <c r="O24" s="158">
        <v>35840</v>
      </c>
      <c r="P24" s="158"/>
      <c r="Q24" s="71" t="s">
        <v>743</v>
      </c>
      <c r="R24" s="71" t="s">
        <v>744</v>
      </c>
    </row>
    <row r="25" spans="1:18" s="14" customFormat="1" ht="142.5" customHeight="1">
      <c r="A25" s="73">
        <v>19</v>
      </c>
      <c r="B25" s="159" t="s">
        <v>734</v>
      </c>
      <c r="C25" s="73" t="s">
        <v>685</v>
      </c>
      <c r="D25" s="73">
        <v>13</v>
      </c>
      <c r="E25" s="71" t="s">
        <v>745</v>
      </c>
      <c r="F25" s="71" t="s">
        <v>746</v>
      </c>
      <c r="G25" s="71" t="s">
        <v>658</v>
      </c>
      <c r="H25" s="71" t="s">
        <v>635</v>
      </c>
      <c r="I25" s="71">
        <v>526</v>
      </c>
      <c r="J25" s="71" t="s">
        <v>747</v>
      </c>
      <c r="K25" s="71" t="s">
        <v>30</v>
      </c>
      <c r="L25" s="73" t="s">
        <v>51</v>
      </c>
      <c r="M25" s="158">
        <v>1052.8800000000001</v>
      </c>
      <c r="N25" s="158"/>
      <c r="O25" s="158">
        <v>1052.8800000000001</v>
      </c>
      <c r="P25" s="158"/>
      <c r="Q25" s="71" t="s">
        <v>700</v>
      </c>
      <c r="R25" s="71" t="s">
        <v>701</v>
      </c>
    </row>
    <row r="26" spans="1:18" s="15" customFormat="1" ht="45">
      <c r="A26" s="73">
        <v>20</v>
      </c>
      <c r="B26" s="73" t="s">
        <v>96</v>
      </c>
      <c r="C26" s="73">
        <v>5</v>
      </c>
      <c r="D26" s="73">
        <v>11</v>
      </c>
      <c r="E26" s="71" t="s">
        <v>748</v>
      </c>
      <c r="F26" s="71" t="s">
        <v>749</v>
      </c>
      <c r="G26" s="71" t="s">
        <v>750</v>
      </c>
      <c r="H26" s="71" t="s">
        <v>635</v>
      </c>
      <c r="I26" s="71">
        <v>30</v>
      </c>
      <c r="J26" s="71" t="s">
        <v>751</v>
      </c>
      <c r="K26" s="71" t="s">
        <v>34</v>
      </c>
      <c r="L26" s="71" t="s">
        <v>51</v>
      </c>
      <c r="M26" s="158">
        <v>90500</v>
      </c>
      <c r="N26" s="158"/>
      <c r="O26" s="158">
        <v>90500</v>
      </c>
      <c r="P26" s="158"/>
      <c r="Q26" s="71" t="s">
        <v>752</v>
      </c>
      <c r="R26" s="71" t="s">
        <v>753</v>
      </c>
    </row>
    <row r="27" spans="1:18" s="332" customFormat="1" ht="75">
      <c r="A27" s="343">
        <v>21</v>
      </c>
      <c r="B27" s="343" t="s">
        <v>96</v>
      </c>
      <c r="C27" s="343">
        <v>5</v>
      </c>
      <c r="D27" s="343">
        <v>4</v>
      </c>
      <c r="E27" s="343" t="s">
        <v>754</v>
      </c>
      <c r="F27" s="343" t="s">
        <v>755</v>
      </c>
      <c r="G27" s="343" t="s">
        <v>756</v>
      </c>
      <c r="H27" s="343" t="s">
        <v>112</v>
      </c>
      <c r="I27" s="343">
        <v>53</v>
      </c>
      <c r="J27" s="343" t="s">
        <v>757</v>
      </c>
      <c r="K27" s="343"/>
      <c r="L27" s="343" t="s">
        <v>37</v>
      </c>
      <c r="M27" s="343"/>
      <c r="N27" s="354">
        <v>18210</v>
      </c>
      <c r="O27" s="343"/>
      <c r="P27" s="354">
        <v>18210</v>
      </c>
      <c r="Q27" s="343" t="s">
        <v>653</v>
      </c>
      <c r="R27" s="343" t="s">
        <v>758</v>
      </c>
    </row>
    <row r="28" spans="1:18" s="332" customFormat="1" ht="152.25" customHeight="1">
      <c r="A28" s="343">
        <v>22</v>
      </c>
      <c r="B28" s="343" t="s">
        <v>40</v>
      </c>
      <c r="C28" s="343">
        <v>1</v>
      </c>
      <c r="D28" s="343">
        <v>6</v>
      </c>
      <c r="E28" s="343" t="s">
        <v>759</v>
      </c>
      <c r="F28" s="343" t="s">
        <v>760</v>
      </c>
      <c r="G28" s="343" t="s">
        <v>756</v>
      </c>
      <c r="H28" s="343" t="s">
        <v>112</v>
      </c>
      <c r="I28" s="343">
        <v>40</v>
      </c>
      <c r="J28" s="343" t="s">
        <v>761</v>
      </c>
      <c r="K28" s="343"/>
      <c r="L28" s="343" t="s">
        <v>34</v>
      </c>
      <c r="M28" s="343"/>
      <c r="N28" s="354">
        <v>11400</v>
      </c>
      <c r="O28" s="343"/>
      <c r="P28" s="354">
        <v>11400</v>
      </c>
      <c r="Q28" s="343" t="s">
        <v>653</v>
      </c>
      <c r="R28" s="343" t="s">
        <v>758</v>
      </c>
    </row>
    <row r="29" spans="1:18" s="332" customFormat="1" ht="156.75" customHeight="1">
      <c r="A29" s="343">
        <v>23</v>
      </c>
      <c r="B29" s="343" t="s">
        <v>40</v>
      </c>
      <c r="C29" s="343">
        <v>3</v>
      </c>
      <c r="D29" s="343">
        <v>10</v>
      </c>
      <c r="E29" s="343" t="s">
        <v>762</v>
      </c>
      <c r="F29" s="343" t="s">
        <v>763</v>
      </c>
      <c r="G29" s="343" t="s">
        <v>335</v>
      </c>
      <c r="H29" s="343" t="s">
        <v>82</v>
      </c>
      <c r="I29" s="343">
        <v>1</v>
      </c>
      <c r="J29" s="343" t="s">
        <v>764</v>
      </c>
      <c r="K29" s="343"/>
      <c r="L29" s="343" t="s">
        <v>36</v>
      </c>
      <c r="M29" s="343"/>
      <c r="N29" s="354">
        <v>134342.28</v>
      </c>
      <c r="O29" s="343"/>
      <c r="P29" s="354">
        <v>134342.28</v>
      </c>
      <c r="Q29" s="343" t="s">
        <v>653</v>
      </c>
      <c r="R29" s="343" t="s">
        <v>758</v>
      </c>
    </row>
    <row r="30" spans="1:18" s="15" customFormat="1" ht="75">
      <c r="A30" s="71">
        <v>24</v>
      </c>
      <c r="B30" s="71" t="s">
        <v>96</v>
      </c>
      <c r="C30" s="71">
        <v>1</v>
      </c>
      <c r="D30" s="71">
        <v>13</v>
      </c>
      <c r="E30" s="71" t="s">
        <v>765</v>
      </c>
      <c r="F30" s="71" t="s">
        <v>766</v>
      </c>
      <c r="G30" s="71" t="s">
        <v>324</v>
      </c>
      <c r="H30" s="71" t="s">
        <v>100</v>
      </c>
      <c r="I30" s="71">
        <v>1</v>
      </c>
      <c r="J30" s="71" t="s">
        <v>659</v>
      </c>
      <c r="K30" s="71"/>
      <c r="L30" s="71" t="s">
        <v>30</v>
      </c>
      <c r="M30" s="71"/>
      <c r="N30" s="74">
        <v>80000</v>
      </c>
      <c r="O30" s="71"/>
      <c r="P30" s="74">
        <v>80000</v>
      </c>
      <c r="Q30" s="71" t="s">
        <v>653</v>
      </c>
      <c r="R30" s="71" t="s">
        <v>758</v>
      </c>
    </row>
    <row r="31" spans="1:18" s="15" customFormat="1" ht="194.25" customHeight="1">
      <c r="A31" s="73">
        <v>25</v>
      </c>
      <c r="B31" s="71" t="s">
        <v>40</v>
      </c>
      <c r="C31" s="71">
        <v>1</v>
      </c>
      <c r="D31" s="71">
        <v>6</v>
      </c>
      <c r="E31" s="71" t="s">
        <v>767</v>
      </c>
      <c r="F31" s="71" t="s">
        <v>768</v>
      </c>
      <c r="G31" s="71" t="s">
        <v>43</v>
      </c>
      <c r="H31" s="71" t="s">
        <v>628</v>
      </c>
      <c r="I31" s="71">
        <v>45</v>
      </c>
      <c r="J31" s="71" t="s">
        <v>769</v>
      </c>
      <c r="K31" s="71"/>
      <c r="L31" s="71" t="s">
        <v>30</v>
      </c>
      <c r="M31" s="71"/>
      <c r="N31" s="74">
        <v>3581</v>
      </c>
      <c r="O31" s="71"/>
      <c r="P31" s="74">
        <v>3581</v>
      </c>
      <c r="Q31" s="71" t="s">
        <v>770</v>
      </c>
      <c r="R31" s="71" t="s">
        <v>771</v>
      </c>
    </row>
    <row r="32" spans="1:18" s="15" customFormat="1" ht="142.5" customHeight="1">
      <c r="A32" s="71">
        <v>26</v>
      </c>
      <c r="B32" s="71" t="s">
        <v>96</v>
      </c>
      <c r="C32" s="71">
        <v>1</v>
      </c>
      <c r="D32" s="71">
        <v>6</v>
      </c>
      <c r="E32" s="71" t="s">
        <v>772</v>
      </c>
      <c r="F32" s="71" t="s">
        <v>773</v>
      </c>
      <c r="G32" s="71" t="s">
        <v>43</v>
      </c>
      <c r="H32" s="71" t="s">
        <v>628</v>
      </c>
      <c r="I32" s="71">
        <v>50</v>
      </c>
      <c r="J32" s="71" t="s">
        <v>774</v>
      </c>
      <c r="K32" s="71"/>
      <c r="L32" s="71" t="s">
        <v>37</v>
      </c>
      <c r="M32" s="71"/>
      <c r="N32" s="74">
        <v>33267.5</v>
      </c>
      <c r="O32" s="71"/>
      <c r="P32" s="74">
        <v>33267.5</v>
      </c>
      <c r="Q32" s="71" t="s">
        <v>683</v>
      </c>
      <c r="R32" s="71" t="s">
        <v>775</v>
      </c>
    </row>
    <row r="33" spans="1:18" s="15" customFormat="1" ht="30">
      <c r="A33" s="536">
        <v>27</v>
      </c>
      <c r="B33" s="539" t="s">
        <v>40</v>
      </c>
      <c r="C33" s="539">
        <v>1</v>
      </c>
      <c r="D33" s="539">
        <v>9</v>
      </c>
      <c r="E33" s="539" t="s">
        <v>776</v>
      </c>
      <c r="F33" s="536" t="s">
        <v>777</v>
      </c>
      <c r="G33" s="536" t="s">
        <v>56</v>
      </c>
      <c r="H33" s="71" t="s">
        <v>778</v>
      </c>
      <c r="I33" s="71">
        <v>4</v>
      </c>
      <c r="J33" s="539" t="s">
        <v>779</v>
      </c>
      <c r="K33" s="539"/>
      <c r="L33" s="539" t="s">
        <v>31</v>
      </c>
      <c r="M33" s="536"/>
      <c r="N33" s="587">
        <v>38705.15</v>
      </c>
      <c r="O33" s="536"/>
      <c r="P33" s="587">
        <v>38705.15</v>
      </c>
      <c r="Q33" s="536" t="s">
        <v>780</v>
      </c>
      <c r="R33" s="536" t="s">
        <v>781</v>
      </c>
    </row>
    <row r="34" spans="1:18" s="15" customFormat="1" ht="30">
      <c r="A34" s="538"/>
      <c r="B34" s="539"/>
      <c r="C34" s="539"/>
      <c r="D34" s="539"/>
      <c r="E34" s="539"/>
      <c r="F34" s="538"/>
      <c r="G34" s="538"/>
      <c r="H34" s="71" t="s">
        <v>782</v>
      </c>
      <c r="I34" s="71">
        <v>440</v>
      </c>
      <c r="J34" s="539"/>
      <c r="K34" s="539"/>
      <c r="L34" s="539"/>
      <c r="M34" s="538"/>
      <c r="N34" s="588"/>
      <c r="O34" s="538"/>
      <c r="P34" s="588"/>
      <c r="Q34" s="538"/>
      <c r="R34" s="538"/>
    </row>
    <row r="35" spans="1:18" s="332" customFormat="1" ht="103.5" customHeight="1">
      <c r="A35" s="536">
        <v>28</v>
      </c>
      <c r="B35" s="539" t="s">
        <v>96</v>
      </c>
      <c r="C35" s="539">
        <v>3</v>
      </c>
      <c r="D35" s="539">
        <v>10</v>
      </c>
      <c r="E35" s="539" t="s">
        <v>784</v>
      </c>
      <c r="F35" s="536" t="s">
        <v>785</v>
      </c>
      <c r="G35" s="536" t="s">
        <v>786</v>
      </c>
      <c r="H35" s="344" t="s">
        <v>783</v>
      </c>
      <c r="I35" s="343">
        <v>1</v>
      </c>
      <c r="J35" s="536" t="s">
        <v>787</v>
      </c>
      <c r="K35" s="536"/>
      <c r="L35" s="536" t="s">
        <v>31</v>
      </c>
      <c r="M35" s="536"/>
      <c r="N35" s="587">
        <v>93849</v>
      </c>
      <c r="O35" s="536"/>
      <c r="P35" s="587">
        <v>93849</v>
      </c>
      <c r="Q35" s="536" t="s">
        <v>788</v>
      </c>
      <c r="R35" s="536" t="s">
        <v>789</v>
      </c>
    </row>
    <row r="36" spans="1:18" s="332" customFormat="1" ht="103.5" customHeight="1">
      <c r="A36" s="537"/>
      <c r="B36" s="539"/>
      <c r="C36" s="539"/>
      <c r="D36" s="539"/>
      <c r="E36" s="539"/>
      <c r="F36" s="537"/>
      <c r="G36" s="537"/>
      <c r="H36" s="344" t="s">
        <v>112</v>
      </c>
      <c r="I36" s="343">
        <v>50</v>
      </c>
      <c r="J36" s="537"/>
      <c r="K36" s="537"/>
      <c r="L36" s="537"/>
      <c r="M36" s="537"/>
      <c r="N36" s="589"/>
      <c r="O36" s="537"/>
      <c r="P36" s="589"/>
      <c r="Q36" s="537"/>
      <c r="R36" s="537"/>
    </row>
    <row r="37" spans="1:18" s="332" customFormat="1" ht="105" customHeight="1">
      <c r="A37" s="537"/>
      <c r="B37" s="539"/>
      <c r="C37" s="539"/>
      <c r="D37" s="539"/>
      <c r="E37" s="539"/>
      <c r="F37" s="538"/>
      <c r="G37" s="538"/>
      <c r="H37" s="344" t="s">
        <v>82</v>
      </c>
      <c r="I37" s="343">
        <v>1</v>
      </c>
      <c r="J37" s="538"/>
      <c r="K37" s="538"/>
      <c r="L37" s="538"/>
      <c r="M37" s="538"/>
      <c r="N37" s="588"/>
      <c r="O37" s="538"/>
      <c r="P37" s="588"/>
      <c r="Q37" s="538"/>
      <c r="R37" s="538"/>
    </row>
    <row r="38" spans="1:18" s="15" customFormat="1" ht="157.5" customHeight="1">
      <c r="A38" s="536">
        <v>29</v>
      </c>
      <c r="B38" s="539" t="s">
        <v>96</v>
      </c>
      <c r="C38" s="539">
        <v>3</v>
      </c>
      <c r="D38" s="539">
        <v>10</v>
      </c>
      <c r="E38" s="539" t="s">
        <v>790</v>
      </c>
      <c r="F38" s="536" t="s">
        <v>791</v>
      </c>
      <c r="G38" s="536" t="s">
        <v>792</v>
      </c>
      <c r="H38" s="71" t="s">
        <v>157</v>
      </c>
      <c r="I38" s="71">
        <v>60</v>
      </c>
      <c r="J38" s="536" t="s">
        <v>787</v>
      </c>
      <c r="K38" s="539"/>
      <c r="L38" s="539" t="s">
        <v>30</v>
      </c>
      <c r="M38" s="539"/>
      <c r="N38" s="590">
        <v>34320.370000000003</v>
      </c>
      <c r="O38" s="539"/>
      <c r="P38" s="590">
        <v>34320.370000000003</v>
      </c>
      <c r="Q38" s="539" t="s">
        <v>793</v>
      </c>
      <c r="R38" s="539" t="s">
        <v>744</v>
      </c>
    </row>
    <row r="39" spans="1:18" s="15" customFormat="1" ht="152.25" customHeight="1">
      <c r="A39" s="538"/>
      <c r="B39" s="539"/>
      <c r="C39" s="539"/>
      <c r="D39" s="539"/>
      <c r="E39" s="539"/>
      <c r="F39" s="538"/>
      <c r="G39" s="538"/>
      <c r="H39" s="71" t="s">
        <v>82</v>
      </c>
      <c r="I39" s="71">
        <v>1</v>
      </c>
      <c r="J39" s="538"/>
      <c r="K39" s="539"/>
      <c r="L39" s="539"/>
      <c r="M39" s="539"/>
      <c r="N39" s="590"/>
      <c r="O39" s="539"/>
      <c r="P39" s="590"/>
      <c r="Q39" s="539"/>
      <c r="R39" s="539"/>
    </row>
    <row r="40" spans="1:18" s="15" customFormat="1" ht="218.25" customHeight="1">
      <c r="A40" s="71">
        <v>30</v>
      </c>
      <c r="B40" s="71" t="s">
        <v>96</v>
      </c>
      <c r="C40" s="71">
        <v>5</v>
      </c>
      <c r="D40" s="71">
        <v>11</v>
      </c>
      <c r="E40" s="71" t="s">
        <v>794</v>
      </c>
      <c r="F40" s="71" t="s">
        <v>795</v>
      </c>
      <c r="G40" s="71" t="s">
        <v>56</v>
      </c>
      <c r="H40" s="71" t="s">
        <v>157</v>
      </c>
      <c r="I40" s="71">
        <v>45</v>
      </c>
      <c r="J40" s="71" t="s">
        <v>796</v>
      </c>
      <c r="K40" s="71"/>
      <c r="L40" s="71" t="s">
        <v>30</v>
      </c>
      <c r="M40" s="71"/>
      <c r="N40" s="74">
        <v>50925</v>
      </c>
      <c r="O40" s="71"/>
      <c r="P40" s="74">
        <v>50925</v>
      </c>
      <c r="Q40" s="71" t="s">
        <v>780</v>
      </c>
      <c r="R40" s="71" t="s">
        <v>797</v>
      </c>
    </row>
    <row r="41" spans="1:18" s="15" customFormat="1" ht="84" customHeight="1">
      <c r="A41" s="536">
        <v>31</v>
      </c>
      <c r="B41" s="536" t="s">
        <v>96</v>
      </c>
      <c r="C41" s="536">
        <v>5</v>
      </c>
      <c r="D41" s="536">
        <v>11</v>
      </c>
      <c r="E41" s="536" t="s">
        <v>798</v>
      </c>
      <c r="F41" s="536" t="s">
        <v>799</v>
      </c>
      <c r="G41" s="536" t="s">
        <v>56</v>
      </c>
      <c r="H41" s="71" t="s">
        <v>155</v>
      </c>
      <c r="I41" s="71">
        <v>10</v>
      </c>
      <c r="J41" s="536" t="s">
        <v>800</v>
      </c>
      <c r="K41" s="536"/>
      <c r="L41" s="536" t="s">
        <v>30</v>
      </c>
      <c r="M41" s="536"/>
      <c r="N41" s="587">
        <v>85362.07</v>
      </c>
      <c r="O41" s="536"/>
      <c r="P41" s="587">
        <v>85362.07</v>
      </c>
      <c r="Q41" s="536" t="s">
        <v>729</v>
      </c>
      <c r="R41" s="536" t="s">
        <v>801</v>
      </c>
    </row>
    <row r="42" spans="1:18" s="15" customFormat="1" ht="226.5" customHeight="1">
      <c r="A42" s="538"/>
      <c r="B42" s="538"/>
      <c r="C42" s="538"/>
      <c r="D42" s="538"/>
      <c r="E42" s="538"/>
      <c r="F42" s="538"/>
      <c r="G42" s="538"/>
      <c r="H42" s="71" t="s">
        <v>157</v>
      </c>
      <c r="I42" s="71">
        <v>150</v>
      </c>
      <c r="J42" s="538"/>
      <c r="K42" s="538"/>
      <c r="L42" s="538"/>
      <c r="M42" s="538"/>
      <c r="N42" s="588"/>
      <c r="O42" s="538"/>
      <c r="P42" s="588"/>
      <c r="Q42" s="538"/>
      <c r="R42" s="538"/>
    </row>
    <row r="43" spans="1:18" s="15" customFormat="1" ht="270.75" customHeight="1">
      <c r="A43" s="71">
        <v>32</v>
      </c>
      <c r="B43" s="71" t="s">
        <v>40</v>
      </c>
      <c r="C43" s="71">
        <v>1</v>
      </c>
      <c r="D43" s="71">
        <v>13</v>
      </c>
      <c r="E43" s="69" t="s">
        <v>802</v>
      </c>
      <c r="F43" s="71" t="s">
        <v>803</v>
      </c>
      <c r="G43" s="71" t="s">
        <v>324</v>
      </c>
      <c r="H43" s="71" t="s">
        <v>635</v>
      </c>
      <c r="I43" s="71">
        <v>60</v>
      </c>
      <c r="J43" s="71" t="s">
        <v>804</v>
      </c>
      <c r="K43" s="71"/>
      <c r="L43" s="71" t="s">
        <v>30</v>
      </c>
      <c r="M43" s="71"/>
      <c r="N43" s="74">
        <v>2035</v>
      </c>
      <c r="O43" s="71"/>
      <c r="P43" s="74">
        <v>2035</v>
      </c>
      <c r="Q43" s="69" t="s">
        <v>805</v>
      </c>
      <c r="R43" s="71" t="s">
        <v>806</v>
      </c>
    </row>
    <row r="44" spans="1:18" s="15" customFormat="1" ht="300.75" customHeight="1">
      <c r="A44" s="71">
        <v>33</v>
      </c>
      <c r="B44" s="71" t="s">
        <v>40</v>
      </c>
      <c r="C44" s="71">
        <v>1</v>
      </c>
      <c r="D44" s="71">
        <v>13</v>
      </c>
      <c r="E44" s="69" t="s">
        <v>807</v>
      </c>
      <c r="F44" s="71" t="s">
        <v>5441</v>
      </c>
      <c r="G44" s="71" t="s">
        <v>324</v>
      </c>
      <c r="H44" s="71" t="s">
        <v>635</v>
      </c>
      <c r="I44" s="71">
        <v>10</v>
      </c>
      <c r="J44" s="71" t="s">
        <v>808</v>
      </c>
      <c r="K44" s="71"/>
      <c r="L44" s="71" t="s">
        <v>31</v>
      </c>
      <c r="M44" s="71"/>
      <c r="N44" s="74">
        <v>1218</v>
      </c>
      <c r="O44" s="71"/>
      <c r="P44" s="74">
        <v>1218</v>
      </c>
      <c r="Q44" s="69" t="s">
        <v>805</v>
      </c>
      <c r="R44" s="71" t="s">
        <v>809</v>
      </c>
    </row>
    <row r="45" spans="1:18" s="15" customFormat="1" ht="312.75" customHeight="1">
      <c r="A45" s="71">
        <v>34</v>
      </c>
      <c r="B45" s="71" t="s">
        <v>40</v>
      </c>
      <c r="C45" s="71">
        <v>1</v>
      </c>
      <c r="D45" s="71">
        <v>13</v>
      </c>
      <c r="E45" s="71" t="s">
        <v>735</v>
      </c>
      <c r="F45" s="71" t="s">
        <v>810</v>
      </c>
      <c r="G45" s="71" t="s">
        <v>324</v>
      </c>
      <c r="H45" s="71" t="s">
        <v>635</v>
      </c>
      <c r="I45" s="71">
        <v>60</v>
      </c>
      <c r="J45" s="71" t="s">
        <v>811</v>
      </c>
      <c r="K45" s="71"/>
      <c r="L45" s="71" t="s">
        <v>31</v>
      </c>
      <c r="M45" s="71"/>
      <c r="N45" s="74">
        <v>2265</v>
      </c>
      <c r="O45" s="71"/>
      <c r="P45" s="74">
        <v>2265</v>
      </c>
      <c r="Q45" s="69" t="s">
        <v>805</v>
      </c>
      <c r="R45" s="71" t="s">
        <v>809</v>
      </c>
    </row>
    <row r="46" spans="1:18" s="15" customFormat="1" ht="312.75" customHeight="1">
      <c r="A46" s="71">
        <v>35</v>
      </c>
      <c r="B46" s="71" t="s">
        <v>40</v>
      </c>
      <c r="C46" s="71">
        <v>1</v>
      </c>
      <c r="D46" s="71">
        <v>13</v>
      </c>
      <c r="E46" s="71" t="s">
        <v>812</v>
      </c>
      <c r="F46" s="71" t="s">
        <v>813</v>
      </c>
      <c r="G46" s="71" t="s">
        <v>324</v>
      </c>
      <c r="H46" s="71" t="s">
        <v>635</v>
      </c>
      <c r="I46" s="71">
        <v>60</v>
      </c>
      <c r="J46" s="71" t="s">
        <v>814</v>
      </c>
      <c r="K46" s="71"/>
      <c r="L46" s="71" t="s">
        <v>31</v>
      </c>
      <c r="M46" s="71"/>
      <c r="N46" s="74">
        <v>2392</v>
      </c>
      <c r="O46" s="71"/>
      <c r="P46" s="74">
        <v>2392</v>
      </c>
      <c r="Q46" s="71" t="s">
        <v>805</v>
      </c>
      <c r="R46" s="71" t="s">
        <v>809</v>
      </c>
    </row>
    <row r="47" spans="1:18" s="15" customFormat="1" ht="51" customHeight="1">
      <c r="A47" s="536">
        <v>36</v>
      </c>
      <c r="B47" s="539" t="s">
        <v>96</v>
      </c>
      <c r="C47" s="539">
        <v>1</v>
      </c>
      <c r="D47" s="539">
        <v>13</v>
      </c>
      <c r="E47" s="539" t="s">
        <v>815</v>
      </c>
      <c r="F47" s="536" t="s">
        <v>816</v>
      </c>
      <c r="G47" s="536" t="s">
        <v>817</v>
      </c>
      <c r="H47" s="71" t="s">
        <v>157</v>
      </c>
      <c r="I47" s="71">
        <v>60</v>
      </c>
      <c r="J47" s="536" t="s">
        <v>818</v>
      </c>
      <c r="K47" s="539"/>
      <c r="L47" s="539" t="s">
        <v>37</v>
      </c>
      <c r="M47" s="539"/>
      <c r="N47" s="590">
        <v>18565</v>
      </c>
      <c r="O47" s="539"/>
      <c r="P47" s="590">
        <v>18565</v>
      </c>
      <c r="Q47" s="539" t="s">
        <v>819</v>
      </c>
      <c r="R47" s="539" t="s">
        <v>820</v>
      </c>
    </row>
    <row r="48" spans="1:18" s="15" customFormat="1" ht="56.25" customHeight="1">
      <c r="A48" s="537"/>
      <c r="B48" s="539"/>
      <c r="C48" s="539"/>
      <c r="D48" s="539"/>
      <c r="E48" s="539"/>
      <c r="F48" s="537"/>
      <c r="G48" s="537"/>
      <c r="H48" s="71" t="s">
        <v>635</v>
      </c>
      <c r="I48" s="71">
        <v>50</v>
      </c>
      <c r="J48" s="537"/>
      <c r="K48" s="539"/>
      <c r="L48" s="539"/>
      <c r="M48" s="539"/>
      <c r="N48" s="590"/>
      <c r="O48" s="539"/>
      <c r="P48" s="590"/>
      <c r="Q48" s="539"/>
      <c r="R48" s="539"/>
    </row>
    <row r="49" spans="1:18" s="15" customFormat="1" ht="75.75" customHeight="1">
      <c r="A49" s="538"/>
      <c r="B49" s="539"/>
      <c r="C49" s="539"/>
      <c r="D49" s="539"/>
      <c r="E49" s="539"/>
      <c r="F49" s="538"/>
      <c r="G49" s="538"/>
      <c r="H49" s="71" t="s">
        <v>624</v>
      </c>
      <c r="I49" s="71">
        <v>1000</v>
      </c>
      <c r="J49" s="538"/>
      <c r="K49" s="539"/>
      <c r="L49" s="539"/>
      <c r="M49" s="539"/>
      <c r="N49" s="590"/>
      <c r="O49" s="539"/>
      <c r="P49" s="590"/>
      <c r="Q49" s="539"/>
      <c r="R49" s="539"/>
    </row>
    <row r="50" spans="1:18" s="137" customFormat="1"/>
    <row r="51" spans="1:18" s="137" customFormat="1">
      <c r="M51" s="527" t="s">
        <v>45</v>
      </c>
      <c r="N51" s="528"/>
      <c r="O51" s="528" t="s">
        <v>46</v>
      </c>
      <c r="P51" s="529"/>
    </row>
    <row r="52" spans="1:18" s="137" customFormat="1">
      <c r="M52" s="138" t="s">
        <v>5524</v>
      </c>
      <c r="N52" s="138" t="s">
        <v>5523</v>
      </c>
      <c r="O52" s="138" t="s">
        <v>5524</v>
      </c>
      <c r="P52" s="138" t="s">
        <v>5523</v>
      </c>
    </row>
    <row r="53" spans="1:18" s="137" customFormat="1">
      <c r="M53" s="235">
        <v>6</v>
      </c>
      <c r="N53" s="141">
        <v>348563.68</v>
      </c>
      <c r="O53" s="235">
        <v>30</v>
      </c>
      <c r="P53" s="141">
        <v>868927.35</v>
      </c>
    </row>
    <row r="54" spans="1:18" s="137" customFormat="1"/>
    <row r="55" spans="1:18" s="137" customFormat="1"/>
  </sheetData>
  <mergeCells count="96">
    <mergeCell ref="M35:M37"/>
    <mergeCell ref="N35:N37"/>
    <mergeCell ref="B35:B37"/>
    <mergeCell ref="C35:C37"/>
    <mergeCell ref="D35:D37"/>
    <mergeCell ref="K35:K37"/>
    <mergeCell ref="L35:L37"/>
    <mergeCell ref="J47:J49"/>
    <mergeCell ref="K47:K49"/>
    <mergeCell ref="L47:L49"/>
    <mergeCell ref="M38:M39"/>
    <mergeCell ref="M41:M42"/>
    <mergeCell ref="J38:J39"/>
    <mergeCell ref="K38:K39"/>
    <mergeCell ref="J41:J42"/>
    <mergeCell ref="K41:K42"/>
    <mergeCell ref="L41:L42"/>
    <mergeCell ref="L38:L39"/>
    <mergeCell ref="M51:N51"/>
    <mergeCell ref="O51:P51"/>
    <mergeCell ref="N47:N49"/>
    <mergeCell ref="O47:O49"/>
    <mergeCell ref="P47:P49"/>
    <mergeCell ref="M47:M49"/>
    <mergeCell ref="E47:E49"/>
    <mergeCell ref="F47:F49"/>
    <mergeCell ref="F41:F42"/>
    <mergeCell ref="G41:G42"/>
    <mergeCell ref="A47:A49"/>
    <mergeCell ref="B47:B49"/>
    <mergeCell ref="C47:C49"/>
    <mergeCell ref="D47:D49"/>
    <mergeCell ref="A41:A42"/>
    <mergeCell ref="B41:B42"/>
    <mergeCell ref="C41:C42"/>
    <mergeCell ref="D41:D42"/>
    <mergeCell ref="E41:E42"/>
    <mergeCell ref="G47:G49"/>
    <mergeCell ref="Q47:Q49"/>
    <mergeCell ref="R47:R49"/>
    <mergeCell ref="Q41:Q42"/>
    <mergeCell ref="R41:R42"/>
    <mergeCell ref="N38:N39"/>
    <mergeCell ref="Q38:Q39"/>
    <mergeCell ref="R38:R39"/>
    <mergeCell ref="N41:N42"/>
    <mergeCell ref="O41:O42"/>
    <mergeCell ref="P41:P42"/>
    <mergeCell ref="O38:O39"/>
    <mergeCell ref="P38:P39"/>
    <mergeCell ref="A35:A37"/>
    <mergeCell ref="F38:F39"/>
    <mergeCell ref="G38:G39"/>
    <mergeCell ref="Q35:Q37"/>
    <mergeCell ref="R35:R37"/>
    <mergeCell ref="A38:A39"/>
    <mergeCell ref="B38:B39"/>
    <mergeCell ref="C38:C39"/>
    <mergeCell ref="D38:D39"/>
    <mergeCell ref="E38:E39"/>
    <mergeCell ref="G35:G37"/>
    <mergeCell ref="J35:J37"/>
    <mergeCell ref="P35:P37"/>
    <mergeCell ref="E35:E37"/>
    <mergeCell ref="F35:F37"/>
    <mergeCell ref="O35:O37"/>
    <mergeCell ref="O33:O34"/>
    <mergeCell ref="P33:P34"/>
    <mergeCell ref="Q33:Q34"/>
    <mergeCell ref="R33:R34"/>
    <mergeCell ref="G33:G34"/>
    <mergeCell ref="J33:J34"/>
    <mergeCell ref="K33:K34"/>
    <mergeCell ref="L33:L34"/>
    <mergeCell ref="M33:M34"/>
    <mergeCell ref="N33:N34"/>
    <mergeCell ref="A33:A34"/>
    <mergeCell ref="B33:B34"/>
    <mergeCell ref="C33:C34"/>
    <mergeCell ref="D33:D34"/>
    <mergeCell ref="E33:E34"/>
    <mergeCell ref="F33:F34"/>
    <mergeCell ref="G4:G5"/>
    <mergeCell ref="H4:I4"/>
    <mergeCell ref="J4:J5"/>
    <mergeCell ref="K4:L4"/>
    <mergeCell ref="Q4:Q5"/>
    <mergeCell ref="R4:R5"/>
    <mergeCell ref="M4:N4"/>
    <mergeCell ref="O4:P4"/>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2:R61"/>
  <sheetViews>
    <sheetView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customWidth="1"/>
    <col min="269" max="269" width="26" customWidth="1"/>
    <col min="270" max="270" width="19.140625" bestFit="1" customWidth="1"/>
    <col min="271" max="271" width="15.285156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customWidth="1"/>
    <col min="525" max="525" width="26" customWidth="1"/>
    <col min="526" max="526" width="19.140625" bestFit="1" customWidth="1"/>
    <col min="527" max="527" width="15.285156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customWidth="1"/>
    <col min="781" max="781" width="26" customWidth="1"/>
    <col min="782" max="782" width="19.140625" bestFit="1" customWidth="1"/>
    <col min="783" max="783" width="15.285156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customWidth="1"/>
    <col min="1037" max="1037" width="26" customWidth="1"/>
    <col min="1038" max="1038" width="19.140625" bestFit="1" customWidth="1"/>
    <col min="1039" max="1039" width="15.285156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customWidth="1"/>
    <col min="1293" max="1293" width="26" customWidth="1"/>
    <col min="1294" max="1294" width="19.140625" bestFit="1" customWidth="1"/>
    <col min="1295" max="1295" width="15.285156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customWidth="1"/>
    <col min="1549" max="1549" width="26" customWidth="1"/>
    <col min="1550" max="1550" width="19.140625" bestFit="1" customWidth="1"/>
    <col min="1551" max="1551" width="15.285156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customWidth="1"/>
    <col min="1805" max="1805" width="26" customWidth="1"/>
    <col min="1806" max="1806" width="19.140625" bestFit="1" customWidth="1"/>
    <col min="1807" max="1807" width="15.285156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customWidth="1"/>
    <col min="2061" max="2061" width="26" customWidth="1"/>
    <col min="2062" max="2062" width="19.140625" bestFit="1" customWidth="1"/>
    <col min="2063" max="2063" width="15.285156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customWidth="1"/>
    <col min="2317" max="2317" width="26" customWidth="1"/>
    <col min="2318" max="2318" width="19.140625" bestFit="1" customWidth="1"/>
    <col min="2319" max="2319" width="15.285156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customWidth="1"/>
    <col min="2573" max="2573" width="26" customWidth="1"/>
    <col min="2574" max="2574" width="19.140625" bestFit="1" customWidth="1"/>
    <col min="2575" max="2575" width="15.285156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customWidth="1"/>
    <col min="2829" max="2829" width="26" customWidth="1"/>
    <col min="2830" max="2830" width="19.140625" bestFit="1" customWidth="1"/>
    <col min="2831" max="2831" width="15.285156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customWidth="1"/>
    <col min="3085" max="3085" width="26" customWidth="1"/>
    <col min="3086" max="3086" width="19.140625" bestFit="1" customWidth="1"/>
    <col min="3087" max="3087" width="15.285156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customWidth="1"/>
    <col min="3341" max="3341" width="26" customWidth="1"/>
    <col min="3342" max="3342" width="19.140625" bestFit="1" customWidth="1"/>
    <col min="3343" max="3343" width="15.285156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customWidth="1"/>
    <col min="3597" max="3597" width="26" customWidth="1"/>
    <col min="3598" max="3598" width="19.140625" bestFit="1" customWidth="1"/>
    <col min="3599" max="3599" width="15.285156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customWidth="1"/>
    <col min="3853" max="3853" width="26" customWidth="1"/>
    <col min="3854" max="3854" width="19.140625" bestFit="1" customWidth="1"/>
    <col min="3855" max="3855" width="15.285156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customWidth="1"/>
    <col min="4109" max="4109" width="26" customWidth="1"/>
    <col min="4110" max="4110" width="19.140625" bestFit="1" customWidth="1"/>
    <col min="4111" max="4111" width="15.285156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customWidth="1"/>
    <col min="4365" max="4365" width="26" customWidth="1"/>
    <col min="4366" max="4366" width="19.140625" bestFit="1" customWidth="1"/>
    <col min="4367" max="4367" width="15.285156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customWidth="1"/>
    <col min="4621" max="4621" width="26" customWidth="1"/>
    <col min="4622" max="4622" width="19.140625" bestFit="1" customWidth="1"/>
    <col min="4623" max="4623" width="15.285156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customWidth="1"/>
    <col min="4877" max="4877" width="26" customWidth="1"/>
    <col min="4878" max="4878" width="19.140625" bestFit="1" customWidth="1"/>
    <col min="4879" max="4879" width="15.285156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customWidth="1"/>
    <col min="5133" max="5133" width="26" customWidth="1"/>
    <col min="5134" max="5134" width="19.140625" bestFit="1" customWidth="1"/>
    <col min="5135" max="5135" width="15.285156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customWidth="1"/>
    <col min="5389" max="5389" width="26" customWidth="1"/>
    <col min="5390" max="5390" width="19.140625" bestFit="1" customWidth="1"/>
    <col min="5391" max="5391" width="15.285156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customWidth="1"/>
    <col min="5645" max="5645" width="26" customWidth="1"/>
    <col min="5646" max="5646" width="19.140625" bestFit="1" customWidth="1"/>
    <col min="5647" max="5647" width="15.285156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customWidth="1"/>
    <col min="5901" max="5901" width="26" customWidth="1"/>
    <col min="5902" max="5902" width="19.140625" bestFit="1" customWidth="1"/>
    <col min="5903" max="5903" width="15.285156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customWidth="1"/>
    <col min="6157" max="6157" width="26" customWidth="1"/>
    <col min="6158" max="6158" width="19.140625" bestFit="1" customWidth="1"/>
    <col min="6159" max="6159" width="15.285156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customWidth="1"/>
    <col min="6413" max="6413" width="26" customWidth="1"/>
    <col min="6414" max="6414" width="19.140625" bestFit="1" customWidth="1"/>
    <col min="6415" max="6415" width="15.285156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customWidth="1"/>
    <col min="6669" max="6669" width="26" customWidth="1"/>
    <col min="6670" max="6670" width="19.140625" bestFit="1" customWidth="1"/>
    <col min="6671" max="6671" width="15.285156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customWidth="1"/>
    <col min="6925" max="6925" width="26" customWidth="1"/>
    <col min="6926" max="6926" width="19.140625" bestFit="1" customWidth="1"/>
    <col min="6927" max="6927" width="15.285156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customWidth="1"/>
    <col min="7181" max="7181" width="26" customWidth="1"/>
    <col min="7182" max="7182" width="19.140625" bestFit="1" customWidth="1"/>
    <col min="7183" max="7183" width="15.285156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customWidth="1"/>
    <col min="7437" max="7437" width="26" customWidth="1"/>
    <col min="7438" max="7438" width="19.140625" bestFit="1" customWidth="1"/>
    <col min="7439" max="7439" width="15.285156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customWidth="1"/>
    <col min="7693" max="7693" width="26" customWidth="1"/>
    <col min="7694" max="7694" width="19.140625" bestFit="1" customWidth="1"/>
    <col min="7695" max="7695" width="15.285156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customWidth="1"/>
    <col min="7949" max="7949" width="26" customWidth="1"/>
    <col min="7950" max="7950" width="19.140625" bestFit="1" customWidth="1"/>
    <col min="7951" max="7951" width="15.285156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customWidth="1"/>
    <col min="8205" max="8205" width="26" customWidth="1"/>
    <col min="8206" max="8206" width="19.140625" bestFit="1" customWidth="1"/>
    <col min="8207" max="8207" width="15.285156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customWidth="1"/>
    <col min="8461" max="8461" width="26" customWidth="1"/>
    <col min="8462" max="8462" width="19.140625" bestFit="1" customWidth="1"/>
    <col min="8463" max="8463" width="15.285156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customWidth="1"/>
    <col min="8717" max="8717" width="26" customWidth="1"/>
    <col min="8718" max="8718" width="19.140625" bestFit="1" customWidth="1"/>
    <col min="8719" max="8719" width="15.285156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customWidth="1"/>
    <col min="8973" max="8973" width="26" customWidth="1"/>
    <col min="8974" max="8974" width="19.140625" bestFit="1" customWidth="1"/>
    <col min="8975" max="8975" width="15.285156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customWidth="1"/>
    <col min="9229" max="9229" width="26" customWidth="1"/>
    <col min="9230" max="9230" width="19.140625" bestFit="1" customWidth="1"/>
    <col min="9231" max="9231" width="15.285156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customWidth="1"/>
    <col min="9485" max="9485" width="26" customWidth="1"/>
    <col min="9486" max="9486" width="19.140625" bestFit="1" customWidth="1"/>
    <col min="9487" max="9487" width="15.285156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customWidth="1"/>
    <col min="9741" max="9741" width="26" customWidth="1"/>
    <col min="9742" max="9742" width="19.140625" bestFit="1" customWidth="1"/>
    <col min="9743" max="9743" width="15.285156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customWidth="1"/>
    <col min="9997" max="9997" width="26" customWidth="1"/>
    <col min="9998" max="9998" width="19.140625" bestFit="1" customWidth="1"/>
    <col min="9999" max="9999" width="15.285156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customWidth="1"/>
    <col min="10253" max="10253" width="26" customWidth="1"/>
    <col min="10254" max="10254" width="19.140625" bestFit="1" customWidth="1"/>
    <col min="10255" max="10255" width="15.285156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customWidth="1"/>
    <col min="10509" max="10509" width="26" customWidth="1"/>
    <col min="10510" max="10510" width="19.140625" bestFit="1" customWidth="1"/>
    <col min="10511" max="10511" width="15.285156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customWidth="1"/>
    <col min="10765" max="10765" width="26" customWidth="1"/>
    <col min="10766" max="10766" width="19.140625" bestFit="1" customWidth="1"/>
    <col min="10767" max="10767" width="15.285156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customWidth="1"/>
    <col min="11021" max="11021" width="26" customWidth="1"/>
    <col min="11022" max="11022" width="19.140625" bestFit="1" customWidth="1"/>
    <col min="11023" max="11023" width="15.285156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customWidth="1"/>
    <col min="11277" max="11277" width="26" customWidth="1"/>
    <col min="11278" max="11278" width="19.140625" bestFit="1" customWidth="1"/>
    <col min="11279" max="11279" width="15.285156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customWidth="1"/>
    <col min="11533" max="11533" width="26" customWidth="1"/>
    <col min="11534" max="11534" width="19.140625" bestFit="1" customWidth="1"/>
    <col min="11535" max="11535" width="15.285156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customWidth="1"/>
    <col min="11789" max="11789" width="26" customWidth="1"/>
    <col min="11790" max="11790" width="19.140625" bestFit="1" customWidth="1"/>
    <col min="11791" max="11791" width="15.285156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customWidth="1"/>
    <col min="12045" max="12045" width="26" customWidth="1"/>
    <col min="12046" max="12046" width="19.140625" bestFit="1" customWidth="1"/>
    <col min="12047" max="12047" width="15.285156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customWidth="1"/>
    <col min="12301" max="12301" width="26" customWidth="1"/>
    <col min="12302" max="12302" width="19.140625" bestFit="1" customWidth="1"/>
    <col min="12303" max="12303" width="15.285156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customWidth="1"/>
    <col min="12557" max="12557" width="26" customWidth="1"/>
    <col min="12558" max="12558" width="19.140625" bestFit="1" customWidth="1"/>
    <col min="12559" max="12559" width="15.285156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customWidth="1"/>
    <col min="12813" max="12813" width="26" customWidth="1"/>
    <col min="12814" max="12814" width="19.140625" bestFit="1" customWidth="1"/>
    <col min="12815" max="12815" width="15.285156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customWidth="1"/>
    <col min="13069" max="13069" width="26" customWidth="1"/>
    <col min="13070" max="13070" width="19.140625" bestFit="1" customWidth="1"/>
    <col min="13071" max="13071" width="15.285156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customWidth="1"/>
    <col min="13325" max="13325" width="26" customWidth="1"/>
    <col min="13326" max="13326" width="19.140625" bestFit="1" customWidth="1"/>
    <col min="13327" max="13327" width="15.285156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customWidth="1"/>
    <col min="13581" max="13581" width="26" customWidth="1"/>
    <col min="13582" max="13582" width="19.140625" bestFit="1" customWidth="1"/>
    <col min="13583" max="13583" width="15.285156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customWidth="1"/>
    <col min="13837" max="13837" width="26" customWidth="1"/>
    <col min="13838" max="13838" width="19.140625" bestFit="1" customWidth="1"/>
    <col min="13839" max="13839" width="15.285156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customWidth="1"/>
    <col min="14093" max="14093" width="26" customWidth="1"/>
    <col min="14094" max="14094" width="19.140625" bestFit="1" customWidth="1"/>
    <col min="14095" max="14095" width="15.285156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customWidth="1"/>
    <col min="14349" max="14349" width="26" customWidth="1"/>
    <col min="14350" max="14350" width="19.140625" bestFit="1" customWidth="1"/>
    <col min="14351" max="14351" width="15.285156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customWidth="1"/>
    <col min="14605" max="14605" width="26" customWidth="1"/>
    <col min="14606" max="14606" width="19.140625" bestFit="1" customWidth="1"/>
    <col min="14607" max="14607" width="15.285156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customWidth="1"/>
    <col min="14861" max="14861" width="26" customWidth="1"/>
    <col min="14862" max="14862" width="19.140625" bestFit="1" customWidth="1"/>
    <col min="14863" max="14863" width="15.285156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customWidth="1"/>
    <col min="15117" max="15117" width="26" customWidth="1"/>
    <col min="15118" max="15118" width="19.140625" bestFit="1" customWidth="1"/>
    <col min="15119" max="15119" width="15.285156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customWidth="1"/>
    <col min="15373" max="15373" width="26" customWidth="1"/>
    <col min="15374" max="15374" width="19.140625" bestFit="1" customWidth="1"/>
    <col min="15375" max="15375" width="15.285156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customWidth="1"/>
    <col min="15629" max="15629" width="26" customWidth="1"/>
    <col min="15630" max="15630" width="19.140625" bestFit="1" customWidth="1"/>
    <col min="15631" max="15631" width="15.285156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customWidth="1"/>
    <col min="15885" max="15885" width="26" customWidth="1"/>
    <col min="15886" max="15886" width="19.140625" bestFit="1" customWidth="1"/>
    <col min="15887" max="15887" width="15.285156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customWidth="1"/>
    <col min="16141" max="16141" width="26" customWidth="1"/>
    <col min="16142" max="16142" width="19.140625" bestFit="1" customWidth="1"/>
    <col min="16143" max="16143" width="15.28515625" customWidth="1"/>
    <col min="16144" max="16144" width="11.85546875" customWidth="1"/>
    <col min="16145" max="16145" width="14.7109375" customWidth="1"/>
    <col min="16146" max="16146" width="9" bestFit="1" customWidth="1"/>
  </cols>
  <sheetData>
    <row r="2" spans="1:18">
      <c r="A2" s="1" t="s">
        <v>5727</v>
      </c>
    </row>
    <row r="4" spans="1:18" s="13" customFormat="1" ht="45.75" customHeight="1">
      <c r="A4" s="560" t="s">
        <v>0</v>
      </c>
      <c r="B4" s="562" t="s">
        <v>1</v>
      </c>
      <c r="C4" s="562" t="s">
        <v>2</v>
      </c>
      <c r="D4" s="562" t="s">
        <v>3</v>
      </c>
      <c r="E4" s="560" t="s">
        <v>4</v>
      </c>
      <c r="F4" s="560" t="s">
        <v>5</v>
      </c>
      <c r="G4" s="560" t="s">
        <v>6</v>
      </c>
      <c r="H4" s="567" t="s">
        <v>7</v>
      </c>
      <c r="I4" s="567"/>
      <c r="J4" s="560" t="s">
        <v>303</v>
      </c>
      <c r="K4" s="568" t="s">
        <v>619</v>
      </c>
      <c r="L4" s="569"/>
      <c r="M4" s="567" t="s">
        <v>821</v>
      </c>
      <c r="N4" s="567"/>
      <c r="O4" s="567" t="s">
        <v>821</v>
      </c>
      <c r="P4" s="567"/>
      <c r="Q4" s="560" t="s">
        <v>8</v>
      </c>
      <c r="R4" s="562" t="s">
        <v>9</v>
      </c>
    </row>
    <row r="5" spans="1:18" s="13" customFormat="1" ht="35.25" customHeight="1">
      <c r="A5" s="561"/>
      <c r="B5" s="563"/>
      <c r="C5" s="563"/>
      <c r="D5" s="563"/>
      <c r="E5" s="561"/>
      <c r="F5" s="561"/>
      <c r="G5" s="561"/>
      <c r="H5" s="66" t="s">
        <v>10</v>
      </c>
      <c r="I5" s="66" t="s">
        <v>11</v>
      </c>
      <c r="J5" s="561"/>
      <c r="K5" s="67">
        <v>2016</v>
      </c>
      <c r="L5" s="67">
        <v>2017</v>
      </c>
      <c r="M5" s="67">
        <v>2016</v>
      </c>
      <c r="N5" s="67">
        <v>2017</v>
      </c>
      <c r="O5" s="67">
        <v>2016</v>
      </c>
      <c r="P5" s="67">
        <v>2017</v>
      </c>
      <c r="Q5" s="561"/>
      <c r="R5" s="563"/>
    </row>
    <row r="6" spans="1:18" s="13" customFormat="1" ht="19.5" customHeight="1">
      <c r="A6" s="65" t="s">
        <v>12</v>
      </c>
      <c r="B6" s="66" t="s">
        <v>13</v>
      </c>
      <c r="C6" s="66" t="s">
        <v>14</v>
      </c>
      <c r="D6" s="66" t="s">
        <v>15</v>
      </c>
      <c r="E6" s="65" t="s">
        <v>16</v>
      </c>
      <c r="F6" s="65" t="s">
        <v>17</v>
      </c>
      <c r="G6" s="65" t="s">
        <v>18</v>
      </c>
      <c r="H6" s="66" t="s">
        <v>19</v>
      </c>
      <c r="I6" s="66" t="s">
        <v>20</v>
      </c>
      <c r="J6" s="65" t="s">
        <v>21</v>
      </c>
      <c r="K6" s="67" t="s">
        <v>22</v>
      </c>
      <c r="L6" s="67" t="s">
        <v>23</v>
      </c>
      <c r="M6" s="67" t="s">
        <v>24</v>
      </c>
      <c r="N6" s="67" t="s">
        <v>25</v>
      </c>
      <c r="O6" s="67" t="s">
        <v>26</v>
      </c>
      <c r="P6" s="67" t="s">
        <v>27</v>
      </c>
      <c r="Q6" s="65" t="s">
        <v>28</v>
      </c>
      <c r="R6" s="66" t="s">
        <v>29</v>
      </c>
    </row>
    <row r="7" spans="1:18" s="14" customFormat="1" ht="60">
      <c r="A7" s="162">
        <v>1</v>
      </c>
      <c r="B7" s="73" t="s">
        <v>41</v>
      </c>
      <c r="C7" s="73">
        <v>2</v>
      </c>
      <c r="D7" s="73">
        <v>10</v>
      </c>
      <c r="E7" s="71" t="s">
        <v>822</v>
      </c>
      <c r="F7" s="71" t="s">
        <v>823</v>
      </c>
      <c r="G7" s="73" t="s">
        <v>335</v>
      </c>
      <c r="H7" s="25" t="s">
        <v>82</v>
      </c>
      <c r="I7" s="71">
        <v>1</v>
      </c>
      <c r="J7" s="73" t="s">
        <v>824</v>
      </c>
      <c r="K7" s="73" t="s">
        <v>40</v>
      </c>
      <c r="L7" s="73" t="s">
        <v>72</v>
      </c>
      <c r="M7" s="60">
        <v>212900</v>
      </c>
      <c r="N7" s="60"/>
      <c r="O7" s="60">
        <v>212900</v>
      </c>
      <c r="P7" s="60"/>
      <c r="Q7" s="71" t="s">
        <v>825</v>
      </c>
      <c r="R7" s="71" t="s">
        <v>826</v>
      </c>
    </row>
    <row r="8" spans="1:18" s="14" customFormat="1" ht="60">
      <c r="A8" s="72">
        <v>2</v>
      </c>
      <c r="B8" s="73" t="s">
        <v>41</v>
      </c>
      <c r="C8" s="73">
        <v>2</v>
      </c>
      <c r="D8" s="73">
        <v>10</v>
      </c>
      <c r="E8" s="71" t="s">
        <v>827</v>
      </c>
      <c r="F8" s="71" t="s">
        <v>823</v>
      </c>
      <c r="G8" s="73" t="s">
        <v>335</v>
      </c>
      <c r="H8" s="25" t="s">
        <v>82</v>
      </c>
      <c r="I8" s="71">
        <v>1</v>
      </c>
      <c r="J8" s="73" t="s">
        <v>824</v>
      </c>
      <c r="K8" s="73" t="s">
        <v>135</v>
      </c>
      <c r="L8" s="73" t="s">
        <v>72</v>
      </c>
      <c r="M8" s="60">
        <f>95000+1100+1800</f>
        <v>97900</v>
      </c>
      <c r="N8" s="60"/>
      <c r="O8" s="60">
        <f t="shared" ref="O8" si="0">95000+1100+1800</f>
        <v>97900</v>
      </c>
      <c r="P8" s="60"/>
      <c r="Q8" s="71" t="s">
        <v>825</v>
      </c>
      <c r="R8" s="71" t="s">
        <v>826</v>
      </c>
    </row>
    <row r="9" spans="1:18" s="14" customFormat="1" ht="81" customHeight="1">
      <c r="A9" s="68">
        <v>3</v>
      </c>
      <c r="B9" s="71" t="s">
        <v>41</v>
      </c>
      <c r="C9" s="71">
        <v>2</v>
      </c>
      <c r="D9" s="71">
        <v>10</v>
      </c>
      <c r="E9" s="71" t="s">
        <v>828</v>
      </c>
      <c r="F9" s="71" t="s">
        <v>829</v>
      </c>
      <c r="G9" s="71" t="s">
        <v>335</v>
      </c>
      <c r="H9" s="25" t="s">
        <v>82</v>
      </c>
      <c r="I9" s="71">
        <v>1</v>
      </c>
      <c r="J9" s="71" t="s">
        <v>830</v>
      </c>
      <c r="K9" s="71" t="s">
        <v>135</v>
      </c>
      <c r="L9" s="73" t="s">
        <v>72</v>
      </c>
      <c r="M9" s="75">
        <v>72400</v>
      </c>
      <c r="N9" s="75"/>
      <c r="O9" s="75">
        <v>72400</v>
      </c>
      <c r="P9" s="75"/>
      <c r="Q9" s="71" t="s">
        <v>831</v>
      </c>
      <c r="R9" s="71" t="s">
        <v>832</v>
      </c>
    </row>
    <row r="10" spans="1:18" s="14" customFormat="1" ht="32.25" customHeight="1">
      <c r="A10" s="530">
        <v>4</v>
      </c>
      <c r="B10" s="536" t="s">
        <v>96</v>
      </c>
      <c r="C10" s="536">
        <v>1</v>
      </c>
      <c r="D10" s="536">
        <v>13</v>
      </c>
      <c r="E10" s="536" t="s">
        <v>833</v>
      </c>
      <c r="F10" s="536" t="s">
        <v>834</v>
      </c>
      <c r="G10" s="536" t="s">
        <v>835</v>
      </c>
      <c r="H10" s="25" t="s">
        <v>155</v>
      </c>
      <c r="I10" s="71">
        <v>4</v>
      </c>
      <c r="J10" s="536" t="s">
        <v>836</v>
      </c>
      <c r="K10" s="536" t="s">
        <v>30</v>
      </c>
      <c r="L10" s="530" t="s">
        <v>72</v>
      </c>
      <c r="M10" s="540">
        <v>111700</v>
      </c>
      <c r="N10" s="540"/>
      <c r="O10" s="540">
        <v>111700</v>
      </c>
      <c r="P10" s="540"/>
      <c r="Q10" s="536" t="s">
        <v>837</v>
      </c>
      <c r="R10" s="536" t="s">
        <v>838</v>
      </c>
    </row>
    <row r="11" spans="1:18" s="14" customFormat="1" ht="30">
      <c r="A11" s="531"/>
      <c r="B11" s="537"/>
      <c r="C11" s="537"/>
      <c r="D11" s="537"/>
      <c r="E11" s="537"/>
      <c r="F11" s="537"/>
      <c r="G11" s="537"/>
      <c r="H11" s="25" t="s">
        <v>157</v>
      </c>
      <c r="I11" s="71">
        <v>50</v>
      </c>
      <c r="J11" s="537"/>
      <c r="K11" s="537"/>
      <c r="L11" s="531"/>
      <c r="M11" s="541"/>
      <c r="N11" s="541"/>
      <c r="O11" s="541"/>
      <c r="P11" s="541"/>
      <c r="Q11" s="537"/>
      <c r="R11" s="537"/>
    </row>
    <row r="12" spans="1:18" s="14" customFormat="1" ht="45">
      <c r="A12" s="531"/>
      <c r="B12" s="537"/>
      <c r="C12" s="537"/>
      <c r="D12" s="537"/>
      <c r="E12" s="537"/>
      <c r="F12" s="537"/>
      <c r="G12" s="537"/>
      <c r="H12" s="25" t="s">
        <v>624</v>
      </c>
      <c r="I12" s="71">
        <v>5000</v>
      </c>
      <c r="J12" s="537"/>
      <c r="K12" s="537"/>
      <c r="L12" s="531"/>
      <c r="M12" s="541"/>
      <c r="N12" s="541"/>
      <c r="O12" s="541"/>
      <c r="P12" s="541"/>
      <c r="Q12" s="537"/>
      <c r="R12" s="537"/>
    </row>
    <row r="13" spans="1:18" s="14" customFormat="1" ht="42.75" customHeight="1">
      <c r="A13" s="532"/>
      <c r="B13" s="538"/>
      <c r="C13" s="538"/>
      <c r="D13" s="538"/>
      <c r="E13" s="538"/>
      <c r="F13" s="538"/>
      <c r="G13" s="538"/>
      <c r="H13" s="25" t="s">
        <v>630</v>
      </c>
      <c r="I13" s="71">
        <v>1</v>
      </c>
      <c r="J13" s="538"/>
      <c r="K13" s="538"/>
      <c r="L13" s="532"/>
      <c r="M13" s="542"/>
      <c r="N13" s="542"/>
      <c r="O13" s="542"/>
      <c r="P13" s="542"/>
      <c r="Q13" s="538"/>
      <c r="R13" s="538"/>
    </row>
    <row r="14" spans="1:18" s="14" customFormat="1" ht="25.5" customHeight="1">
      <c r="A14" s="539">
        <v>5</v>
      </c>
      <c r="B14" s="539" t="s">
        <v>96</v>
      </c>
      <c r="C14" s="539">
        <v>1</v>
      </c>
      <c r="D14" s="539">
        <v>13</v>
      </c>
      <c r="E14" s="539" t="s">
        <v>839</v>
      </c>
      <c r="F14" s="539" t="s">
        <v>840</v>
      </c>
      <c r="G14" s="539" t="s">
        <v>212</v>
      </c>
      <c r="H14" s="25" t="s">
        <v>155</v>
      </c>
      <c r="I14" s="71">
        <v>3</v>
      </c>
      <c r="J14" s="539" t="s">
        <v>841</v>
      </c>
      <c r="K14" s="539" t="s">
        <v>30</v>
      </c>
      <c r="L14" s="543" t="s">
        <v>72</v>
      </c>
      <c r="M14" s="544">
        <v>136500</v>
      </c>
      <c r="N14" s="544"/>
      <c r="O14" s="544">
        <v>136500</v>
      </c>
      <c r="P14" s="544"/>
      <c r="Q14" s="539" t="s">
        <v>842</v>
      </c>
      <c r="R14" s="539" t="s">
        <v>843</v>
      </c>
    </row>
    <row r="15" spans="1:18" s="14" customFormat="1" ht="30">
      <c r="A15" s="539"/>
      <c r="B15" s="539"/>
      <c r="C15" s="539"/>
      <c r="D15" s="539"/>
      <c r="E15" s="539"/>
      <c r="F15" s="539"/>
      <c r="G15" s="539"/>
      <c r="H15" s="25" t="s">
        <v>157</v>
      </c>
      <c r="I15" s="71">
        <v>90</v>
      </c>
      <c r="J15" s="539"/>
      <c r="K15" s="539"/>
      <c r="L15" s="543"/>
      <c r="M15" s="544"/>
      <c r="N15" s="544"/>
      <c r="O15" s="544"/>
      <c r="P15" s="544"/>
      <c r="Q15" s="539"/>
      <c r="R15" s="539"/>
    </row>
    <row r="16" spans="1:18" s="14" customFormat="1" ht="63.75" customHeight="1">
      <c r="A16" s="530">
        <v>6</v>
      </c>
      <c r="B16" s="539" t="s">
        <v>135</v>
      </c>
      <c r="C16" s="539">
        <v>1</v>
      </c>
      <c r="D16" s="539">
        <v>9</v>
      </c>
      <c r="E16" s="539" t="s">
        <v>844</v>
      </c>
      <c r="F16" s="539" t="s">
        <v>845</v>
      </c>
      <c r="G16" s="539" t="s">
        <v>43</v>
      </c>
      <c r="H16" s="25" t="s">
        <v>631</v>
      </c>
      <c r="I16" s="71">
        <v>2</v>
      </c>
      <c r="J16" s="539" t="s">
        <v>395</v>
      </c>
      <c r="K16" s="539" t="s">
        <v>30</v>
      </c>
      <c r="L16" s="543" t="s">
        <v>72</v>
      </c>
      <c r="M16" s="544">
        <v>9000</v>
      </c>
      <c r="N16" s="544"/>
      <c r="O16" s="544">
        <v>9000</v>
      </c>
      <c r="P16" s="544"/>
      <c r="Q16" s="539" t="s">
        <v>846</v>
      </c>
      <c r="R16" s="539" t="s">
        <v>847</v>
      </c>
    </row>
    <row r="17" spans="1:18" s="14" customFormat="1" ht="60.75" customHeight="1">
      <c r="A17" s="531"/>
      <c r="B17" s="539"/>
      <c r="C17" s="539"/>
      <c r="D17" s="539"/>
      <c r="E17" s="539"/>
      <c r="F17" s="539"/>
      <c r="G17" s="539"/>
      <c r="H17" s="25" t="s">
        <v>628</v>
      </c>
      <c r="I17" s="71">
        <v>50</v>
      </c>
      <c r="J17" s="539"/>
      <c r="K17" s="539"/>
      <c r="L17" s="543"/>
      <c r="M17" s="544"/>
      <c r="N17" s="544"/>
      <c r="O17" s="544"/>
      <c r="P17" s="544"/>
      <c r="Q17" s="539"/>
      <c r="R17" s="539"/>
    </row>
    <row r="18" spans="1:18" s="14" customFormat="1" ht="45">
      <c r="A18" s="68">
        <v>7</v>
      </c>
      <c r="B18" s="71" t="s">
        <v>41</v>
      </c>
      <c r="C18" s="71">
        <v>2</v>
      </c>
      <c r="D18" s="71">
        <v>10</v>
      </c>
      <c r="E18" s="71" t="s">
        <v>848</v>
      </c>
      <c r="F18" s="71" t="s">
        <v>849</v>
      </c>
      <c r="G18" s="71" t="s">
        <v>335</v>
      </c>
      <c r="H18" s="25" t="s">
        <v>82</v>
      </c>
      <c r="I18" s="71">
        <v>1</v>
      </c>
      <c r="J18" s="71" t="s">
        <v>850</v>
      </c>
      <c r="K18" s="71" t="s">
        <v>36</v>
      </c>
      <c r="L18" s="73" t="s">
        <v>72</v>
      </c>
      <c r="M18" s="75">
        <v>65500</v>
      </c>
      <c r="N18" s="75"/>
      <c r="O18" s="75">
        <v>65500</v>
      </c>
      <c r="P18" s="75"/>
      <c r="Q18" s="71" t="s">
        <v>851</v>
      </c>
      <c r="R18" s="71" t="s">
        <v>852</v>
      </c>
    </row>
    <row r="19" spans="1:18" s="14" customFormat="1" ht="75">
      <c r="A19" s="72">
        <v>8</v>
      </c>
      <c r="B19" s="71" t="s">
        <v>135</v>
      </c>
      <c r="C19" s="71">
        <v>3</v>
      </c>
      <c r="D19" s="71">
        <v>13</v>
      </c>
      <c r="E19" s="71" t="s">
        <v>853</v>
      </c>
      <c r="F19" s="71" t="s">
        <v>854</v>
      </c>
      <c r="G19" s="71" t="s">
        <v>855</v>
      </c>
      <c r="H19" s="25" t="s">
        <v>630</v>
      </c>
      <c r="I19" s="71">
        <v>4</v>
      </c>
      <c r="J19" s="71" t="s">
        <v>856</v>
      </c>
      <c r="K19" s="71" t="s">
        <v>30</v>
      </c>
      <c r="L19" s="73" t="s">
        <v>72</v>
      </c>
      <c r="M19" s="75">
        <v>59000</v>
      </c>
      <c r="N19" s="75"/>
      <c r="O19" s="75">
        <v>59000</v>
      </c>
      <c r="P19" s="75"/>
      <c r="Q19" s="71" t="s">
        <v>857</v>
      </c>
      <c r="R19" s="71" t="s">
        <v>858</v>
      </c>
    </row>
    <row r="20" spans="1:18" s="15" customFormat="1" ht="25.5" customHeight="1">
      <c r="A20" s="536">
        <v>9</v>
      </c>
      <c r="B20" s="539" t="s">
        <v>135</v>
      </c>
      <c r="C20" s="539">
        <v>2</v>
      </c>
      <c r="D20" s="539">
        <v>12</v>
      </c>
      <c r="E20" s="539" t="s">
        <v>859</v>
      </c>
      <c r="F20" s="539" t="s">
        <v>860</v>
      </c>
      <c r="G20" s="539" t="s">
        <v>861</v>
      </c>
      <c r="H20" s="25" t="s">
        <v>155</v>
      </c>
      <c r="I20" s="71">
        <v>19</v>
      </c>
      <c r="J20" s="539" t="s">
        <v>862</v>
      </c>
      <c r="K20" s="539" t="s">
        <v>30</v>
      </c>
      <c r="L20" s="543" t="s">
        <v>72</v>
      </c>
      <c r="M20" s="544">
        <v>49100</v>
      </c>
      <c r="N20" s="544"/>
      <c r="O20" s="544">
        <v>49100</v>
      </c>
      <c r="P20" s="544"/>
      <c r="Q20" s="539" t="s">
        <v>846</v>
      </c>
      <c r="R20" s="539" t="s">
        <v>847</v>
      </c>
    </row>
    <row r="21" spans="1:18" s="15" customFormat="1" ht="25.5" customHeight="1">
      <c r="A21" s="537"/>
      <c r="B21" s="539"/>
      <c r="C21" s="539"/>
      <c r="D21" s="539"/>
      <c r="E21" s="539"/>
      <c r="F21" s="539"/>
      <c r="G21" s="539"/>
      <c r="H21" s="25" t="s">
        <v>157</v>
      </c>
      <c r="I21" s="71">
        <v>285</v>
      </c>
      <c r="J21" s="539"/>
      <c r="K21" s="539"/>
      <c r="L21" s="543"/>
      <c r="M21" s="544"/>
      <c r="N21" s="544"/>
      <c r="O21" s="544"/>
      <c r="P21" s="544"/>
      <c r="Q21" s="539"/>
      <c r="R21" s="539"/>
    </row>
    <row r="22" spans="1:18" s="15" customFormat="1" ht="43.5" customHeight="1">
      <c r="A22" s="537"/>
      <c r="B22" s="539"/>
      <c r="C22" s="539"/>
      <c r="D22" s="539"/>
      <c r="E22" s="539"/>
      <c r="F22" s="539"/>
      <c r="G22" s="539"/>
      <c r="H22" s="25" t="s">
        <v>82</v>
      </c>
      <c r="I22" s="71">
        <v>6</v>
      </c>
      <c r="J22" s="539"/>
      <c r="K22" s="539"/>
      <c r="L22" s="543"/>
      <c r="M22" s="544"/>
      <c r="N22" s="544"/>
      <c r="O22" s="544"/>
      <c r="P22" s="544"/>
      <c r="Q22" s="539"/>
      <c r="R22" s="539"/>
    </row>
    <row r="23" spans="1:18" s="15" customFormat="1" ht="45" customHeight="1">
      <c r="A23" s="537"/>
      <c r="B23" s="539"/>
      <c r="C23" s="539"/>
      <c r="D23" s="539"/>
      <c r="E23" s="539"/>
      <c r="F23" s="539"/>
      <c r="G23" s="539"/>
      <c r="H23" s="71" t="s">
        <v>624</v>
      </c>
      <c r="I23" s="71">
        <v>400</v>
      </c>
      <c r="J23" s="539"/>
      <c r="K23" s="539"/>
      <c r="L23" s="543"/>
      <c r="M23" s="544"/>
      <c r="N23" s="544"/>
      <c r="O23" s="544"/>
      <c r="P23" s="544"/>
      <c r="Q23" s="539"/>
      <c r="R23" s="539"/>
    </row>
    <row r="24" spans="1:18" s="15" customFormat="1" ht="60">
      <c r="A24" s="109">
        <v>10</v>
      </c>
      <c r="B24" s="73" t="s">
        <v>40</v>
      </c>
      <c r="C24" s="73">
        <v>2</v>
      </c>
      <c r="D24" s="73">
        <v>12</v>
      </c>
      <c r="E24" s="71" t="s">
        <v>863</v>
      </c>
      <c r="F24" s="71" t="s">
        <v>864</v>
      </c>
      <c r="G24" s="73" t="s">
        <v>865</v>
      </c>
      <c r="H24" s="25" t="s">
        <v>624</v>
      </c>
      <c r="I24" s="71">
        <v>40000</v>
      </c>
      <c r="J24" s="71" t="s">
        <v>856</v>
      </c>
      <c r="K24" s="73" t="s">
        <v>37</v>
      </c>
      <c r="L24" s="73" t="s">
        <v>72</v>
      </c>
      <c r="M24" s="60">
        <v>21000</v>
      </c>
      <c r="N24" s="60"/>
      <c r="O24" s="60">
        <v>21000</v>
      </c>
      <c r="P24" s="60"/>
      <c r="Q24" s="71" t="s">
        <v>825</v>
      </c>
      <c r="R24" s="71" t="s">
        <v>826</v>
      </c>
    </row>
    <row r="25" spans="1:18" s="15" customFormat="1" ht="60">
      <c r="A25" s="73">
        <v>11</v>
      </c>
      <c r="B25" s="73" t="s">
        <v>41</v>
      </c>
      <c r="C25" s="73">
        <v>2</v>
      </c>
      <c r="D25" s="73">
        <v>10</v>
      </c>
      <c r="E25" s="71" t="s">
        <v>866</v>
      </c>
      <c r="F25" s="71" t="s">
        <v>823</v>
      </c>
      <c r="G25" s="73" t="s">
        <v>335</v>
      </c>
      <c r="H25" s="25" t="s">
        <v>82</v>
      </c>
      <c r="I25" s="71">
        <v>1</v>
      </c>
      <c r="J25" s="71" t="s">
        <v>824</v>
      </c>
      <c r="K25" s="60" t="s">
        <v>72</v>
      </c>
      <c r="L25" s="73" t="s">
        <v>40</v>
      </c>
      <c r="M25" s="60"/>
      <c r="N25" s="60">
        <v>206000</v>
      </c>
      <c r="O25" s="60"/>
      <c r="P25" s="60">
        <v>206000</v>
      </c>
      <c r="Q25" s="71" t="s">
        <v>825</v>
      </c>
      <c r="R25" s="71" t="s">
        <v>826</v>
      </c>
    </row>
    <row r="26" spans="1:18" s="15" customFormat="1" ht="60">
      <c r="A26" s="71">
        <v>12</v>
      </c>
      <c r="B26" s="73" t="s">
        <v>40</v>
      </c>
      <c r="C26" s="73">
        <v>2</v>
      </c>
      <c r="D26" s="73">
        <v>12</v>
      </c>
      <c r="E26" s="71" t="s">
        <v>863</v>
      </c>
      <c r="F26" s="71" t="s">
        <v>864</v>
      </c>
      <c r="G26" s="73" t="s">
        <v>865</v>
      </c>
      <c r="H26" s="25" t="s">
        <v>624</v>
      </c>
      <c r="I26" s="71">
        <v>40000</v>
      </c>
      <c r="J26" s="71" t="s">
        <v>856</v>
      </c>
      <c r="K26" s="73" t="s">
        <v>72</v>
      </c>
      <c r="L26" s="73" t="s">
        <v>867</v>
      </c>
      <c r="M26" s="60"/>
      <c r="N26" s="60">
        <v>25000</v>
      </c>
      <c r="O26" s="60"/>
      <c r="P26" s="60">
        <v>25000</v>
      </c>
      <c r="Q26" s="71" t="s">
        <v>825</v>
      </c>
      <c r="R26" s="71" t="s">
        <v>826</v>
      </c>
    </row>
    <row r="27" spans="1:18" s="15" customFormat="1" ht="38.25" customHeight="1">
      <c r="A27" s="536">
        <v>13</v>
      </c>
      <c r="B27" s="536" t="s">
        <v>96</v>
      </c>
      <c r="C27" s="536">
        <v>5</v>
      </c>
      <c r="D27" s="536">
        <v>4</v>
      </c>
      <c r="E27" s="536" t="s">
        <v>868</v>
      </c>
      <c r="F27" s="536" t="s">
        <v>869</v>
      </c>
      <c r="G27" s="536" t="s">
        <v>212</v>
      </c>
      <c r="H27" s="71" t="s">
        <v>870</v>
      </c>
      <c r="I27" s="71">
        <v>400</v>
      </c>
      <c r="J27" s="536" t="s">
        <v>871</v>
      </c>
      <c r="K27" s="536" t="s">
        <v>72</v>
      </c>
      <c r="L27" s="536" t="s">
        <v>31</v>
      </c>
      <c r="M27" s="536"/>
      <c r="N27" s="540">
        <v>41000</v>
      </c>
      <c r="O27" s="536"/>
      <c r="P27" s="540">
        <v>41000</v>
      </c>
      <c r="Q27" s="536" t="s">
        <v>825</v>
      </c>
      <c r="R27" s="536" t="s">
        <v>826</v>
      </c>
    </row>
    <row r="28" spans="1:18" s="15" customFormat="1" ht="51.75" customHeight="1">
      <c r="A28" s="538"/>
      <c r="B28" s="538"/>
      <c r="C28" s="538"/>
      <c r="D28" s="538"/>
      <c r="E28" s="538"/>
      <c r="F28" s="538"/>
      <c r="G28" s="538"/>
      <c r="H28" s="71" t="s">
        <v>872</v>
      </c>
      <c r="I28" s="71">
        <v>5</v>
      </c>
      <c r="J28" s="538"/>
      <c r="K28" s="538"/>
      <c r="L28" s="538"/>
      <c r="M28" s="538"/>
      <c r="N28" s="542"/>
      <c r="O28" s="538"/>
      <c r="P28" s="542"/>
      <c r="Q28" s="538"/>
      <c r="R28" s="538"/>
    </row>
    <row r="29" spans="1:18" s="15" customFormat="1" ht="105">
      <c r="A29" s="71">
        <v>14</v>
      </c>
      <c r="B29" s="71">
        <v>6</v>
      </c>
      <c r="C29" s="71">
        <v>1</v>
      </c>
      <c r="D29" s="71">
        <v>6</v>
      </c>
      <c r="E29" s="71" t="s">
        <v>873</v>
      </c>
      <c r="F29" s="71" t="s">
        <v>874</v>
      </c>
      <c r="G29" s="71" t="s">
        <v>43</v>
      </c>
      <c r="H29" s="71" t="s">
        <v>44</v>
      </c>
      <c r="I29" s="71">
        <v>12</v>
      </c>
      <c r="J29" s="71" t="s">
        <v>875</v>
      </c>
      <c r="K29" s="75" t="s">
        <v>72</v>
      </c>
      <c r="L29" s="75" t="s">
        <v>34</v>
      </c>
      <c r="M29" s="75"/>
      <c r="N29" s="75">
        <v>32360</v>
      </c>
      <c r="O29" s="75"/>
      <c r="P29" s="75">
        <v>32360</v>
      </c>
      <c r="Q29" s="71" t="s">
        <v>876</v>
      </c>
      <c r="R29" s="71" t="s">
        <v>877</v>
      </c>
    </row>
    <row r="30" spans="1:18" s="15" customFormat="1">
      <c r="A30" s="536">
        <v>15</v>
      </c>
      <c r="B30" s="539">
        <v>1</v>
      </c>
      <c r="C30" s="539">
        <v>1</v>
      </c>
      <c r="D30" s="539">
        <v>6</v>
      </c>
      <c r="E30" s="539" t="s">
        <v>878</v>
      </c>
      <c r="F30" s="539" t="s">
        <v>879</v>
      </c>
      <c r="G30" s="539" t="s">
        <v>880</v>
      </c>
      <c r="H30" s="71" t="s">
        <v>44</v>
      </c>
      <c r="I30" s="71">
        <v>90</v>
      </c>
      <c r="J30" s="536" t="s">
        <v>881</v>
      </c>
      <c r="K30" s="536" t="s">
        <v>72</v>
      </c>
      <c r="L30" s="536" t="s">
        <v>34</v>
      </c>
      <c r="M30" s="540"/>
      <c r="N30" s="540">
        <v>5477.74</v>
      </c>
      <c r="O30" s="540"/>
      <c r="P30" s="540">
        <v>5477.74</v>
      </c>
      <c r="Q30" s="536" t="s">
        <v>882</v>
      </c>
      <c r="R30" s="536" t="s">
        <v>883</v>
      </c>
    </row>
    <row r="31" spans="1:18" s="15" customFormat="1" ht="45">
      <c r="A31" s="538"/>
      <c r="B31" s="539"/>
      <c r="C31" s="539"/>
      <c r="D31" s="539"/>
      <c r="E31" s="539"/>
      <c r="F31" s="539"/>
      <c r="G31" s="539"/>
      <c r="H31" s="71" t="s">
        <v>884</v>
      </c>
      <c r="I31" s="71">
        <v>3</v>
      </c>
      <c r="J31" s="538"/>
      <c r="K31" s="538"/>
      <c r="L31" s="538"/>
      <c r="M31" s="542"/>
      <c r="N31" s="542"/>
      <c r="O31" s="542"/>
      <c r="P31" s="542"/>
      <c r="Q31" s="538"/>
      <c r="R31" s="538"/>
    </row>
    <row r="32" spans="1:18" s="15" customFormat="1">
      <c r="A32" s="536">
        <v>16</v>
      </c>
      <c r="B32" s="539">
        <v>3</v>
      </c>
      <c r="C32" s="539">
        <v>1</v>
      </c>
      <c r="D32" s="539">
        <v>6</v>
      </c>
      <c r="E32" s="539" t="s">
        <v>885</v>
      </c>
      <c r="F32" s="539" t="s">
        <v>886</v>
      </c>
      <c r="G32" s="539" t="s">
        <v>887</v>
      </c>
      <c r="H32" s="71" t="s">
        <v>872</v>
      </c>
      <c r="I32" s="71">
        <v>19</v>
      </c>
      <c r="J32" s="539" t="s">
        <v>888</v>
      </c>
      <c r="K32" s="539" t="s">
        <v>72</v>
      </c>
      <c r="L32" s="539" t="s">
        <v>34</v>
      </c>
      <c r="M32" s="544"/>
      <c r="N32" s="544">
        <v>27931.5</v>
      </c>
      <c r="O32" s="544"/>
      <c r="P32" s="544">
        <v>27931.5</v>
      </c>
      <c r="Q32" s="539" t="s">
        <v>846</v>
      </c>
      <c r="R32" s="539" t="s">
        <v>847</v>
      </c>
    </row>
    <row r="33" spans="1:18" s="15" customFormat="1" ht="30">
      <c r="A33" s="537"/>
      <c r="B33" s="539"/>
      <c r="C33" s="539"/>
      <c r="D33" s="539"/>
      <c r="E33" s="539"/>
      <c r="F33" s="539"/>
      <c r="G33" s="539"/>
      <c r="H33" s="71" t="s">
        <v>218</v>
      </c>
      <c r="I33" s="71">
        <v>285</v>
      </c>
      <c r="J33" s="539"/>
      <c r="K33" s="539"/>
      <c r="L33" s="539"/>
      <c r="M33" s="544"/>
      <c r="N33" s="544"/>
      <c r="O33" s="544"/>
      <c r="P33" s="544"/>
      <c r="Q33" s="539"/>
      <c r="R33" s="539"/>
    </row>
    <row r="34" spans="1:18" s="15" customFormat="1" ht="30">
      <c r="A34" s="537"/>
      <c r="B34" s="539"/>
      <c r="C34" s="539"/>
      <c r="D34" s="539"/>
      <c r="E34" s="539"/>
      <c r="F34" s="539"/>
      <c r="G34" s="539"/>
      <c r="H34" s="71" t="s">
        <v>889</v>
      </c>
      <c r="I34" s="71">
        <v>3</v>
      </c>
      <c r="J34" s="539"/>
      <c r="K34" s="539"/>
      <c r="L34" s="539"/>
      <c r="M34" s="544"/>
      <c r="N34" s="544"/>
      <c r="O34" s="544"/>
      <c r="P34" s="544"/>
      <c r="Q34" s="539"/>
      <c r="R34" s="539"/>
    </row>
    <row r="35" spans="1:18" s="15" customFormat="1" ht="45">
      <c r="A35" s="537"/>
      <c r="B35" s="539"/>
      <c r="C35" s="539"/>
      <c r="D35" s="539"/>
      <c r="E35" s="539"/>
      <c r="F35" s="539"/>
      <c r="G35" s="539"/>
      <c r="H35" s="71" t="s">
        <v>890</v>
      </c>
      <c r="I35" s="71">
        <v>6700</v>
      </c>
      <c r="J35" s="539"/>
      <c r="K35" s="539"/>
      <c r="L35" s="539"/>
      <c r="M35" s="544"/>
      <c r="N35" s="544"/>
      <c r="O35" s="544"/>
      <c r="P35" s="544"/>
      <c r="Q35" s="539"/>
      <c r="R35" s="539"/>
    </row>
    <row r="36" spans="1:18" s="15" customFormat="1">
      <c r="A36" s="537"/>
      <c r="B36" s="539"/>
      <c r="C36" s="539"/>
      <c r="D36" s="539"/>
      <c r="E36" s="539"/>
      <c r="F36" s="539"/>
      <c r="G36" s="539"/>
      <c r="H36" s="71" t="s">
        <v>891</v>
      </c>
      <c r="I36" s="71">
        <v>50000</v>
      </c>
      <c r="J36" s="539"/>
      <c r="K36" s="539"/>
      <c r="L36" s="539"/>
      <c r="M36" s="544"/>
      <c r="N36" s="544"/>
      <c r="O36" s="544"/>
      <c r="P36" s="544"/>
      <c r="Q36" s="539"/>
      <c r="R36" s="539"/>
    </row>
    <row r="37" spans="1:18" s="15" customFormat="1" ht="30">
      <c r="A37" s="537"/>
      <c r="B37" s="539"/>
      <c r="C37" s="539"/>
      <c r="D37" s="539"/>
      <c r="E37" s="539"/>
      <c r="F37" s="539"/>
      <c r="G37" s="539"/>
      <c r="H37" s="71" t="s">
        <v>892</v>
      </c>
      <c r="I37" s="71">
        <v>30</v>
      </c>
      <c r="J37" s="539"/>
      <c r="K37" s="539"/>
      <c r="L37" s="539"/>
      <c r="M37" s="544"/>
      <c r="N37" s="544"/>
      <c r="O37" s="544"/>
      <c r="P37" s="544"/>
      <c r="Q37" s="539"/>
      <c r="R37" s="539"/>
    </row>
    <row r="38" spans="1:18" s="15" customFormat="1">
      <c r="A38" s="537"/>
      <c r="B38" s="539"/>
      <c r="C38" s="539"/>
      <c r="D38" s="539"/>
      <c r="E38" s="539"/>
      <c r="F38" s="539"/>
      <c r="G38" s="539"/>
      <c r="H38" s="71" t="s">
        <v>893</v>
      </c>
      <c r="I38" s="71">
        <v>5000</v>
      </c>
      <c r="J38" s="539"/>
      <c r="K38" s="539"/>
      <c r="L38" s="539"/>
      <c r="M38" s="544"/>
      <c r="N38" s="544"/>
      <c r="O38" s="544"/>
      <c r="P38" s="544"/>
      <c r="Q38" s="539"/>
      <c r="R38" s="539"/>
    </row>
    <row r="39" spans="1:18" s="15" customFormat="1" ht="45">
      <c r="A39" s="538"/>
      <c r="B39" s="539"/>
      <c r="C39" s="539"/>
      <c r="D39" s="539"/>
      <c r="E39" s="539"/>
      <c r="F39" s="539"/>
      <c r="G39" s="539"/>
      <c r="H39" s="71" t="s">
        <v>894</v>
      </c>
      <c r="I39" s="71">
        <v>600</v>
      </c>
      <c r="J39" s="539"/>
      <c r="K39" s="539"/>
      <c r="L39" s="539"/>
      <c r="M39" s="544"/>
      <c r="N39" s="544"/>
      <c r="O39" s="544"/>
      <c r="P39" s="544"/>
      <c r="Q39" s="539"/>
      <c r="R39" s="539"/>
    </row>
    <row r="40" spans="1:18" s="15" customFormat="1" ht="15" customHeight="1">
      <c r="A40" s="536">
        <v>17</v>
      </c>
      <c r="B40" s="536">
        <v>2</v>
      </c>
      <c r="C40" s="536">
        <v>1</v>
      </c>
      <c r="D40" s="536">
        <v>6</v>
      </c>
      <c r="E40" s="536" t="s">
        <v>895</v>
      </c>
      <c r="F40" s="536" t="s">
        <v>896</v>
      </c>
      <c r="G40" s="536" t="s">
        <v>897</v>
      </c>
      <c r="H40" s="71" t="s">
        <v>898</v>
      </c>
      <c r="I40" s="71">
        <v>3</v>
      </c>
      <c r="J40" s="536" t="s">
        <v>899</v>
      </c>
      <c r="K40" s="536" t="s">
        <v>72</v>
      </c>
      <c r="L40" s="536" t="s">
        <v>34</v>
      </c>
      <c r="M40" s="540"/>
      <c r="N40" s="540">
        <v>12236.55</v>
      </c>
      <c r="O40" s="540"/>
      <c r="P40" s="540">
        <v>12236.55</v>
      </c>
      <c r="Q40" s="536" t="s">
        <v>846</v>
      </c>
      <c r="R40" s="536" t="s">
        <v>847</v>
      </c>
    </row>
    <row r="41" spans="1:18" s="15" customFormat="1" ht="30">
      <c r="A41" s="538"/>
      <c r="B41" s="538"/>
      <c r="C41" s="538"/>
      <c r="D41" s="538"/>
      <c r="E41" s="538"/>
      <c r="F41" s="538"/>
      <c r="G41" s="538"/>
      <c r="H41" s="71" t="s">
        <v>900</v>
      </c>
      <c r="I41" s="71">
        <v>45</v>
      </c>
      <c r="J41" s="538"/>
      <c r="K41" s="538"/>
      <c r="L41" s="538"/>
      <c r="M41" s="542"/>
      <c r="N41" s="542"/>
      <c r="O41" s="542"/>
      <c r="P41" s="542"/>
      <c r="Q41" s="538"/>
      <c r="R41" s="538"/>
    </row>
    <row r="42" spans="1:18" s="15" customFormat="1" ht="27.75" customHeight="1">
      <c r="A42" s="536">
        <v>18</v>
      </c>
      <c r="B42" s="539">
        <v>3</v>
      </c>
      <c r="C42" s="539">
        <v>1</v>
      </c>
      <c r="D42" s="539">
        <v>6</v>
      </c>
      <c r="E42" s="539" t="s">
        <v>901</v>
      </c>
      <c r="F42" s="539" t="s">
        <v>902</v>
      </c>
      <c r="G42" s="539" t="s">
        <v>33</v>
      </c>
      <c r="H42" s="71" t="s">
        <v>903</v>
      </c>
      <c r="I42" s="71">
        <v>1</v>
      </c>
      <c r="J42" s="539" t="s">
        <v>904</v>
      </c>
      <c r="K42" s="539" t="s">
        <v>72</v>
      </c>
      <c r="L42" s="539" t="s">
        <v>34</v>
      </c>
      <c r="M42" s="544"/>
      <c r="N42" s="544">
        <v>12399.85</v>
      </c>
      <c r="O42" s="544"/>
      <c r="P42" s="544">
        <v>12399.85</v>
      </c>
      <c r="Q42" s="539" t="s">
        <v>905</v>
      </c>
      <c r="R42" s="539" t="s">
        <v>906</v>
      </c>
    </row>
    <row r="43" spans="1:18" s="15" customFormat="1" ht="42.75" customHeight="1">
      <c r="A43" s="538"/>
      <c r="B43" s="539"/>
      <c r="C43" s="539"/>
      <c r="D43" s="539"/>
      <c r="E43" s="539"/>
      <c r="F43" s="539"/>
      <c r="G43" s="539"/>
      <c r="H43" s="71" t="s">
        <v>907</v>
      </c>
      <c r="I43" s="71">
        <v>100</v>
      </c>
      <c r="J43" s="539"/>
      <c r="K43" s="539"/>
      <c r="L43" s="539"/>
      <c r="M43" s="544"/>
      <c r="N43" s="544"/>
      <c r="O43" s="544"/>
      <c r="P43" s="544"/>
      <c r="Q43" s="539"/>
      <c r="R43" s="539"/>
    </row>
    <row r="44" spans="1:18" s="15" customFormat="1">
      <c r="A44" s="536">
        <v>19</v>
      </c>
      <c r="B44" s="539">
        <v>3</v>
      </c>
      <c r="C44" s="539">
        <v>1</v>
      </c>
      <c r="D44" s="539">
        <v>6</v>
      </c>
      <c r="E44" s="539" t="s">
        <v>908</v>
      </c>
      <c r="F44" s="539" t="s">
        <v>909</v>
      </c>
      <c r="G44" s="539" t="s">
        <v>910</v>
      </c>
      <c r="H44" s="71" t="s">
        <v>898</v>
      </c>
      <c r="I44" s="71">
        <v>1</v>
      </c>
      <c r="J44" s="539" t="s">
        <v>911</v>
      </c>
      <c r="K44" s="539" t="s">
        <v>72</v>
      </c>
      <c r="L44" s="539" t="s">
        <v>34</v>
      </c>
      <c r="M44" s="544"/>
      <c r="N44" s="544">
        <v>23829.5</v>
      </c>
      <c r="O44" s="544"/>
      <c r="P44" s="544">
        <v>23829.5</v>
      </c>
      <c r="Q44" s="539" t="s">
        <v>912</v>
      </c>
      <c r="R44" s="539" t="s">
        <v>913</v>
      </c>
    </row>
    <row r="45" spans="1:18" s="15" customFormat="1" ht="32.25" customHeight="1">
      <c r="A45" s="538"/>
      <c r="B45" s="539"/>
      <c r="C45" s="539"/>
      <c r="D45" s="539"/>
      <c r="E45" s="539"/>
      <c r="F45" s="539"/>
      <c r="G45" s="539"/>
      <c r="H45" s="71" t="s">
        <v>44</v>
      </c>
      <c r="I45" s="71">
        <v>28</v>
      </c>
      <c r="J45" s="539"/>
      <c r="K45" s="539"/>
      <c r="L45" s="539"/>
      <c r="M45" s="544"/>
      <c r="N45" s="544"/>
      <c r="O45" s="544"/>
      <c r="P45" s="544"/>
      <c r="Q45" s="539"/>
      <c r="R45" s="539"/>
    </row>
    <row r="46" spans="1:18" s="15" customFormat="1">
      <c r="A46" s="536">
        <v>20</v>
      </c>
      <c r="B46" s="539">
        <v>3</v>
      </c>
      <c r="C46" s="539">
        <v>1</v>
      </c>
      <c r="D46" s="539">
        <v>9</v>
      </c>
      <c r="E46" s="539" t="s">
        <v>914</v>
      </c>
      <c r="F46" s="539" t="s">
        <v>902</v>
      </c>
      <c r="G46" s="539" t="s">
        <v>915</v>
      </c>
      <c r="H46" s="71" t="s">
        <v>872</v>
      </c>
      <c r="I46" s="71">
        <v>3</v>
      </c>
      <c r="J46" s="539" t="s">
        <v>916</v>
      </c>
      <c r="K46" s="539" t="s">
        <v>72</v>
      </c>
      <c r="L46" s="539" t="s">
        <v>34</v>
      </c>
      <c r="M46" s="544"/>
      <c r="N46" s="544">
        <v>8856.19</v>
      </c>
      <c r="O46" s="544"/>
      <c r="P46" s="544">
        <v>8856.19</v>
      </c>
      <c r="Q46" s="539" t="s">
        <v>846</v>
      </c>
      <c r="R46" s="539" t="s">
        <v>847</v>
      </c>
    </row>
    <row r="47" spans="1:18" s="15" customFormat="1" ht="48" customHeight="1">
      <c r="A47" s="538"/>
      <c r="B47" s="539"/>
      <c r="C47" s="539"/>
      <c r="D47" s="539"/>
      <c r="E47" s="539"/>
      <c r="F47" s="539"/>
      <c r="G47" s="539"/>
      <c r="H47" s="71" t="s">
        <v>218</v>
      </c>
      <c r="I47" s="71">
        <v>75</v>
      </c>
      <c r="J47" s="539"/>
      <c r="K47" s="539"/>
      <c r="L47" s="539"/>
      <c r="M47" s="544"/>
      <c r="N47" s="544"/>
      <c r="O47" s="544"/>
      <c r="P47" s="544"/>
      <c r="Q47" s="539"/>
      <c r="R47" s="539"/>
    </row>
    <row r="48" spans="1:18" s="15" customFormat="1">
      <c r="A48" s="536">
        <v>21</v>
      </c>
      <c r="B48" s="539">
        <v>3</v>
      </c>
      <c r="C48" s="539">
        <v>2</v>
      </c>
      <c r="D48" s="539">
        <v>10</v>
      </c>
      <c r="E48" s="539" t="s">
        <v>917</v>
      </c>
      <c r="F48" s="539" t="s">
        <v>918</v>
      </c>
      <c r="G48" s="539" t="s">
        <v>919</v>
      </c>
      <c r="H48" s="71" t="s">
        <v>613</v>
      </c>
      <c r="I48" s="71">
        <v>11</v>
      </c>
      <c r="J48" s="539" t="s">
        <v>920</v>
      </c>
      <c r="K48" s="539" t="s">
        <v>72</v>
      </c>
      <c r="L48" s="539" t="s">
        <v>37</v>
      </c>
      <c r="M48" s="544"/>
      <c r="N48" s="544">
        <v>36346.6</v>
      </c>
      <c r="O48" s="544"/>
      <c r="P48" s="544">
        <v>36346.6</v>
      </c>
      <c r="Q48" s="539" t="s">
        <v>921</v>
      </c>
      <c r="R48" s="539" t="s">
        <v>922</v>
      </c>
    </row>
    <row r="49" spans="1:18" s="15" customFormat="1" ht="30">
      <c r="A49" s="537"/>
      <c r="B49" s="539"/>
      <c r="C49" s="539"/>
      <c r="D49" s="539"/>
      <c r="E49" s="539"/>
      <c r="F49" s="539"/>
      <c r="G49" s="539"/>
      <c r="H49" s="71" t="s">
        <v>923</v>
      </c>
      <c r="I49" s="71">
        <v>1000</v>
      </c>
      <c r="J49" s="539"/>
      <c r="K49" s="539"/>
      <c r="L49" s="539"/>
      <c r="M49" s="544"/>
      <c r="N49" s="544"/>
      <c r="O49" s="544"/>
      <c r="P49" s="544"/>
      <c r="Q49" s="539"/>
      <c r="R49" s="539"/>
    </row>
    <row r="50" spans="1:18" s="15" customFormat="1" ht="30">
      <c r="A50" s="538"/>
      <c r="B50" s="539"/>
      <c r="C50" s="539"/>
      <c r="D50" s="539"/>
      <c r="E50" s="539"/>
      <c r="F50" s="539"/>
      <c r="G50" s="539"/>
      <c r="H50" s="71" t="s">
        <v>924</v>
      </c>
      <c r="I50" s="71">
        <v>1</v>
      </c>
      <c r="J50" s="539"/>
      <c r="K50" s="539"/>
      <c r="L50" s="539"/>
      <c r="M50" s="544"/>
      <c r="N50" s="544"/>
      <c r="O50" s="544"/>
      <c r="P50" s="544"/>
      <c r="Q50" s="539"/>
      <c r="R50" s="539"/>
    </row>
    <row r="51" spans="1:18" s="15" customFormat="1" ht="30">
      <c r="A51" s="536">
        <v>22</v>
      </c>
      <c r="B51" s="539">
        <v>6</v>
      </c>
      <c r="C51" s="539">
        <v>5</v>
      </c>
      <c r="D51" s="539">
        <v>11</v>
      </c>
      <c r="E51" s="539" t="s">
        <v>925</v>
      </c>
      <c r="F51" s="539" t="s">
        <v>926</v>
      </c>
      <c r="G51" s="539" t="s">
        <v>556</v>
      </c>
      <c r="H51" s="71" t="s">
        <v>889</v>
      </c>
      <c r="I51" s="71">
        <v>1</v>
      </c>
      <c r="J51" s="539" t="s">
        <v>927</v>
      </c>
      <c r="K51" s="539" t="s">
        <v>72</v>
      </c>
      <c r="L51" s="539" t="s">
        <v>41</v>
      </c>
      <c r="M51" s="544"/>
      <c r="N51" s="544">
        <v>10591</v>
      </c>
      <c r="O51" s="544"/>
      <c r="P51" s="544">
        <v>10591</v>
      </c>
      <c r="Q51" s="539" t="s">
        <v>928</v>
      </c>
      <c r="R51" s="539" t="s">
        <v>929</v>
      </c>
    </row>
    <row r="52" spans="1:18" s="15" customFormat="1" ht="30">
      <c r="A52" s="537"/>
      <c r="B52" s="539"/>
      <c r="C52" s="539"/>
      <c r="D52" s="539"/>
      <c r="E52" s="539"/>
      <c r="F52" s="539"/>
      <c r="G52" s="539"/>
      <c r="H52" s="71" t="s">
        <v>923</v>
      </c>
      <c r="I52" s="71">
        <v>700</v>
      </c>
      <c r="J52" s="539"/>
      <c r="K52" s="539"/>
      <c r="L52" s="539"/>
      <c r="M52" s="544"/>
      <c r="N52" s="544"/>
      <c r="O52" s="544"/>
      <c r="P52" s="544"/>
      <c r="Q52" s="539"/>
      <c r="R52" s="539"/>
    </row>
    <row r="53" spans="1:18" s="15" customFormat="1">
      <c r="A53" s="537"/>
      <c r="B53" s="539"/>
      <c r="C53" s="539"/>
      <c r="D53" s="539"/>
      <c r="E53" s="539"/>
      <c r="F53" s="539"/>
      <c r="G53" s="539"/>
      <c r="H53" s="71" t="s">
        <v>84</v>
      </c>
      <c r="I53" s="71">
        <v>2</v>
      </c>
      <c r="J53" s="539"/>
      <c r="K53" s="539"/>
      <c r="L53" s="539"/>
      <c r="M53" s="544"/>
      <c r="N53" s="544"/>
      <c r="O53" s="544"/>
      <c r="P53" s="544"/>
      <c r="Q53" s="539"/>
      <c r="R53" s="539"/>
    </row>
    <row r="54" spans="1:18" s="15" customFormat="1" ht="45">
      <c r="A54" s="538"/>
      <c r="B54" s="539"/>
      <c r="C54" s="539"/>
      <c r="D54" s="539"/>
      <c r="E54" s="539"/>
      <c r="F54" s="539"/>
      <c r="G54" s="539"/>
      <c r="H54" s="71" t="s">
        <v>930</v>
      </c>
      <c r="I54" s="71">
        <v>200</v>
      </c>
      <c r="J54" s="539"/>
      <c r="K54" s="539"/>
      <c r="L54" s="539"/>
      <c r="M54" s="544"/>
      <c r="N54" s="544"/>
      <c r="O54" s="544"/>
      <c r="P54" s="544"/>
      <c r="Q54" s="539"/>
      <c r="R54" s="539"/>
    </row>
    <row r="55" spans="1:18" s="15" customFormat="1" ht="42.75" customHeight="1">
      <c r="A55" s="536">
        <v>23</v>
      </c>
      <c r="B55" s="539">
        <v>1</v>
      </c>
      <c r="C55" s="539">
        <v>2</v>
      </c>
      <c r="D55" s="539">
        <v>12</v>
      </c>
      <c r="E55" s="539" t="s">
        <v>931</v>
      </c>
      <c r="F55" s="539" t="s">
        <v>932</v>
      </c>
      <c r="G55" s="539" t="s">
        <v>43</v>
      </c>
      <c r="H55" s="71" t="s">
        <v>209</v>
      </c>
      <c r="I55" s="71">
        <v>1</v>
      </c>
      <c r="J55" s="539" t="s">
        <v>933</v>
      </c>
      <c r="K55" s="539" t="s">
        <v>72</v>
      </c>
      <c r="L55" s="539" t="s">
        <v>135</v>
      </c>
      <c r="M55" s="544"/>
      <c r="N55" s="544">
        <v>49200</v>
      </c>
      <c r="O55" s="544"/>
      <c r="P55" s="544">
        <v>49200</v>
      </c>
      <c r="Q55" s="539" t="s">
        <v>842</v>
      </c>
      <c r="R55" s="539" t="s">
        <v>843</v>
      </c>
    </row>
    <row r="56" spans="1:18" s="15" customFormat="1" ht="42" customHeight="1">
      <c r="A56" s="537"/>
      <c r="B56" s="539"/>
      <c r="C56" s="539"/>
      <c r="D56" s="539"/>
      <c r="E56" s="539"/>
      <c r="F56" s="539"/>
      <c r="G56" s="539"/>
      <c r="H56" s="71" t="s">
        <v>210</v>
      </c>
      <c r="I56" s="71">
        <v>16</v>
      </c>
      <c r="J56" s="539"/>
      <c r="K56" s="539"/>
      <c r="L56" s="539"/>
      <c r="M56" s="544"/>
      <c r="N56" s="544"/>
      <c r="O56" s="544"/>
      <c r="P56" s="544"/>
      <c r="Q56" s="539"/>
      <c r="R56" s="539"/>
    </row>
    <row r="57" spans="1:18" s="15" customFormat="1" ht="65.25" customHeight="1">
      <c r="A57" s="538"/>
      <c r="B57" s="539"/>
      <c r="C57" s="539"/>
      <c r="D57" s="539"/>
      <c r="E57" s="539"/>
      <c r="F57" s="539"/>
      <c r="G57" s="539"/>
      <c r="H57" s="71" t="s">
        <v>891</v>
      </c>
      <c r="I57" s="71">
        <v>1000</v>
      </c>
      <c r="J57" s="539"/>
      <c r="K57" s="539"/>
      <c r="L57" s="539"/>
      <c r="M57" s="544"/>
      <c r="N57" s="544"/>
      <c r="O57" s="544"/>
      <c r="P57" s="544"/>
      <c r="Q57" s="539"/>
      <c r="R57" s="539"/>
    </row>
    <row r="58" spans="1:18" s="137" customFormat="1">
      <c r="H58" s="160"/>
    </row>
    <row r="59" spans="1:18" s="137" customFormat="1">
      <c r="H59" s="160"/>
      <c r="K59"/>
      <c r="L59"/>
      <c r="M59" s="527" t="s">
        <v>45</v>
      </c>
      <c r="N59" s="528"/>
      <c r="O59" s="528" t="s">
        <v>46</v>
      </c>
      <c r="P59" s="529"/>
    </row>
    <row r="60" spans="1:18">
      <c r="H60" s="36"/>
      <c r="M60" s="138" t="s">
        <v>5524</v>
      </c>
      <c r="N60" s="138" t="s">
        <v>5523</v>
      </c>
      <c r="O60" s="138" t="s">
        <v>5524</v>
      </c>
      <c r="P60" s="138" t="s">
        <v>5523</v>
      </c>
    </row>
    <row r="61" spans="1:18">
      <c r="M61" s="235">
        <v>6</v>
      </c>
      <c r="N61" s="141">
        <v>603800</v>
      </c>
      <c r="O61" s="140">
        <v>17</v>
      </c>
      <c r="P61" s="141">
        <v>722428.93</v>
      </c>
    </row>
  </sheetData>
  <mergeCells count="240">
    <mergeCell ref="M59:N59"/>
    <mergeCell ref="O59:P59"/>
    <mergeCell ref="Q55:Q57"/>
    <mergeCell ref="R55:R57"/>
    <mergeCell ref="K55:K57"/>
    <mergeCell ref="L55:L57"/>
    <mergeCell ref="M55:M57"/>
    <mergeCell ref="N55:N57"/>
    <mergeCell ref="O55:O57"/>
    <mergeCell ref="P55:P57"/>
    <mergeCell ref="A55:A57"/>
    <mergeCell ref="B55:B57"/>
    <mergeCell ref="C55:C57"/>
    <mergeCell ref="D55:D57"/>
    <mergeCell ref="E55:E57"/>
    <mergeCell ref="F55:F57"/>
    <mergeCell ref="G55:G57"/>
    <mergeCell ref="J55:J57"/>
    <mergeCell ref="K51:K54"/>
    <mergeCell ref="Q48:Q50"/>
    <mergeCell ref="R48:R50"/>
    <mergeCell ref="A51:A54"/>
    <mergeCell ref="B51:B54"/>
    <mergeCell ref="C51:C54"/>
    <mergeCell ref="D51:D54"/>
    <mergeCell ref="E51:E54"/>
    <mergeCell ref="F51:F54"/>
    <mergeCell ref="G51:G54"/>
    <mergeCell ref="J51:J54"/>
    <mergeCell ref="K48:K50"/>
    <mergeCell ref="L48:L50"/>
    <mergeCell ref="M48:M50"/>
    <mergeCell ref="N48:N50"/>
    <mergeCell ref="O48:O50"/>
    <mergeCell ref="P48:P50"/>
    <mergeCell ref="Q51:Q54"/>
    <mergeCell ref="R51:R54"/>
    <mergeCell ref="L51:L54"/>
    <mergeCell ref="M51:M54"/>
    <mergeCell ref="N51:N54"/>
    <mergeCell ref="O51:O54"/>
    <mergeCell ref="P51:P54"/>
    <mergeCell ref="A48:A50"/>
    <mergeCell ref="B48:B50"/>
    <mergeCell ref="C48:C50"/>
    <mergeCell ref="D48:D50"/>
    <mergeCell ref="E48:E50"/>
    <mergeCell ref="F48:F50"/>
    <mergeCell ref="G48:G50"/>
    <mergeCell ref="J48:J50"/>
    <mergeCell ref="K46:K47"/>
    <mergeCell ref="P42:P43"/>
    <mergeCell ref="B44:B45"/>
    <mergeCell ref="C44:C45"/>
    <mergeCell ref="D44:D45"/>
    <mergeCell ref="E44:E45"/>
    <mergeCell ref="F44:F45"/>
    <mergeCell ref="G44:G45"/>
    <mergeCell ref="J44:J45"/>
    <mergeCell ref="K42:K43"/>
    <mergeCell ref="Q44:Q45"/>
    <mergeCell ref="R44:R45"/>
    <mergeCell ref="A46:A47"/>
    <mergeCell ref="B46:B47"/>
    <mergeCell ref="C46:C47"/>
    <mergeCell ref="D46:D47"/>
    <mergeCell ref="E46:E47"/>
    <mergeCell ref="F46:F47"/>
    <mergeCell ref="G46:G47"/>
    <mergeCell ref="J46:J47"/>
    <mergeCell ref="K44:K45"/>
    <mergeCell ref="L44:L45"/>
    <mergeCell ref="M44:M45"/>
    <mergeCell ref="N44:N45"/>
    <mergeCell ref="O44:O45"/>
    <mergeCell ref="P44:P45"/>
    <mergeCell ref="Q46:Q47"/>
    <mergeCell ref="R46:R47"/>
    <mergeCell ref="L46:L47"/>
    <mergeCell ref="M46:M47"/>
    <mergeCell ref="N46:N47"/>
    <mergeCell ref="O46:O47"/>
    <mergeCell ref="P46:P47"/>
    <mergeCell ref="A44:A45"/>
    <mergeCell ref="O32:O39"/>
    <mergeCell ref="P32:P39"/>
    <mergeCell ref="Q40:Q41"/>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O42:O43"/>
    <mergeCell ref="A40:A41"/>
    <mergeCell ref="B40:B41"/>
    <mergeCell ref="C40:C41"/>
    <mergeCell ref="D40:D41"/>
    <mergeCell ref="E40:E41"/>
    <mergeCell ref="F40:F41"/>
    <mergeCell ref="G40:G41"/>
    <mergeCell ref="J40:J41"/>
    <mergeCell ref="K32:K39"/>
    <mergeCell ref="N27:N28"/>
    <mergeCell ref="O27:O28"/>
    <mergeCell ref="P27:P28"/>
    <mergeCell ref="Q30:Q31"/>
    <mergeCell ref="R30:R31"/>
    <mergeCell ref="A32:A39"/>
    <mergeCell ref="B32:B39"/>
    <mergeCell ref="C32:C39"/>
    <mergeCell ref="D32:D39"/>
    <mergeCell ref="E32:E39"/>
    <mergeCell ref="F32:F39"/>
    <mergeCell ref="G32:G39"/>
    <mergeCell ref="J32:J39"/>
    <mergeCell ref="K30:K31"/>
    <mergeCell ref="L30:L31"/>
    <mergeCell ref="M30:M31"/>
    <mergeCell ref="N30:N31"/>
    <mergeCell ref="O30:O31"/>
    <mergeCell ref="P30:P31"/>
    <mergeCell ref="Q32:Q39"/>
    <mergeCell ref="R32:R39"/>
    <mergeCell ref="L32:L39"/>
    <mergeCell ref="M32:M39"/>
    <mergeCell ref="N32:N39"/>
    <mergeCell ref="A30:A31"/>
    <mergeCell ref="B30:B31"/>
    <mergeCell ref="C30:C31"/>
    <mergeCell ref="D30:D31"/>
    <mergeCell ref="E30:E31"/>
    <mergeCell ref="F30:F31"/>
    <mergeCell ref="G30:G31"/>
    <mergeCell ref="J30:J31"/>
    <mergeCell ref="K27:K28"/>
    <mergeCell ref="M16:M17"/>
    <mergeCell ref="N16:N17"/>
    <mergeCell ref="O16:O17"/>
    <mergeCell ref="P16:P17"/>
    <mergeCell ref="Q20:Q23"/>
    <mergeCell ref="R20:R23"/>
    <mergeCell ref="A27:A28"/>
    <mergeCell ref="B27:B28"/>
    <mergeCell ref="C27:C28"/>
    <mergeCell ref="D27:D28"/>
    <mergeCell ref="E27:E28"/>
    <mergeCell ref="F27:F28"/>
    <mergeCell ref="G27:G28"/>
    <mergeCell ref="J27:J28"/>
    <mergeCell ref="K20:K23"/>
    <mergeCell ref="L20:L23"/>
    <mergeCell ref="M20:M23"/>
    <mergeCell ref="N20:N23"/>
    <mergeCell ref="O20:O23"/>
    <mergeCell ref="P20:P23"/>
    <mergeCell ref="Q27:Q28"/>
    <mergeCell ref="R27:R28"/>
    <mergeCell ref="L27:L28"/>
    <mergeCell ref="M27:M28"/>
    <mergeCell ref="A20:A23"/>
    <mergeCell ref="B20:B23"/>
    <mergeCell ref="C20:C23"/>
    <mergeCell ref="D20:D23"/>
    <mergeCell ref="E20:E23"/>
    <mergeCell ref="F20:F23"/>
    <mergeCell ref="G20:G23"/>
    <mergeCell ref="J20:J23"/>
    <mergeCell ref="K16:K17"/>
    <mergeCell ref="L10:L13"/>
    <mergeCell ref="M10:M13"/>
    <mergeCell ref="N10:N13"/>
    <mergeCell ref="O10:O13"/>
    <mergeCell ref="P10:P13"/>
    <mergeCell ref="Q14:Q15"/>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L16:L17"/>
    <mergeCell ref="A14:A15"/>
    <mergeCell ref="B14:B15"/>
    <mergeCell ref="C14:C15"/>
    <mergeCell ref="D14:D15"/>
    <mergeCell ref="E14:E15"/>
    <mergeCell ref="F14:F15"/>
    <mergeCell ref="G14:G15"/>
    <mergeCell ref="J14:J15"/>
    <mergeCell ref="K10:K13"/>
    <mergeCell ref="Q4:Q5"/>
    <mergeCell ref="R4:R5"/>
    <mergeCell ref="A10:A13"/>
    <mergeCell ref="B10:B13"/>
    <mergeCell ref="C10:C13"/>
    <mergeCell ref="D10:D13"/>
    <mergeCell ref="E10:E13"/>
    <mergeCell ref="F10:F13"/>
    <mergeCell ref="G10:G13"/>
    <mergeCell ref="J10:J13"/>
    <mergeCell ref="G4:G5"/>
    <mergeCell ref="H4:I4"/>
    <mergeCell ref="J4:J5"/>
    <mergeCell ref="K4:L4"/>
    <mergeCell ref="M4:N4"/>
    <mergeCell ref="O4:P4"/>
    <mergeCell ref="A4:A5"/>
    <mergeCell ref="B4:B5"/>
    <mergeCell ref="C4:C5"/>
    <mergeCell ref="D4:D5"/>
    <mergeCell ref="E4:E5"/>
    <mergeCell ref="F4:F5"/>
    <mergeCell ref="Q10:Q13"/>
    <mergeCell ref="R10: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2:U286"/>
  <sheetViews>
    <sheetView topLeftCell="A241" zoomScale="60" zoomScaleNormal="60" workbookViewId="0">
      <selection activeCell="A3" sqref="A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3.7109375" customWidth="1"/>
    <col min="8" max="8" width="21" customWidth="1"/>
    <col min="9" max="9" width="10.42578125" customWidth="1"/>
    <col min="10" max="10" width="29.7109375" customWidth="1"/>
    <col min="11" max="11" width="10.7109375" customWidth="1"/>
    <col min="12" max="12" width="13" customWidth="1"/>
    <col min="13" max="16" width="14.7109375" customWidth="1"/>
    <col min="17" max="17" width="16.7109375" customWidth="1"/>
    <col min="18" max="18" width="15.7109375" customWidth="1"/>
    <col min="20" max="20" width="6.140625" customWidth="1"/>
    <col min="21" max="21" width="14.710937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8.7109375" customWidth="1"/>
    <col min="272" max="272" width="13.4257812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8.7109375" customWidth="1"/>
    <col min="528" max="528" width="13.4257812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8.7109375" customWidth="1"/>
    <col min="784" max="784" width="13.4257812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8.7109375" customWidth="1"/>
    <col min="1040" max="1040" width="13.4257812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8.7109375" customWidth="1"/>
    <col min="1296" max="1296" width="13.4257812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8.7109375" customWidth="1"/>
    <col min="1552" max="1552" width="13.4257812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8.7109375" customWidth="1"/>
    <col min="1808" max="1808" width="13.4257812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8.7109375" customWidth="1"/>
    <col min="2064" max="2064" width="13.4257812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8.7109375" customWidth="1"/>
    <col min="2320" max="2320" width="13.4257812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8.7109375" customWidth="1"/>
    <col min="2576" max="2576" width="13.4257812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8.7109375" customWidth="1"/>
    <col min="2832" max="2832" width="13.4257812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8.7109375" customWidth="1"/>
    <col min="3088" max="3088" width="13.4257812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8.7109375" customWidth="1"/>
    <col min="3344" max="3344" width="13.4257812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8.7109375" customWidth="1"/>
    <col min="3600" max="3600" width="13.4257812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8.7109375" customWidth="1"/>
    <col min="3856" max="3856" width="13.4257812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8.7109375" customWidth="1"/>
    <col min="4112" max="4112" width="13.4257812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8.7109375" customWidth="1"/>
    <col min="4368" max="4368" width="13.4257812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8.7109375" customWidth="1"/>
    <col min="4624" max="4624" width="13.4257812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8.7109375" customWidth="1"/>
    <col min="4880" max="4880" width="13.4257812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8.7109375" customWidth="1"/>
    <col min="5136" max="5136" width="13.4257812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8.7109375" customWidth="1"/>
    <col min="5392" max="5392" width="13.4257812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8.7109375" customWidth="1"/>
    <col min="5648" max="5648" width="13.4257812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8.7109375" customWidth="1"/>
    <col min="5904" max="5904" width="13.4257812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8.7109375" customWidth="1"/>
    <col min="6160" max="6160" width="13.4257812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8.7109375" customWidth="1"/>
    <col min="6416" max="6416" width="13.4257812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8.7109375" customWidth="1"/>
    <col min="6672" max="6672" width="13.4257812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8.7109375" customWidth="1"/>
    <col min="6928" max="6928" width="13.4257812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8.7109375" customWidth="1"/>
    <col min="7184" max="7184" width="13.4257812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8.7109375" customWidth="1"/>
    <col min="7440" max="7440" width="13.4257812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8.7109375" customWidth="1"/>
    <col min="7696" max="7696" width="13.4257812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8.7109375" customWidth="1"/>
    <col min="7952" max="7952" width="13.4257812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8.7109375" customWidth="1"/>
    <col min="8208" max="8208" width="13.4257812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8.7109375" customWidth="1"/>
    <col min="8464" max="8464" width="13.4257812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8.7109375" customWidth="1"/>
    <col min="8720" max="8720" width="13.4257812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8.7109375" customWidth="1"/>
    <col min="8976" max="8976" width="13.4257812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8.7109375" customWidth="1"/>
    <col min="9232" max="9232" width="13.4257812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8.7109375" customWidth="1"/>
    <col min="9488" max="9488" width="13.4257812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8.7109375" customWidth="1"/>
    <col min="9744" max="9744" width="13.4257812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8.7109375" customWidth="1"/>
    <col min="10000" max="10000" width="13.4257812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8.7109375" customWidth="1"/>
    <col min="10256" max="10256" width="13.4257812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8.7109375" customWidth="1"/>
    <col min="10512" max="10512" width="13.4257812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8.7109375" customWidth="1"/>
    <col min="10768" max="10768" width="13.4257812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8.7109375" customWidth="1"/>
    <col min="11024" max="11024" width="13.4257812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8.7109375" customWidth="1"/>
    <col min="11280" max="11280" width="13.4257812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8.7109375" customWidth="1"/>
    <col min="11536" max="11536" width="13.4257812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8.7109375" customWidth="1"/>
    <col min="11792" max="11792" width="13.4257812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8.7109375" customWidth="1"/>
    <col min="12048" max="12048" width="13.4257812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8.7109375" customWidth="1"/>
    <col min="12304" max="12304" width="13.4257812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8.7109375" customWidth="1"/>
    <col min="12560" max="12560" width="13.4257812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8.7109375" customWidth="1"/>
    <col min="12816" max="12816" width="13.4257812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8.7109375" customWidth="1"/>
    <col min="13072" max="13072" width="13.4257812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8.7109375" customWidth="1"/>
    <col min="13328" max="13328" width="13.4257812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8.7109375" customWidth="1"/>
    <col min="13584" max="13584" width="13.4257812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8.7109375" customWidth="1"/>
    <col min="13840" max="13840" width="13.4257812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8.7109375" customWidth="1"/>
    <col min="14096" max="14096" width="13.4257812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8.7109375" customWidth="1"/>
    <col min="14352" max="14352" width="13.4257812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8.7109375" customWidth="1"/>
    <col min="14608" max="14608" width="13.4257812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8.7109375" customWidth="1"/>
    <col min="14864" max="14864" width="13.4257812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8.7109375" customWidth="1"/>
    <col min="15120" max="15120" width="13.4257812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8.7109375" customWidth="1"/>
    <col min="15376" max="15376" width="13.4257812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8.7109375" customWidth="1"/>
    <col min="15632" max="15632" width="13.4257812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8.7109375" customWidth="1"/>
    <col min="15888" max="15888" width="13.4257812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8.7109375" customWidth="1"/>
    <col min="16144" max="16144" width="13.42578125" customWidth="1"/>
    <col min="16145" max="16145" width="14.7109375" customWidth="1"/>
    <col min="16146" max="16146" width="9" bestFit="1" customWidth="1"/>
  </cols>
  <sheetData>
    <row r="2" spans="1:21">
      <c r="A2" s="1" t="s">
        <v>5728</v>
      </c>
    </row>
    <row r="4" spans="1:21" s="13" customFormat="1" ht="45" customHeight="1">
      <c r="A4" s="560" t="s">
        <v>0</v>
      </c>
      <c r="B4" s="562" t="s">
        <v>1</v>
      </c>
      <c r="C4" s="562" t="s">
        <v>2</v>
      </c>
      <c r="D4" s="562" t="s">
        <v>3</v>
      </c>
      <c r="E4" s="560" t="s">
        <v>3697</v>
      </c>
      <c r="F4" s="560" t="s">
        <v>5</v>
      </c>
      <c r="G4" s="560" t="s">
        <v>6</v>
      </c>
      <c r="H4" s="567" t="s">
        <v>7</v>
      </c>
      <c r="I4" s="567"/>
      <c r="J4" s="560" t="s">
        <v>303</v>
      </c>
      <c r="K4" s="568" t="s">
        <v>60</v>
      </c>
      <c r="L4" s="569"/>
      <c r="M4" s="580" t="s">
        <v>305</v>
      </c>
      <c r="N4" s="581"/>
      <c r="O4" s="580" t="s">
        <v>306</v>
      </c>
      <c r="P4" s="581"/>
      <c r="Q4" s="560" t="s">
        <v>8</v>
      </c>
      <c r="R4" s="562" t="s">
        <v>9</v>
      </c>
    </row>
    <row r="5" spans="1:21" s="13" customFormat="1" ht="35.25" customHeight="1">
      <c r="A5" s="561"/>
      <c r="B5" s="563"/>
      <c r="C5" s="563"/>
      <c r="D5" s="563"/>
      <c r="E5" s="561"/>
      <c r="F5" s="561"/>
      <c r="G5" s="561"/>
      <c r="H5" s="410" t="s">
        <v>10</v>
      </c>
      <c r="I5" s="410" t="s">
        <v>11</v>
      </c>
      <c r="J5" s="561"/>
      <c r="K5" s="411">
        <v>2016</v>
      </c>
      <c r="L5" s="411">
        <v>2017</v>
      </c>
      <c r="M5" s="411">
        <v>2016</v>
      </c>
      <c r="N5" s="411">
        <v>2017</v>
      </c>
      <c r="O5" s="411">
        <v>2016</v>
      </c>
      <c r="P5" s="411">
        <v>2017</v>
      </c>
      <c r="Q5" s="561"/>
      <c r="R5" s="563"/>
    </row>
    <row r="6" spans="1:21" s="13" customFormat="1" ht="18" customHeight="1">
      <c r="A6" s="409" t="s">
        <v>12</v>
      </c>
      <c r="B6" s="410" t="s">
        <v>13</v>
      </c>
      <c r="C6" s="410" t="s">
        <v>14</v>
      </c>
      <c r="D6" s="410" t="s">
        <v>15</v>
      </c>
      <c r="E6" s="409" t="s">
        <v>16</v>
      </c>
      <c r="F6" s="409" t="s">
        <v>17</v>
      </c>
      <c r="G6" s="409" t="s">
        <v>18</v>
      </c>
      <c r="H6" s="410" t="s">
        <v>19</v>
      </c>
      <c r="I6" s="410" t="s">
        <v>20</v>
      </c>
      <c r="J6" s="409" t="s">
        <v>21</v>
      </c>
      <c r="K6" s="411" t="s">
        <v>22</v>
      </c>
      <c r="L6" s="411" t="s">
        <v>23</v>
      </c>
      <c r="M6" s="411" t="s">
        <v>24</v>
      </c>
      <c r="N6" s="411" t="s">
        <v>25</v>
      </c>
      <c r="O6" s="411" t="s">
        <v>26</v>
      </c>
      <c r="P6" s="411" t="s">
        <v>27</v>
      </c>
      <c r="Q6" s="409" t="s">
        <v>28</v>
      </c>
      <c r="R6" s="410" t="s">
        <v>29</v>
      </c>
      <c r="U6" s="37"/>
    </row>
    <row r="7" spans="1:21" s="14" customFormat="1" ht="76.5" customHeight="1">
      <c r="A7" s="401">
        <v>1</v>
      </c>
      <c r="B7" s="401" t="s">
        <v>135</v>
      </c>
      <c r="C7" s="401" t="s">
        <v>697</v>
      </c>
      <c r="D7" s="401">
        <v>10</v>
      </c>
      <c r="E7" s="430" t="s">
        <v>3698</v>
      </c>
      <c r="F7" s="397" t="s">
        <v>3699</v>
      </c>
      <c r="G7" s="397" t="s">
        <v>3700</v>
      </c>
      <c r="H7" s="397" t="s">
        <v>82</v>
      </c>
      <c r="I7" s="57">
        <v>1</v>
      </c>
      <c r="J7" s="397" t="s">
        <v>3701</v>
      </c>
      <c r="K7" s="401" t="s">
        <v>527</v>
      </c>
      <c r="L7" s="401" t="s">
        <v>51</v>
      </c>
      <c r="M7" s="399">
        <v>89973.16</v>
      </c>
      <c r="N7" s="399"/>
      <c r="O7" s="399">
        <v>89973.16</v>
      </c>
      <c r="P7" s="399"/>
      <c r="Q7" s="406" t="s">
        <v>3702</v>
      </c>
      <c r="R7" s="397" t="s">
        <v>3703</v>
      </c>
      <c r="U7" s="59"/>
    </row>
    <row r="8" spans="1:21" s="14" customFormat="1" ht="75">
      <c r="A8" s="401">
        <v>2</v>
      </c>
      <c r="B8" s="401" t="s">
        <v>135</v>
      </c>
      <c r="C8" s="401" t="s">
        <v>697</v>
      </c>
      <c r="D8" s="401">
        <v>10</v>
      </c>
      <c r="E8" s="397" t="s">
        <v>3704</v>
      </c>
      <c r="F8" s="397" t="s">
        <v>3705</v>
      </c>
      <c r="G8" s="397" t="s">
        <v>3706</v>
      </c>
      <c r="H8" s="397" t="s">
        <v>82</v>
      </c>
      <c r="I8" s="57">
        <v>1</v>
      </c>
      <c r="J8" s="397" t="s">
        <v>3707</v>
      </c>
      <c r="K8" s="401" t="s">
        <v>2553</v>
      </c>
      <c r="L8" s="401" t="s">
        <v>51</v>
      </c>
      <c r="M8" s="399">
        <v>18500</v>
      </c>
      <c r="N8" s="399"/>
      <c r="O8" s="399">
        <v>18500</v>
      </c>
      <c r="P8" s="399"/>
      <c r="Q8" s="406" t="s">
        <v>3702</v>
      </c>
      <c r="R8" s="397" t="s">
        <v>3703</v>
      </c>
    </row>
    <row r="9" spans="1:21" s="14" customFormat="1" ht="75">
      <c r="A9" s="401">
        <v>3</v>
      </c>
      <c r="B9" s="401" t="s">
        <v>3708</v>
      </c>
      <c r="C9" s="401" t="s">
        <v>685</v>
      </c>
      <c r="D9" s="401">
        <v>12</v>
      </c>
      <c r="E9" s="397" t="s">
        <v>3709</v>
      </c>
      <c r="F9" s="397" t="s">
        <v>3710</v>
      </c>
      <c r="G9" s="397" t="s">
        <v>3711</v>
      </c>
      <c r="H9" s="397" t="s">
        <v>76</v>
      </c>
      <c r="I9" s="57">
        <v>1750</v>
      </c>
      <c r="J9" s="397" t="s">
        <v>3712</v>
      </c>
      <c r="K9" s="401" t="s">
        <v>2553</v>
      </c>
      <c r="L9" s="401" t="s">
        <v>51</v>
      </c>
      <c r="M9" s="399">
        <v>23093.25</v>
      </c>
      <c r="N9" s="399"/>
      <c r="O9" s="399">
        <v>23093.25</v>
      </c>
      <c r="P9" s="399"/>
      <c r="Q9" s="406" t="s">
        <v>3702</v>
      </c>
      <c r="R9" s="397" t="s">
        <v>3703</v>
      </c>
    </row>
    <row r="10" spans="1:21" s="14" customFormat="1" ht="32.25" customHeight="1">
      <c r="A10" s="543">
        <v>4</v>
      </c>
      <c r="B10" s="543" t="s">
        <v>643</v>
      </c>
      <c r="C10" s="543" t="s">
        <v>685</v>
      </c>
      <c r="D10" s="543">
        <v>12</v>
      </c>
      <c r="E10" s="539" t="s">
        <v>3713</v>
      </c>
      <c r="F10" s="539" t="s">
        <v>3714</v>
      </c>
      <c r="G10" s="543" t="s">
        <v>3715</v>
      </c>
      <c r="H10" s="404" t="s">
        <v>69</v>
      </c>
      <c r="I10" s="57">
        <v>1</v>
      </c>
      <c r="J10" s="539" t="s">
        <v>3712</v>
      </c>
      <c r="K10" s="543" t="s">
        <v>2553</v>
      </c>
      <c r="L10" s="543" t="s">
        <v>51</v>
      </c>
      <c r="M10" s="544">
        <v>35644</v>
      </c>
      <c r="N10" s="544"/>
      <c r="O10" s="544">
        <v>35644</v>
      </c>
      <c r="P10" s="544"/>
      <c r="Q10" s="558" t="s">
        <v>3702</v>
      </c>
      <c r="R10" s="536" t="s">
        <v>3703</v>
      </c>
    </row>
    <row r="11" spans="1:21" s="14" customFormat="1" ht="45">
      <c r="A11" s="543"/>
      <c r="B11" s="543"/>
      <c r="C11" s="543"/>
      <c r="D11" s="543"/>
      <c r="E11" s="539"/>
      <c r="F11" s="539"/>
      <c r="G11" s="543"/>
      <c r="H11" s="404" t="s">
        <v>112</v>
      </c>
      <c r="I11" s="57">
        <v>250</v>
      </c>
      <c r="J11" s="539"/>
      <c r="K11" s="543"/>
      <c r="L11" s="543"/>
      <c r="M11" s="544"/>
      <c r="N11" s="544"/>
      <c r="O11" s="544"/>
      <c r="P11" s="544"/>
      <c r="Q11" s="559"/>
      <c r="R11" s="538"/>
    </row>
    <row r="12" spans="1:21" s="14" customFormat="1" ht="12.75" customHeight="1">
      <c r="A12" s="543">
        <v>5</v>
      </c>
      <c r="B12" s="543" t="s">
        <v>96</v>
      </c>
      <c r="C12" s="543">
        <v>5</v>
      </c>
      <c r="D12" s="543">
        <v>11</v>
      </c>
      <c r="E12" s="539" t="s">
        <v>3716</v>
      </c>
      <c r="F12" s="539" t="s">
        <v>3717</v>
      </c>
      <c r="G12" s="543" t="s">
        <v>3718</v>
      </c>
      <c r="H12" s="404" t="s">
        <v>187</v>
      </c>
      <c r="I12" s="57">
        <v>1</v>
      </c>
      <c r="J12" s="539" t="s">
        <v>3719</v>
      </c>
      <c r="K12" s="543" t="s">
        <v>3720</v>
      </c>
      <c r="L12" s="543" t="s">
        <v>51</v>
      </c>
      <c r="M12" s="544">
        <v>13190.73</v>
      </c>
      <c r="N12" s="544"/>
      <c r="O12" s="544">
        <v>13190.73</v>
      </c>
      <c r="P12" s="544"/>
      <c r="Q12" s="558" t="s">
        <v>3702</v>
      </c>
      <c r="R12" s="536" t="s">
        <v>3703</v>
      </c>
    </row>
    <row r="13" spans="1:21" s="14" customFormat="1" ht="30">
      <c r="A13" s="543"/>
      <c r="B13" s="543"/>
      <c r="C13" s="543"/>
      <c r="D13" s="543"/>
      <c r="E13" s="539"/>
      <c r="F13" s="539"/>
      <c r="G13" s="543"/>
      <c r="H13" s="404" t="s">
        <v>3721</v>
      </c>
      <c r="I13" s="57">
        <v>10</v>
      </c>
      <c r="J13" s="539"/>
      <c r="K13" s="543"/>
      <c r="L13" s="543"/>
      <c r="M13" s="544"/>
      <c r="N13" s="544"/>
      <c r="O13" s="544"/>
      <c r="P13" s="544"/>
      <c r="Q13" s="601"/>
      <c r="R13" s="537"/>
    </row>
    <row r="14" spans="1:21" s="14" customFormat="1" ht="45">
      <c r="A14" s="543"/>
      <c r="B14" s="543"/>
      <c r="C14" s="543"/>
      <c r="D14" s="543"/>
      <c r="E14" s="539"/>
      <c r="F14" s="539"/>
      <c r="G14" s="543"/>
      <c r="H14" s="397" t="s">
        <v>76</v>
      </c>
      <c r="I14" s="57">
        <v>2000</v>
      </c>
      <c r="J14" s="539"/>
      <c r="K14" s="543"/>
      <c r="L14" s="543"/>
      <c r="M14" s="544"/>
      <c r="N14" s="544"/>
      <c r="O14" s="544"/>
      <c r="P14" s="544"/>
      <c r="Q14" s="559"/>
      <c r="R14" s="538"/>
    </row>
    <row r="15" spans="1:21" s="14" customFormat="1" ht="27.6" customHeight="1">
      <c r="A15" s="543">
        <v>6</v>
      </c>
      <c r="B15" s="543" t="s">
        <v>96</v>
      </c>
      <c r="C15" s="543">
        <v>5</v>
      </c>
      <c r="D15" s="543">
        <v>11</v>
      </c>
      <c r="E15" s="539" t="s">
        <v>3722</v>
      </c>
      <c r="F15" s="539" t="s">
        <v>3723</v>
      </c>
      <c r="G15" s="543" t="s">
        <v>3718</v>
      </c>
      <c r="H15" s="404" t="s">
        <v>187</v>
      </c>
      <c r="I15" s="57">
        <v>1</v>
      </c>
      <c r="J15" s="539" t="s">
        <v>3724</v>
      </c>
      <c r="K15" s="543" t="s">
        <v>3720</v>
      </c>
      <c r="L15" s="543" t="s">
        <v>51</v>
      </c>
      <c r="M15" s="544">
        <v>22604.23</v>
      </c>
      <c r="N15" s="544"/>
      <c r="O15" s="544">
        <v>22604.23</v>
      </c>
      <c r="P15" s="544"/>
      <c r="Q15" s="554" t="s">
        <v>3702</v>
      </c>
      <c r="R15" s="539" t="s">
        <v>3703</v>
      </c>
    </row>
    <row r="16" spans="1:21" s="14" customFormat="1" ht="27" customHeight="1">
      <c r="A16" s="543"/>
      <c r="B16" s="543"/>
      <c r="C16" s="543"/>
      <c r="D16" s="543"/>
      <c r="E16" s="539"/>
      <c r="F16" s="539"/>
      <c r="G16" s="543"/>
      <c r="H16" s="404" t="s">
        <v>3721</v>
      </c>
      <c r="I16" s="57">
        <v>285</v>
      </c>
      <c r="J16" s="539"/>
      <c r="K16" s="543"/>
      <c r="L16" s="543"/>
      <c r="M16" s="544"/>
      <c r="N16" s="544"/>
      <c r="O16" s="544"/>
      <c r="P16" s="544"/>
      <c r="Q16" s="554"/>
      <c r="R16" s="539"/>
    </row>
    <row r="17" spans="1:18" s="14" customFormat="1" ht="48.75" customHeight="1">
      <c r="A17" s="543"/>
      <c r="B17" s="543"/>
      <c r="C17" s="543"/>
      <c r="D17" s="543"/>
      <c r="E17" s="539"/>
      <c r="F17" s="539"/>
      <c r="G17" s="543"/>
      <c r="H17" s="397" t="s">
        <v>76</v>
      </c>
      <c r="I17" s="57">
        <v>2000</v>
      </c>
      <c r="J17" s="539"/>
      <c r="K17" s="543"/>
      <c r="L17" s="543"/>
      <c r="M17" s="544"/>
      <c r="N17" s="544"/>
      <c r="O17" s="544"/>
      <c r="P17" s="544"/>
      <c r="Q17" s="554"/>
      <c r="R17" s="539"/>
    </row>
    <row r="18" spans="1:18" s="14" customFormat="1">
      <c r="A18" s="543">
        <v>7</v>
      </c>
      <c r="B18" s="543" t="s">
        <v>96</v>
      </c>
      <c r="C18" s="543">
        <v>3</v>
      </c>
      <c r="D18" s="543">
        <v>12</v>
      </c>
      <c r="E18" s="539" t="s">
        <v>3725</v>
      </c>
      <c r="F18" s="539" t="s">
        <v>3726</v>
      </c>
      <c r="G18" s="543" t="s">
        <v>3718</v>
      </c>
      <c r="H18" s="404" t="s">
        <v>187</v>
      </c>
      <c r="I18" s="57">
        <v>1</v>
      </c>
      <c r="J18" s="539" t="s">
        <v>3727</v>
      </c>
      <c r="K18" s="543" t="s">
        <v>3720</v>
      </c>
      <c r="L18" s="543" t="s">
        <v>51</v>
      </c>
      <c r="M18" s="544">
        <v>1476</v>
      </c>
      <c r="N18" s="544"/>
      <c r="O18" s="544">
        <v>1476</v>
      </c>
      <c r="P18" s="544"/>
      <c r="Q18" s="554" t="s">
        <v>3702</v>
      </c>
      <c r="R18" s="539" t="s">
        <v>3703</v>
      </c>
    </row>
    <row r="19" spans="1:18" s="14" customFormat="1" ht="30">
      <c r="A19" s="543"/>
      <c r="B19" s="543"/>
      <c r="C19" s="543"/>
      <c r="D19" s="543"/>
      <c r="E19" s="539"/>
      <c r="F19" s="539"/>
      <c r="G19" s="543"/>
      <c r="H19" s="404" t="s">
        <v>3721</v>
      </c>
      <c r="I19" s="57">
        <v>4</v>
      </c>
      <c r="J19" s="539"/>
      <c r="K19" s="543"/>
      <c r="L19" s="543"/>
      <c r="M19" s="544"/>
      <c r="N19" s="544"/>
      <c r="O19" s="544"/>
      <c r="P19" s="544"/>
      <c r="Q19" s="554"/>
      <c r="R19" s="539"/>
    </row>
    <row r="20" spans="1:18" s="14" customFormat="1" ht="45">
      <c r="A20" s="543"/>
      <c r="B20" s="543"/>
      <c r="C20" s="543"/>
      <c r="D20" s="543"/>
      <c r="E20" s="539"/>
      <c r="F20" s="539"/>
      <c r="G20" s="543"/>
      <c r="H20" s="397" t="s">
        <v>76</v>
      </c>
      <c r="I20" s="57">
        <v>2000</v>
      </c>
      <c r="J20" s="539"/>
      <c r="K20" s="543"/>
      <c r="L20" s="543"/>
      <c r="M20" s="544"/>
      <c r="N20" s="544"/>
      <c r="O20" s="544"/>
      <c r="P20" s="544"/>
      <c r="Q20" s="554"/>
      <c r="R20" s="539"/>
    </row>
    <row r="21" spans="1:18" s="14" customFormat="1" ht="75">
      <c r="A21" s="401">
        <v>8</v>
      </c>
      <c r="B21" s="401" t="s">
        <v>3708</v>
      </c>
      <c r="C21" s="401" t="s">
        <v>685</v>
      </c>
      <c r="D21" s="401">
        <v>12</v>
      </c>
      <c r="E21" s="397" t="s">
        <v>3728</v>
      </c>
      <c r="F21" s="397" t="s">
        <v>3729</v>
      </c>
      <c r="G21" s="397" t="s">
        <v>3730</v>
      </c>
      <c r="H21" s="404" t="s">
        <v>630</v>
      </c>
      <c r="I21" s="57">
        <v>35</v>
      </c>
      <c r="J21" s="397" t="s">
        <v>3731</v>
      </c>
      <c r="K21" s="401" t="s">
        <v>3720</v>
      </c>
      <c r="L21" s="401" t="s">
        <v>51</v>
      </c>
      <c r="M21" s="399">
        <v>31819.69</v>
      </c>
      <c r="N21" s="399"/>
      <c r="O21" s="399">
        <v>31819.69</v>
      </c>
      <c r="P21" s="399"/>
      <c r="Q21" s="406" t="s">
        <v>3702</v>
      </c>
      <c r="R21" s="397" t="s">
        <v>3732</v>
      </c>
    </row>
    <row r="22" spans="1:18" s="14" customFormat="1" ht="60">
      <c r="A22" s="543">
        <v>9</v>
      </c>
      <c r="B22" s="543" t="s">
        <v>96</v>
      </c>
      <c r="C22" s="543" t="s">
        <v>685</v>
      </c>
      <c r="D22" s="543">
        <v>12</v>
      </c>
      <c r="E22" s="539" t="s">
        <v>3733</v>
      </c>
      <c r="F22" s="539" t="s">
        <v>3714</v>
      </c>
      <c r="G22" s="539" t="s">
        <v>3734</v>
      </c>
      <c r="H22" s="397" t="s">
        <v>631</v>
      </c>
      <c r="I22" s="57">
        <v>2</v>
      </c>
      <c r="J22" s="539" t="s">
        <v>3735</v>
      </c>
      <c r="K22" s="543" t="s">
        <v>3720</v>
      </c>
      <c r="L22" s="543" t="s">
        <v>51</v>
      </c>
      <c r="M22" s="544">
        <v>121066.67</v>
      </c>
      <c r="N22" s="544"/>
      <c r="O22" s="544">
        <v>121066.67</v>
      </c>
      <c r="P22" s="544"/>
      <c r="Q22" s="554" t="s">
        <v>3702</v>
      </c>
      <c r="R22" s="539" t="s">
        <v>3703</v>
      </c>
    </row>
    <row r="23" spans="1:18" s="14" customFormat="1" ht="60">
      <c r="A23" s="543"/>
      <c r="B23" s="543"/>
      <c r="C23" s="543"/>
      <c r="D23" s="543"/>
      <c r="E23" s="539"/>
      <c r="F23" s="539"/>
      <c r="G23" s="539"/>
      <c r="H23" s="397" t="s">
        <v>628</v>
      </c>
      <c r="I23" s="57">
        <v>25</v>
      </c>
      <c r="J23" s="539"/>
      <c r="K23" s="543"/>
      <c r="L23" s="543"/>
      <c r="M23" s="544"/>
      <c r="N23" s="544"/>
      <c r="O23" s="544"/>
      <c r="P23" s="544"/>
      <c r="Q23" s="554"/>
      <c r="R23" s="539"/>
    </row>
    <row r="24" spans="1:18" s="14" customFormat="1" ht="75">
      <c r="A24" s="401">
        <v>10</v>
      </c>
      <c r="B24" s="401" t="s">
        <v>135</v>
      </c>
      <c r="C24" s="401" t="s">
        <v>1279</v>
      </c>
      <c r="D24" s="401">
        <v>10</v>
      </c>
      <c r="E24" s="397" t="s">
        <v>3736</v>
      </c>
      <c r="F24" s="397" t="s">
        <v>3737</v>
      </c>
      <c r="G24" s="397" t="s">
        <v>3738</v>
      </c>
      <c r="H24" s="397" t="s">
        <v>1782</v>
      </c>
      <c r="I24" s="57">
        <v>1</v>
      </c>
      <c r="J24" s="397" t="s">
        <v>3739</v>
      </c>
      <c r="K24" s="397" t="s">
        <v>3740</v>
      </c>
      <c r="L24" s="401" t="s">
        <v>3741</v>
      </c>
      <c r="M24" s="399">
        <v>59113.440000000002</v>
      </c>
      <c r="N24" s="399"/>
      <c r="O24" s="399">
        <v>59113.440000000002</v>
      </c>
      <c r="P24" s="399"/>
      <c r="Q24" s="406" t="s">
        <v>3702</v>
      </c>
      <c r="R24" s="397" t="s">
        <v>3703</v>
      </c>
    </row>
    <row r="25" spans="1:18" s="14" customFormat="1" ht="75">
      <c r="A25" s="401">
        <v>11</v>
      </c>
      <c r="B25" s="401" t="s">
        <v>135</v>
      </c>
      <c r="C25" s="401" t="s">
        <v>697</v>
      </c>
      <c r="D25" s="401">
        <v>10</v>
      </c>
      <c r="E25" s="397" t="s">
        <v>3742</v>
      </c>
      <c r="F25" s="397" t="s">
        <v>3743</v>
      </c>
      <c r="G25" s="401" t="s">
        <v>3744</v>
      </c>
      <c r="H25" s="397" t="s">
        <v>1782</v>
      </c>
      <c r="I25" s="57">
        <v>1</v>
      </c>
      <c r="J25" s="397" t="s">
        <v>3745</v>
      </c>
      <c r="K25" s="401" t="s">
        <v>527</v>
      </c>
      <c r="L25" s="401" t="s">
        <v>51</v>
      </c>
      <c r="M25" s="399">
        <v>20000</v>
      </c>
      <c r="N25" s="399"/>
      <c r="O25" s="399">
        <v>20000</v>
      </c>
      <c r="P25" s="399"/>
      <c r="Q25" s="406" t="s">
        <v>3702</v>
      </c>
      <c r="R25" s="397" t="s">
        <v>3703</v>
      </c>
    </row>
    <row r="26" spans="1:18" s="14" customFormat="1" ht="40.5" customHeight="1">
      <c r="A26" s="543">
        <v>12</v>
      </c>
      <c r="B26" s="543" t="s">
        <v>135</v>
      </c>
      <c r="C26" s="543" t="s">
        <v>54</v>
      </c>
      <c r="D26" s="543">
        <v>13</v>
      </c>
      <c r="E26" s="539" t="s">
        <v>3746</v>
      </c>
      <c r="F26" s="539" t="s">
        <v>3747</v>
      </c>
      <c r="G26" s="543" t="s">
        <v>3718</v>
      </c>
      <c r="H26" s="404" t="s">
        <v>187</v>
      </c>
      <c r="I26" s="57">
        <v>1</v>
      </c>
      <c r="J26" s="539" t="s">
        <v>3748</v>
      </c>
      <c r="K26" s="543" t="s">
        <v>3749</v>
      </c>
      <c r="L26" s="543" t="s">
        <v>51</v>
      </c>
      <c r="M26" s="544">
        <v>5535</v>
      </c>
      <c r="N26" s="544"/>
      <c r="O26" s="544">
        <v>5535</v>
      </c>
      <c r="P26" s="544"/>
      <c r="Q26" s="554" t="s">
        <v>3702</v>
      </c>
      <c r="R26" s="539" t="s">
        <v>3703</v>
      </c>
    </row>
    <row r="27" spans="1:18" s="14" customFormat="1" ht="39.75" customHeight="1">
      <c r="A27" s="543"/>
      <c r="B27" s="543"/>
      <c r="C27" s="543"/>
      <c r="D27" s="543"/>
      <c r="E27" s="539"/>
      <c r="F27" s="539"/>
      <c r="G27" s="543"/>
      <c r="H27" s="404" t="s">
        <v>3721</v>
      </c>
      <c r="I27" s="57">
        <v>50</v>
      </c>
      <c r="J27" s="539"/>
      <c r="K27" s="543"/>
      <c r="L27" s="543"/>
      <c r="M27" s="544"/>
      <c r="N27" s="544"/>
      <c r="O27" s="544"/>
      <c r="P27" s="544"/>
      <c r="Q27" s="554"/>
      <c r="R27" s="539"/>
    </row>
    <row r="28" spans="1:18" s="14" customFormat="1" ht="12.75" customHeight="1">
      <c r="A28" s="543">
        <v>13</v>
      </c>
      <c r="B28" s="543" t="s">
        <v>135</v>
      </c>
      <c r="C28" s="543" t="s">
        <v>38</v>
      </c>
      <c r="D28" s="543">
        <v>13</v>
      </c>
      <c r="E28" s="539" t="s">
        <v>3750</v>
      </c>
      <c r="F28" s="539" t="s">
        <v>3751</v>
      </c>
      <c r="G28" s="543" t="s">
        <v>3718</v>
      </c>
      <c r="H28" s="404" t="s">
        <v>187</v>
      </c>
      <c r="I28" s="57">
        <v>1</v>
      </c>
      <c r="J28" s="539" t="s">
        <v>3752</v>
      </c>
      <c r="K28" s="543" t="s">
        <v>2553</v>
      </c>
      <c r="L28" s="543" t="s">
        <v>51</v>
      </c>
      <c r="M28" s="544">
        <f>10000+1390</f>
        <v>11390</v>
      </c>
      <c r="N28" s="544"/>
      <c r="O28" s="544">
        <v>10000</v>
      </c>
      <c r="P28" s="544"/>
      <c r="Q28" s="554" t="s">
        <v>3702</v>
      </c>
      <c r="R28" s="539" t="s">
        <v>3703</v>
      </c>
    </row>
    <row r="29" spans="1:18" s="14" customFormat="1" ht="60" customHeight="1">
      <c r="A29" s="543"/>
      <c r="B29" s="543"/>
      <c r="C29" s="543"/>
      <c r="D29" s="543"/>
      <c r="E29" s="539"/>
      <c r="F29" s="539"/>
      <c r="G29" s="543"/>
      <c r="H29" s="404" t="s">
        <v>3721</v>
      </c>
      <c r="I29" s="57">
        <v>63</v>
      </c>
      <c r="J29" s="539"/>
      <c r="K29" s="543"/>
      <c r="L29" s="543"/>
      <c r="M29" s="544"/>
      <c r="N29" s="544"/>
      <c r="O29" s="544"/>
      <c r="P29" s="544"/>
      <c r="Q29" s="554"/>
      <c r="R29" s="539"/>
    </row>
    <row r="30" spans="1:18" s="14" customFormat="1" ht="70.5" customHeight="1">
      <c r="A30" s="401">
        <v>14</v>
      </c>
      <c r="B30" s="401" t="s">
        <v>135</v>
      </c>
      <c r="C30" s="401" t="s">
        <v>1279</v>
      </c>
      <c r="D30" s="401">
        <v>10</v>
      </c>
      <c r="E30" s="397" t="s">
        <v>3753</v>
      </c>
      <c r="F30" s="397" t="s">
        <v>3705</v>
      </c>
      <c r="G30" s="401" t="s">
        <v>3706</v>
      </c>
      <c r="H30" s="397" t="s">
        <v>1782</v>
      </c>
      <c r="I30" s="57">
        <v>1</v>
      </c>
      <c r="J30" s="397" t="s">
        <v>3754</v>
      </c>
      <c r="K30" s="401" t="s">
        <v>2553</v>
      </c>
      <c r="L30" s="401" t="s">
        <v>51</v>
      </c>
      <c r="M30" s="399">
        <v>15314</v>
      </c>
      <c r="N30" s="399"/>
      <c r="O30" s="399">
        <v>15314</v>
      </c>
      <c r="P30" s="399"/>
      <c r="Q30" s="406" t="s">
        <v>3702</v>
      </c>
      <c r="R30" s="397" t="s">
        <v>3703</v>
      </c>
    </row>
    <row r="31" spans="1:18" s="14" customFormat="1" ht="34.5" customHeight="1">
      <c r="A31" s="543">
        <v>15</v>
      </c>
      <c r="B31" s="543" t="s">
        <v>135</v>
      </c>
      <c r="C31" s="543" t="s">
        <v>1279</v>
      </c>
      <c r="D31" s="543">
        <v>13</v>
      </c>
      <c r="E31" s="539" t="s">
        <v>3755</v>
      </c>
      <c r="F31" s="539" t="s">
        <v>3756</v>
      </c>
      <c r="G31" s="543" t="s">
        <v>1942</v>
      </c>
      <c r="H31" s="397" t="s">
        <v>155</v>
      </c>
      <c r="I31" s="57">
        <v>6</v>
      </c>
      <c r="J31" s="539" t="s">
        <v>3757</v>
      </c>
      <c r="K31" s="543" t="s">
        <v>3758</v>
      </c>
      <c r="L31" s="543" t="s">
        <v>51</v>
      </c>
      <c r="M31" s="544">
        <v>16550</v>
      </c>
      <c r="N31" s="544"/>
      <c r="O31" s="544">
        <v>16550</v>
      </c>
      <c r="P31" s="544"/>
      <c r="Q31" s="554" t="s">
        <v>3702</v>
      </c>
      <c r="R31" s="539" t="s">
        <v>3703</v>
      </c>
    </row>
    <row r="32" spans="1:18" s="14" customFormat="1" ht="36" customHeight="1">
      <c r="A32" s="543"/>
      <c r="B32" s="543"/>
      <c r="C32" s="543"/>
      <c r="D32" s="543"/>
      <c r="E32" s="539"/>
      <c r="F32" s="539"/>
      <c r="G32" s="543"/>
      <c r="H32" s="397" t="s">
        <v>157</v>
      </c>
      <c r="I32" s="57">
        <v>373</v>
      </c>
      <c r="J32" s="539"/>
      <c r="K32" s="543"/>
      <c r="L32" s="543"/>
      <c r="M32" s="544"/>
      <c r="N32" s="544"/>
      <c r="O32" s="544"/>
      <c r="P32" s="544"/>
      <c r="Q32" s="554"/>
      <c r="R32" s="539"/>
    </row>
    <row r="33" spans="1:18" s="14" customFormat="1" ht="34.5" customHeight="1">
      <c r="A33" s="543">
        <v>16</v>
      </c>
      <c r="B33" s="543" t="s">
        <v>135</v>
      </c>
      <c r="C33" s="543">
        <v>4</v>
      </c>
      <c r="D33" s="543">
        <v>13</v>
      </c>
      <c r="E33" s="539" t="s">
        <v>3759</v>
      </c>
      <c r="F33" s="539" t="s">
        <v>3760</v>
      </c>
      <c r="G33" s="543" t="s">
        <v>3718</v>
      </c>
      <c r="H33" s="404" t="s">
        <v>187</v>
      </c>
      <c r="I33" s="57">
        <v>1</v>
      </c>
      <c r="J33" s="539" t="s">
        <v>3761</v>
      </c>
      <c r="K33" s="543" t="s">
        <v>3762</v>
      </c>
      <c r="L33" s="543" t="s">
        <v>51</v>
      </c>
      <c r="M33" s="544">
        <v>4976</v>
      </c>
      <c r="N33" s="544"/>
      <c r="O33" s="544">
        <v>4976</v>
      </c>
      <c r="P33" s="544"/>
      <c r="Q33" s="554" t="s">
        <v>3702</v>
      </c>
      <c r="R33" s="539" t="s">
        <v>3703</v>
      </c>
    </row>
    <row r="34" spans="1:18" s="14" customFormat="1" ht="44.25" customHeight="1">
      <c r="A34" s="543"/>
      <c r="B34" s="543"/>
      <c r="C34" s="543"/>
      <c r="D34" s="543"/>
      <c r="E34" s="539"/>
      <c r="F34" s="539"/>
      <c r="G34" s="543"/>
      <c r="H34" s="404" t="s">
        <v>3721</v>
      </c>
      <c r="I34" s="57">
        <v>86</v>
      </c>
      <c r="J34" s="539"/>
      <c r="K34" s="543"/>
      <c r="L34" s="543"/>
      <c r="M34" s="544"/>
      <c r="N34" s="544"/>
      <c r="O34" s="544"/>
      <c r="P34" s="544"/>
      <c r="Q34" s="554"/>
      <c r="R34" s="539"/>
    </row>
    <row r="35" spans="1:18" s="14" customFormat="1" ht="75">
      <c r="A35" s="401">
        <v>17</v>
      </c>
      <c r="B35" s="401" t="s">
        <v>135</v>
      </c>
      <c r="C35" s="401" t="s">
        <v>1279</v>
      </c>
      <c r="D35" s="401">
        <v>10</v>
      </c>
      <c r="E35" s="397" t="s">
        <v>3763</v>
      </c>
      <c r="F35" s="397" t="s">
        <v>3705</v>
      </c>
      <c r="G35" s="401" t="s">
        <v>3706</v>
      </c>
      <c r="H35" s="397" t="s">
        <v>1782</v>
      </c>
      <c r="I35" s="57">
        <v>1</v>
      </c>
      <c r="J35" s="397" t="s">
        <v>3764</v>
      </c>
      <c r="K35" s="401" t="s">
        <v>527</v>
      </c>
      <c r="L35" s="401" t="s">
        <v>51</v>
      </c>
      <c r="M35" s="399">
        <v>31999.99</v>
      </c>
      <c r="N35" s="399"/>
      <c r="O35" s="399">
        <v>31999.99</v>
      </c>
      <c r="P35" s="399"/>
      <c r="Q35" s="406" t="s">
        <v>3702</v>
      </c>
      <c r="R35" s="397" t="s">
        <v>3703</v>
      </c>
    </row>
    <row r="36" spans="1:18" s="14" customFormat="1" ht="45.75" customHeight="1">
      <c r="A36" s="543">
        <v>18</v>
      </c>
      <c r="B36" s="543" t="s">
        <v>135</v>
      </c>
      <c r="C36" s="543" t="s">
        <v>1279</v>
      </c>
      <c r="D36" s="543">
        <v>13</v>
      </c>
      <c r="E36" s="539" t="s">
        <v>3765</v>
      </c>
      <c r="F36" s="539" t="s">
        <v>3737</v>
      </c>
      <c r="G36" s="543" t="s">
        <v>3766</v>
      </c>
      <c r="H36" s="397" t="s">
        <v>631</v>
      </c>
      <c r="I36" s="57">
        <v>1</v>
      </c>
      <c r="J36" s="539" t="s">
        <v>3767</v>
      </c>
      <c r="K36" s="539" t="s">
        <v>3768</v>
      </c>
      <c r="L36" s="543" t="s">
        <v>51</v>
      </c>
      <c r="M36" s="544">
        <v>13257</v>
      </c>
      <c r="N36" s="544"/>
      <c r="O36" s="544">
        <v>13257</v>
      </c>
      <c r="P36" s="544"/>
      <c r="Q36" s="554" t="s">
        <v>3702</v>
      </c>
      <c r="R36" s="539" t="s">
        <v>3703</v>
      </c>
    </row>
    <row r="37" spans="1:18" s="14" customFormat="1" ht="60">
      <c r="A37" s="543"/>
      <c r="B37" s="543"/>
      <c r="C37" s="543"/>
      <c r="D37" s="543"/>
      <c r="E37" s="539"/>
      <c r="F37" s="539"/>
      <c r="G37" s="543"/>
      <c r="H37" s="397" t="s">
        <v>628</v>
      </c>
      <c r="I37" s="57">
        <v>6</v>
      </c>
      <c r="J37" s="539"/>
      <c r="K37" s="539"/>
      <c r="L37" s="543"/>
      <c r="M37" s="544"/>
      <c r="N37" s="544"/>
      <c r="O37" s="544"/>
      <c r="P37" s="544"/>
      <c r="Q37" s="554"/>
      <c r="R37" s="539"/>
    </row>
    <row r="38" spans="1:18" s="14" customFormat="1" ht="79.5" customHeight="1">
      <c r="A38" s="401">
        <v>19</v>
      </c>
      <c r="B38" s="401" t="s">
        <v>135</v>
      </c>
      <c r="C38" s="401" t="s">
        <v>3769</v>
      </c>
      <c r="D38" s="401">
        <v>10</v>
      </c>
      <c r="E38" s="397" t="s">
        <v>3770</v>
      </c>
      <c r="F38" s="397" t="s">
        <v>3705</v>
      </c>
      <c r="G38" s="401" t="s">
        <v>3706</v>
      </c>
      <c r="H38" s="397" t="s">
        <v>1782</v>
      </c>
      <c r="I38" s="57">
        <v>1</v>
      </c>
      <c r="J38" s="397" t="s">
        <v>3764</v>
      </c>
      <c r="K38" s="401" t="s">
        <v>3768</v>
      </c>
      <c r="L38" s="401" t="s">
        <v>51</v>
      </c>
      <c r="M38" s="399">
        <v>19954.919999999998</v>
      </c>
      <c r="N38" s="399"/>
      <c r="O38" s="399">
        <v>19954.919999999998</v>
      </c>
      <c r="P38" s="399"/>
      <c r="Q38" s="406" t="s">
        <v>3702</v>
      </c>
      <c r="R38" s="397" t="s">
        <v>3703</v>
      </c>
    </row>
    <row r="39" spans="1:18" s="14" customFormat="1" ht="25.5" customHeight="1">
      <c r="A39" s="543">
        <v>20</v>
      </c>
      <c r="B39" s="543" t="s">
        <v>135</v>
      </c>
      <c r="C39" s="543" t="s">
        <v>712</v>
      </c>
      <c r="D39" s="543">
        <v>10</v>
      </c>
      <c r="E39" s="539" t="s">
        <v>3771</v>
      </c>
      <c r="F39" s="539" t="s">
        <v>3772</v>
      </c>
      <c r="G39" s="539" t="s">
        <v>3773</v>
      </c>
      <c r="H39" s="404" t="s">
        <v>69</v>
      </c>
      <c r="I39" s="57">
        <v>1</v>
      </c>
      <c r="J39" s="539" t="s">
        <v>3774</v>
      </c>
      <c r="K39" s="543" t="s">
        <v>3762</v>
      </c>
      <c r="L39" s="543" t="s">
        <v>51</v>
      </c>
      <c r="M39" s="544">
        <f>20527.91+1100</f>
        <v>21627.91</v>
      </c>
      <c r="N39" s="544"/>
      <c r="O39" s="544">
        <v>20527.91</v>
      </c>
      <c r="P39" s="544"/>
      <c r="Q39" s="554" t="s">
        <v>3702</v>
      </c>
      <c r="R39" s="539" t="s">
        <v>3703</v>
      </c>
    </row>
    <row r="40" spans="1:18" s="14" customFormat="1" ht="45">
      <c r="A40" s="543"/>
      <c r="B40" s="543"/>
      <c r="C40" s="543"/>
      <c r="D40" s="543"/>
      <c r="E40" s="539"/>
      <c r="F40" s="539"/>
      <c r="G40" s="539"/>
      <c r="H40" s="397" t="s">
        <v>1782</v>
      </c>
      <c r="I40" s="57">
        <v>1</v>
      </c>
      <c r="J40" s="539"/>
      <c r="K40" s="543"/>
      <c r="L40" s="543"/>
      <c r="M40" s="544"/>
      <c r="N40" s="544"/>
      <c r="O40" s="544"/>
      <c r="P40" s="544"/>
      <c r="Q40" s="554"/>
      <c r="R40" s="539"/>
    </row>
    <row r="41" spans="1:18" s="14" customFormat="1">
      <c r="A41" s="543"/>
      <c r="B41" s="543"/>
      <c r="C41" s="543"/>
      <c r="D41" s="543"/>
      <c r="E41" s="539"/>
      <c r="F41" s="539"/>
      <c r="G41" s="539"/>
      <c r="H41" s="404" t="s">
        <v>187</v>
      </c>
      <c r="I41" s="57">
        <v>1</v>
      </c>
      <c r="J41" s="539"/>
      <c r="K41" s="543"/>
      <c r="L41" s="543"/>
      <c r="M41" s="544"/>
      <c r="N41" s="544"/>
      <c r="O41" s="544"/>
      <c r="P41" s="544"/>
      <c r="Q41" s="554"/>
      <c r="R41" s="539"/>
    </row>
    <row r="42" spans="1:18" s="14" customFormat="1" ht="45">
      <c r="A42" s="543"/>
      <c r="B42" s="543"/>
      <c r="C42" s="543"/>
      <c r="D42" s="543"/>
      <c r="E42" s="539"/>
      <c r="F42" s="539"/>
      <c r="G42" s="539"/>
      <c r="H42" s="404" t="s">
        <v>112</v>
      </c>
      <c r="I42" s="57">
        <v>100</v>
      </c>
      <c r="J42" s="539"/>
      <c r="K42" s="543"/>
      <c r="L42" s="543"/>
      <c r="M42" s="544"/>
      <c r="N42" s="544"/>
      <c r="O42" s="544"/>
      <c r="P42" s="544"/>
      <c r="Q42" s="554"/>
      <c r="R42" s="539"/>
    </row>
    <row r="43" spans="1:18" s="14" customFormat="1" ht="30">
      <c r="A43" s="543"/>
      <c r="B43" s="543"/>
      <c r="C43" s="543"/>
      <c r="D43" s="543"/>
      <c r="E43" s="539"/>
      <c r="F43" s="539"/>
      <c r="G43" s="539"/>
      <c r="H43" s="404" t="s">
        <v>3721</v>
      </c>
      <c r="I43" s="57">
        <v>43</v>
      </c>
      <c r="J43" s="539"/>
      <c r="K43" s="543"/>
      <c r="L43" s="543"/>
      <c r="M43" s="544"/>
      <c r="N43" s="544"/>
      <c r="O43" s="544"/>
      <c r="P43" s="544"/>
      <c r="Q43" s="554"/>
      <c r="R43" s="539"/>
    </row>
    <row r="44" spans="1:18" s="14" customFormat="1" ht="42" customHeight="1">
      <c r="A44" s="543"/>
      <c r="B44" s="543"/>
      <c r="C44" s="543"/>
      <c r="D44" s="543"/>
      <c r="E44" s="539"/>
      <c r="F44" s="539"/>
      <c r="G44" s="539"/>
      <c r="H44" s="397" t="s">
        <v>76</v>
      </c>
      <c r="I44" s="57">
        <v>1500</v>
      </c>
      <c r="J44" s="539"/>
      <c r="K44" s="543"/>
      <c r="L44" s="543"/>
      <c r="M44" s="544"/>
      <c r="N44" s="544"/>
      <c r="O44" s="544"/>
      <c r="P44" s="544"/>
      <c r="Q44" s="554"/>
      <c r="R44" s="539"/>
    </row>
    <row r="45" spans="1:18" s="414" customFormat="1" ht="150.75" customHeight="1">
      <c r="A45" s="397">
        <v>21</v>
      </c>
      <c r="B45" s="397" t="s">
        <v>96</v>
      </c>
      <c r="C45" s="397">
        <v>5</v>
      </c>
      <c r="D45" s="397">
        <v>13</v>
      </c>
      <c r="E45" s="399" t="s">
        <v>3775</v>
      </c>
      <c r="F45" s="399" t="s">
        <v>3776</v>
      </c>
      <c r="G45" s="399" t="s">
        <v>3777</v>
      </c>
      <c r="H45" s="397" t="s">
        <v>1026</v>
      </c>
      <c r="I45" s="57">
        <v>1</v>
      </c>
      <c r="J45" s="399" t="s">
        <v>3778</v>
      </c>
      <c r="K45" s="399" t="s">
        <v>30</v>
      </c>
      <c r="L45" s="401" t="s">
        <v>51</v>
      </c>
      <c r="M45" s="399">
        <f>10000+1760</f>
        <v>11760</v>
      </c>
      <c r="N45" s="399"/>
      <c r="O45" s="399">
        <v>10000</v>
      </c>
      <c r="P45" s="399"/>
      <c r="Q45" s="399" t="s">
        <v>3779</v>
      </c>
      <c r="R45" s="399" t="s">
        <v>3780</v>
      </c>
    </row>
    <row r="46" spans="1:18" s="414" customFormat="1" ht="54.75" customHeight="1">
      <c r="A46" s="543">
        <v>22</v>
      </c>
      <c r="B46" s="539" t="s">
        <v>3781</v>
      </c>
      <c r="C46" s="602" t="s">
        <v>708</v>
      </c>
      <c r="D46" s="602">
        <v>13</v>
      </c>
      <c r="E46" s="539" t="s">
        <v>3782</v>
      </c>
      <c r="F46" s="539" t="s">
        <v>3783</v>
      </c>
      <c r="G46" s="539" t="s">
        <v>3784</v>
      </c>
      <c r="H46" s="404" t="s">
        <v>630</v>
      </c>
      <c r="I46" s="57">
        <f>7+4</f>
        <v>11</v>
      </c>
      <c r="J46" s="539" t="s">
        <v>3785</v>
      </c>
      <c r="K46" s="539" t="s">
        <v>30</v>
      </c>
      <c r="L46" s="543" t="s">
        <v>51</v>
      </c>
      <c r="M46" s="544">
        <f>280194+9705</f>
        <v>289899</v>
      </c>
      <c r="N46" s="544"/>
      <c r="O46" s="544">
        <v>280194</v>
      </c>
      <c r="P46" s="544"/>
      <c r="Q46" s="539" t="s">
        <v>3786</v>
      </c>
      <c r="R46" s="539" t="s">
        <v>3787</v>
      </c>
    </row>
    <row r="47" spans="1:18" s="414" customFormat="1" ht="225" customHeight="1">
      <c r="A47" s="543"/>
      <c r="B47" s="539"/>
      <c r="C47" s="602"/>
      <c r="D47" s="602"/>
      <c r="E47" s="539"/>
      <c r="F47" s="539"/>
      <c r="G47" s="539"/>
      <c r="H47" s="397" t="s">
        <v>1026</v>
      </c>
      <c r="I47" s="57">
        <v>1</v>
      </c>
      <c r="J47" s="539"/>
      <c r="K47" s="539"/>
      <c r="L47" s="543"/>
      <c r="M47" s="544"/>
      <c r="N47" s="544"/>
      <c r="O47" s="544"/>
      <c r="P47" s="544"/>
      <c r="Q47" s="539"/>
      <c r="R47" s="539"/>
    </row>
    <row r="48" spans="1:18" s="414" customFormat="1" ht="51" customHeight="1">
      <c r="A48" s="543">
        <v>23</v>
      </c>
      <c r="B48" s="539" t="s">
        <v>96</v>
      </c>
      <c r="C48" s="602" t="s">
        <v>1279</v>
      </c>
      <c r="D48" s="602">
        <v>13</v>
      </c>
      <c r="E48" s="539" t="s">
        <v>3788</v>
      </c>
      <c r="F48" s="539" t="s">
        <v>3789</v>
      </c>
      <c r="G48" s="539" t="s">
        <v>3790</v>
      </c>
      <c r="H48" s="404" t="s">
        <v>69</v>
      </c>
      <c r="I48" s="57">
        <v>1</v>
      </c>
      <c r="J48" s="539" t="s">
        <v>3791</v>
      </c>
      <c r="K48" s="539" t="s">
        <v>30</v>
      </c>
      <c r="L48" s="543" t="s">
        <v>51</v>
      </c>
      <c r="M48" s="544">
        <f>38595.99+61322.05</f>
        <v>99918.040000000008</v>
      </c>
      <c r="N48" s="544"/>
      <c r="O48" s="544">
        <v>38595.99</v>
      </c>
      <c r="P48" s="544"/>
      <c r="Q48" s="539" t="s">
        <v>3792</v>
      </c>
      <c r="R48" s="539" t="s">
        <v>3793</v>
      </c>
    </row>
    <row r="49" spans="1:18" s="414" customFormat="1" ht="47.25" customHeight="1">
      <c r="A49" s="543"/>
      <c r="B49" s="539"/>
      <c r="C49" s="602"/>
      <c r="D49" s="602"/>
      <c r="E49" s="539"/>
      <c r="F49" s="539"/>
      <c r="G49" s="539"/>
      <c r="H49" s="397" t="s">
        <v>1782</v>
      </c>
      <c r="I49" s="57">
        <v>1</v>
      </c>
      <c r="J49" s="539"/>
      <c r="K49" s="539"/>
      <c r="L49" s="543"/>
      <c r="M49" s="544"/>
      <c r="N49" s="544"/>
      <c r="O49" s="544"/>
      <c r="P49" s="544"/>
      <c r="Q49" s="539"/>
      <c r="R49" s="539"/>
    </row>
    <row r="50" spans="1:18" s="414" customFormat="1" ht="56.25" customHeight="1">
      <c r="A50" s="543"/>
      <c r="B50" s="539"/>
      <c r="C50" s="602"/>
      <c r="D50" s="602"/>
      <c r="E50" s="539"/>
      <c r="F50" s="539"/>
      <c r="G50" s="539"/>
      <c r="H50" s="404" t="s">
        <v>112</v>
      </c>
      <c r="I50" s="57">
        <v>67</v>
      </c>
      <c r="J50" s="539"/>
      <c r="K50" s="539"/>
      <c r="L50" s="543"/>
      <c r="M50" s="544"/>
      <c r="N50" s="544"/>
      <c r="O50" s="544"/>
      <c r="P50" s="544"/>
      <c r="Q50" s="539"/>
      <c r="R50" s="539"/>
    </row>
    <row r="51" spans="1:18" s="414" customFormat="1" ht="154.5" customHeight="1">
      <c r="A51" s="543"/>
      <c r="B51" s="539"/>
      <c r="C51" s="602"/>
      <c r="D51" s="602"/>
      <c r="E51" s="539"/>
      <c r="F51" s="539"/>
      <c r="G51" s="539"/>
      <c r="H51" s="397" t="s">
        <v>76</v>
      </c>
      <c r="I51" s="57">
        <f>10000+300</f>
        <v>10300</v>
      </c>
      <c r="J51" s="539"/>
      <c r="K51" s="539"/>
      <c r="L51" s="543"/>
      <c r="M51" s="544"/>
      <c r="N51" s="544"/>
      <c r="O51" s="544"/>
      <c r="P51" s="544"/>
      <c r="Q51" s="539"/>
      <c r="R51" s="539"/>
    </row>
    <row r="52" spans="1:18" s="414" customFormat="1" ht="30">
      <c r="A52" s="539">
        <v>24</v>
      </c>
      <c r="B52" s="539" t="s">
        <v>191</v>
      </c>
      <c r="C52" s="602" t="s">
        <v>38</v>
      </c>
      <c r="D52" s="602">
        <v>13</v>
      </c>
      <c r="E52" s="539" t="s">
        <v>3794</v>
      </c>
      <c r="F52" s="539" t="s">
        <v>3795</v>
      </c>
      <c r="G52" s="539" t="s">
        <v>3796</v>
      </c>
      <c r="H52" s="397" t="s">
        <v>155</v>
      </c>
      <c r="I52" s="57">
        <v>14</v>
      </c>
      <c r="J52" s="539" t="s">
        <v>3797</v>
      </c>
      <c r="K52" s="539" t="s">
        <v>30</v>
      </c>
      <c r="L52" s="543" t="s">
        <v>51</v>
      </c>
      <c r="M52" s="544">
        <f>59517.05+691.79</f>
        <v>60208.840000000004</v>
      </c>
      <c r="N52" s="544"/>
      <c r="O52" s="544">
        <v>59517.05</v>
      </c>
      <c r="P52" s="544"/>
      <c r="Q52" s="539" t="s">
        <v>3798</v>
      </c>
      <c r="R52" s="539" t="s">
        <v>3799</v>
      </c>
    </row>
    <row r="53" spans="1:18" s="414" customFormat="1" ht="30">
      <c r="A53" s="539"/>
      <c r="B53" s="539"/>
      <c r="C53" s="602"/>
      <c r="D53" s="602"/>
      <c r="E53" s="539"/>
      <c r="F53" s="539"/>
      <c r="G53" s="539"/>
      <c r="H53" s="404" t="s">
        <v>69</v>
      </c>
      <c r="I53" s="57">
        <v>1</v>
      </c>
      <c r="J53" s="539"/>
      <c r="K53" s="539"/>
      <c r="L53" s="543"/>
      <c r="M53" s="544"/>
      <c r="N53" s="544"/>
      <c r="O53" s="544"/>
      <c r="P53" s="544"/>
      <c r="Q53" s="539"/>
      <c r="R53" s="539"/>
    </row>
    <row r="54" spans="1:18" s="414" customFormat="1">
      <c r="A54" s="539"/>
      <c r="B54" s="539"/>
      <c r="C54" s="602"/>
      <c r="D54" s="602"/>
      <c r="E54" s="539"/>
      <c r="F54" s="539"/>
      <c r="G54" s="539"/>
      <c r="H54" s="404" t="s">
        <v>187</v>
      </c>
      <c r="I54" s="57">
        <v>2</v>
      </c>
      <c r="J54" s="539"/>
      <c r="K54" s="539"/>
      <c r="L54" s="543"/>
      <c r="M54" s="544"/>
      <c r="N54" s="544"/>
      <c r="O54" s="544"/>
      <c r="P54" s="544"/>
      <c r="Q54" s="539"/>
      <c r="R54" s="539"/>
    </row>
    <row r="55" spans="1:18" s="414" customFormat="1" ht="30">
      <c r="A55" s="539"/>
      <c r="B55" s="539"/>
      <c r="C55" s="602"/>
      <c r="D55" s="602"/>
      <c r="E55" s="539"/>
      <c r="F55" s="539"/>
      <c r="G55" s="539"/>
      <c r="H55" s="397" t="s">
        <v>157</v>
      </c>
      <c r="I55" s="57">
        <v>228</v>
      </c>
      <c r="J55" s="539"/>
      <c r="K55" s="539"/>
      <c r="L55" s="543"/>
      <c r="M55" s="544"/>
      <c r="N55" s="544"/>
      <c r="O55" s="544"/>
      <c r="P55" s="544"/>
      <c r="Q55" s="539"/>
      <c r="R55" s="539"/>
    </row>
    <row r="56" spans="1:18" s="414" customFormat="1" ht="45">
      <c r="A56" s="539"/>
      <c r="B56" s="539"/>
      <c r="C56" s="602"/>
      <c r="D56" s="602"/>
      <c r="E56" s="539"/>
      <c r="F56" s="539"/>
      <c r="G56" s="539"/>
      <c r="H56" s="404" t="s">
        <v>112</v>
      </c>
      <c r="I56" s="57">
        <v>50</v>
      </c>
      <c r="J56" s="539"/>
      <c r="K56" s="539"/>
      <c r="L56" s="543"/>
      <c r="M56" s="544"/>
      <c r="N56" s="544"/>
      <c r="O56" s="544"/>
      <c r="P56" s="544"/>
      <c r="Q56" s="539"/>
      <c r="R56" s="539"/>
    </row>
    <row r="57" spans="1:18" s="414" customFormat="1" ht="45">
      <c r="A57" s="539"/>
      <c r="B57" s="539"/>
      <c r="C57" s="602"/>
      <c r="D57" s="602"/>
      <c r="E57" s="539"/>
      <c r="F57" s="539"/>
      <c r="G57" s="539"/>
      <c r="H57" s="404" t="s">
        <v>3721</v>
      </c>
      <c r="I57" s="417" t="s">
        <v>3800</v>
      </c>
      <c r="J57" s="539"/>
      <c r="K57" s="539"/>
      <c r="L57" s="543"/>
      <c r="M57" s="544"/>
      <c r="N57" s="544"/>
      <c r="O57" s="544"/>
      <c r="P57" s="544"/>
      <c r="Q57" s="539"/>
      <c r="R57" s="539"/>
    </row>
    <row r="58" spans="1:18" s="414" customFormat="1" ht="45">
      <c r="A58" s="539"/>
      <c r="B58" s="539"/>
      <c r="C58" s="602"/>
      <c r="D58" s="602"/>
      <c r="E58" s="539"/>
      <c r="F58" s="539"/>
      <c r="G58" s="539"/>
      <c r="H58" s="397" t="s">
        <v>76</v>
      </c>
      <c r="I58" s="57">
        <f>300+1250+2500</f>
        <v>4050</v>
      </c>
      <c r="J58" s="539"/>
      <c r="K58" s="539"/>
      <c r="L58" s="543"/>
      <c r="M58" s="544"/>
      <c r="N58" s="544"/>
      <c r="O58" s="544"/>
      <c r="P58" s="544"/>
      <c r="Q58" s="539"/>
      <c r="R58" s="539"/>
    </row>
    <row r="59" spans="1:18" s="414" customFormat="1" ht="60">
      <c r="A59" s="539"/>
      <c r="B59" s="539"/>
      <c r="C59" s="602"/>
      <c r="D59" s="602"/>
      <c r="E59" s="539"/>
      <c r="F59" s="539"/>
      <c r="G59" s="539"/>
      <c r="H59" s="397" t="s">
        <v>3801</v>
      </c>
      <c r="I59" s="57">
        <v>1</v>
      </c>
      <c r="J59" s="539"/>
      <c r="K59" s="539"/>
      <c r="L59" s="543"/>
      <c r="M59" s="544"/>
      <c r="N59" s="544"/>
      <c r="O59" s="544"/>
      <c r="P59" s="544"/>
      <c r="Q59" s="539"/>
      <c r="R59" s="539"/>
    </row>
    <row r="60" spans="1:18" s="414" customFormat="1" ht="135">
      <c r="A60" s="539"/>
      <c r="B60" s="539"/>
      <c r="C60" s="602"/>
      <c r="D60" s="602"/>
      <c r="E60" s="539"/>
      <c r="F60" s="539"/>
      <c r="G60" s="539"/>
      <c r="H60" s="397" t="s">
        <v>1026</v>
      </c>
      <c r="I60" s="57">
        <v>1</v>
      </c>
      <c r="J60" s="539"/>
      <c r="K60" s="539"/>
      <c r="L60" s="543"/>
      <c r="M60" s="544"/>
      <c r="N60" s="544"/>
      <c r="O60" s="544"/>
      <c r="P60" s="544"/>
      <c r="Q60" s="539"/>
      <c r="R60" s="539"/>
    </row>
    <row r="61" spans="1:18" s="414" customFormat="1" ht="25.5" customHeight="1">
      <c r="A61" s="543">
        <v>25</v>
      </c>
      <c r="B61" s="539" t="s">
        <v>643</v>
      </c>
      <c r="C61" s="602">
        <v>5</v>
      </c>
      <c r="D61" s="602">
        <v>13</v>
      </c>
      <c r="E61" s="539" t="s">
        <v>3802</v>
      </c>
      <c r="F61" s="539" t="s">
        <v>3803</v>
      </c>
      <c r="G61" s="539" t="s">
        <v>3804</v>
      </c>
      <c r="H61" s="397" t="s">
        <v>155</v>
      </c>
      <c r="I61" s="57">
        <v>6</v>
      </c>
      <c r="J61" s="539" t="s">
        <v>3805</v>
      </c>
      <c r="K61" s="539" t="s">
        <v>30</v>
      </c>
      <c r="L61" s="543" t="s">
        <v>51</v>
      </c>
      <c r="M61" s="544">
        <v>16070.27</v>
      </c>
      <c r="N61" s="544"/>
      <c r="O61" s="544">
        <v>16070.27</v>
      </c>
      <c r="P61" s="544"/>
      <c r="Q61" s="539" t="s">
        <v>3806</v>
      </c>
      <c r="R61" s="539" t="s">
        <v>3807</v>
      </c>
    </row>
    <row r="62" spans="1:18" s="414" customFormat="1" ht="30">
      <c r="A62" s="543"/>
      <c r="B62" s="539"/>
      <c r="C62" s="602"/>
      <c r="D62" s="602"/>
      <c r="E62" s="539"/>
      <c r="F62" s="539"/>
      <c r="G62" s="539"/>
      <c r="H62" s="404" t="s">
        <v>69</v>
      </c>
      <c r="I62" s="57">
        <v>2</v>
      </c>
      <c r="J62" s="539"/>
      <c r="K62" s="539"/>
      <c r="L62" s="543"/>
      <c r="M62" s="544"/>
      <c r="N62" s="544"/>
      <c r="O62" s="544"/>
      <c r="P62" s="544"/>
      <c r="Q62" s="539"/>
      <c r="R62" s="539"/>
    </row>
    <row r="63" spans="1:18" s="414" customFormat="1" ht="30">
      <c r="A63" s="543"/>
      <c r="B63" s="539"/>
      <c r="C63" s="602"/>
      <c r="D63" s="602"/>
      <c r="E63" s="539"/>
      <c r="F63" s="539"/>
      <c r="G63" s="539"/>
      <c r="H63" s="397" t="s">
        <v>157</v>
      </c>
      <c r="I63" s="57">
        <v>94</v>
      </c>
      <c r="J63" s="539"/>
      <c r="K63" s="539"/>
      <c r="L63" s="543"/>
      <c r="M63" s="544"/>
      <c r="N63" s="544"/>
      <c r="O63" s="544"/>
      <c r="P63" s="544"/>
      <c r="Q63" s="539"/>
      <c r="R63" s="539"/>
    </row>
    <row r="64" spans="1:18" s="414" customFormat="1" ht="45">
      <c r="A64" s="543"/>
      <c r="B64" s="539"/>
      <c r="C64" s="602"/>
      <c r="D64" s="602"/>
      <c r="E64" s="539"/>
      <c r="F64" s="539"/>
      <c r="G64" s="539"/>
      <c r="H64" s="404" t="s">
        <v>112</v>
      </c>
      <c r="I64" s="57">
        <v>200</v>
      </c>
      <c r="J64" s="539"/>
      <c r="K64" s="539"/>
      <c r="L64" s="543"/>
      <c r="M64" s="544"/>
      <c r="N64" s="544"/>
      <c r="O64" s="544"/>
      <c r="P64" s="544"/>
      <c r="Q64" s="539"/>
      <c r="R64" s="539"/>
    </row>
    <row r="65" spans="1:18" s="414" customFormat="1" ht="48" customHeight="1">
      <c r="A65" s="543"/>
      <c r="B65" s="539"/>
      <c r="C65" s="602"/>
      <c r="D65" s="602"/>
      <c r="E65" s="539"/>
      <c r="F65" s="539"/>
      <c r="G65" s="539"/>
      <c r="H65" s="397" t="s">
        <v>76</v>
      </c>
      <c r="I65" s="57">
        <f>100+50+2000+6000+5000</f>
        <v>13150</v>
      </c>
      <c r="J65" s="539"/>
      <c r="K65" s="539"/>
      <c r="L65" s="543"/>
      <c r="M65" s="544"/>
      <c r="N65" s="544"/>
      <c r="O65" s="544"/>
      <c r="P65" s="544"/>
      <c r="Q65" s="539"/>
      <c r="R65" s="539"/>
    </row>
    <row r="66" spans="1:18" s="414" customFormat="1" ht="53.25" customHeight="1">
      <c r="A66" s="543"/>
      <c r="B66" s="539"/>
      <c r="C66" s="602"/>
      <c r="D66" s="602"/>
      <c r="E66" s="539"/>
      <c r="F66" s="539"/>
      <c r="G66" s="539"/>
      <c r="H66" s="397" t="s">
        <v>3808</v>
      </c>
      <c r="I66" s="57">
        <v>1000</v>
      </c>
      <c r="J66" s="539"/>
      <c r="K66" s="539"/>
      <c r="L66" s="543"/>
      <c r="M66" s="544"/>
      <c r="N66" s="544"/>
      <c r="O66" s="544"/>
      <c r="P66" s="544"/>
      <c r="Q66" s="539"/>
      <c r="R66" s="539"/>
    </row>
    <row r="67" spans="1:18" s="414" customFormat="1" ht="30" customHeight="1">
      <c r="A67" s="543">
        <v>26</v>
      </c>
      <c r="B67" s="539" t="s">
        <v>643</v>
      </c>
      <c r="C67" s="602" t="s">
        <v>54</v>
      </c>
      <c r="D67" s="602">
        <v>13</v>
      </c>
      <c r="E67" s="539" t="s">
        <v>3809</v>
      </c>
      <c r="F67" s="539" t="s">
        <v>3810</v>
      </c>
      <c r="G67" s="539" t="s">
        <v>3811</v>
      </c>
      <c r="H67" s="404" t="s">
        <v>69</v>
      </c>
      <c r="I67" s="57">
        <v>1</v>
      </c>
      <c r="J67" s="539" t="s">
        <v>3812</v>
      </c>
      <c r="K67" s="539" t="s">
        <v>3749</v>
      </c>
      <c r="L67" s="543" t="s">
        <v>51</v>
      </c>
      <c r="M67" s="544">
        <f>4989.46+5596.3</f>
        <v>10585.76</v>
      </c>
      <c r="N67" s="544"/>
      <c r="O67" s="544">
        <v>4989.46</v>
      </c>
      <c r="P67" s="544"/>
      <c r="Q67" s="539" t="s">
        <v>3813</v>
      </c>
      <c r="R67" s="539" t="s">
        <v>3814</v>
      </c>
    </row>
    <row r="68" spans="1:18" s="414" customFormat="1" ht="41.25" customHeight="1">
      <c r="A68" s="543"/>
      <c r="B68" s="539"/>
      <c r="C68" s="602"/>
      <c r="D68" s="602"/>
      <c r="E68" s="539"/>
      <c r="F68" s="539"/>
      <c r="G68" s="539"/>
      <c r="H68" s="404" t="s">
        <v>112</v>
      </c>
      <c r="I68" s="57">
        <v>100</v>
      </c>
      <c r="J68" s="539"/>
      <c r="K68" s="539"/>
      <c r="L68" s="543"/>
      <c r="M68" s="544"/>
      <c r="N68" s="544"/>
      <c r="O68" s="544"/>
      <c r="P68" s="544"/>
      <c r="Q68" s="539"/>
      <c r="R68" s="539"/>
    </row>
    <row r="69" spans="1:18" s="414" customFormat="1" ht="45" customHeight="1">
      <c r="A69" s="543"/>
      <c r="B69" s="539"/>
      <c r="C69" s="602"/>
      <c r="D69" s="602"/>
      <c r="E69" s="539"/>
      <c r="F69" s="539"/>
      <c r="G69" s="539"/>
      <c r="H69" s="397" t="s">
        <v>76</v>
      </c>
      <c r="I69" s="57">
        <f>150+100</f>
        <v>250</v>
      </c>
      <c r="J69" s="539"/>
      <c r="K69" s="539"/>
      <c r="L69" s="543"/>
      <c r="M69" s="544"/>
      <c r="N69" s="544"/>
      <c r="O69" s="544"/>
      <c r="P69" s="544"/>
      <c r="Q69" s="539"/>
      <c r="R69" s="539"/>
    </row>
    <row r="70" spans="1:18" s="414" customFormat="1" ht="61.5" customHeight="1">
      <c r="A70" s="539">
        <v>27</v>
      </c>
      <c r="B70" s="539" t="s">
        <v>96</v>
      </c>
      <c r="C70" s="602" t="s">
        <v>32</v>
      </c>
      <c r="D70" s="602">
        <v>4</v>
      </c>
      <c r="E70" s="539" t="s">
        <v>3815</v>
      </c>
      <c r="F70" s="539" t="s">
        <v>3816</v>
      </c>
      <c r="G70" s="539" t="s">
        <v>310</v>
      </c>
      <c r="H70" s="397" t="s">
        <v>631</v>
      </c>
      <c r="I70" s="57">
        <v>1</v>
      </c>
      <c r="J70" s="539" t="s">
        <v>3817</v>
      </c>
      <c r="K70" s="539" t="s">
        <v>34</v>
      </c>
      <c r="L70" s="543" t="s">
        <v>51</v>
      </c>
      <c r="M70" s="544">
        <f>50000+20560</f>
        <v>70560</v>
      </c>
      <c r="N70" s="544"/>
      <c r="O70" s="544">
        <v>50000</v>
      </c>
      <c r="P70" s="544"/>
      <c r="Q70" s="539" t="s">
        <v>3813</v>
      </c>
      <c r="R70" s="539" t="s">
        <v>3814</v>
      </c>
    </row>
    <row r="71" spans="1:18" s="414" customFormat="1" ht="71.25" customHeight="1">
      <c r="A71" s="539"/>
      <c r="B71" s="539"/>
      <c r="C71" s="602"/>
      <c r="D71" s="602"/>
      <c r="E71" s="539"/>
      <c r="F71" s="539"/>
      <c r="G71" s="539"/>
      <c r="H71" s="397" t="s">
        <v>628</v>
      </c>
      <c r="I71" s="57">
        <v>20</v>
      </c>
      <c r="J71" s="539"/>
      <c r="K71" s="539"/>
      <c r="L71" s="543"/>
      <c r="M71" s="544"/>
      <c r="N71" s="544"/>
      <c r="O71" s="544"/>
      <c r="P71" s="544"/>
      <c r="Q71" s="539"/>
      <c r="R71" s="539"/>
    </row>
    <row r="72" spans="1:18" s="414" customFormat="1" ht="20.25" customHeight="1">
      <c r="A72" s="543">
        <v>28</v>
      </c>
      <c r="B72" s="539" t="s">
        <v>96</v>
      </c>
      <c r="C72" s="539" t="s">
        <v>655</v>
      </c>
      <c r="D72" s="602">
        <v>11</v>
      </c>
      <c r="E72" s="539" t="s">
        <v>3818</v>
      </c>
      <c r="F72" s="539" t="s">
        <v>3819</v>
      </c>
      <c r="G72" s="539" t="s">
        <v>3818</v>
      </c>
      <c r="H72" s="404" t="s">
        <v>187</v>
      </c>
      <c r="I72" s="57">
        <v>1</v>
      </c>
      <c r="J72" s="539" t="s">
        <v>3820</v>
      </c>
      <c r="K72" s="539" t="s">
        <v>34</v>
      </c>
      <c r="L72" s="543" t="s">
        <v>51</v>
      </c>
      <c r="M72" s="544">
        <f>38898.63+13476.26</f>
        <v>52374.89</v>
      </c>
      <c r="N72" s="544"/>
      <c r="O72" s="544">
        <v>38898.629999999997</v>
      </c>
      <c r="P72" s="544"/>
      <c r="Q72" s="539" t="s">
        <v>3821</v>
      </c>
      <c r="R72" s="539" t="s">
        <v>3822</v>
      </c>
    </row>
    <row r="73" spans="1:18" s="414" customFormat="1" ht="28.5" customHeight="1">
      <c r="A73" s="543"/>
      <c r="B73" s="539"/>
      <c r="C73" s="539"/>
      <c r="D73" s="602"/>
      <c r="E73" s="539"/>
      <c r="F73" s="539"/>
      <c r="G73" s="539"/>
      <c r="H73" s="404" t="s">
        <v>3721</v>
      </c>
      <c r="I73" s="57">
        <v>400</v>
      </c>
      <c r="J73" s="539"/>
      <c r="K73" s="539"/>
      <c r="L73" s="543"/>
      <c r="M73" s="544"/>
      <c r="N73" s="544"/>
      <c r="O73" s="544"/>
      <c r="P73" s="544"/>
      <c r="Q73" s="539"/>
      <c r="R73" s="539"/>
    </row>
    <row r="74" spans="1:18" s="414" customFormat="1" ht="49.5" customHeight="1">
      <c r="A74" s="543"/>
      <c r="B74" s="539"/>
      <c r="C74" s="539"/>
      <c r="D74" s="602"/>
      <c r="E74" s="539"/>
      <c r="F74" s="539"/>
      <c r="G74" s="539"/>
      <c r="H74" s="404" t="s">
        <v>630</v>
      </c>
      <c r="I74" s="57">
        <v>2</v>
      </c>
      <c r="J74" s="539"/>
      <c r="K74" s="539"/>
      <c r="L74" s="543"/>
      <c r="M74" s="544"/>
      <c r="N74" s="544"/>
      <c r="O74" s="544"/>
      <c r="P74" s="544"/>
      <c r="Q74" s="539"/>
      <c r="R74" s="539"/>
    </row>
    <row r="75" spans="1:18" s="414" customFormat="1" ht="45" customHeight="1">
      <c r="A75" s="543"/>
      <c r="B75" s="539"/>
      <c r="C75" s="539"/>
      <c r="D75" s="602"/>
      <c r="E75" s="539"/>
      <c r="F75" s="539"/>
      <c r="G75" s="539"/>
      <c r="H75" s="397" t="s">
        <v>76</v>
      </c>
      <c r="I75" s="57">
        <v>1700</v>
      </c>
      <c r="J75" s="539"/>
      <c r="K75" s="539"/>
      <c r="L75" s="543"/>
      <c r="M75" s="544"/>
      <c r="N75" s="544"/>
      <c r="O75" s="544"/>
      <c r="P75" s="544"/>
      <c r="Q75" s="539"/>
      <c r="R75" s="539"/>
    </row>
    <row r="76" spans="1:18" s="414" customFormat="1" ht="49.5" customHeight="1">
      <c r="A76" s="543"/>
      <c r="B76" s="539"/>
      <c r="C76" s="539"/>
      <c r="D76" s="602"/>
      <c r="E76" s="539"/>
      <c r="F76" s="539"/>
      <c r="G76" s="539"/>
      <c r="H76" s="397" t="s">
        <v>3808</v>
      </c>
      <c r="I76" s="57">
        <v>1500</v>
      </c>
      <c r="J76" s="539"/>
      <c r="K76" s="539"/>
      <c r="L76" s="543"/>
      <c r="M76" s="544"/>
      <c r="N76" s="544"/>
      <c r="O76" s="544"/>
      <c r="P76" s="544"/>
      <c r="Q76" s="539"/>
      <c r="R76" s="539"/>
    </row>
    <row r="77" spans="1:18" s="414" customFormat="1" ht="135">
      <c r="A77" s="543"/>
      <c r="B77" s="539"/>
      <c r="C77" s="539"/>
      <c r="D77" s="602"/>
      <c r="E77" s="539"/>
      <c r="F77" s="539"/>
      <c r="G77" s="539"/>
      <c r="H77" s="397" t="s">
        <v>1026</v>
      </c>
      <c r="I77" s="57">
        <f>12+5760</f>
        <v>5772</v>
      </c>
      <c r="J77" s="539"/>
      <c r="K77" s="539"/>
      <c r="L77" s="543"/>
      <c r="M77" s="544"/>
      <c r="N77" s="544"/>
      <c r="O77" s="544"/>
      <c r="P77" s="544"/>
      <c r="Q77" s="539"/>
      <c r="R77" s="539"/>
    </row>
    <row r="78" spans="1:18" s="414" customFormat="1" ht="42.75" customHeight="1">
      <c r="A78" s="543">
        <v>29</v>
      </c>
      <c r="B78" s="539" t="s">
        <v>96</v>
      </c>
      <c r="C78" s="539">
        <v>5</v>
      </c>
      <c r="D78" s="602">
        <v>11</v>
      </c>
      <c r="E78" s="539" t="s">
        <v>3823</v>
      </c>
      <c r="F78" s="539" t="s">
        <v>3824</v>
      </c>
      <c r="G78" s="539" t="s">
        <v>3825</v>
      </c>
      <c r="H78" s="397" t="s">
        <v>1782</v>
      </c>
      <c r="I78" s="57">
        <v>1</v>
      </c>
      <c r="J78" s="539" t="s">
        <v>3826</v>
      </c>
      <c r="K78" s="539" t="s">
        <v>30</v>
      </c>
      <c r="L78" s="543" t="s">
        <v>51</v>
      </c>
      <c r="M78" s="544">
        <f>22092.5+5200</f>
        <v>27292.5</v>
      </c>
      <c r="N78" s="544"/>
      <c r="O78" s="544">
        <v>22092.5</v>
      </c>
      <c r="P78" s="544"/>
      <c r="Q78" s="539" t="s">
        <v>3827</v>
      </c>
      <c r="R78" s="539" t="s">
        <v>3828</v>
      </c>
    </row>
    <row r="79" spans="1:18" s="414" customFormat="1" ht="43.5" customHeight="1">
      <c r="A79" s="543"/>
      <c r="B79" s="539"/>
      <c r="C79" s="539"/>
      <c r="D79" s="602"/>
      <c r="E79" s="539"/>
      <c r="F79" s="539"/>
      <c r="G79" s="539"/>
      <c r="H79" s="397" t="s">
        <v>76</v>
      </c>
      <c r="I79" s="57">
        <v>100</v>
      </c>
      <c r="J79" s="539"/>
      <c r="K79" s="539"/>
      <c r="L79" s="543"/>
      <c r="M79" s="544"/>
      <c r="N79" s="544"/>
      <c r="O79" s="544"/>
      <c r="P79" s="544"/>
      <c r="Q79" s="539"/>
      <c r="R79" s="539"/>
    </row>
    <row r="80" spans="1:18" s="414" customFormat="1" ht="46.5" customHeight="1">
      <c r="A80" s="543"/>
      <c r="B80" s="539"/>
      <c r="C80" s="539"/>
      <c r="D80" s="602"/>
      <c r="E80" s="539"/>
      <c r="F80" s="539"/>
      <c r="G80" s="539"/>
      <c r="H80" s="404" t="s">
        <v>630</v>
      </c>
      <c r="I80" s="57">
        <v>1</v>
      </c>
      <c r="J80" s="539"/>
      <c r="K80" s="539"/>
      <c r="L80" s="543"/>
      <c r="M80" s="544"/>
      <c r="N80" s="544"/>
      <c r="O80" s="544"/>
      <c r="P80" s="544"/>
      <c r="Q80" s="539"/>
      <c r="R80" s="539"/>
    </row>
    <row r="81" spans="1:18" s="414" customFormat="1" ht="41.25" customHeight="1">
      <c r="A81" s="539">
        <v>30</v>
      </c>
      <c r="B81" s="539" t="s">
        <v>96</v>
      </c>
      <c r="C81" s="539">
        <v>5</v>
      </c>
      <c r="D81" s="602">
        <v>11</v>
      </c>
      <c r="E81" s="539" t="s">
        <v>3829</v>
      </c>
      <c r="F81" s="539" t="s">
        <v>3830</v>
      </c>
      <c r="G81" s="539" t="s">
        <v>3831</v>
      </c>
      <c r="H81" s="404" t="s">
        <v>69</v>
      </c>
      <c r="I81" s="57">
        <v>2</v>
      </c>
      <c r="J81" s="539" t="s">
        <v>3832</v>
      </c>
      <c r="K81" s="539" t="s">
        <v>30</v>
      </c>
      <c r="L81" s="543" t="s">
        <v>51</v>
      </c>
      <c r="M81" s="544">
        <v>18967.650000000001</v>
      </c>
      <c r="N81" s="544"/>
      <c r="O81" s="544">
        <v>18967.650000000001</v>
      </c>
      <c r="P81" s="544"/>
      <c r="Q81" s="539" t="s">
        <v>3833</v>
      </c>
      <c r="R81" s="539" t="s">
        <v>3834</v>
      </c>
    </row>
    <row r="82" spans="1:18" s="414" customFormat="1" ht="47.25" customHeight="1">
      <c r="A82" s="539"/>
      <c r="B82" s="539"/>
      <c r="C82" s="539"/>
      <c r="D82" s="602"/>
      <c r="E82" s="539"/>
      <c r="F82" s="539"/>
      <c r="G82" s="539"/>
      <c r="H82" s="404" t="s">
        <v>112</v>
      </c>
      <c r="I82" s="57">
        <v>137</v>
      </c>
      <c r="J82" s="539"/>
      <c r="K82" s="539"/>
      <c r="L82" s="543"/>
      <c r="M82" s="544"/>
      <c r="N82" s="544"/>
      <c r="O82" s="544"/>
      <c r="P82" s="544"/>
      <c r="Q82" s="539"/>
      <c r="R82" s="539"/>
    </row>
    <row r="83" spans="1:18" s="414" customFormat="1" ht="46.5" customHeight="1">
      <c r="A83" s="539"/>
      <c r="B83" s="539"/>
      <c r="C83" s="539"/>
      <c r="D83" s="602"/>
      <c r="E83" s="539"/>
      <c r="F83" s="539"/>
      <c r="G83" s="539"/>
      <c r="H83" s="397" t="s">
        <v>76</v>
      </c>
      <c r="I83" s="57">
        <v>1200</v>
      </c>
      <c r="J83" s="539"/>
      <c r="K83" s="539"/>
      <c r="L83" s="543"/>
      <c r="M83" s="544"/>
      <c r="N83" s="544"/>
      <c r="O83" s="544"/>
      <c r="P83" s="544"/>
      <c r="Q83" s="539"/>
      <c r="R83" s="539"/>
    </row>
    <row r="84" spans="1:18" s="414" customFormat="1" ht="44.25" customHeight="1">
      <c r="A84" s="543">
        <v>31</v>
      </c>
      <c r="B84" s="539" t="s">
        <v>96</v>
      </c>
      <c r="C84" s="539">
        <v>5</v>
      </c>
      <c r="D84" s="539">
        <v>10</v>
      </c>
      <c r="E84" s="539" t="s">
        <v>3835</v>
      </c>
      <c r="F84" s="603" t="s">
        <v>3836</v>
      </c>
      <c r="G84" s="539" t="s">
        <v>3837</v>
      </c>
      <c r="H84" s="397" t="s">
        <v>1782</v>
      </c>
      <c r="I84" s="57">
        <v>1</v>
      </c>
      <c r="J84" s="539" t="s">
        <v>3838</v>
      </c>
      <c r="K84" s="539" t="s">
        <v>3749</v>
      </c>
      <c r="L84" s="543" t="s">
        <v>51</v>
      </c>
      <c r="M84" s="544">
        <v>12900</v>
      </c>
      <c r="N84" s="544"/>
      <c r="O84" s="544">
        <v>12900</v>
      </c>
      <c r="P84" s="544"/>
      <c r="Q84" s="539" t="s">
        <v>3839</v>
      </c>
      <c r="R84" s="539" t="s">
        <v>3840</v>
      </c>
    </row>
    <row r="85" spans="1:18" s="414" customFormat="1" ht="17.25" customHeight="1">
      <c r="A85" s="543"/>
      <c r="B85" s="539"/>
      <c r="C85" s="539"/>
      <c r="D85" s="539"/>
      <c r="E85" s="539"/>
      <c r="F85" s="603"/>
      <c r="G85" s="539"/>
      <c r="H85" s="404" t="s">
        <v>187</v>
      </c>
      <c r="I85" s="57">
        <v>1</v>
      </c>
      <c r="J85" s="539"/>
      <c r="K85" s="539"/>
      <c r="L85" s="543"/>
      <c r="M85" s="544"/>
      <c r="N85" s="544"/>
      <c r="O85" s="544"/>
      <c r="P85" s="544"/>
      <c r="Q85" s="539"/>
      <c r="R85" s="539"/>
    </row>
    <row r="86" spans="1:18" s="414" customFormat="1" ht="34.5" customHeight="1">
      <c r="A86" s="543"/>
      <c r="B86" s="539"/>
      <c r="C86" s="539"/>
      <c r="D86" s="539"/>
      <c r="E86" s="539"/>
      <c r="F86" s="603"/>
      <c r="G86" s="539"/>
      <c r="H86" s="404" t="s">
        <v>3721</v>
      </c>
      <c r="I86" s="57">
        <v>11</v>
      </c>
      <c r="J86" s="539"/>
      <c r="K86" s="539"/>
      <c r="L86" s="543"/>
      <c r="M86" s="544"/>
      <c r="N86" s="544"/>
      <c r="O86" s="544"/>
      <c r="P86" s="544"/>
      <c r="Q86" s="539"/>
      <c r="R86" s="539"/>
    </row>
    <row r="87" spans="1:18" s="414" customFormat="1" ht="42" customHeight="1">
      <c r="A87" s="543"/>
      <c r="B87" s="539"/>
      <c r="C87" s="539"/>
      <c r="D87" s="539"/>
      <c r="E87" s="539"/>
      <c r="F87" s="603"/>
      <c r="G87" s="539"/>
      <c r="H87" s="397" t="s">
        <v>76</v>
      </c>
      <c r="I87" s="57">
        <v>100</v>
      </c>
      <c r="J87" s="539"/>
      <c r="K87" s="539"/>
      <c r="L87" s="543"/>
      <c r="M87" s="544"/>
      <c r="N87" s="544"/>
      <c r="O87" s="544"/>
      <c r="P87" s="544"/>
      <c r="Q87" s="539"/>
      <c r="R87" s="539"/>
    </row>
    <row r="88" spans="1:18" s="414" customFormat="1" ht="135">
      <c r="A88" s="543"/>
      <c r="B88" s="539"/>
      <c r="C88" s="539"/>
      <c r="D88" s="539"/>
      <c r="E88" s="539"/>
      <c r="F88" s="603"/>
      <c r="G88" s="539"/>
      <c r="H88" s="397" t="s">
        <v>1026</v>
      </c>
      <c r="I88" s="57">
        <v>1</v>
      </c>
      <c r="J88" s="539"/>
      <c r="K88" s="539"/>
      <c r="L88" s="543"/>
      <c r="M88" s="544"/>
      <c r="N88" s="544"/>
      <c r="O88" s="544"/>
      <c r="P88" s="544"/>
      <c r="Q88" s="539"/>
      <c r="R88" s="539"/>
    </row>
    <row r="89" spans="1:18" s="414" customFormat="1" ht="53.25" customHeight="1">
      <c r="A89" s="543">
        <v>32</v>
      </c>
      <c r="B89" s="539" t="s">
        <v>643</v>
      </c>
      <c r="C89" s="539" t="s">
        <v>1279</v>
      </c>
      <c r="D89" s="539">
        <v>12</v>
      </c>
      <c r="E89" s="539" t="s">
        <v>3841</v>
      </c>
      <c r="F89" s="539" t="s">
        <v>3842</v>
      </c>
      <c r="G89" s="539" t="s">
        <v>3843</v>
      </c>
      <c r="H89" s="404" t="s">
        <v>69</v>
      </c>
      <c r="I89" s="57">
        <v>1</v>
      </c>
      <c r="J89" s="539" t="s">
        <v>3844</v>
      </c>
      <c r="K89" s="539" t="s">
        <v>3749</v>
      </c>
      <c r="L89" s="543" t="s">
        <v>51</v>
      </c>
      <c r="M89" s="544">
        <f>20600.8+4800.38</f>
        <v>25401.18</v>
      </c>
      <c r="N89" s="544"/>
      <c r="O89" s="544">
        <v>20600.8</v>
      </c>
      <c r="P89" s="544"/>
      <c r="Q89" s="539" t="s">
        <v>3845</v>
      </c>
      <c r="R89" s="539" t="s">
        <v>3846</v>
      </c>
    </row>
    <row r="90" spans="1:18" s="414" customFormat="1" ht="53.25" customHeight="1">
      <c r="A90" s="543"/>
      <c r="B90" s="539"/>
      <c r="C90" s="539"/>
      <c r="D90" s="539"/>
      <c r="E90" s="539"/>
      <c r="F90" s="539"/>
      <c r="G90" s="539"/>
      <c r="H90" s="397" t="s">
        <v>631</v>
      </c>
      <c r="I90" s="57">
        <v>3</v>
      </c>
      <c r="J90" s="539"/>
      <c r="K90" s="539"/>
      <c r="L90" s="543"/>
      <c r="M90" s="544"/>
      <c r="N90" s="544"/>
      <c r="O90" s="544"/>
      <c r="P90" s="544"/>
      <c r="Q90" s="539"/>
      <c r="R90" s="539"/>
    </row>
    <row r="91" spans="1:18" s="414" customFormat="1" ht="53.25" customHeight="1">
      <c r="A91" s="543"/>
      <c r="B91" s="539"/>
      <c r="C91" s="539"/>
      <c r="D91" s="539"/>
      <c r="E91" s="539"/>
      <c r="F91" s="539"/>
      <c r="G91" s="539"/>
      <c r="H91" s="404" t="s">
        <v>112</v>
      </c>
      <c r="I91" s="57">
        <v>301</v>
      </c>
      <c r="J91" s="539"/>
      <c r="K91" s="539"/>
      <c r="L91" s="543"/>
      <c r="M91" s="544"/>
      <c r="N91" s="544"/>
      <c r="O91" s="544"/>
      <c r="P91" s="544"/>
      <c r="Q91" s="539"/>
      <c r="R91" s="539"/>
    </row>
    <row r="92" spans="1:18" s="414" customFormat="1" ht="71.25" customHeight="1">
      <c r="A92" s="543"/>
      <c r="B92" s="539"/>
      <c r="C92" s="539"/>
      <c r="D92" s="539"/>
      <c r="E92" s="539"/>
      <c r="F92" s="539"/>
      <c r="G92" s="539"/>
      <c r="H92" s="397" t="s">
        <v>628</v>
      </c>
      <c r="I92" s="57">
        <v>120</v>
      </c>
      <c r="J92" s="539"/>
      <c r="K92" s="539"/>
      <c r="L92" s="543"/>
      <c r="M92" s="544"/>
      <c r="N92" s="544"/>
      <c r="O92" s="544"/>
      <c r="P92" s="544"/>
      <c r="Q92" s="539"/>
      <c r="R92" s="539"/>
    </row>
    <row r="93" spans="1:18" s="414" customFormat="1" ht="94.5" customHeight="1">
      <c r="A93" s="539">
        <v>33</v>
      </c>
      <c r="B93" s="539" t="s">
        <v>135</v>
      </c>
      <c r="C93" s="539" t="s">
        <v>65</v>
      </c>
      <c r="D93" s="539">
        <v>6</v>
      </c>
      <c r="E93" s="539" t="s">
        <v>3847</v>
      </c>
      <c r="F93" s="539" t="s">
        <v>3848</v>
      </c>
      <c r="G93" s="539" t="s">
        <v>3849</v>
      </c>
      <c r="H93" s="397" t="s">
        <v>155</v>
      </c>
      <c r="I93" s="57">
        <v>1</v>
      </c>
      <c r="J93" s="604" t="s">
        <v>3850</v>
      </c>
      <c r="K93" s="539" t="s">
        <v>3749</v>
      </c>
      <c r="L93" s="543" t="s">
        <v>51</v>
      </c>
      <c r="M93" s="544">
        <f>15910.72+5503.46</f>
        <v>21414.18</v>
      </c>
      <c r="N93" s="544"/>
      <c r="O93" s="544">
        <v>15910.72</v>
      </c>
      <c r="P93" s="544"/>
      <c r="Q93" s="539" t="s">
        <v>3851</v>
      </c>
      <c r="R93" s="539" t="s">
        <v>3822</v>
      </c>
    </row>
    <row r="94" spans="1:18" s="414" customFormat="1" ht="110.25" customHeight="1">
      <c r="A94" s="539"/>
      <c r="B94" s="539"/>
      <c r="C94" s="539"/>
      <c r="D94" s="539"/>
      <c r="E94" s="539"/>
      <c r="F94" s="539"/>
      <c r="G94" s="539"/>
      <c r="H94" s="397" t="s">
        <v>157</v>
      </c>
      <c r="I94" s="57">
        <v>32</v>
      </c>
      <c r="J94" s="604"/>
      <c r="K94" s="539"/>
      <c r="L94" s="543"/>
      <c r="M94" s="544"/>
      <c r="N94" s="544"/>
      <c r="O94" s="544"/>
      <c r="P94" s="544"/>
      <c r="Q94" s="539"/>
      <c r="R94" s="539"/>
    </row>
    <row r="95" spans="1:18" s="414" customFormat="1" ht="105">
      <c r="A95" s="401">
        <v>34</v>
      </c>
      <c r="B95" s="397" t="s">
        <v>3852</v>
      </c>
      <c r="C95" s="397">
        <v>4</v>
      </c>
      <c r="D95" s="397">
        <v>6</v>
      </c>
      <c r="E95" s="397" t="s">
        <v>3853</v>
      </c>
      <c r="F95" s="397" t="s">
        <v>3854</v>
      </c>
      <c r="G95" s="397" t="s">
        <v>3855</v>
      </c>
      <c r="H95" s="397" t="s">
        <v>76</v>
      </c>
      <c r="I95" s="57">
        <f>1000+2000</f>
        <v>3000</v>
      </c>
      <c r="J95" s="397" t="s">
        <v>3856</v>
      </c>
      <c r="K95" s="397" t="s">
        <v>30</v>
      </c>
      <c r="L95" s="401" t="s">
        <v>51</v>
      </c>
      <c r="M95" s="399">
        <v>14391</v>
      </c>
      <c r="N95" s="399"/>
      <c r="O95" s="399">
        <v>14391</v>
      </c>
      <c r="P95" s="399"/>
      <c r="Q95" s="397" t="s">
        <v>3857</v>
      </c>
      <c r="R95" s="397" t="s">
        <v>3858</v>
      </c>
    </row>
    <row r="96" spans="1:18" s="414" customFormat="1" ht="197.25" customHeight="1">
      <c r="A96" s="401">
        <v>35</v>
      </c>
      <c r="B96" s="397" t="s">
        <v>135</v>
      </c>
      <c r="C96" s="397" t="s">
        <v>38</v>
      </c>
      <c r="D96" s="397">
        <v>13</v>
      </c>
      <c r="E96" s="397" t="s">
        <v>3859</v>
      </c>
      <c r="F96" s="397" t="s">
        <v>3860</v>
      </c>
      <c r="G96" s="397" t="s">
        <v>3861</v>
      </c>
      <c r="H96" s="397" t="s">
        <v>1782</v>
      </c>
      <c r="I96" s="57">
        <v>6</v>
      </c>
      <c r="J96" s="397" t="s">
        <v>3862</v>
      </c>
      <c r="K96" s="397" t="s">
        <v>30</v>
      </c>
      <c r="L96" s="401" t="s">
        <v>51</v>
      </c>
      <c r="M96" s="399">
        <f>11992.69+1220</f>
        <v>13212.69</v>
      </c>
      <c r="N96" s="399"/>
      <c r="O96" s="399">
        <v>11992.69</v>
      </c>
      <c r="P96" s="399"/>
      <c r="Q96" s="397" t="s">
        <v>3845</v>
      </c>
      <c r="R96" s="397" t="s">
        <v>3846</v>
      </c>
    </row>
    <row r="97" spans="1:18" s="414" customFormat="1" ht="30.75" customHeight="1">
      <c r="A97" s="539">
        <v>36</v>
      </c>
      <c r="B97" s="539" t="s">
        <v>96</v>
      </c>
      <c r="C97" s="539">
        <v>5</v>
      </c>
      <c r="D97" s="539">
        <v>12</v>
      </c>
      <c r="E97" s="539" t="s">
        <v>3863</v>
      </c>
      <c r="F97" s="539" t="s">
        <v>3864</v>
      </c>
      <c r="G97" s="539" t="s">
        <v>3865</v>
      </c>
      <c r="H97" s="397" t="s">
        <v>155</v>
      </c>
      <c r="I97" s="57">
        <v>5</v>
      </c>
      <c r="J97" s="539" t="s">
        <v>3866</v>
      </c>
      <c r="K97" s="539" t="s">
        <v>3749</v>
      </c>
      <c r="L97" s="543" t="s">
        <v>51</v>
      </c>
      <c r="M97" s="544">
        <f>5807.11+57.5+530+12.95</f>
        <v>6407.5599999999995</v>
      </c>
      <c r="N97" s="544"/>
      <c r="O97" s="544">
        <v>5807.11</v>
      </c>
      <c r="P97" s="544"/>
      <c r="Q97" s="539" t="s">
        <v>3867</v>
      </c>
      <c r="R97" s="539" t="s">
        <v>3868</v>
      </c>
    </row>
    <row r="98" spans="1:18" s="414" customFormat="1" ht="39" customHeight="1">
      <c r="A98" s="539"/>
      <c r="B98" s="539"/>
      <c r="C98" s="539"/>
      <c r="D98" s="539"/>
      <c r="E98" s="539"/>
      <c r="F98" s="539"/>
      <c r="G98" s="539"/>
      <c r="H98" s="404" t="s">
        <v>69</v>
      </c>
      <c r="I98" s="57">
        <v>1</v>
      </c>
      <c r="J98" s="539"/>
      <c r="K98" s="539"/>
      <c r="L98" s="543"/>
      <c r="M98" s="544"/>
      <c r="N98" s="544"/>
      <c r="O98" s="544"/>
      <c r="P98" s="544"/>
      <c r="Q98" s="539"/>
      <c r="R98" s="539"/>
    </row>
    <row r="99" spans="1:18" s="414" customFormat="1" ht="42" customHeight="1">
      <c r="A99" s="539"/>
      <c r="B99" s="539"/>
      <c r="C99" s="539"/>
      <c r="D99" s="539"/>
      <c r="E99" s="539"/>
      <c r="F99" s="539"/>
      <c r="G99" s="539"/>
      <c r="H99" s="397" t="s">
        <v>157</v>
      </c>
      <c r="I99" s="57">
        <v>25</v>
      </c>
      <c r="J99" s="539"/>
      <c r="K99" s="539"/>
      <c r="L99" s="543"/>
      <c r="M99" s="544"/>
      <c r="N99" s="544"/>
      <c r="O99" s="544"/>
      <c r="P99" s="544"/>
      <c r="Q99" s="539"/>
      <c r="R99" s="539"/>
    </row>
    <row r="100" spans="1:18" s="414" customFormat="1" ht="72" customHeight="1">
      <c r="A100" s="539"/>
      <c r="B100" s="539"/>
      <c r="C100" s="539"/>
      <c r="D100" s="539"/>
      <c r="E100" s="539"/>
      <c r="F100" s="539"/>
      <c r="G100" s="539"/>
      <c r="H100" s="404" t="s">
        <v>112</v>
      </c>
      <c r="I100" s="57">
        <v>25</v>
      </c>
      <c r="J100" s="539"/>
      <c r="K100" s="539"/>
      <c r="L100" s="543"/>
      <c r="M100" s="544"/>
      <c r="N100" s="544"/>
      <c r="O100" s="544"/>
      <c r="P100" s="544"/>
      <c r="Q100" s="539"/>
      <c r="R100" s="539"/>
    </row>
    <row r="101" spans="1:18" s="414" customFormat="1" ht="48.75" customHeight="1">
      <c r="A101" s="543">
        <v>37</v>
      </c>
      <c r="B101" s="539" t="s">
        <v>135</v>
      </c>
      <c r="C101" s="539" t="s">
        <v>685</v>
      </c>
      <c r="D101" s="539">
        <v>13</v>
      </c>
      <c r="E101" s="539" t="s">
        <v>3869</v>
      </c>
      <c r="F101" s="539" t="s">
        <v>3870</v>
      </c>
      <c r="G101" s="539" t="s">
        <v>3871</v>
      </c>
      <c r="H101" s="397" t="s">
        <v>1782</v>
      </c>
      <c r="I101" s="57">
        <v>1</v>
      </c>
      <c r="J101" s="539" t="s">
        <v>3872</v>
      </c>
      <c r="K101" s="539" t="s">
        <v>30</v>
      </c>
      <c r="L101" s="543" t="s">
        <v>51</v>
      </c>
      <c r="M101" s="544">
        <f>23945.53+21470.58</f>
        <v>45416.11</v>
      </c>
      <c r="N101" s="544"/>
      <c r="O101" s="544">
        <v>23945.53</v>
      </c>
      <c r="P101" s="544"/>
      <c r="Q101" s="539" t="s">
        <v>3873</v>
      </c>
      <c r="R101" s="539" t="s">
        <v>3874</v>
      </c>
    </row>
    <row r="102" spans="1:18" s="414" customFormat="1" ht="45">
      <c r="A102" s="543"/>
      <c r="B102" s="539"/>
      <c r="C102" s="539"/>
      <c r="D102" s="539"/>
      <c r="E102" s="539"/>
      <c r="F102" s="539"/>
      <c r="G102" s="539"/>
      <c r="H102" s="397" t="s">
        <v>76</v>
      </c>
      <c r="I102" s="57">
        <v>1000</v>
      </c>
      <c r="J102" s="539"/>
      <c r="K102" s="539"/>
      <c r="L102" s="543"/>
      <c r="M102" s="544"/>
      <c r="N102" s="544"/>
      <c r="O102" s="544"/>
      <c r="P102" s="544"/>
      <c r="Q102" s="539"/>
      <c r="R102" s="539"/>
    </row>
    <row r="103" spans="1:18" s="414" customFormat="1" ht="72.75" customHeight="1">
      <c r="A103" s="530">
        <v>38</v>
      </c>
      <c r="B103" s="536" t="s">
        <v>135</v>
      </c>
      <c r="C103" s="536">
        <v>2</v>
      </c>
      <c r="D103" s="536">
        <v>13</v>
      </c>
      <c r="E103" s="536" t="s">
        <v>3875</v>
      </c>
      <c r="F103" s="536" t="s">
        <v>3876</v>
      </c>
      <c r="G103" s="536" t="s">
        <v>3877</v>
      </c>
      <c r="H103" s="397" t="s">
        <v>1782</v>
      </c>
      <c r="I103" s="57">
        <v>1</v>
      </c>
      <c r="J103" s="536" t="s">
        <v>3878</v>
      </c>
      <c r="K103" s="536" t="s">
        <v>30</v>
      </c>
      <c r="L103" s="530" t="s">
        <v>51</v>
      </c>
      <c r="M103" s="540">
        <f>29226.25+10538</f>
        <v>39764.25</v>
      </c>
      <c r="N103" s="540"/>
      <c r="O103" s="540">
        <v>29226.25</v>
      </c>
      <c r="P103" s="540"/>
      <c r="Q103" s="536" t="s">
        <v>3833</v>
      </c>
      <c r="R103" s="536" t="s">
        <v>3834</v>
      </c>
    </row>
    <row r="104" spans="1:18" s="414" customFormat="1" ht="70.5" customHeight="1">
      <c r="A104" s="532"/>
      <c r="B104" s="538"/>
      <c r="C104" s="538"/>
      <c r="D104" s="538"/>
      <c r="E104" s="538"/>
      <c r="F104" s="538"/>
      <c r="G104" s="538"/>
      <c r="H104" s="397" t="s">
        <v>76</v>
      </c>
      <c r="I104" s="57">
        <v>1100</v>
      </c>
      <c r="J104" s="538"/>
      <c r="K104" s="538"/>
      <c r="L104" s="532"/>
      <c r="M104" s="542"/>
      <c r="N104" s="542"/>
      <c r="O104" s="542"/>
      <c r="P104" s="542"/>
      <c r="Q104" s="538"/>
      <c r="R104" s="538"/>
    </row>
    <row r="105" spans="1:18" s="414" customFormat="1" ht="12.75" customHeight="1">
      <c r="A105" s="539">
        <v>39</v>
      </c>
      <c r="B105" s="539" t="s">
        <v>96</v>
      </c>
      <c r="C105" s="539">
        <v>3</v>
      </c>
      <c r="D105" s="539">
        <v>12</v>
      </c>
      <c r="E105" s="539" t="s">
        <v>3879</v>
      </c>
      <c r="F105" s="539" t="s">
        <v>3880</v>
      </c>
      <c r="G105" s="539" t="s">
        <v>3881</v>
      </c>
      <c r="H105" s="397" t="s">
        <v>325</v>
      </c>
      <c r="I105" s="57">
        <v>1</v>
      </c>
      <c r="J105" s="539" t="s">
        <v>3882</v>
      </c>
      <c r="K105" s="539" t="s">
        <v>30</v>
      </c>
      <c r="L105" s="543" t="s">
        <v>51</v>
      </c>
      <c r="M105" s="544">
        <f>19112.5+2004</f>
        <v>21116.5</v>
      </c>
      <c r="N105" s="544"/>
      <c r="O105" s="544">
        <v>19112.5</v>
      </c>
      <c r="P105" s="544"/>
      <c r="Q105" s="539" t="s">
        <v>3827</v>
      </c>
      <c r="R105" s="539" t="s">
        <v>3828</v>
      </c>
    </row>
    <row r="106" spans="1:18" s="414" customFormat="1" ht="30">
      <c r="A106" s="539"/>
      <c r="B106" s="539"/>
      <c r="C106" s="539"/>
      <c r="D106" s="539"/>
      <c r="E106" s="539"/>
      <c r="F106" s="539"/>
      <c r="G106" s="539"/>
      <c r="H106" s="404" t="s">
        <v>3721</v>
      </c>
      <c r="I106" s="57">
        <v>8</v>
      </c>
      <c r="J106" s="539"/>
      <c r="K106" s="539"/>
      <c r="L106" s="543"/>
      <c r="M106" s="544"/>
      <c r="N106" s="544"/>
      <c r="O106" s="544"/>
      <c r="P106" s="544"/>
      <c r="Q106" s="539"/>
      <c r="R106" s="539"/>
    </row>
    <row r="107" spans="1:18" s="414" customFormat="1" ht="45" customHeight="1">
      <c r="A107" s="539"/>
      <c r="B107" s="539"/>
      <c r="C107" s="539"/>
      <c r="D107" s="539"/>
      <c r="E107" s="539"/>
      <c r="F107" s="539"/>
      <c r="G107" s="539"/>
      <c r="H107" s="397" t="s">
        <v>76</v>
      </c>
      <c r="I107" s="57">
        <v>2000</v>
      </c>
      <c r="J107" s="539"/>
      <c r="K107" s="539"/>
      <c r="L107" s="543"/>
      <c r="M107" s="544"/>
      <c r="N107" s="544"/>
      <c r="O107" s="544"/>
      <c r="P107" s="544"/>
      <c r="Q107" s="539"/>
      <c r="R107" s="539"/>
    </row>
    <row r="108" spans="1:18" s="414" customFormat="1" ht="46.5" customHeight="1">
      <c r="A108" s="539"/>
      <c r="B108" s="539"/>
      <c r="C108" s="539"/>
      <c r="D108" s="539"/>
      <c r="E108" s="539"/>
      <c r="F108" s="539"/>
      <c r="G108" s="539"/>
      <c r="H108" s="404" t="s">
        <v>630</v>
      </c>
      <c r="I108" s="57">
        <v>2</v>
      </c>
      <c r="J108" s="539"/>
      <c r="K108" s="539"/>
      <c r="L108" s="543"/>
      <c r="M108" s="544"/>
      <c r="N108" s="544"/>
      <c r="O108" s="544"/>
      <c r="P108" s="544"/>
      <c r="Q108" s="539"/>
      <c r="R108" s="539"/>
    </row>
    <row r="109" spans="1:18" s="414" customFormat="1" ht="135">
      <c r="A109" s="539"/>
      <c r="B109" s="539"/>
      <c r="C109" s="539"/>
      <c r="D109" s="539"/>
      <c r="E109" s="539"/>
      <c r="F109" s="539"/>
      <c r="G109" s="539"/>
      <c r="H109" s="397" t="s">
        <v>1026</v>
      </c>
      <c r="I109" s="57">
        <v>1</v>
      </c>
      <c r="J109" s="539"/>
      <c r="K109" s="539"/>
      <c r="L109" s="543"/>
      <c r="M109" s="544"/>
      <c r="N109" s="544"/>
      <c r="O109" s="544"/>
      <c r="P109" s="544"/>
      <c r="Q109" s="539"/>
      <c r="R109" s="539"/>
    </row>
    <row r="110" spans="1:18" s="414" customFormat="1" ht="45">
      <c r="A110" s="543">
        <v>40</v>
      </c>
      <c r="B110" s="539" t="s">
        <v>135</v>
      </c>
      <c r="C110" s="539">
        <v>5</v>
      </c>
      <c r="D110" s="539">
        <v>13</v>
      </c>
      <c r="E110" s="539" t="s">
        <v>3883</v>
      </c>
      <c r="F110" s="539" t="s">
        <v>3884</v>
      </c>
      <c r="G110" s="539" t="s">
        <v>3885</v>
      </c>
      <c r="H110" s="397" t="s">
        <v>1782</v>
      </c>
      <c r="I110" s="57">
        <v>1</v>
      </c>
      <c r="J110" s="539" t="s">
        <v>3886</v>
      </c>
      <c r="K110" s="539" t="s">
        <v>30</v>
      </c>
      <c r="L110" s="543" t="s">
        <v>51</v>
      </c>
      <c r="M110" s="544">
        <f>16621.44+7345</f>
        <v>23966.44</v>
      </c>
      <c r="N110" s="544"/>
      <c r="O110" s="544">
        <v>16621.439999999999</v>
      </c>
      <c r="P110" s="544"/>
      <c r="Q110" s="539" t="s">
        <v>3887</v>
      </c>
      <c r="R110" s="539" t="s">
        <v>3888</v>
      </c>
    </row>
    <row r="111" spans="1:18" s="414" customFormat="1" ht="46.5" customHeight="1">
      <c r="A111" s="543"/>
      <c r="B111" s="539"/>
      <c r="C111" s="539"/>
      <c r="D111" s="539"/>
      <c r="E111" s="539"/>
      <c r="F111" s="539"/>
      <c r="G111" s="539"/>
      <c r="H111" s="397" t="s">
        <v>76</v>
      </c>
      <c r="I111" s="57">
        <f>100+500</f>
        <v>600</v>
      </c>
      <c r="J111" s="539"/>
      <c r="K111" s="539"/>
      <c r="L111" s="543"/>
      <c r="M111" s="544"/>
      <c r="N111" s="544"/>
      <c r="O111" s="544"/>
      <c r="P111" s="544"/>
      <c r="Q111" s="539"/>
      <c r="R111" s="539"/>
    </row>
    <row r="112" spans="1:18" s="414" customFormat="1" ht="34.5" customHeight="1">
      <c r="A112" s="543">
        <v>41</v>
      </c>
      <c r="B112" s="539" t="s">
        <v>42</v>
      </c>
      <c r="C112" s="539">
        <v>2</v>
      </c>
      <c r="D112" s="602">
        <v>13</v>
      </c>
      <c r="E112" s="539" t="s">
        <v>3889</v>
      </c>
      <c r="F112" s="539" t="s">
        <v>3890</v>
      </c>
      <c r="G112" s="539" t="s">
        <v>3891</v>
      </c>
      <c r="H112" s="397" t="s">
        <v>155</v>
      </c>
      <c r="I112" s="57">
        <v>2</v>
      </c>
      <c r="J112" s="539" t="s">
        <v>3892</v>
      </c>
      <c r="K112" s="539" t="s">
        <v>30</v>
      </c>
      <c r="L112" s="543" t="s">
        <v>51</v>
      </c>
      <c r="M112" s="544">
        <v>22404.97</v>
      </c>
      <c r="N112" s="544"/>
      <c r="O112" s="544">
        <v>22404.97</v>
      </c>
      <c r="P112" s="544"/>
      <c r="Q112" s="539" t="s">
        <v>3320</v>
      </c>
      <c r="R112" s="539" t="s">
        <v>3846</v>
      </c>
    </row>
    <row r="113" spans="1:18" s="414" customFormat="1" ht="39" customHeight="1">
      <c r="A113" s="543"/>
      <c r="B113" s="539"/>
      <c r="C113" s="539"/>
      <c r="D113" s="602"/>
      <c r="E113" s="539"/>
      <c r="F113" s="539"/>
      <c r="G113" s="539"/>
      <c r="H113" s="397" t="s">
        <v>157</v>
      </c>
      <c r="I113" s="57">
        <v>60</v>
      </c>
      <c r="J113" s="539"/>
      <c r="K113" s="539"/>
      <c r="L113" s="543"/>
      <c r="M113" s="544"/>
      <c r="N113" s="544"/>
      <c r="O113" s="544"/>
      <c r="P113" s="544"/>
      <c r="Q113" s="539"/>
      <c r="R113" s="539"/>
    </row>
    <row r="114" spans="1:18" s="414" customFormat="1" ht="76.5" customHeight="1">
      <c r="A114" s="543"/>
      <c r="B114" s="539"/>
      <c r="C114" s="539"/>
      <c r="D114" s="602"/>
      <c r="E114" s="539"/>
      <c r="F114" s="539"/>
      <c r="G114" s="539"/>
      <c r="H114" s="397" t="s">
        <v>76</v>
      </c>
      <c r="I114" s="57">
        <f>2500+2500</f>
        <v>5000</v>
      </c>
      <c r="J114" s="539"/>
      <c r="K114" s="539"/>
      <c r="L114" s="543"/>
      <c r="M114" s="544"/>
      <c r="N114" s="544"/>
      <c r="O114" s="544"/>
      <c r="P114" s="544"/>
      <c r="Q114" s="539"/>
      <c r="R114" s="539"/>
    </row>
    <row r="115" spans="1:18" s="414" customFormat="1" ht="81" customHeight="1">
      <c r="A115" s="397">
        <v>42</v>
      </c>
      <c r="B115" s="397" t="s">
        <v>135</v>
      </c>
      <c r="C115" s="397" t="s">
        <v>38</v>
      </c>
      <c r="D115" s="417">
        <v>10</v>
      </c>
      <c r="E115" s="397" t="s">
        <v>3893</v>
      </c>
      <c r="F115" s="397" t="s">
        <v>3894</v>
      </c>
      <c r="G115" s="397" t="s">
        <v>3895</v>
      </c>
      <c r="H115" s="397" t="s">
        <v>1782</v>
      </c>
      <c r="I115" s="57">
        <v>1</v>
      </c>
      <c r="J115" s="397" t="s">
        <v>3896</v>
      </c>
      <c r="K115" s="397" t="s">
        <v>41</v>
      </c>
      <c r="L115" s="401" t="s">
        <v>51</v>
      </c>
      <c r="M115" s="399">
        <f>5411.55+727.5</f>
        <v>6139.05</v>
      </c>
      <c r="N115" s="399"/>
      <c r="O115" s="399">
        <v>5411.55</v>
      </c>
      <c r="P115" s="399"/>
      <c r="Q115" s="397" t="s">
        <v>3897</v>
      </c>
      <c r="R115" s="397" t="s">
        <v>3898</v>
      </c>
    </row>
    <row r="116" spans="1:18" s="414" customFormat="1" ht="49.5" customHeight="1">
      <c r="A116" s="543">
        <v>43</v>
      </c>
      <c r="B116" s="539" t="s">
        <v>96</v>
      </c>
      <c r="C116" s="539">
        <v>5</v>
      </c>
      <c r="D116" s="602">
        <v>11</v>
      </c>
      <c r="E116" s="539" t="s">
        <v>3899</v>
      </c>
      <c r="F116" s="539" t="s">
        <v>3900</v>
      </c>
      <c r="G116" s="539" t="s">
        <v>3899</v>
      </c>
      <c r="H116" s="397" t="s">
        <v>1782</v>
      </c>
      <c r="I116" s="57">
        <v>1</v>
      </c>
      <c r="J116" s="539" t="s">
        <v>3901</v>
      </c>
      <c r="K116" s="539" t="s">
        <v>3749</v>
      </c>
      <c r="L116" s="543" t="s">
        <v>51</v>
      </c>
      <c r="M116" s="544">
        <f>6749.75+6023.12</f>
        <v>12772.869999999999</v>
      </c>
      <c r="N116" s="544"/>
      <c r="O116" s="544">
        <v>6749.75</v>
      </c>
      <c r="P116" s="544"/>
      <c r="Q116" s="539" t="s">
        <v>3902</v>
      </c>
      <c r="R116" s="539" t="s">
        <v>3903</v>
      </c>
    </row>
    <row r="117" spans="1:18" s="414" customFormat="1" ht="39.75" customHeight="1">
      <c r="A117" s="543"/>
      <c r="B117" s="539"/>
      <c r="C117" s="539"/>
      <c r="D117" s="602"/>
      <c r="E117" s="539"/>
      <c r="F117" s="539"/>
      <c r="G117" s="539"/>
      <c r="H117" s="397" t="s">
        <v>76</v>
      </c>
      <c r="I117" s="57">
        <v>150</v>
      </c>
      <c r="J117" s="539"/>
      <c r="K117" s="539"/>
      <c r="L117" s="543"/>
      <c r="M117" s="544"/>
      <c r="N117" s="544"/>
      <c r="O117" s="544"/>
      <c r="P117" s="544"/>
      <c r="Q117" s="539"/>
      <c r="R117" s="539"/>
    </row>
    <row r="118" spans="1:18" s="414" customFormat="1" ht="53.25" customHeight="1">
      <c r="A118" s="539">
        <v>44</v>
      </c>
      <c r="B118" s="539" t="s">
        <v>96</v>
      </c>
      <c r="C118" s="539">
        <v>5</v>
      </c>
      <c r="D118" s="602">
        <v>13</v>
      </c>
      <c r="E118" s="539" t="s">
        <v>3904</v>
      </c>
      <c r="F118" s="539" t="s">
        <v>3905</v>
      </c>
      <c r="G118" s="539" t="s">
        <v>3906</v>
      </c>
      <c r="H118" s="397" t="s">
        <v>76</v>
      </c>
      <c r="I118" s="57">
        <f>9000+3600</f>
        <v>12600</v>
      </c>
      <c r="J118" s="539" t="s">
        <v>3907</v>
      </c>
      <c r="K118" s="539" t="s">
        <v>34</v>
      </c>
      <c r="L118" s="543" t="s">
        <v>51</v>
      </c>
      <c r="M118" s="544">
        <f>13234.99+2091</f>
        <v>15325.99</v>
      </c>
      <c r="N118" s="544"/>
      <c r="O118" s="544">
        <v>13234.99</v>
      </c>
      <c r="P118" s="544"/>
      <c r="Q118" s="539" t="s">
        <v>3908</v>
      </c>
      <c r="R118" s="539" t="s">
        <v>3909</v>
      </c>
    </row>
    <row r="119" spans="1:18" s="414" customFormat="1" ht="150" customHeight="1">
      <c r="A119" s="539"/>
      <c r="B119" s="539"/>
      <c r="C119" s="539"/>
      <c r="D119" s="602"/>
      <c r="E119" s="539"/>
      <c r="F119" s="539"/>
      <c r="G119" s="539"/>
      <c r="H119" s="397" t="s">
        <v>1026</v>
      </c>
      <c r="I119" s="57">
        <v>1</v>
      </c>
      <c r="J119" s="539"/>
      <c r="K119" s="539"/>
      <c r="L119" s="543"/>
      <c r="M119" s="544"/>
      <c r="N119" s="544"/>
      <c r="O119" s="544"/>
      <c r="P119" s="544"/>
      <c r="Q119" s="539"/>
      <c r="R119" s="539"/>
    </row>
    <row r="120" spans="1:18" s="414" customFormat="1" ht="45">
      <c r="A120" s="543">
        <v>45</v>
      </c>
      <c r="B120" s="539" t="s">
        <v>96</v>
      </c>
      <c r="C120" s="539">
        <v>5</v>
      </c>
      <c r="D120" s="539">
        <v>13</v>
      </c>
      <c r="E120" s="539" t="s">
        <v>3910</v>
      </c>
      <c r="F120" s="539" t="s">
        <v>3911</v>
      </c>
      <c r="G120" s="539" t="s">
        <v>3912</v>
      </c>
      <c r="H120" s="397" t="s">
        <v>1782</v>
      </c>
      <c r="I120" s="57">
        <v>1</v>
      </c>
      <c r="J120" s="539" t="s">
        <v>3913</v>
      </c>
      <c r="K120" s="539" t="s">
        <v>34</v>
      </c>
      <c r="L120" s="543" t="s">
        <v>51</v>
      </c>
      <c r="M120" s="544">
        <v>97251.9</v>
      </c>
      <c r="N120" s="544"/>
      <c r="O120" s="544">
        <v>97251.9</v>
      </c>
      <c r="P120" s="544"/>
      <c r="Q120" s="539" t="s">
        <v>3914</v>
      </c>
      <c r="R120" s="539" t="s">
        <v>3915</v>
      </c>
    </row>
    <row r="121" spans="1:18" s="414" customFormat="1" ht="60">
      <c r="A121" s="543"/>
      <c r="B121" s="539"/>
      <c r="C121" s="539"/>
      <c r="D121" s="539"/>
      <c r="E121" s="539"/>
      <c r="F121" s="539"/>
      <c r="G121" s="539"/>
      <c r="H121" s="397" t="s">
        <v>631</v>
      </c>
      <c r="I121" s="57">
        <v>1</v>
      </c>
      <c r="J121" s="539"/>
      <c r="K121" s="539"/>
      <c r="L121" s="543"/>
      <c r="M121" s="544"/>
      <c r="N121" s="544"/>
      <c r="O121" s="544"/>
      <c r="P121" s="544"/>
      <c r="Q121" s="539"/>
      <c r="R121" s="539"/>
    </row>
    <row r="122" spans="1:18" s="414" customFormat="1" ht="60">
      <c r="A122" s="543"/>
      <c r="B122" s="539"/>
      <c r="C122" s="539"/>
      <c r="D122" s="539"/>
      <c r="E122" s="539"/>
      <c r="F122" s="539"/>
      <c r="G122" s="539"/>
      <c r="H122" s="397" t="s">
        <v>628</v>
      </c>
      <c r="I122" s="57">
        <v>50</v>
      </c>
      <c r="J122" s="539"/>
      <c r="K122" s="539"/>
      <c r="L122" s="543"/>
      <c r="M122" s="544"/>
      <c r="N122" s="544"/>
      <c r="O122" s="544"/>
      <c r="P122" s="544"/>
      <c r="Q122" s="539"/>
      <c r="R122" s="539"/>
    </row>
    <row r="123" spans="1:18" s="414" customFormat="1" ht="45">
      <c r="A123" s="543"/>
      <c r="B123" s="539"/>
      <c r="C123" s="539"/>
      <c r="D123" s="539"/>
      <c r="E123" s="539"/>
      <c r="F123" s="539"/>
      <c r="G123" s="539"/>
      <c r="H123" s="397" t="s">
        <v>76</v>
      </c>
      <c r="I123" s="57">
        <v>700</v>
      </c>
      <c r="J123" s="539"/>
      <c r="K123" s="539"/>
      <c r="L123" s="543"/>
      <c r="M123" s="544"/>
      <c r="N123" s="544"/>
      <c r="O123" s="544"/>
      <c r="P123" s="544"/>
      <c r="Q123" s="539"/>
      <c r="R123" s="539"/>
    </row>
    <row r="124" spans="1:18" s="414" customFormat="1" ht="45">
      <c r="A124" s="543"/>
      <c r="B124" s="539"/>
      <c r="C124" s="539"/>
      <c r="D124" s="539"/>
      <c r="E124" s="539"/>
      <c r="F124" s="539"/>
      <c r="G124" s="539"/>
      <c r="H124" s="397" t="s">
        <v>76</v>
      </c>
      <c r="I124" s="57">
        <v>0</v>
      </c>
      <c r="J124" s="539"/>
      <c r="K124" s="539"/>
      <c r="L124" s="543"/>
      <c r="M124" s="544"/>
      <c r="N124" s="544"/>
      <c r="O124" s="544"/>
      <c r="P124" s="544"/>
      <c r="Q124" s="539"/>
      <c r="R124" s="539"/>
    </row>
    <row r="125" spans="1:18" s="414" customFormat="1" ht="90.75" customHeight="1">
      <c r="A125" s="543">
        <v>46</v>
      </c>
      <c r="B125" s="539" t="s">
        <v>96</v>
      </c>
      <c r="C125" s="539">
        <v>5</v>
      </c>
      <c r="D125" s="539">
        <v>11</v>
      </c>
      <c r="E125" s="539" t="s">
        <v>3916</v>
      </c>
      <c r="F125" s="539" t="s">
        <v>3917</v>
      </c>
      <c r="G125" s="539" t="s">
        <v>3918</v>
      </c>
      <c r="H125" s="397" t="s">
        <v>155</v>
      </c>
      <c r="I125" s="57">
        <v>1</v>
      </c>
      <c r="J125" s="604" t="s">
        <v>3919</v>
      </c>
      <c r="K125" s="539" t="s">
        <v>3749</v>
      </c>
      <c r="L125" s="543" t="s">
        <v>51</v>
      </c>
      <c r="M125" s="544">
        <v>12656.36</v>
      </c>
      <c r="N125" s="544"/>
      <c r="O125" s="544">
        <v>12656.36</v>
      </c>
      <c r="P125" s="544"/>
      <c r="Q125" s="539" t="s">
        <v>3920</v>
      </c>
      <c r="R125" s="539" t="s">
        <v>3921</v>
      </c>
    </row>
    <row r="126" spans="1:18" s="414" customFormat="1" ht="81.75" customHeight="1">
      <c r="A126" s="543"/>
      <c r="B126" s="539"/>
      <c r="C126" s="539"/>
      <c r="D126" s="539"/>
      <c r="E126" s="539"/>
      <c r="F126" s="539"/>
      <c r="G126" s="539"/>
      <c r="H126" s="397" t="s">
        <v>157</v>
      </c>
      <c r="I126" s="57">
        <v>16</v>
      </c>
      <c r="J126" s="604"/>
      <c r="K126" s="539"/>
      <c r="L126" s="543"/>
      <c r="M126" s="544"/>
      <c r="N126" s="544"/>
      <c r="O126" s="544"/>
      <c r="P126" s="544"/>
      <c r="Q126" s="539"/>
      <c r="R126" s="539"/>
    </row>
    <row r="127" spans="1:18" s="414" customFormat="1" ht="55.5" customHeight="1">
      <c r="A127" s="539">
        <v>47</v>
      </c>
      <c r="B127" s="543" t="s">
        <v>96</v>
      </c>
      <c r="C127" s="543" t="s">
        <v>655</v>
      </c>
      <c r="D127" s="543">
        <v>12</v>
      </c>
      <c r="E127" s="539" t="s">
        <v>3922</v>
      </c>
      <c r="F127" s="539" t="s">
        <v>3923</v>
      </c>
      <c r="G127" s="539" t="s">
        <v>43</v>
      </c>
      <c r="H127" s="397" t="s">
        <v>3924</v>
      </c>
      <c r="I127" s="57">
        <v>1</v>
      </c>
      <c r="J127" s="539" t="s">
        <v>3925</v>
      </c>
      <c r="K127" s="543" t="s">
        <v>34</v>
      </c>
      <c r="L127" s="543" t="s">
        <v>51</v>
      </c>
      <c r="M127" s="549">
        <f>24040+3850</f>
        <v>27890</v>
      </c>
      <c r="N127" s="549"/>
      <c r="O127" s="549">
        <v>24040</v>
      </c>
      <c r="P127" s="549"/>
      <c r="Q127" s="543" t="s">
        <v>3926</v>
      </c>
      <c r="R127" s="539" t="s">
        <v>3927</v>
      </c>
    </row>
    <row r="128" spans="1:18" s="414" customFormat="1" ht="63.75" customHeight="1">
      <c r="A128" s="539"/>
      <c r="B128" s="543"/>
      <c r="C128" s="543"/>
      <c r="D128" s="543"/>
      <c r="E128" s="539"/>
      <c r="F128" s="539"/>
      <c r="G128" s="539"/>
      <c r="H128" s="397" t="s">
        <v>3928</v>
      </c>
      <c r="I128" s="57">
        <v>50</v>
      </c>
      <c r="J128" s="539"/>
      <c r="K128" s="543"/>
      <c r="L128" s="543"/>
      <c r="M128" s="549"/>
      <c r="N128" s="549"/>
      <c r="O128" s="549"/>
      <c r="P128" s="549"/>
      <c r="Q128" s="543"/>
      <c r="R128" s="539"/>
    </row>
    <row r="129" spans="1:18" s="414" customFormat="1" ht="36" customHeight="1">
      <c r="A129" s="539">
        <v>48</v>
      </c>
      <c r="B129" s="543" t="s">
        <v>96</v>
      </c>
      <c r="C129" s="543">
        <v>3</v>
      </c>
      <c r="D129" s="543">
        <v>13</v>
      </c>
      <c r="E129" s="539" t="s">
        <v>3929</v>
      </c>
      <c r="F129" s="539" t="s">
        <v>3930</v>
      </c>
      <c r="G129" s="539" t="s">
        <v>3931</v>
      </c>
      <c r="H129" s="397" t="s">
        <v>1799</v>
      </c>
      <c r="I129" s="57">
        <v>7</v>
      </c>
      <c r="J129" s="539" t="s">
        <v>416</v>
      </c>
      <c r="K129" s="539" t="s">
        <v>34</v>
      </c>
      <c r="L129" s="543" t="s">
        <v>51</v>
      </c>
      <c r="M129" s="549">
        <f>90278.31+1000</f>
        <v>91278.31</v>
      </c>
      <c r="N129" s="549"/>
      <c r="O129" s="549">
        <v>90278.31</v>
      </c>
      <c r="P129" s="549"/>
      <c r="Q129" s="539" t="s">
        <v>3328</v>
      </c>
      <c r="R129" s="539" t="s">
        <v>3932</v>
      </c>
    </row>
    <row r="130" spans="1:18" s="414" customFormat="1" ht="37.5" customHeight="1">
      <c r="A130" s="539"/>
      <c r="B130" s="543"/>
      <c r="C130" s="543"/>
      <c r="D130" s="543"/>
      <c r="E130" s="539"/>
      <c r="F130" s="539"/>
      <c r="G130" s="539"/>
      <c r="H130" s="397" t="s">
        <v>1820</v>
      </c>
      <c r="I130" s="57">
        <v>1</v>
      </c>
      <c r="J130" s="539"/>
      <c r="K130" s="539"/>
      <c r="L130" s="543"/>
      <c r="M130" s="549"/>
      <c r="N130" s="549"/>
      <c r="O130" s="549"/>
      <c r="P130" s="549"/>
      <c r="Q130" s="539"/>
      <c r="R130" s="539"/>
    </row>
    <row r="131" spans="1:18" s="414" customFormat="1" ht="45" customHeight="1">
      <c r="A131" s="539"/>
      <c r="B131" s="543"/>
      <c r="C131" s="543"/>
      <c r="D131" s="543"/>
      <c r="E131" s="539"/>
      <c r="F131" s="539"/>
      <c r="G131" s="539"/>
      <c r="H131" s="397" t="s">
        <v>1836</v>
      </c>
      <c r="I131" s="57">
        <v>100</v>
      </c>
      <c r="J131" s="539"/>
      <c r="K131" s="539"/>
      <c r="L131" s="543"/>
      <c r="M131" s="549"/>
      <c r="N131" s="549"/>
      <c r="O131" s="549"/>
      <c r="P131" s="549"/>
      <c r="Q131" s="539"/>
      <c r="R131" s="539"/>
    </row>
    <row r="132" spans="1:18" s="414" customFormat="1" ht="45">
      <c r="A132" s="539"/>
      <c r="B132" s="543"/>
      <c r="C132" s="543"/>
      <c r="D132" s="543"/>
      <c r="E132" s="539"/>
      <c r="F132" s="539"/>
      <c r="G132" s="539"/>
      <c r="H132" s="397" t="s">
        <v>169</v>
      </c>
      <c r="I132" s="57">
        <v>74</v>
      </c>
      <c r="J132" s="539"/>
      <c r="K132" s="539"/>
      <c r="L132" s="543"/>
      <c r="M132" s="549"/>
      <c r="N132" s="549"/>
      <c r="O132" s="549"/>
      <c r="P132" s="549"/>
      <c r="Q132" s="539"/>
      <c r="R132" s="539"/>
    </row>
    <row r="133" spans="1:18" s="414" customFormat="1" ht="45">
      <c r="A133" s="539"/>
      <c r="B133" s="543"/>
      <c r="C133" s="543"/>
      <c r="D133" s="543"/>
      <c r="E133" s="539"/>
      <c r="F133" s="539"/>
      <c r="G133" s="539"/>
      <c r="H133" s="397" t="s">
        <v>2943</v>
      </c>
      <c r="I133" s="57">
        <v>6000</v>
      </c>
      <c r="J133" s="539"/>
      <c r="K133" s="539"/>
      <c r="L133" s="543"/>
      <c r="M133" s="549"/>
      <c r="N133" s="549"/>
      <c r="O133" s="549"/>
      <c r="P133" s="549"/>
      <c r="Q133" s="539"/>
      <c r="R133" s="539"/>
    </row>
    <row r="134" spans="1:18" s="414" customFormat="1" ht="117.75" customHeight="1">
      <c r="A134" s="539"/>
      <c r="B134" s="543"/>
      <c r="C134" s="543"/>
      <c r="D134" s="543"/>
      <c r="E134" s="539"/>
      <c r="F134" s="539"/>
      <c r="G134" s="539"/>
      <c r="H134" s="397" t="s">
        <v>1800</v>
      </c>
      <c r="I134" s="57">
        <v>1</v>
      </c>
      <c r="J134" s="539"/>
      <c r="K134" s="539"/>
      <c r="L134" s="543"/>
      <c r="M134" s="549"/>
      <c r="N134" s="549"/>
      <c r="O134" s="549"/>
      <c r="P134" s="549"/>
      <c r="Q134" s="539"/>
      <c r="R134" s="539"/>
    </row>
    <row r="135" spans="1:18" s="332" customFormat="1" ht="60">
      <c r="A135" s="536">
        <v>49</v>
      </c>
      <c r="B135" s="539" t="s">
        <v>135</v>
      </c>
      <c r="C135" s="539">
        <v>1</v>
      </c>
      <c r="D135" s="539">
        <v>9</v>
      </c>
      <c r="E135" s="539" t="s">
        <v>3933</v>
      </c>
      <c r="F135" s="539" t="s">
        <v>3934</v>
      </c>
      <c r="G135" s="539" t="s">
        <v>3935</v>
      </c>
      <c r="H135" s="491" t="s">
        <v>631</v>
      </c>
      <c r="I135" s="491">
        <v>1</v>
      </c>
      <c r="J135" s="536" t="s">
        <v>3936</v>
      </c>
      <c r="K135" s="536"/>
      <c r="L135" s="536" t="s">
        <v>34</v>
      </c>
      <c r="M135" s="536"/>
      <c r="N135" s="540">
        <v>20000</v>
      </c>
      <c r="O135" s="536"/>
      <c r="P135" s="540">
        <v>16840</v>
      </c>
      <c r="Q135" s="536" t="s">
        <v>3702</v>
      </c>
      <c r="R135" s="536" t="s">
        <v>3703</v>
      </c>
    </row>
    <row r="136" spans="1:18" s="332" customFormat="1" ht="60">
      <c r="A136" s="538"/>
      <c r="B136" s="539"/>
      <c r="C136" s="539"/>
      <c r="D136" s="539"/>
      <c r="E136" s="539"/>
      <c r="F136" s="539"/>
      <c r="G136" s="539"/>
      <c r="H136" s="491" t="s">
        <v>628</v>
      </c>
      <c r="I136" s="491" t="s">
        <v>3937</v>
      </c>
      <c r="J136" s="538"/>
      <c r="K136" s="538"/>
      <c r="L136" s="538"/>
      <c r="M136" s="538"/>
      <c r="N136" s="538"/>
      <c r="O136" s="538"/>
      <c r="P136" s="538"/>
      <c r="Q136" s="538"/>
      <c r="R136" s="538"/>
    </row>
    <row r="137" spans="1:18" s="332" customFormat="1" ht="75">
      <c r="A137" s="491">
        <v>50</v>
      </c>
      <c r="B137" s="491" t="s">
        <v>135</v>
      </c>
      <c r="C137" s="491">
        <v>3</v>
      </c>
      <c r="D137" s="491">
        <v>10</v>
      </c>
      <c r="E137" s="491" t="s">
        <v>3938</v>
      </c>
      <c r="F137" s="491" t="s">
        <v>3939</v>
      </c>
      <c r="G137" s="491" t="s">
        <v>3940</v>
      </c>
      <c r="H137" s="491" t="s">
        <v>82</v>
      </c>
      <c r="I137" s="491">
        <v>1</v>
      </c>
      <c r="J137" s="491" t="s">
        <v>3701</v>
      </c>
      <c r="K137" s="491"/>
      <c r="L137" s="491" t="s">
        <v>527</v>
      </c>
      <c r="M137" s="494"/>
      <c r="N137" s="494">
        <v>30000</v>
      </c>
      <c r="O137" s="494"/>
      <c r="P137" s="494">
        <v>29893.52</v>
      </c>
      <c r="Q137" s="491" t="s">
        <v>3702</v>
      </c>
      <c r="R137" s="491" t="s">
        <v>3703</v>
      </c>
    </row>
    <row r="138" spans="1:18" s="332" customFormat="1" ht="45">
      <c r="A138" s="536">
        <v>51</v>
      </c>
      <c r="B138" s="536" t="s">
        <v>135</v>
      </c>
      <c r="C138" s="536">
        <v>3</v>
      </c>
      <c r="D138" s="536">
        <v>10</v>
      </c>
      <c r="E138" s="536" t="s">
        <v>3941</v>
      </c>
      <c r="F138" s="536" t="s">
        <v>3737</v>
      </c>
      <c r="G138" s="536" t="s">
        <v>5579</v>
      </c>
      <c r="H138" s="491" t="s">
        <v>3942</v>
      </c>
      <c r="I138" s="491">
        <v>1</v>
      </c>
      <c r="J138" s="536" t="s">
        <v>3739</v>
      </c>
      <c r="K138" s="536"/>
      <c r="L138" s="536" t="s">
        <v>2553</v>
      </c>
      <c r="M138" s="540"/>
      <c r="N138" s="540">
        <v>95000</v>
      </c>
      <c r="O138" s="540"/>
      <c r="P138" s="540">
        <v>90754.03</v>
      </c>
      <c r="Q138" s="536" t="s">
        <v>3702</v>
      </c>
      <c r="R138" s="536" t="s">
        <v>3703</v>
      </c>
    </row>
    <row r="139" spans="1:18" s="332" customFormat="1" ht="60">
      <c r="A139" s="538"/>
      <c r="B139" s="605"/>
      <c r="C139" s="605"/>
      <c r="D139" s="605"/>
      <c r="E139" s="605"/>
      <c r="F139" s="605"/>
      <c r="G139" s="605"/>
      <c r="H139" s="491" t="s">
        <v>3943</v>
      </c>
      <c r="I139" s="491" t="s">
        <v>3944</v>
      </c>
      <c r="J139" s="605"/>
      <c r="K139" s="605"/>
      <c r="L139" s="605"/>
      <c r="M139" s="605"/>
      <c r="N139" s="605"/>
      <c r="O139" s="605"/>
      <c r="P139" s="605"/>
      <c r="Q139" s="605"/>
      <c r="R139" s="605"/>
    </row>
    <row r="140" spans="1:18" s="332" customFormat="1" ht="45">
      <c r="A140" s="536">
        <v>52</v>
      </c>
      <c r="B140" s="539" t="s">
        <v>135</v>
      </c>
      <c r="C140" s="539">
        <v>3</v>
      </c>
      <c r="D140" s="539">
        <v>10</v>
      </c>
      <c r="E140" s="539" t="s">
        <v>3704</v>
      </c>
      <c r="F140" s="539" t="s">
        <v>3945</v>
      </c>
      <c r="G140" s="539" t="s">
        <v>3946</v>
      </c>
      <c r="H140" s="397" t="s">
        <v>82</v>
      </c>
      <c r="I140" s="397">
        <v>1</v>
      </c>
      <c r="J140" s="539" t="s">
        <v>3707</v>
      </c>
      <c r="K140" s="539"/>
      <c r="L140" s="539" t="s">
        <v>34</v>
      </c>
      <c r="M140" s="544"/>
      <c r="N140" s="544">
        <v>77000</v>
      </c>
      <c r="O140" s="544"/>
      <c r="P140" s="544">
        <v>22316</v>
      </c>
      <c r="Q140" s="539" t="s">
        <v>3702</v>
      </c>
      <c r="R140" s="539" t="s">
        <v>3703</v>
      </c>
    </row>
    <row r="141" spans="1:18" s="332" customFormat="1" ht="29.25" customHeight="1">
      <c r="A141" s="538"/>
      <c r="B141" s="600"/>
      <c r="C141" s="600"/>
      <c r="D141" s="600"/>
      <c r="E141" s="600"/>
      <c r="F141" s="600"/>
      <c r="G141" s="600"/>
      <c r="H141" s="397" t="s">
        <v>3947</v>
      </c>
      <c r="I141" s="397">
        <v>400</v>
      </c>
      <c r="J141" s="600"/>
      <c r="K141" s="600"/>
      <c r="L141" s="600"/>
      <c r="M141" s="600"/>
      <c r="N141" s="600"/>
      <c r="O141" s="600"/>
      <c r="P141" s="600"/>
      <c r="Q141" s="600"/>
      <c r="R141" s="600"/>
    </row>
    <row r="142" spans="1:18" s="332" customFormat="1" ht="45">
      <c r="A142" s="536">
        <v>53</v>
      </c>
      <c r="B142" s="539" t="s">
        <v>135</v>
      </c>
      <c r="C142" s="539">
        <v>3</v>
      </c>
      <c r="D142" s="539">
        <v>10</v>
      </c>
      <c r="E142" s="539" t="s">
        <v>86</v>
      </c>
      <c r="F142" s="539" t="s">
        <v>3945</v>
      </c>
      <c r="G142" s="539" t="s">
        <v>3948</v>
      </c>
      <c r="H142" s="491" t="s">
        <v>82</v>
      </c>
      <c r="I142" s="491">
        <v>1</v>
      </c>
      <c r="J142" s="539" t="s">
        <v>3739</v>
      </c>
      <c r="K142" s="539"/>
      <c r="L142" s="539" t="s">
        <v>34</v>
      </c>
      <c r="M142" s="544"/>
      <c r="N142" s="544">
        <v>38000</v>
      </c>
      <c r="O142" s="544"/>
      <c r="P142" s="544">
        <v>35922.080000000002</v>
      </c>
      <c r="Q142" s="539" t="s">
        <v>3702</v>
      </c>
      <c r="R142" s="539" t="s">
        <v>3703</v>
      </c>
    </row>
    <row r="143" spans="1:18" s="332" customFormat="1" ht="65.25" customHeight="1">
      <c r="A143" s="538"/>
      <c r="B143" s="600"/>
      <c r="C143" s="600"/>
      <c r="D143" s="600"/>
      <c r="E143" s="600"/>
      <c r="F143" s="600"/>
      <c r="G143" s="600"/>
      <c r="H143" s="491" t="s">
        <v>3949</v>
      </c>
      <c r="I143" s="491" t="s">
        <v>3944</v>
      </c>
      <c r="J143" s="600"/>
      <c r="K143" s="600"/>
      <c r="L143" s="600"/>
      <c r="M143" s="600"/>
      <c r="N143" s="600"/>
      <c r="O143" s="600"/>
      <c r="P143" s="600"/>
      <c r="Q143" s="600"/>
      <c r="R143" s="600"/>
    </row>
    <row r="144" spans="1:18" s="332" customFormat="1" ht="39.75" customHeight="1">
      <c r="A144" s="536">
        <v>54</v>
      </c>
      <c r="B144" s="539" t="s">
        <v>96</v>
      </c>
      <c r="C144" s="539">
        <v>5</v>
      </c>
      <c r="D144" s="539">
        <v>11</v>
      </c>
      <c r="E144" s="539" t="s">
        <v>3716</v>
      </c>
      <c r="F144" s="539" t="s">
        <v>3717</v>
      </c>
      <c r="G144" s="539" t="s">
        <v>3950</v>
      </c>
      <c r="H144" s="491" t="s">
        <v>187</v>
      </c>
      <c r="I144" s="491">
        <v>1</v>
      </c>
      <c r="J144" s="539" t="s">
        <v>3719</v>
      </c>
      <c r="K144" s="539"/>
      <c r="L144" s="539" t="s">
        <v>34</v>
      </c>
      <c r="M144" s="544"/>
      <c r="N144" s="544">
        <v>20000</v>
      </c>
      <c r="O144" s="544"/>
      <c r="P144" s="544">
        <v>13741.6</v>
      </c>
      <c r="Q144" s="539" t="s">
        <v>3702</v>
      </c>
      <c r="R144" s="539" t="s">
        <v>3703</v>
      </c>
    </row>
    <row r="145" spans="1:18" s="332" customFormat="1" ht="43.5" customHeight="1">
      <c r="A145" s="538"/>
      <c r="B145" s="600"/>
      <c r="C145" s="600"/>
      <c r="D145" s="600"/>
      <c r="E145" s="600"/>
      <c r="F145" s="600"/>
      <c r="G145" s="600"/>
      <c r="H145" s="491" t="s">
        <v>3721</v>
      </c>
      <c r="I145" s="491">
        <v>8</v>
      </c>
      <c r="J145" s="600"/>
      <c r="K145" s="600"/>
      <c r="L145" s="600"/>
      <c r="M145" s="600"/>
      <c r="N145" s="600"/>
      <c r="O145" s="600"/>
      <c r="P145" s="600"/>
      <c r="Q145" s="600"/>
      <c r="R145" s="600"/>
    </row>
    <row r="146" spans="1:18" s="332" customFormat="1">
      <c r="A146" s="536">
        <v>55</v>
      </c>
      <c r="B146" s="539" t="s">
        <v>96</v>
      </c>
      <c r="C146" s="539">
        <v>5</v>
      </c>
      <c r="D146" s="539">
        <v>11</v>
      </c>
      <c r="E146" s="539" t="s">
        <v>3722</v>
      </c>
      <c r="F146" s="539" t="s">
        <v>3723</v>
      </c>
      <c r="G146" s="539" t="s">
        <v>3950</v>
      </c>
      <c r="H146" s="506" t="s">
        <v>187</v>
      </c>
      <c r="I146" s="491">
        <v>1</v>
      </c>
      <c r="J146" s="536" t="s">
        <v>3724</v>
      </c>
      <c r="K146" s="536"/>
      <c r="L146" s="536" t="s">
        <v>34</v>
      </c>
      <c r="M146" s="540"/>
      <c r="N146" s="540">
        <v>30000</v>
      </c>
      <c r="O146" s="540"/>
      <c r="P146" s="540">
        <v>29965.42</v>
      </c>
      <c r="Q146" s="536" t="s">
        <v>3702</v>
      </c>
      <c r="R146" s="536" t="s">
        <v>3703</v>
      </c>
    </row>
    <row r="147" spans="1:18" s="332" customFormat="1" ht="60">
      <c r="A147" s="538"/>
      <c r="B147" s="600"/>
      <c r="C147" s="600"/>
      <c r="D147" s="600"/>
      <c r="E147" s="600"/>
      <c r="F147" s="600"/>
      <c r="G147" s="600"/>
      <c r="H147" s="491" t="s">
        <v>3721</v>
      </c>
      <c r="I147" s="491" t="s">
        <v>3951</v>
      </c>
      <c r="J147" s="605"/>
      <c r="K147" s="605"/>
      <c r="L147" s="605"/>
      <c r="M147" s="605"/>
      <c r="N147" s="605"/>
      <c r="O147" s="605"/>
      <c r="P147" s="605"/>
      <c r="Q147" s="605"/>
      <c r="R147" s="605"/>
    </row>
    <row r="148" spans="1:18" s="332" customFormat="1" ht="42" customHeight="1">
      <c r="A148" s="536">
        <v>56</v>
      </c>
      <c r="B148" s="539" t="s">
        <v>96</v>
      </c>
      <c r="C148" s="539">
        <v>5</v>
      </c>
      <c r="D148" s="539">
        <v>11</v>
      </c>
      <c r="E148" s="539" t="s">
        <v>3952</v>
      </c>
      <c r="F148" s="539" t="s">
        <v>3953</v>
      </c>
      <c r="G148" s="539" t="s">
        <v>3950</v>
      </c>
      <c r="H148" s="491" t="s">
        <v>187</v>
      </c>
      <c r="I148" s="491">
        <v>1</v>
      </c>
      <c r="J148" s="539" t="s">
        <v>3936</v>
      </c>
      <c r="K148" s="539"/>
      <c r="L148" s="539" t="s">
        <v>34</v>
      </c>
      <c r="M148" s="544"/>
      <c r="N148" s="544">
        <v>30000</v>
      </c>
      <c r="O148" s="544"/>
      <c r="P148" s="544">
        <v>24834.48</v>
      </c>
      <c r="Q148" s="539" t="s">
        <v>3702</v>
      </c>
      <c r="R148" s="539" t="s">
        <v>3703</v>
      </c>
    </row>
    <row r="149" spans="1:18" s="332" customFormat="1" ht="30">
      <c r="A149" s="538"/>
      <c r="B149" s="600"/>
      <c r="C149" s="600"/>
      <c r="D149" s="600"/>
      <c r="E149" s="600"/>
      <c r="F149" s="600"/>
      <c r="G149" s="600"/>
      <c r="H149" s="491" t="s">
        <v>3721</v>
      </c>
      <c r="I149" s="491">
        <v>16</v>
      </c>
      <c r="J149" s="600"/>
      <c r="K149" s="600"/>
      <c r="L149" s="600"/>
      <c r="M149" s="600"/>
      <c r="N149" s="600"/>
      <c r="O149" s="600"/>
      <c r="P149" s="600"/>
      <c r="Q149" s="600"/>
      <c r="R149" s="600"/>
    </row>
    <row r="150" spans="1:18" s="332" customFormat="1" ht="30">
      <c r="A150" s="536">
        <v>57</v>
      </c>
      <c r="B150" s="539" t="s">
        <v>96</v>
      </c>
      <c r="C150" s="539">
        <v>2</v>
      </c>
      <c r="D150" s="539">
        <v>12</v>
      </c>
      <c r="E150" s="539" t="s">
        <v>3954</v>
      </c>
      <c r="F150" s="539" t="s">
        <v>3714</v>
      </c>
      <c r="G150" s="539" t="s">
        <v>3955</v>
      </c>
      <c r="H150" s="491" t="s">
        <v>69</v>
      </c>
      <c r="I150" s="491">
        <v>1</v>
      </c>
      <c r="J150" s="539" t="s">
        <v>3712</v>
      </c>
      <c r="K150" s="539"/>
      <c r="L150" s="539" t="s">
        <v>34</v>
      </c>
      <c r="M150" s="544"/>
      <c r="N150" s="544">
        <v>81000</v>
      </c>
      <c r="O150" s="544"/>
      <c r="P150" s="544">
        <v>72403.34</v>
      </c>
      <c r="Q150" s="539" t="s">
        <v>3702</v>
      </c>
      <c r="R150" s="539" t="s">
        <v>3703</v>
      </c>
    </row>
    <row r="151" spans="1:18" s="332" customFormat="1" ht="45">
      <c r="A151" s="537"/>
      <c r="B151" s="539"/>
      <c r="C151" s="539"/>
      <c r="D151" s="539"/>
      <c r="E151" s="539"/>
      <c r="F151" s="539"/>
      <c r="G151" s="539"/>
      <c r="H151" s="491" t="s">
        <v>3956</v>
      </c>
      <c r="I151" s="491">
        <v>262</v>
      </c>
      <c r="J151" s="539"/>
      <c r="K151" s="539"/>
      <c r="L151" s="539"/>
      <c r="M151" s="539"/>
      <c r="N151" s="539"/>
      <c r="O151" s="539"/>
      <c r="P151" s="539"/>
      <c r="Q151" s="539"/>
      <c r="R151" s="539"/>
    </row>
    <row r="152" spans="1:18" s="332" customFormat="1" ht="45">
      <c r="A152" s="538"/>
      <c r="B152" s="539"/>
      <c r="C152" s="539"/>
      <c r="D152" s="539"/>
      <c r="E152" s="539"/>
      <c r="F152" s="539"/>
      <c r="G152" s="539"/>
      <c r="H152" s="491" t="s">
        <v>3943</v>
      </c>
      <c r="I152" s="491">
        <v>262</v>
      </c>
      <c r="J152" s="539"/>
      <c r="K152" s="539"/>
      <c r="L152" s="539"/>
      <c r="M152" s="539"/>
      <c r="N152" s="539"/>
      <c r="O152" s="539"/>
      <c r="P152" s="539"/>
      <c r="Q152" s="539"/>
      <c r="R152" s="539"/>
    </row>
    <row r="153" spans="1:18" s="332" customFormat="1" ht="60">
      <c r="A153" s="536">
        <v>58</v>
      </c>
      <c r="B153" s="539" t="s">
        <v>96</v>
      </c>
      <c r="C153" s="539">
        <v>2</v>
      </c>
      <c r="D153" s="539">
        <v>12</v>
      </c>
      <c r="E153" s="539" t="s">
        <v>3960</v>
      </c>
      <c r="F153" s="539" t="s">
        <v>3714</v>
      </c>
      <c r="G153" s="539" t="s">
        <v>3961</v>
      </c>
      <c r="H153" s="506" t="s">
        <v>3957</v>
      </c>
      <c r="I153" s="491">
        <v>1</v>
      </c>
      <c r="J153" s="539" t="s">
        <v>3958</v>
      </c>
      <c r="K153" s="539"/>
      <c r="L153" s="539" t="s">
        <v>30</v>
      </c>
      <c r="M153" s="544"/>
      <c r="N153" s="544">
        <v>58464</v>
      </c>
      <c r="O153" s="544"/>
      <c r="P153" s="544">
        <v>55825.33</v>
      </c>
      <c r="Q153" s="539" t="s">
        <v>3702</v>
      </c>
      <c r="R153" s="539" t="s">
        <v>3703</v>
      </c>
    </row>
    <row r="154" spans="1:18" s="332" customFormat="1" ht="60">
      <c r="A154" s="538"/>
      <c r="B154" s="539"/>
      <c r="C154" s="539"/>
      <c r="D154" s="539"/>
      <c r="E154" s="539"/>
      <c r="F154" s="539"/>
      <c r="G154" s="539"/>
      <c r="H154" s="491" t="s">
        <v>3959</v>
      </c>
      <c r="I154" s="491" t="s">
        <v>3962</v>
      </c>
      <c r="J154" s="539"/>
      <c r="K154" s="539"/>
      <c r="L154" s="539"/>
      <c r="M154" s="539"/>
      <c r="N154" s="539"/>
      <c r="O154" s="539"/>
      <c r="P154" s="539"/>
      <c r="Q154" s="539"/>
      <c r="R154" s="539"/>
    </row>
    <row r="155" spans="1:18" s="332" customFormat="1" ht="75">
      <c r="A155" s="491">
        <v>59</v>
      </c>
      <c r="B155" s="491" t="s">
        <v>96</v>
      </c>
      <c r="C155" s="491">
        <v>2</v>
      </c>
      <c r="D155" s="491">
        <v>12</v>
      </c>
      <c r="E155" s="491" t="s">
        <v>3963</v>
      </c>
      <c r="F155" s="491" t="s">
        <v>3964</v>
      </c>
      <c r="G155" s="491" t="s">
        <v>3965</v>
      </c>
      <c r="H155" s="491" t="s">
        <v>630</v>
      </c>
      <c r="I155" s="491">
        <v>1</v>
      </c>
      <c r="J155" s="491" t="s">
        <v>3731</v>
      </c>
      <c r="K155" s="491"/>
      <c r="L155" s="491" t="s">
        <v>30</v>
      </c>
      <c r="M155" s="494"/>
      <c r="N155" s="494">
        <v>25000</v>
      </c>
      <c r="O155" s="494"/>
      <c r="P155" s="494">
        <v>23655.4</v>
      </c>
      <c r="Q155" s="491" t="s">
        <v>3702</v>
      </c>
      <c r="R155" s="491" t="s">
        <v>3703</v>
      </c>
    </row>
    <row r="156" spans="1:18" s="332" customFormat="1" ht="45">
      <c r="A156" s="536">
        <v>60</v>
      </c>
      <c r="B156" s="536" t="s">
        <v>96</v>
      </c>
      <c r="C156" s="536">
        <v>2</v>
      </c>
      <c r="D156" s="536">
        <v>12</v>
      </c>
      <c r="E156" s="536" t="s">
        <v>3966</v>
      </c>
      <c r="F156" s="536" t="s">
        <v>3964</v>
      </c>
      <c r="G156" s="536" t="s">
        <v>3967</v>
      </c>
      <c r="H156" s="491" t="s">
        <v>630</v>
      </c>
      <c r="I156" s="491">
        <v>16</v>
      </c>
      <c r="J156" s="536" t="s">
        <v>3731</v>
      </c>
      <c r="K156" s="536"/>
      <c r="L156" s="536" t="s">
        <v>30</v>
      </c>
      <c r="M156" s="540"/>
      <c r="N156" s="540">
        <v>19000</v>
      </c>
      <c r="O156" s="540"/>
      <c r="P156" s="540">
        <v>17881.46</v>
      </c>
      <c r="Q156" s="536" t="s">
        <v>3702</v>
      </c>
      <c r="R156" s="536" t="s">
        <v>3703</v>
      </c>
    </row>
    <row r="157" spans="1:18" s="332" customFormat="1" ht="45">
      <c r="A157" s="538"/>
      <c r="B157" s="538"/>
      <c r="C157" s="538"/>
      <c r="D157" s="538"/>
      <c r="E157" s="538"/>
      <c r="F157" s="538"/>
      <c r="G157" s="538"/>
      <c r="H157" s="491" t="s">
        <v>3943</v>
      </c>
      <c r="I157" s="491">
        <v>0</v>
      </c>
      <c r="J157" s="538"/>
      <c r="K157" s="538"/>
      <c r="L157" s="538"/>
      <c r="M157" s="538"/>
      <c r="N157" s="538"/>
      <c r="O157" s="538"/>
      <c r="P157" s="538"/>
      <c r="Q157" s="538"/>
      <c r="R157" s="538"/>
    </row>
    <row r="158" spans="1:18" s="332" customFormat="1" ht="32.25" customHeight="1">
      <c r="A158" s="536">
        <v>61</v>
      </c>
      <c r="B158" s="539" t="s">
        <v>135</v>
      </c>
      <c r="C158" s="539">
        <v>1.3</v>
      </c>
      <c r="D158" s="539">
        <v>13</v>
      </c>
      <c r="E158" s="539" t="s">
        <v>3746</v>
      </c>
      <c r="F158" s="539" t="s">
        <v>3747</v>
      </c>
      <c r="G158" s="539" t="s">
        <v>3950</v>
      </c>
      <c r="H158" s="491" t="s">
        <v>187</v>
      </c>
      <c r="I158" s="491">
        <v>1</v>
      </c>
      <c r="J158" s="539" t="s">
        <v>3748</v>
      </c>
      <c r="K158" s="539"/>
      <c r="L158" s="539" t="s">
        <v>30</v>
      </c>
      <c r="M158" s="544"/>
      <c r="N158" s="544">
        <v>6000</v>
      </c>
      <c r="O158" s="544"/>
      <c r="P158" s="544">
        <v>5539.92</v>
      </c>
      <c r="Q158" s="539" t="s">
        <v>3702</v>
      </c>
      <c r="R158" s="539" t="s">
        <v>3703</v>
      </c>
    </row>
    <row r="159" spans="1:18" s="332" customFormat="1" ht="60">
      <c r="A159" s="538"/>
      <c r="B159" s="539"/>
      <c r="C159" s="539"/>
      <c r="D159" s="539"/>
      <c r="E159" s="539"/>
      <c r="F159" s="539"/>
      <c r="G159" s="539"/>
      <c r="H159" s="491" t="s">
        <v>3721</v>
      </c>
      <c r="I159" s="491" t="s">
        <v>3968</v>
      </c>
      <c r="J159" s="539"/>
      <c r="K159" s="539"/>
      <c r="L159" s="539"/>
      <c r="M159" s="539"/>
      <c r="N159" s="539"/>
      <c r="O159" s="539"/>
      <c r="P159" s="539"/>
      <c r="Q159" s="539"/>
      <c r="R159" s="539"/>
    </row>
    <row r="160" spans="1:18" s="332" customFormat="1" ht="26.25" customHeight="1">
      <c r="A160" s="536">
        <v>62</v>
      </c>
      <c r="B160" s="536" t="s">
        <v>135</v>
      </c>
      <c r="C160" s="536">
        <v>1.3</v>
      </c>
      <c r="D160" s="536">
        <v>13</v>
      </c>
      <c r="E160" s="536" t="s">
        <v>3750</v>
      </c>
      <c r="F160" s="536" t="s">
        <v>3751</v>
      </c>
      <c r="G160" s="536" t="s">
        <v>3950</v>
      </c>
      <c r="H160" s="491" t="s">
        <v>187</v>
      </c>
      <c r="I160" s="491">
        <v>1</v>
      </c>
      <c r="J160" s="536" t="s">
        <v>3752</v>
      </c>
      <c r="K160" s="536"/>
      <c r="L160" s="536" t="s">
        <v>30</v>
      </c>
      <c r="M160" s="540"/>
      <c r="N160" s="540">
        <v>20000</v>
      </c>
      <c r="O160" s="540"/>
      <c r="P160" s="540">
        <v>15638.22</v>
      </c>
      <c r="Q160" s="536" t="s">
        <v>3702</v>
      </c>
      <c r="R160" s="536" t="s">
        <v>3703</v>
      </c>
    </row>
    <row r="161" spans="1:18" s="332" customFormat="1" ht="60">
      <c r="A161" s="538"/>
      <c r="B161" s="538"/>
      <c r="C161" s="538"/>
      <c r="D161" s="538"/>
      <c r="E161" s="538"/>
      <c r="F161" s="538"/>
      <c r="G161" s="538"/>
      <c r="H161" s="491" t="s">
        <v>3721</v>
      </c>
      <c r="I161" s="491" t="s">
        <v>3969</v>
      </c>
      <c r="J161" s="538"/>
      <c r="K161" s="538"/>
      <c r="L161" s="538"/>
      <c r="M161" s="542"/>
      <c r="N161" s="542"/>
      <c r="O161" s="542"/>
      <c r="P161" s="542"/>
      <c r="Q161" s="538"/>
      <c r="R161" s="538"/>
    </row>
    <row r="162" spans="1:18" s="332" customFormat="1" ht="30">
      <c r="A162" s="536">
        <v>63</v>
      </c>
      <c r="B162" s="539" t="s">
        <v>135</v>
      </c>
      <c r="C162" s="539">
        <v>1.3</v>
      </c>
      <c r="D162" s="539">
        <v>13</v>
      </c>
      <c r="E162" s="539" t="s">
        <v>3755</v>
      </c>
      <c r="F162" s="539" t="s">
        <v>3756</v>
      </c>
      <c r="G162" s="539" t="s">
        <v>1942</v>
      </c>
      <c r="H162" s="491" t="s">
        <v>155</v>
      </c>
      <c r="I162" s="491">
        <v>10</v>
      </c>
      <c r="J162" s="539" t="s">
        <v>3757</v>
      </c>
      <c r="K162" s="539"/>
      <c r="L162" s="539" t="s">
        <v>30</v>
      </c>
      <c r="M162" s="544"/>
      <c r="N162" s="544">
        <v>30000</v>
      </c>
      <c r="O162" s="544"/>
      <c r="P162" s="544">
        <v>28099.52</v>
      </c>
      <c r="Q162" s="539" t="s">
        <v>3702</v>
      </c>
      <c r="R162" s="539" t="s">
        <v>3703</v>
      </c>
    </row>
    <row r="163" spans="1:18" s="332" customFormat="1" ht="30">
      <c r="A163" s="538"/>
      <c r="B163" s="539"/>
      <c r="C163" s="539"/>
      <c r="D163" s="539"/>
      <c r="E163" s="539"/>
      <c r="F163" s="539"/>
      <c r="G163" s="539"/>
      <c r="H163" s="491" t="s">
        <v>157</v>
      </c>
      <c r="I163" s="491">
        <v>642</v>
      </c>
      <c r="J163" s="539"/>
      <c r="K163" s="539"/>
      <c r="L163" s="539"/>
      <c r="M163" s="539"/>
      <c r="N163" s="539"/>
      <c r="O163" s="539"/>
      <c r="P163" s="539"/>
      <c r="Q163" s="539"/>
      <c r="R163" s="539"/>
    </row>
    <row r="164" spans="1:18" s="332" customFormat="1" ht="28.5" customHeight="1">
      <c r="A164" s="536">
        <v>64</v>
      </c>
      <c r="B164" s="539" t="s">
        <v>135</v>
      </c>
      <c r="C164" s="539">
        <v>1.3</v>
      </c>
      <c r="D164" s="539">
        <v>13</v>
      </c>
      <c r="E164" s="591" t="s">
        <v>3970</v>
      </c>
      <c r="F164" s="539" t="s">
        <v>3760</v>
      </c>
      <c r="G164" s="591" t="s">
        <v>3718</v>
      </c>
      <c r="H164" s="491" t="s">
        <v>187</v>
      </c>
      <c r="I164" s="491">
        <v>1</v>
      </c>
      <c r="J164" s="539" t="s">
        <v>3971</v>
      </c>
      <c r="K164" s="539"/>
      <c r="L164" s="539" t="s">
        <v>30</v>
      </c>
      <c r="M164" s="544"/>
      <c r="N164" s="544">
        <v>5000</v>
      </c>
      <c r="O164" s="544"/>
      <c r="P164" s="544">
        <v>2156</v>
      </c>
      <c r="Q164" s="539" t="s">
        <v>3702</v>
      </c>
      <c r="R164" s="539" t="s">
        <v>3703</v>
      </c>
    </row>
    <row r="165" spans="1:18" s="332" customFormat="1" ht="60">
      <c r="A165" s="538"/>
      <c r="B165" s="539"/>
      <c r="C165" s="539"/>
      <c r="D165" s="539"/>
      <c r="E165" s="592"/>
      <c r="F165" s="539"/>
      <c r="G165" s="592"/>
      <c r="H165" s="491" t="s">
        <v>3721</v>
      </c>
      <c r="I165" s="491" t="s">
        <v>3969</v>
      </c>
      <c r="J165" s="539"/>
      <c r="K165" s="539"/>
      <c r="L165" s="539"/>
      <c r="M165" s="539"/>
      <c r="N165" s="539"/>
      <c r="O165" s="539"/>
      <c r="P165" s="539"/>
      <c r="Q165" s="539"/>
      <c r="R165" s="539"/>
    </row>
    <row r="166" spans="1:18" s="332" customFormat="1" ht="60">
      <c r="A166" s="536">
        <v>65</v>
      </c>
      <c r="B166" s="539" t="s">
        <v>135</v>
      </c>
      <c r="C166" s="539">
        <v>1.3</v>
      </c>
      <c r="D166" s="539">
        <v>13</v>
      </c>
      <c r="E166" s="539" t="s">
        <v>3972</v>
      </c>
      <c r="F166" s="539" t="s">
        <v>3973</v>
      </c>
      <c r="G166" s="539" t="s">
        <v>3974</v>
      </c>
      <c r="H166" s="506" t="s">
        <v>3975</v>
      </c>
      <c r="I166" s="491">
        <v>1</v>
      </c>
      <c r="J166" s="539" t="s">
        <v>3976</v>
      </c>
      <c r="K166" s="539"/>
      <c r="L166" s="539" t="s">
        <v>30</v>
      </c>
      <c r="M166" s="544"/>
      <c r="N166" s="544">
        <v>10000</v>
      </c>
      <c r="O166" s="544"/>
      <c r="P166" s="544">
        <v>9887</v>
      </c>
      <c r="Q166" s="539" t="s">
        <v>3702</v>
      </c>
      <c r="R166" s="539" t="s">
        <v>3703</v>
      </c>
    </row>
    <row r="167" spans="1:18" s="332" customFormat="1" ht="60">
      <c r="A167" s="538"/>
      <c r="B167" s="539"/>
      <c r="C167" s="539"/>
      <c r="D167" s="539"/>
      <c r="E167" s="539"/>
      <c r="F167" s="539"/>
      <c r="G167" s="539"/>
      <c r="H167" s="84" t="s">
        <v>628</v>
      </c>
      <c r="I167" s="491" t="s">
        <v>3977</v>
      </c>
      <c r="J167" s="539"/>
      <c r="K167" s="539"/>
      <c r="L167" s="539"/>
      <c r="M167" s="539"/>
      <c r="N167" s="539"/>
      <c r="O167" s="539"/>
      <c r="P167" s="539"/>
      <c r="Q167" s="539"/>
      <c r="R167" s="539"/>
    </row>
    <row r="168" spans="1:18" s="332" customFormat="1" ht="60">
      <c r="A168" s="536">
        <v>66</v>
      </c>
      <c r="B168" s="536" t="s">
        <v>96</v>
      </c>
      <c r="C168" s="536">
        <v>1.3</v>
      </c>
      <c r="D168" s="536">
        <v>13</v>
      </c>
      <c r="E168" s="536" t="s">
        <v>3978</v>
      </c>
      <c r="F168" s="536" t="s">
        <v>3979</v>
      </c>
      <c r="G168" s="536" t="s">
        <v>3980</v>
      </c>
      <c r="H168" s="491" t="s">
        <v>76</v>
      </c>
      <c r="I168" s="491" t="s">
        <v>3981</v>
      </c>
      <c r="J168" s="536" t="s">
        <v>3757</v>
      </c>
      <c r="K168" s="536"/>
      <c r="L168" s="536" t="s">
        <v>30</v>
      </c>
      <c r="M168" s="540"/>
      <c r="N168" s="540">
        <v>69000</v>
      </c>
      <c r="O168" s="540"/>
      <c r="P168" s="540">
        <v>41952.85</v>
      </c>
      <c r="Q168" s="536" t="s">
        <v>3702</v>
      </c>
      <c r="R168" s="536" t="s">
        <v>3703</v>
      </c>
    </row>
    <row r="169" spans="1:18" s="332" customFormat="1" ht="45">
      <c r="A169" s="537"/>
      <c r="B169" s="537"/>
      <c r="C169" s="537"/>
      <c r="D169" s="537"/>
      <c r="E169" s="537"/>
      <c r="F169" s="537"/>
      <c r="G169" s="537"/>
      <c r="H169" s="491" t="s">
        <v>630</v>
      </c>
      <c r="I169" s="491">
        <v>3</v>
      </c>
      <c r="J169" s="537"/>
      <c r="K169" s="537"/>
      <c r="L169" s="537"/>
      <c r="M169" s="537"/>
      <c r="N169" s="537"/>
      <c r="O169" s="537"/>
      <c r="P169" s="537"/>
      <c r="Q169" s="537"/>
      <c r="R169" s="537"/>
    </row>
    <row r="170" spans="1:18" s="332" customFormat="1">
      <c r="A170" s="538"/>
      <c r="B170" s="538"/>
      <c r="C170" s="538"/>
      <c r="D170" s="538"/>
      <c r="E170" s="538"/>
      <c r="F170" s="538"/>
      <c r="G170" s="538"/>
      <c r="H170" s="491" t="s">
        <v>3947</v>
      </c>
      <c r="I170" s="491">
        <v>500</v>
      </c>
      <c r="J170" s="538"/>
      <c r="K170" s="538"/>
      <c r="L170" s="538"/>
      <c r="M170" s="538"/>
      <c r="N170" s="538"/>
      <c r="O170" s="538"/>
      <c r="P170" s="538"/>
      <c r="Q170" s="538"/>
      <c r="R170" s="538"/>
    </row>
    <row r="171" spans="1:18" s="332" customFormat="1" ht="30">
      <c r="A171" s="536">
        <v>67</v>
      </c>
      <c r="B171" s="539" t="s">
        <v>96</v>
      </c>
      <c r="C171" s="539">
        <v>5</v>
      </c>
      <c r="D171" s="539">
        <v>4</v>
      </c>
      <c r="E171" s="539" t="s">
        <v>3982</v>
      </c>
      <c r="F171" s="539" t="s">
        <v>3983</v>
      </c>
      <c r="G171" s="539" t="s">
        <v>3984</v>
      </c>
      <c r="H171" s="491" t="s">
        <v>3985</v>
      </c>
      <c r="I171" s="491">
        <v>1</v>
      </c>
      <c r="J171" s="539" t="s">
        <v>3986</v>
      </c>
      <c r="K171" s="539"/>
      <c r="L171" s="539" t="s">
        <v>37</v>
      </c>
      <c r="M171" s="555"/>
      <c r="N171" s="544">
        <v>74121</v>
      </c>
      <c r="O171" s="539"/>
      <c r="P171" s="544">
        <v>39664.550000000003</v>
      </c>
      <c r="Q171" s="539" t="s">
        <v>3987</v>
      </c>
      <c r="R171" s="539" t="s">
        <v>3988</v>
      </c>
    </row>
    <row r="172" spans="1:18" s="332" customFormat="1" ht="30">
      <c r="A172" s="538"/>
      <c r="B172" s="539"/>
      <c r="C172" s="539"/>
      <c r="D172" s="539"/>
      <c r="E172" s="539"/>
      <c r="F172" s="539"/>
      <c r="G172" s="539"/>
      <c r="H172" s="491" t="s">
        <v>3989</v>
      </c>
      <c r="I172" s="491">
        <v>20</v>
      </c>
      <c r="J172" s="539"/>
      <c r="K172" s="539"/>
      <c r="L172" s="539"/>
      <c r="M172" s="557"/>
      <c r="N172" s="539"/>
      <c r="O172" s="539"/>
      <c r="P172" s="539"/>
      <c r="Q172" s="539"/>
      <c r="R172" s="539"/>
    </row>
    <row r="173" spans="1:18" s="332" customFormat="1">
      <c r="A173" s="536">
        <v>68</v>
      </c>
      <c r="B173" s="539" t="s">
        <v>40</v>
      </c>
      <c r="C173" s="539">
        <v>5</v>
      </c>
      <c r="D173" s="539">
        <v>4</v>
      </c>
      <c r="E173" s="539" t="s">
        <v>3990</v>
      </c>
      <c r="F173" s="539" t="s">
        <v>3991</v>
      </c>
      <c r="G173" s="539" t="s">
        <v>3992</v>
      </c>
      <c r="H173" s="491" t="s">
        <v>1943</v>
      </c>
      <c r="I173" s="491">
        <v>3</v>
      </c>
      <c r="J173" s="598" t="s">
        <v>3993</v>
      </c>
      <c r="K173" s="539"/>
      <c r="L173" s="539" t="s">
        <v>30</v>
      </c>
      <c r="M173" s="539"/>
      <c r="N173" s="544">
        <v>114361.25</v>
      </c>
      <c r="O173" s="539"/>
      <c r="P173" s="544">
        <v>92825</v>
      </c>
      <c r="Q173" s="539" t="s">
        <v>3994</v>
      </c>
      <c r="R173" s="539" t="s">
        <v>3995</v>
      </c>
    </row>
    <row r="174" spans="1:18" s="332" customFormat="1" ht="30">
      <c r="A174" s="537"/>
      <c r="B174" s="539"/>
      <c r="C174" s="539"/>
      <c r="D174" s="539"/>
      <c r="E174" s="539"/>
      <c r="F174" s="539"/>
      <c r="G174" s="539"/>
      <c r="H174" s="491" t="s">
        <v>870</v>
      </c>
      <c r="I174" s="491">
        <v>75</v>
      </c>
      <c r="J174" s="575"/>
      <c r="K174" s="539"/>
      <c r="L174" s="539"/>
      <c r="M174" s="539"/>
      <c r="N174" s="539"/>
      <c r="O174" s="539"/>
      <c r="P174" s="539"/>
      <c r="Q174" s="539"/>
      <c r="R174" s="539"/>
    </row>
    <row r="175" spans="1:18" s="332" customFormat="1" ht="30">
      <c r="A175" s="537"/>
      <c r="B175" s="539"/>
      <c r="C175" s="539"/>
      <c r="D175" s="539"/>
      <c r="E175" s="539"/>
      <c r="F175" s="539"/>
      <c r="G175" s="539"/>
      <c r="H175" s="491" t="s">
        <v>3985</v>
      </c>
      <c r="I175" s="491">
        <v>3</v>
      </c>
      <c r="J175" s="575"/>
      <c r="K175" s="539"/>
      <c r="L175" s="539"/>
      <c r="M175" s="539"/>
      <c r="N175" s="539"/>
      <c r="O175" s="539"/>
      <c r="P175" s="539"/>
      <c r="Q175" s="539"/>
      <c r="R175" s="539"/>
    </row>
    <row r="176" spans="1:18" s="332" customFormat="1" ht="30">
      <c r="A176" s="538"/>
      <c r="B176" s="539"/>
      <c r="C176" s="539"/>
      <c r="D176" s="539"/>
      <c r="E176" s="539"/>
      <c r="F176" s="539"/>
      <c r="G176" s="539"/>
      <c r="H176" s="491" t="s">
        <v>3989</v>
      </c>
      <c r="I176" s="491">
        <v>75</v>
      </c>
      <c r="J176" s="599"/>
      <c r="K176" s="539"/>
      <c r="L176" s="539"/>
      <c r="M176" s="539"/>
      <c r="N176" s="539"/>
      <c r="O176" s="539"/>
      <c r="P176" s="539"/>
      <c r="Q176" s="539"/>
      <c r="R176" s="539"/>
    </row>
    <row r="177" spans="1:18" s="332" customFormat="1">
      <c r="A177" s="536">
        <v>69</v>
      </c>
      <c r="B177" s="539" t="s">
        <v>40</v>
      </c>
      <c r="C177" s="539">
        <v>1</v>
      </c>
      <c r="D177" s="539">
        <v>6</v>
      </c>
      <c r="E177" s="539" t="s">
        <v>3996</v>
      </c>
      <c r="F177" s="539" t="s">
        <v>3997</v>
      </c>
      <c r="G177" s="539" t="s">
        <v>3998</v>
      </c>
      <c r="H177" s="506" t="s">
        <v>1943</v>
      </c>
      <c r="I177" s="491">
        <v>1</v>
      </c>
      <c r="J177" s="539" t="s">
        <v>3999</v>
      </c>
      <c r="K177" s="539"/>
      <c r="L177" s="539" t="s">
        <v>30</v>
      </c>
      <c r="M177" s="539"/>
      <c r="N177" s="544">
        <v>42251.45</v>
      </c>
      <c r="O177" s="539"/>
      <c r="P177" s="544">
        <v>34809.53</v>
      </c>
      <c r="Q177" s="539" t="s">
        <v>4000</v>
      </c>
      <c r="R177" s="539" t="s">
        <v>4001</v>
      </c>
    </row>
    <row r="178" spans="1:18" s="332" customFormat="1" ht="30">
      <c r="A178" s="537"/>
      <c r="B178" s="539"/>
      <c r="C178" s="539"/>
      <c r="D178" s="539"/>
      <c r="E178" s="539"/>
      <c r="F178" s="539"/>
      <c r="G178" s="539"/>
      <c r="H178" s="84" t="s">
        <v>870</v>
      </c>
      <c r="I178" s="491">
        <v>33</v>
      </c>
      <c r="J178" s="539"/>
      <c r="K178" s="539"/>
      <c r="L178" s="539"/>
      <c r="M178" s="539"/>
      <c r="N178" s="539"/>
      <c r="O178" s="539"/>
      <c r="P178" s="539"/>
      <c r="Q178" s="539"/>
      <c r="R178" s="539"/>
    </row>
    <row r="179" spans="1:18" s="332" customFormat="1" ht="30">
      <c r="A179" s="537"/>
      <c r="B179" s="539"/>
      <c r="C179" s="539"/>
      <c r="D179" s="539"/>
      <c r="E179" s="539"/>
      <c r="F179" s="539"/>
      <c r="G179" s="539"/>
      <c r="H179" s="84" t="s">
        <v>3985</v>
      </c>
      <c r="I179" s="491">
        <v>1</v>
      </c>
      <c r="J179" s="539"/>
      <c r="K179" s="539"/>
      <c r="L179" s="539"/>
      <c r="M179" s="539"/>
      <c r="N179" s="539"/>
      <c r="O179" s="539"/>
      <c r="P179" s="539"/>
      <c r="Q179" s="539"/>
      <c r="R179" s="539"/>
    </row>
    <row r="180" spans="1:18" s="332" customFormat="1" ht="30">
      <c r="A180" s="537"/>
      <c r="B180" s="539"/>
      <c r="C180" s="539"/>
      <c r="D180" s="539"/>
      <c r="E180" s="539"/>
      <c r="F180" s="539"/>
      <c r="G180" s="539"/>
      <c r="H180" s="84" t="s">
        <v>3989</v>
      </c>
      <c r="I180" s="491">
        <v>30</v>
      </c>
      <c r="J180" s="539"/>
      <c r="K180" s="539"/>
      <c r="L180" s="539"/>
      <c r="M180" s="539"/>
      <c r="N180" s="539"/>
      <c r="O180" s="539"/>
      <c r="P180" s="539"/>
      <c r="Q180" s="539"/>
      <c r="R180" s="539"/>
    </row>
    <row r="181" spans="1:18" s="332" customFormat="1" ht="60">
      <c r="A181" s="537"/>
      <c r="B181" s="539"/>
      <c r="C181" s="539"/>
      <c r="D181" s="539"/>
      <c r="E181" s="539"/>
      <c r="F181" s="539"/>
      <c r="G181" s="539"/>
      <c r="H181" s="84" t="s">
        <v>4002</v>
      </c>
      <c r="I181" s="491">
        <v>5</v>
      </c>
      <c r="J181" s="539"/>
      <c r="K181" s="539"/>
      <c r="L181" s="539"/>
      <c r="M181" s="539"/>
      <c r="N181" s="539"/>
      <c r="O181" s="539"/>
      <c r="P181" s="539"/>
      <c r="Q181" s="539"/>
      <c r="R181" s="539"/>
    </row>
    <row r="182" spans="1:18" s="332" customFormat="1">
      <c r="A182" s="537"/>
      <c r="B182" s="539"/>
      <c r="C182" s="539"/>
      <c r="D182" s="539"/>
      <c r="E182" s="539"/>
      <c r="F182" s="539"/>
      <c r="G182" s="539"/>
      <c r="H182" s="84" t="s">
        <v>4003</v>
      </c>
      <c r="I182" s="491">
        <v>3000</v>
      </c>
      <c r="J182" s="539"/>
      <c r="K182" s="539"/>
      <c r="L182" s="539"/>
      <c r="M182" s="539"/>
      <c r="N182" s="539"/>
      <c r="O182" s="539"/>
      <c r="P182" s="539"/>
      <c r="Q182" s="539"/>
      <c r="R182" s="539"/>
    </row>
    <row r="183" spans="1:18" s="332" customFormat="1">
      <c r="A183" s="538"/>
      <c r="B183" s="539"/>
      <c r="C183" s="539"/>
      <c r="D183" s="539"/>
      <c r="E183" s="539"/>
      <c r="F183" s="539"/>
      <c r="G183" s="539"/>
      <c r="H183" s="84" t="s">
        <v>4004</v>
      </c>
      <c r="I183" s="491">
        <v>1</v>
      </c>
      <c r="J183" s="539"/>
      <c r="K183" s="539"/>
      <c r="L183" s="539"/>
      <c r="M183" s="539"/>
      <c r="N183" s="539"/>
      <c r="O183" s="539"/>
      <c r="P183" s="539"/>
      <c r="Q183" s="539"/>
      <c r="R183" s="539"/>
    </row>
    <row r="184" spans="1:18" s="332" customFormat="1" ht="39" customHeight="1">
      <c r="A184" s="536">
        <v>70</v>
      </c>
      <c r="B184" s="539" t="s">
        <v>135</v>
      </c>
      <c r="C184" s="539">
        <v>1</v>
      </c>
      <c r="D184" s="539">
        <v>6</v>
      </c>
      <c r="E184" s="539" t="s">
        <v>4005</v>
      </c>
      <c r="F184" s="539" t="s">
        <v>4006</v>
      </c>
      <c r="G184" s="539" t="s">
        <v>4007</v>
      </c>
      <c r="H184" s="491" t="s">
        <v>1943</v>
      </c>
      <c r="I184" s="491">
        <v>1</v>
      </c>
      <c r="J184" s="539" t="s">
        <v>395</v>
      </c>
      <c r="K184" s="539"/>
      <c r="L184" s="539" t="s">
        <v>34</v>
      </c>
      <c r="M184" s="539"/>
      <c r="N184" s="544">
        <v>13449.4</v>
      </c>
      <c r="O184" s="539"/>
      <c r="P184" s="544">
        <v>9668.64</v>
      </c>
      <c r="Q184" s="539" t="s">
        <v>4008</v>
      </c>
      <c r="R184" s="539" t="s">
        <v>4009</v>
      </c>
    </row>
    <row r="185" spans="1:18" s="332" customFormat="1" ht="53.25" customHeight="1">
      <c r="A185" s="538"/>
      <c r="B185" s="539"/>
      <c r="C185" s="539"/>
      <c r="D185" s="539"/>
      <c r="E185" s="539"/>
      <c r="F185" s="539"/>
      <c r="G185" s="539"/>
      <c r="H185" s="491" t="s">
        <v>870</v>
      </c>
      <c r="I185" s="491">
        <v>18</v>
      </c>
      <c r="J185" s="539"/>
      <c r="K185" s="539"/>
      <c r="L185" s="539"/>
      <c r="M185" s="539"/>
      <c r="N185" s="539"/>
      <c r="O185" s="539"/>
      <c r="P185" s="539"/>
      <c r="Q185" s="539"/>
      <c r="R185" s="539"/>
    </row>
    <row r="186" spans="1:18" s="332" customFormat="1">
      <c r="A186" s="536">
        <v>71</v>
      </c>
      <c r="B186" s="539" t="s">
        <v>41</v>
      </c>
      <c r="C186" s="539">
        <v>1</v>
      </c>
      <c r="D186" s="539">
        <v>6</v>
      </c>
      <c r="E186" s="539" t="s">
        <v>4010</v>
      </c>
      <c r="F186" s="555" t="s">
        <v>4011</v>
      </c>
      <c r="G186" s="539" t="s">
        <v>4012</v>
      </c>
      <c r="H186" s="84" t="s">
        <v>4013</v>
      </c>
      <c r="I186" s="491">
        <v>1</v>
      </c>
      <c r="J186" s="539" t="s">
        <v>4014</v>
      </c>
      <c r="K186" s="539"/>
      <c r="L186" s="539" t="s">
        <v>31</v>
      </c>
      <c r="M186" s="539"/>
      <c r="N186" s="544">
        <v>136857.66</v>
      </c>
      <c r="O186" s="539"/>
      <c r="P186" s="544">
        <v>29549.279999999999</v>
      </c>
      <c r="Q186" s="539" t="s">
        <v>4015</v>
      </c>
      <c r="R186" s="539" t="s">
        <v>4016</v>
      </c>
    </row>
    <row r="187" spans="1:18" s="332" customFormat="1" ht="30">
      <c r="A187" s="537"/>
      <c r="B187" s="539"/>
      <c r="C187" s="539"/>
      <c r="D187" s="539"/>
      <c r="E187" s="539"/>
      <c r="F187" s="556"/>
      <c r="G187" s="539"/>
      <c r="H187" s="491" t="s">
        <v>608</v>
      </c>
      <c r="I187" s="491">
        <v>600</v>
      </c>
      <c r="J187" s="539"/>
      <c r="K187" s="539"/>
      <c r="L187" s="539"/>
      <c r="M187" s="539"/>
      <c r="N187" s="539"/>
      <c r="O187" s="539"/>
      <c r="P187" s="539"/>
      <c r="Q187" s="539"/>
      <c r="R187" s="539"/>
    </row>
    <row r="188" spans="1:18" s="332" customFormat="1" ht="30">
      <c r="A188" s="537"/>
      <c r="B188" s="539"/>
      <c r="C188" s="539"/>
      <c r="D188" s="539"/>
      <c r="E188" s="539"/>
      <c r="F188" s="556"/>
      <c r="G188" s="539"/>
      <c r="H188" s="85" t="s">
        <v>3985</v>
      </c>
      <c r="I188" s="491">
        <v>3</v>
      </c>
      <c r="J188" s="539"/>
      <c r="K188" s="539"/>
      <c r="L188" s="539"/>
      <c r="M188" s="539"/>
      <c r="N188" s="539"/>
      <c r="O188" s="539"/>
      <c r="P188" s="539"/>
      <c r="Q188" s="539"/>
      <c r="R188" s="539"/>
    </row>
    <row r="189" spans="1:18" s="332" customFormat="1" ht="30">
      <c r="A189" s="537"/>
      <c r="B189" s="539"/>
      <c r="C189" s="539"/>
      <c r="D189" s="539"/>
      <c r="E189" s="539"/>
      <c r="F189" s="556"/>
      <c r="G189" s="539"/>
      <c r="H189" s="85" t="s">
        <v>3989</v>
      </c>
      <c r="I189" s="491">
        <v>43</v>
      </c>
      <c r="J189" s="539"/>
      <c r="K189" s="539"/>
      <c r="L189" s="539"/>
      <c r="M189" s="539"/>
      <c r="N189" s="539"/>
      <c r="O189" s="539"/>
      <c r="P189" s="539"/>
      <c r="Q189" s="539"/>
      <c r="R189" s="539"/>
    </row>
    <row r="190" spans="1:18" s="332" customFormat="1">
      <c r="A190" s="537"/>
      <c r="B190" s="539"/>
      <c r="C190" s="539"/>
      <c r="D190" s="539"/>
      <c r="E190" s="539"/>
      <c r="F190" s="556"/>
      <c r="G190" s="539"/>
      <c r="H190" s="85" t="s">
        <v>1943</v>
      </c>
      <c r="I190" s="491">
        <v>1</v>
      </c>
      <c r="J190" s="539"/>
      <c r="K190" s="539"/>
      <c r="L190" s="539"/>
      <c r="M190" s="539"/>
      <c r="N190" s="539"/>
      <c r="O190" s="539"/>
      <c r="P190" s="539"/>
      <c r="Q190" s="539"/>
      <c r="R190" s="539"/>
    </row>
    <row r="191" spans="1:18" s="332" customFormat="1" ht="30">
      <c r="A191" s="538"/>
      <c r="B191" s="539"/>
      <c r="C191" s="539"/>
      <c r="D191" s="539"/>
      <c r="E191" s="539"/>
      <c r="F191" s="557"/>
      <c r="G191" s="539"/>
      <c r="H191" s="85" t="s">
        <v>870</v>
      </c>
      <c r="I191" s="491">
        <v>20</v>
      </c>
      <c r="J191" s="539"/>
      <c r="K191" s="539"/>
      <c r="L191" s="539"/>
      <c r="M191" s="539"/>
      <c r="N191" s="539"/>
      <c r="O191" s="539"/>
      <c r="P191" s="539"/>
      <c r="Q191" s="539"/>
      <c r="R191" s="539"/>
    </row>
    <row r="192" spans="1:18" s="332" customFormat="1">
      <c r="A192" s="536">
        <v>72</v>
      </c>
      <c r="B192" s="539" t="s">
        <v>135</v>
      </c>
      <c r="C192" s="539">
        <v>1</v>
      </c>
      <c r="D192" s="539">
        <v>6</v>
      </c>
      <c r="E192" s="539" t="s">
        <v>4017</v>
      </c>
      <c r="F192" s="539" t="s">
        <v>4018</v>
      </c>
      <c r="G192" s="539" t="s">
        <v>4019</v>
      </c>
      <c r="H192" s="84" t="s">
        <v>4013</v>
      </c>
      <c r="I192" s="491">
        <v>1</v>
      </c>
      <c r="J192" s="539" t="s">
        <v>4020</v>
      </c>
      <c r="K192" s="539"/>
      <c r="L192" s="539" t="s">
        <v>34</v>
      </c>
      <c r="M192" s="539"/>
      <c r="N192" s="544">
        <v>12374.34</v>
      </c>
      <c r="O192" s="539"/>
      <c r="P192" s="544">
        <v>7061.44</v>
      </c>
      <c r="Q192" s="539" t="s">
        <v>4008</v>
      </c>
      <c r="R192" s="539" t="s">
        <v>4009</v>
      </c>
    </row>
    <row r="193" spans="1:18" s="332" customFormat="1" ht="30">
      <c r="A193" s="537"/>
      <c r="B193" s="539"/>
      <c r="C193" s="539"/>
      <c r="D193" s="539"/>
      <c r="E193" s="539"/>
      <c r="F193" s="539"/>
      <c r="G193" s="539"/>
      <c r="H193" s="84" t="s">
        <v>608</v>
      </c>
      <c r="I193" s="491">
        <v>101</v>
      </c>
      <c r="J193" s="539"/>
      <c r="K193" s="539"/>
      <c r="L193" s="539"/>
      <c r="M193" s="539"/>
      <c r="N193" s="539"/>
      <c r="O193" s="539"/>
      <c r="P193" s="539"/>
      <c r="Q193" s="539"/>
      <c r="R193" s="539"/>
    </row>
    <row r="194" spans="1:18" s="332" customFormat="1">
      <c r="A194" s="537"/>
      <c r="B194" s="539"/>
      <c r="C194" s="539"/>
      <c r="D194" s="539"/>
      <c r="E194" s="539"/>
      <c r="F194" s="539"/>
      <c r="G194" s="539"/>
      <c r="H194" s="84" t="s">
        <v>187</v>
      </c>
      <c r="I194" s="491">
        <v>1</v>
      </c>
      <c r="J194" s="539"/>
      <c r="K194" s="539"/>
      <c r="L194" s="539"/>
      <c r="M194" s="539"/>
      <c r="N194" s="539"/>
      <c r="O194" s="539"/>
      <c r="P194" s="539"/>
      <c r="Q194" s="539"/>
      <c r="R194" s="539"/>
    </row>
    <row r="195" spans="1:18" s="332" customFormat="1" ht="30">
      <c r="A195" s="538"/>
      <c r="B195" s="539"/>
      <c r="C195" s="539"/>
      <c r="D195" s="539"/>
      <c r="E195" s="539"/>
      <c r="F195" s="539"/>
      <c r="G195" s="539"/>
      <c r="H195" s="84" t="s">
        <v>3721</v>
      </c>
      <c r="I195" s="491">
        <v>19</v>
      </c>
      <c r="J195" s="539"/>
      <c r="K195" s="539"/>
      <c r="L195" s="539"/>
      <c r="M195" s="539"/>
      <c r="N195" s="539"/>
      <c r="O195" s="539"/>
      <c r="P195" s="539"/>
      <c r="Q195" s="539"/>
      <c r="R195" s="539"/>
    </row>
    <row r="196" spans="1:18" s="332" customFormat="1">
      <c r="A196" s="536">
        <v>73</v>
      </c>
      <c r="B196" s="539" t="s">
        <v>135</v>
      </c>
      <c r="C196" s="539">
        <v>1</v>
      </c>
      <c r="D196" s="555">
        <v>6</v>
      </c>
      <c r="E196" s="539" t="s">
        <v>4021</v>
      </c>
      <c r="F196" s="598" t="s">
        <v>4022</v>
      </c>
      <c r="G196" s="539" t="s">
        <v>4023</v>
      </c>
      <c r="H196" s="491" t="s">
        <v>1943</v>
      </c>
      <c r="I196" s="491">
        <v>1</v>
      </c>
      <c r="J196" s="539" t="s">
        <v>4024</v>
      </c>
      <c r="K196" s="539"/>
      <c r="L196" s="539" t="s">
        <v>34</v>
      </c>
      <c r="M196" s="539"/>
      <c r="N196" s="544">
        <v>16721.5</v>
      </c>
      <c r="O196" s="539"/>
      <c r="P196" s="544">
        <v>12212.05</v>
      </c>
      <c r="Q196" s="539" t="s">
        <v>4008</v>
      </c>
      <c r="R196" s="539" t="s">
        <v>4009</v>
      </c>
    </row>
    <row r="197" spans="1:18" s="332" customFormat="1" ht="30">
      <c r="A197" s="537"/>
      <c r="B197" s="539"/>
      <c r="C197" s="539"/>
      <c r="D197" s="556"/>
      <c r="E197" s="539"/>
      <c r="F197" s="575"/>
      <c r="G197" s="539"/>
      <c r="H197" s="491" t="s">
        <v>870</v>
      </c>
      <c r="I197" s="491">
        <v>107</v>
      </c>
      <c r="J197" s="539"/>
      <c r="K197" s="539"/>
      <c r="L197" s="539"/>
      <c r="M197" s="539"/>
      <c r="N197" s="539"/>
      <c r="O197" s="539"/>
      <c r="P197" s="539"/>
      <c r="Q197" s="539"/>
      <c r="R197" s="539"/>
    </row>
    <row r="198" spans="1:18" s="332" customFormat="1" ht="30">
      <c r="A198" s="537"/>
      <c r="B198" s="539"/>
      <c r="C198" s="539"/>
      <c r="D198" s="556"/>
      <c r="E198" s="539"/>
      <c r="F198" s="575"/>
      <c r="G198" s="539"/>
      <c r="H198" s="491" t="s">
        <v>4025</v>
      </c>
      <c r="I198" s="491">
        <v>54</v>
      </c>
      <c r="J198" s="539"/>
      <c r="K198" s="539"/>
      <c r="L198" s="539"/>
      <c r="M198" s="539"/>
      <c r="N198" s="539"/>
      <c r="O198" s="539"/>
      <c r="P198" s="539"/>
      <c r="Q198" s="539"/>
      <c r="R198" s="539"/>
    </row>
    <row r="199" spans="1:18" s="332" customFormat="1" ht="30">
      <c r="A199" s="537"/>
      <c r="B199" s="539"/>
      <c r="C199" s="539"/>
      <c r="D199" s="556"/>
      <c r="E199" s="539"/>
      <c r="F199" s="575"/>
      <c r="G199" s="539"/>
      <c r="H199" s="491" t="s">
        <v>4026</v>
      </c>
      <c r="I199" s="491">
        <v>1</v>
      </c>
      <c r="J199" s="539"/>
      <c r="K199" s="539"/>
      <c r="L199" s="539"/>
      <c r="M199" s="539"/>
      <c r="N199" s="539"/>
      <c r="O199" s="539"/>
      <c r="P199" s="539"/>
      <c r="Q199" s="539"/>
      <c r="R199" s="539"/>
    </row>
    <row r="200" spans="1:18" s="332" customFormat="1">
      <c r="A200" s="537"/>
      <c r="B200" s="539"/>
      <c r="C200" s="539"/>
      <c r="D200" s="556"/>
      <c r="E200" s="539"/>
      <c r="F200" s="575"/>
      <c r="G200" s="539"/>
      <c r="H200" s="491" t="s">
        <v>187</v>
      </c>
      <c r="I200" s="491">
        <v>1</v>
      </c>
      <c r="J200" s="539"/>
      <c r="K200" s="539"/>
      <c r="L200" s="539"/>
      <c r="M200" s="539"/>
      <c r="N200" s="539"/>
      <c r="O200" s="539"/>
      <c r="P200" s="539"/>
      <c r="Q200" s="539"/>
      <c r="R200" s="539"/>
    </row>
    <row r="201" spans="1:18" s="332" customFormat="1" ht="30">
      <c r="A201" s="538"/>
      <c r="B201" s="539"/>
      <c r="C201" s="539"/>
      <c r="D201" s="557"/>
      <c r="E201" s="539"/>
      <c r="F201" s="599"/>
      <c r="G201" s="539"/>
      <c r="H201" s="491" t="s">
        <v>2417</v>
      </c>
      <c r="I201" s="491">
        <v>275</v>
      </c>
      <c r="J201" s="539"/>
      <c r="K201" s="539"/>
      <c r="L201" s="539"/>
      <c r="M201" s="539"/>
      <c r="N201" s="539"/>
      <c r="O201" s="539"/>
      <c r="P201" s="539"/>
      <c r="Q201" s="539"/>
      <c r="R201" s="539"/>
    </row>
    <row r="202" spans="1:18" s="332" customFormat="1" ht="37.5" customHeight="1">
      <c r="A202" s="536">
        <v>74</v>
      </c>
      <c r="B202" s="539" t="s">
        <v>135</v>
      </c>
      <c r="C202" s="539">
        <v>1</v>
      </c>
      <c r="D202" s="539">
        <v>6</v>
      </c>
      <c r="E202" s="539" t="s">
        <v>4027</v>
      </c>
      <c r="F202" s="539" t="s">
        <v>4028</v>
      </c>
      <c r="G202" s="539" t="s">
        <v>2552</v>
      </c>
      <c r="H202" s="506" t="s">
        <v>4013</v>
      </c>
      <c r="I202" s="85">
        <v>1</v>
      </c>
      <c r="J202" s="539" t="s">
        <v>4029</v>
      </c>
      <c r="K202" s="539"/>
      <c r="L202" s="539" t="s">
        <v>34</v>
      </c>
      <c r="M202" s="539"/>
      <c r="N202" s="544">
        <v>6682.36</v>
      </c>
      <c r="O202" s="539"/>
      <c r="P202" s="544">
        <v>4505.4799999999996</v>
      </c>
      <c r="Q202" s="539" t="s">
        <v>4008</v>
      </c>
      <c r="R202" s="539" t="s">
        <v>4009</v>
      </c>
    </row>
    <row r="203" spans="1:18" s="332" customFormat="1" ht="52.5" customHeight="1">
      <c r="A203" s="538"/>
      <c r="B203" s="539"/>
      <c r="C203" s="539"/>
      <c r="D203" s="539"/>
      <c r="E203" s="539"/>
      <c r="F203" s="539"/>
      <c r="G203" s="539"/>
      <c r="H203" s="84" t="s">
        <v>608</v>
      </c>
      <c r="I203" s="491">
        <v>60</v>
      </c>
      <c r="J203" s="539"/>
      <c r="K203" s="539"/>
      <c r="L203" s="539"/>
      <c r="M203" s="539"/>
      <c r="N203" s="539"/>
      <c r="O203" s="539"/>
      <c r="P203" s="539"/>
      <c r="Q203" s="539"/>
      <c r="R203" s="539"/>
    </row>
    <row r="204" spans="1:18" s="332" customFormat="1" ht="24.75" customHeight="1">
      <c r="A204" s="536">
        <v>75</v>
      </c>
      <c r="B204" s="539" t="s">
        <v>41</v>
      </c>
      <c r="C204" s="539">
        <v>1</v>
      </c>
      <c r="D204" s="539">
        <v>6</v>
      </c>
      <c r="E204" s="539" t="s">
        <v>4030</v>
      </c>
      <c r="F204" s="539" t="s">
        <v>4031</v>
      </c>
      <c r="G204" s="539" t="s">
        <v>4032</v>
      </c>
      <c r="H204" s="491" t="s">
        <v>1943</v>
      </c>
      <c r="I204" s="491">
        <v>3</v>
      </c>
      <c r="J204" s="539" t="s">
        <v>4033</v>
      </c>
      <c r="K204" s="539"/>
      <c r="L204" s="539" t="s">
        <v>37</v>
      </c>
      <c r="M204" s="536"/>
      <c r="N204" s="540">
        <v>12549.26</v>
      </c>
      <c r="O204" s="536"/>
      <c r="P204" s="540">
        <v>9246.5499999999993</v>
      </c>
      <c r="Q204" s="595" t="s">
        <v>4008</v>
      </c>
      <c r="R204" s="536" t="s">
        <v>4009</v>
      </c>
    </row>
    <row r="205" spans="1:18" s="332" customFormat="1" ht="30.75" customHeight="1">
      <c r="A205" s="537"/>
      <c r="B205" s="539"/>
      <c r="C205" s="539"/>
      <c r="D205" s="539"/>
      <c r="E205" s="539"/>
      <c r="F205" s="539"/>
      <c r="G205" s="539"/>
      <c r="H205" s="491" t="s">
        <v>870</v>
      </c>
      <c r="I205" s="491">
        <v>60</v>
      </c>
      <c r="J205" s="539"/>
      <c r="K205" s="539"/>
      <c r="L205" s="539"/>
      <c r="M205" s="537"/>
      <c r="N205" s="537"/>
      <c r="O205" s="537"/>
      <c r="P205" s="537"/>
      <c r="Q205" s="596"/>
      <c r="R205" s="537"/>
    </row>
    <row r="206" spans="1:18" s="332" customFormat="1">
      <c r="A206" s="538"/>
      <c r="B206" s="539"/>
      <c r="C206" s="539"/>
      <c r="D206" s="539"/>
      <c r="E206" s="539"/>
      <c r="F206" s="539"/>
      <c r="G206" s="539"/>
      <c r="H206" s="491" t="s">
        <v>4034</v>
      </c>
      <c r="I206" s="491">
        <v>500</v>
      </c>
      <c r="J206" s="539"/>
      <c r="K206" s="539"/>
      <c r="L206" s="539"/>
      <c r="M206" s="538"/>
      <c r="N206" s="538"/>
      <c r="O206" s="538"/>
      <c r="P206" s="538"/>
      <c r="Q206" s="597"/>
      <c r="R206" s="538"/>
    </row>
    <row r="207" spans="1:18" s="332" customFormat="1" ht="30">
      <c r="A207" s="536">
        <v>76</v>
      </c>
      <c r="B207" s="539" t="s">
        <v>40</v>
      </c>
      <c r="C207" s="539">
        <v>1</v>
      </c>
      <c r="D207" s="539">
        <v>6</v>
      </c>
      <c r="E207" s="539" t="s">
        <v>4035</v>
      </c>
      <c r="F207" s="539" t="s">
        <v>4036</v>
      </c>
      <c r="G207" s="539" t="s">
        <v>3984</v>
      </c>
      <c r="H207" s="491" t="s">
        <v>3985</v>
      </c>
      <c r="I207" s="491">
        <v>1</v>
      </c>
      <c r="J207" s="539" t="s">
        <v>395</v>
      </c>
      <c r="K207" s="539"/>
      <c r="L207" s="539" t="s">
        <v>34</v>
      </c>
      <c r="M207" s="539"/>
      <c r="N207" s="544">
        <v>17685.14</v>
      </c>
      <c r="O207" s="539"/>
      <c r="P207" s="544">
        <v>17650</v>
      </c>
      <c r="Q207" s="539" t="s">
        <v>3926</v>
      </c>
      <c r="R207" s="539" t="s">
        <v>3927</v>
      </c>
    </row>
    <row r="208" spans="1:18" s="332" customFormat="1" ht="30">
      <c r="A208" s="538"/>
      <c r="B208" s="539"/>
      <c r="C208" s="539"/>
      <c r="D208" s="539"/>
      <c r="E208" s="539"/>
      <c r="F208" s="539"/>
      <c r="G208" s="539"/>
      <c r="H208" s="491" t="s">
        <v>3989</v>
      </c>
      <c r="I208" s="491">
        <v>40</v>
      </c>
      <c r="J208" s="539"/>
      <c r="K208" s="539"/>
      <c r="L208" s="539"/>
      <c r="M208" s="539"/>
      <c r="N208" s="539"/>
      <c r="O208" s="539"/>
      <c r="P208" s="539"/>
      <c r="Q208" s="539"/>
      <c r="R208" s="539"/>
    </row>
    <row r="209" spans="1:18" s="332" customFormat="1" ht="30">
      <c r="A209" s="536">
        <v>77</v>
      </c>
      <c r="B209" s="539" t="s">
        <v>96</v>
      </c>
      <c r="C209" s="539">
        <v>1</v>
      </c>
      <c r="D209" s="539">
        <v>6</v>
      </c>
      <c r="E209" s="539" t="s">
        <v>4037</v>
      </c>
      <c r="F209" s="539" t="s">
        <v>4038</v>
      </c>
      <c r="G209" s="539" t="s">
        <v>3984</v>
      </c>
      <c r="H209" s="491" t="s">
        <v>3985</v>
      </c>
      <c r="I209" s="491">
        <v>1</v>
      </c>
      <c r="J209" s="539" t="s">
        <v>4039</v>
      </c>
      <c r="K209" s="539"/>
      <c r="L209" s="539" t="s">
        <v>34</v>
      </c>
      <c r="M209" s="539"/>
      <c r="N209" s="544">
        <v>8870.84</v>
      </c>
      <c r="O209" s="539"/>
      <c r="P209" s="544">
        <v>6026.92</v>
      </c>
      <c r="Q209" s="539" t="s">
        <v>4040</v>
      </c>
      <c r="R209" s="539" t="s">
        <v>4041</v>
      </c>
    </row>
    <row r="210" spans="1:18" s="332" customFormat="1" ht="30">
      <c r="A210" s="538"/>
      <c r="B210" s="539"/>
      <c r="C210" s="539"/>
      <c r="D210" s="539"/>
      <c r="E210" s="539"/>
      <c r="F210" s="539"/>
      <c r="G210" s="539"/>
      <c r="H210" s="491" t="s">
        <v>3989</v>
      </c>
      <c r="I210" s="491">
        <v>30</v>
      </c>
      <c r="J210" s="539"/>
      <c r="K210" s="539"/>
      <c r="L210" s="539"/>
      <c r="M210" s="539"/>
      <c r="N210" s="539"/>
      <c r="O210" s="539"/>
      <c r="P210" s="539"/>
      <c r="Q210" s="539"/>
      <c r="R210" s="539"/>
    </row>
    <row r="211" spans="1:18" s="332" customFormat="1">
      <c r="A211" s="536">
        <v>78</v>
      </c>
      <c r="B211" s="539" t="s">
        <v>41</v>
      </c>
      <c r="C211" s="539">
        <v>1</v>
      </c>
      <c r="D211" s="539">
        <v>6</v>
      </c>
      <c r="E211" s="539" t="s">
        <v>4042</v>
      </c>
      <c r="F211" s="539" t="s">
        <v>4043</v>
      </c>
      <c r="G211" s="539" t="s">
        <v>2552</v>
      </c>
      <c r="H211" s="84" t="s">
        <v>4013</v>
      </c>
      <c r="I211" s="491">
        <v>1</v>
      </c>
      <c r="J211" s="539" t="s">
        <v>4044</v>
      </c>
      <c r="K211" s="539"/>
      <c r="L211" s="539" t="s">
        <v>34</v>
      </c>
      <c r="M211" s="539"/>
      <c r="N211" s="544">
        <v>4210.53</v>
      </c>
      <c r="O211" s="539"/>
      <c r="P211" s="544">
        <v>2323.2199999999998</v>
      </c>
      <c r="Q211" s="594" t="s">
        <v>4008</v>
      </c>
      <c r="R211" s="539" t="s">
        <v>4009</v>
      </c>
    </row>
    <row r="212" spans="1:18" s="332" customFormat="1" ht="52.5" customHeight="1">
      <c r="A212" s="538"/>
      <c r="B212" s="539"/>
      <c r="C212" s="539"/>
      <c r="D212" s="539"/>
      <c r="E212" s="539"/>
      <c r="F212" s="539"/>
      <c r="G212" s="539"/>
      <c r="H212" s="84" t="s">
        <v>608</v>
      </c>
      <c r="I212" s="491">
        <v>63</v>
      </c>
      <c r="J212" s="539"/>
      <c r="K212" s="539"/>
      <c r="L212" s="539"/>
      <c r="M212" s="539"/>
      <c r="N212" s="539"/>
      <c r="O212" s="539"/>
      <c r="P212" s="539"/>
      <c r="Q212" s="594"/>
      <c r="R212" s="539"/>
    </row>
    <row r="213" spans="1:18" s="332" customFormat="1">
      <c r="A213" s="536">
        <v>79</v>
      </c>
      <c r="B213" s="539" t="s">
        <v>42</v>
      </c>
      <c r="C213" s="539">
        <v>1</v>
      </c>
      <c r="D213" s="539">
        <v>6</v>
      </c>
      <c r="E213" s="539" t="s">
        <v>4045</v>
      </c>
      <c r="F213" s="539" t="s">
        <v>4046</v>
      </c>
      <c r="G213" s="539" t="s">
        <v>2552</v>
      </c>
      <c r="H213" s="84" t="s">
        <v>4013</v>
      </c>
      <c r="I213" s="491">
        <v>1</v>
      </c>
      <c r="J213" s="539" t="s">
        <v>4047</v>
      </c>
      <c r="K213" s="539"/>
      <c r="L213" s="539" t="s">
        <v>30</v>
      </c>
      <c r="M213" s="539"/>
      <c r="N213" s="544">
        <v>7007.21</v>
      </c>
      <c r="O213" s="539"/>
      <c r="P213" s="544">
        <v>4831.6000000000004</v>
      </c>
      <c r="Q213" s="594" t="s">
        <v>4008</v>
      </c>
      <c r="R213" s="539" t="s">
        <v>4009</v>
      </c>
    </row>
    <row r="214" spans="1:18" s="332" customFormat="1" ht="41.25" customHeight="1">
      <c r="A214" s="538"/>
      <c r="B214" s="539"/>
      <c r="C214" s="539"/>
      <c r="D214" s="539"/>
      <c r="E214" s="539"/>
      <c r="F214" s="539"/>
      <c r="G214" s="539"/>
      <c r="H214" s="84" t="s">
        <v>608</v>
      </c>
      <c r="I214" s="491">
        <v>77</v>
      </c>
      <c r="J214" s="539"/>
      <c r="K214" s="539"/>
      <c r="L214" s="539"/>
      <c r="M214" s="539"/>
      <c r="N214" s="539"/>
      <c r="O214" s="539"/>
      <c r="P214" s="539"/>
      <c r="Q214" s="594"/>
      <c r="R214" s="539"/>
    </row>
    <row r="215" spans="1:18" s="332" customFormat="1">
      <c r="A215" s="536">
        <v>80</v>
      </c>
      <c r="B215" s="539" t="s">
        <v>135</v>
      </c>
      <c r="C215" s="539">
        <v>3</v>
      </c>
      <c r="D215" s="591">
        <v>10</v>
      </c>
      <c r="E215" s="539" t="s">
        <v>4048</v>
      </c>
      <c r="F215" s="591" t="s">
        <v>4049</v>
      </c>
      <c r="G215" s="539" t="s">
        <v>4050</v>
      </c>
      <c r="H215" s="491" t="s">
        <v>1943</v>
      </c>
      <c r="I215" s="491">
        <v>1</v>
      </c>
      <c r="J215" s="591" t="s">
        <v>4051</v>
      </c>
      <c r="K215" s="539"/>
      <c r="L215" s="591" t="s">
        <v>135</v>
      </c>
      <c r="M215" s="539"/>
      <c r="N215" s="544">
        <v>90068.01</v>
      </c>
      <c r="O215" s="539"/>
      <c r="P215" s="544">
        <v>33380</v>
      </c>
      <c r="Q215" s="539" t="s">
        <v>4052</v>
      </c>
      <c r="R215" s="539" t="s">
        <v>4053</v>
      </c>
    </row>
    <row r="216" spans="1:18" s="332" customFormat="1" ht="30">
      <c r="A216" s="537"/>
      <c r="B216" s="539"/>
      <c r="C216" s="539"/>
      <c r="D216" s="593"/>
      <c r="E216" s="539"/>
      <c r="F216" s="593"/>
      <c r="G216" s="539"/>
      <c r="H216" s="491" t="s">
        <v>870</v>
      </c>
      <c r="I216" s="491">
        <v>78</v>
      </c>
      <c r="J216" s="593"/>
      <c r="K216" s="539"/>
      <c r="L216" s="593"/>
      <c r="M216" s="539"/>
      <c r="N216" s="544"/>
      <c r="O216" s="539"/>
      <c r="P216" s="539"/>
      <c r="Q216" s="539"/>
      <c r="R216" s="539"/>
    </row>
    <row r="217" spans="1:18" s="332" customFormat="1" ht="60">
      <c r="A217" s="537"/>
      <c r="B217" s="539"/>
      <c r="C217" s="539"/>
      <c r="D217" s="593"/>
      <c r="E217" s="539"/>
      <c r="F217" s="593"/>
      <c r="G217" s="539"/>
      <c r="H217" s="491" t="s">
        <v>4025</v>
      </c>
      <c r="I217" s="491" t="s">
        <v>4054</v>
      </c>
      <c r="J217" s="593"/>
      <c r="K217" s="539"/>
      <c r="L217" s="593"/>
      <c r="M217" s="539"/>
      <c r="N217" s="544"/>
      <c r="O217" s="539"/>
      <c r="P217" s="539"/>
      <c r="Q217" s="539"/>
      <c r="R217" s="539"/>
    </row>
    <row r="218" spans="1:18" s="332" customFormat="1" ht="30">
      <c r="A218" s="537"/>
      <c r="B218" s="539"/>
      <c r="C218" s="539"/>
      <c r="D218" s="593"/>
      <c r="E218" s="539"/>
      <c r="F218" s="593"/>
      <c r="G218" s="539"/>
      <c r="H218" s="491" t="s">
        <v>4026</v>
      </c>
      <c r="I218" s="491">
        <v>2</v>
      </c>
      <c r="J218" s="593"/>
      <c r="K218" s="539"/>
      <c r="L218" s="593"/>
      <c r="M218" s="539"/>
      <c r="N218" s="544"/>
      <c r="O218" s="539"/>
      <c r="P218" s="539"/>
      <c r="Q218" s="539"/>
      <c r="R218" s="539"/>
    </row>
    <row r="219" spans="1:18" s="332" customFormat="1">
      <c r="A219" s="537"/>
      <c r="B219" s="539"/>
      <c r="C219" s="539"/>
      <c r="D219" s="593"/>
      <c r="E219" s="539"/>
      <c r="F219" s="593"/>
      <c r="G219" s="539"/>
      <c r="H219" s="491" t="s">
        <v>4055</v>
      </c>
      <c r="I219" s="491">
        <v>500</v>
      </c>
      <c r="J219" s="593"/>
      <c r="K219" s="539"/>
      <c r="L219" s="593"/>
      <c r="M219" s="539"/>
      <c r="N219" s="544"/>
      <c r="O219" s="539"/>
      <c r="P219" s="539"/>
      <c r="Q219" s="539"/>
      <c r="R219" s="539"/>
    </row>
    <row r="220" spans="1:18" s="332" customFormat="1">
      <c r="A220" s="537"/>
      <c r="B220" s="539"/>
      <c r="C220" s="539"/>
      <c r="D220" s="593"/>
      <c r="E220" s="539"/>
      <c r="F220" s="593"/>
      <c r="G220" s="539"/>
      <c r="H220" s="495" t="s">
        <v>4003</v>
      </c>
      <c r="I220" s="495">
        <v>10000</v>
      </c>
      <c r="J220" s="593"/>
      <c r="K220" s="539"/>
      <c r="L220" s="593"/>
      <c r="M220" s="539"/>
      <c r="N220" s="544"/>
      <c r="O220" s="539"/>
      <c r="P220" s="539"/>
      <c r="Q220" s="539"/>
      <c r="R220" s="539"/>
    </row>
    <row r="221" spans="1:18" s="332" customFormat="1">
      <c r="A221" s="538"/>
      <c r="B221" s="539"/>
      <c r="C221" s="539"/>
      <c r="D221" s="592"/>
      <c r="E221" s="539"/>
      <c r="F221" s="592"/>
      <c r="G221" s="539"/>
      <c r="H221" s="491" t="s">
        <v>4004</v>
      </c>
      <c r="I221" s="491">
        <v>0</v>
      </c>
      <c r="J221" s="592"/>
      <c r="K221" s="539"/>
      <c r="L221" s="592"/>
      <c r="M221" s="539"/>
      <c r="N221" s="544"/>
      <c r="O221" s="539"/>
      <c r="P221" s="539"/>
      <c r="Q221" s="539"/>
      <c r="R221" s="539"/>
    </row>
    <row r="222" spans="1:18" s="332" customFormat="1" ht="30">
      <c r="A222" s="536">
        <v>81</v>
      </c>
      <c r="B222" s="539" t="s">
        <v>135</v>
      </c>
      <c r="C222" s="539">
        <v>3</v>
      </c>
      <c r="D222" s="539">
        <v>10</v>
      </c>
      <c r="E222" s="539" t="s">
        <v>4056</v>
      </c>
      <c r="F222" s="539" t="s">
        <v>4057</v>
      </c>
      <c r="G222" s="539" t="s">
        <v>4058</v>
      </c>
      <c r="H222" s="491" t="s">
        <v>4025</v>
      </c>
      <c r="I222" s="491">
        <v>80</v>
      </c>
      <c r="J222" s="591" t="s">
        <v>4059</v>
      </c>
      <c r="K222" s="539"/>
      <c r="L222" s="539" t="s">
        <v>34</v>
      </c>
      <c r="M222" s="591"/>
      <c r="N222" s="544">
        <v>63038.46</v>
      </c>
      <c r="O222" s="539"/>
      <c r="P222" s="544">
        <v>25972.66</v>
      </c>
      <c r="Q222" s="539" t="s">
        <v>4060</v>
      </c>
      <c r="R222" s="536" t="s">
        <v>3874</v>
      </c>
    </row>
    <row r="223" spans="1:18" s="332" customFormat="1" ht="30">
      <c r="A223" s="537"/>
      <c r="B223" s="539"/>
      <c r="C223" s="539"/>
      <c r="D223" s="539"/>
      <c r="E223" s="539"/>
      <c r="F223" s="539"/>
      <c r="G223" s="539"/>
      <c r="H223" s="491" t="s">
        <v>4026</v>
      </c>
      <c r="I223" s="491">
        <v>1</v>
      </c>
      <c r="J223" s="593"/>
      <c r="K223" s="539"/>
      <c r="L223" s="539"/>
      <c r="M223" s="593"/>
      <c r="N223" s="544"/>
      <c r="O223" s="539"/>
      <c r="P223" s="539"/>
      <c r="Q223" s="539"/>
      <c r="R223" s="537"/>
    </row>
    <row r="224" spans="1:18" s="332" customFormat="1">
      <c r="A224" s="538"/>
      <c r="B224" s="539"/>
      <c r="C224" s="539"/>
      <c r="D224" s="539"/>
      <c r="E224" s="539"/>
      <c r="F224" s="539"/>
      <c r="G224" s="539"/>
      <c r="H224" s="491" t="s">
        <v>4055</v>
      </c>
      <c r="I224" s="491">
        <v>1000</v>
      </c>
      <c r="J224" s="592"/>
      <c r="K224" s="539"/>
      <c r="L224" s="539"/>
      <c r="M224" s="592"/>
      <c r="N224" s="544"/>
      <c r="O224" s="539"/>
      <c r="P224" s="539"/>
      <c r="Q224" s="539"/>
      <c r="R224" s="538"/>
    </row>
    <row r="225" spans="1:18" s="332" customFormat="1">
      <c r="A225" s="536">
        <v>82</v>
      </c>
      <c r="B225" s="539" t="s">
        <v>41</v>
      </c>
      <c r="C225" s="539">
        <v>5</v>
      </c>
      <c r="D225" s="539">
        <v>11</v>
      </c>
      <c r="E225" s="539" t="s">
        <v>4061</v>
      </c>
      <c r="F225" s="539" t="s">
        <v>4062</v>
      </c>
      <c r="G225" s="539" t="s">
        <v>658</v>
      </c>
      <c r="H225" s="491" t="s">
        <v>187</v>
      </c>
      <c r="I225" s="85">
        <v>1</v>
      </c>
      <c r="J225" s="536" t="s">
        <v>4063</v>
      </c>
      <c r="K225" s="539"/>
      <c r="L225" s="539" t="s">
        <v>34</v>
      </c>
      <c r="M225" s="539"/>
      <c r="N225" s="544">
        <v>8613.4</v>
      </c>
      <c r="O225" s="539"/>
      <c r="P225" s="544">
        <v>5430</v>
      </c>
      <c r="Q225" s="539" t="s">
        <v>4008</v>
      </c>
      <c r="R225" s="539" t="s">
        <v>4009</v>
      </c>
    </row>
    <row r="226" spans="1:18" s="332" customFormat="1" ht="30">
      <c r="A226" s="538"/>
      <c r="B226" s="539"/>
      <c r="C226" s="539"/>
      <c r="D226" s="539"/>
      <c r="E226" s="539"/>
      <c r="F226" s="539"/>
      <c r="G226" s="539"/>
      <c r="H226" s="491" t="s">
        <v>2417</v>
      </c>
      <c r="I226" s="491">
        <v>50</v>
      </c>
      <c r="J226" s="538"/>
      <c r="K226" s="539"/>
      <c r="L226" s="539"/>
      <c r="M226" s="539"/>
      <c r="N226" s="539"/>
      <c r="O226" s="539"/>
      <c r="P226" s="539"/>
      <c r="Q226" s="539"/>
      <c r="R226" s="539"/>
    </row>
    <row r="227" spans="1:18" s="332" customFormat="1" ht="30">
      <c r="A227" s="536">
        <v>83</v>
      </c>
      <c r="B227" s="536" t="s">
        <v>96</v>
      </c>
      <c r="C227" s="536">
        <v>5</v>
      </c>
      <c r="D227" s="536">
        <v>11</v>
      </c>
      <c r="E227" s="536" t="s">
        <v>4064</v>
      </c>
      <c r="F227" s="536" t="s">
        <v>4065</v>
      </c>
      <c r="G227" s="536" t="s">
        <v>4066</v>
      </c>
      <c r="H227" s="491" t="s">
        <v>4067</v>
      </c>
      <c r="I227" s="491">
        <v>1</v>
      </c>
      <c r="J227" s="536" t="s">
        <v>4068</v>
      </c>
      <c r="K227" s="536"/>
      <c r="L227" s="536" t="s">
        <v>30</v>
      </c>
      <c r="M227" s="536"/>
      <c r="N227" s="540">
        <v>74503</v>
      </c>
      <c r="O227" s="536"/>
      <c r="P227" s="540">
        <v>52397.05</v>
      </c>
      <c r="Q227" s="536" t="s">
        <v>4069</v>
      </c>
      <c r="R227" s="536" t="s">
        <v>4070</v>
      </c>
    </row>
    <row r="228" spans="1:18" s="332" customFormat="1" ht="30">
      <c r="A228" s="537"/>
      <c r="B228" s="537"/>
      <c r="C228" s="537"/>
      <c r="D228" s="537"/>
      <c r="E228" s="537"/>
      <c r="F228" s="537"/>
      <c r="G228" s="537"/>
      <c r="H228" s="491" t="s">
        <v>4025</v>
      </c>
      <c r="I228" s="491">
        <v>7</v>
      </c>
      <c r="J228" s="537"/>
      <c r="K228" s="537"/>
      <c r="L228" s="537"/>
      <c r="M228" s="537"/>
      <c r="N228" s="537"/>
      <c r="O228" s="537"/>
      <c r="P228" s="537"/>
      <c r="Q228" s="537"/>
      <c r="R228" s="537"/>
    </row>
    <row r="229" spans="1:18" s="332" customFormat="1">
      <c r="A229" s="537"/>
      <c r="B229" s="537"/>
      <c r="C229" s="537"/>
      <c r="D229" s="537"/>
      <c r="E229" s="537"/>
      <c r="F229" s="537"/>
      <c r="G229" s="537"/>
      <c r="H229" s="491" t="s">
        <v>4071</v>
      </c>
      <c r="I229" s="491">
        <v>700</v>
      </c>
      <c r="J229" s="537"/>
      <c r="K229" s="537"/>
      <c r="L229" s="537"/>
      <c r="M229" s="537"/>
      <c r="N229" s="537"/>
      <c r="O229" s="537"/>
      <c r="P229" s="537"/>
      <c r="Q229" s="537"/>
      <c r="R229" s="537"/>
    </row>
    <row r="230" spans="1:18" s="332" customFormat="1">
      <c r="A230" s="537"/>
      <c r="B230" s="537"/>
      <c r="C230" s="537"/>
      <c r="D230" s="537"/>
      <c r="E230" s="537"/>
      <c r="F230" s="537"/>
      <c r="G230" s="537"/>
      <c r="H230" s="491" t="s">
        <v>4055</v>
      </c>
      <c r="I230" s="491">
        <v>700</v>
      </c>
      <c r="J230" s="537"/>
      <c r="K230" s="537"/>
      <c r="L230" s="537"/>
      <c r="M230" s="537"/>
      <c r="N230" s="537"/>
      <c r="O230" s="537"/>
      <c r="P230" s="537"/>
      <c r="Q230" s="537"/>
      <c r="R230" s="537"/>
    </row>
    <row r="231" spans="1:18" s="332" customFormat="1" ht="60">
      <c r="A231" s="537"/>
      <c r="B231" s="537"/>
      <c r="C231" s="537"/>
      <c r="D231" s="537"/>
      <c r="E231" s="537"/>
      <c r="F231" s="537"/>
      <c r="G231" s="537"/>
      <c r="H231" s="491" t="s">
        <v>5580</v>
      </c>
      <c r="I231" s="57">
        <v>50000</v>
      </c>
      <c r="J231" s="537"/>
      <c r="K231" s="537"/>
      <c r="L231" s="537"/>
      <c r="M231" s="537"/>
      <c r="N231" s="537"/>
      <c r="O231" s="537"/>
      <c r="P231" s="537"/>
      <c r="Q231" s="537"/>
      <c r="R231" s="537"/>
    </row>
    <row r="232" spans="1:18" s="332" customFormat="1">
      <c r="A232" s="537"/>
      <c r="B232" s="537"/>
      <c r="C232" s="537"/>
      <c r="D232" s="537"/>
      <c r="E232" s="537"/>
      <c r="F232" s="537"/>
      <c r="G232" s="537"/>
      <c r="H232" s="491" t="s">
        <v>4004</v>
      </c>
      <c r="I232" s="491">
        <v>1</v>
      </c>
      <c r="J232" s="537"/>
      <c r="K232" s="537"/>
      <c r="L232" s="537"/>
      <c r="M232" s="537"/>
      <c r="N232" s="537"/>
      <c r="O232" s="537"/>
      <c r="P232" s="537"/>
      <c r="Q232" s="537"/>
      <c r="R232" s="537"/>
    </row>
    <row r="233" spans="1:18" s="332" customFormat="1" ht="30">
      <c r="A233" s="538"/>
      <c r="B233" s="538"/>
      <c r="C233" s="538"/>
      <c r="D233" s="538"/>
      <c r="E233" s="538"/>
      <c r="F233" s="538"/>
      <c r="G233" s="538"/>
      <c r="H233" s="491" t="s">
        <v>5581</v>
      </c>
      <c r="I233" s="497" t="s">
        <v>5582</v>
      </c>
      <c r="J233" s="538"/>
      <c r="K233" s="538"/>
      <c r="L233" s="538"/>
      <c r="M233" s="538"/>
      <c r="N233" s="538"/>
      <c r="O233" s="538"/>
      <c r="P233" s="538"/>
      <c r="Q233" s="538"/>
      <c r="R233" s="538"/>
    </row>
    <row r="234" spans="1:18" s="332" customFormat="1" ht="30">
      <c r="A234" s="536">
        <v>84</v>
      </c>
      <c r="B234" s="539" t="s">
        <v>96</v>
      </c>
      <c r="C234" s="539">
        <v>5</v>
      </c>
      <c r="D234" s="539">
        <v>11</v>
      </c>
      <c r="E234" s="539" t="s">
        <v>4073</v>
      </c>
      <c r="F234" s="539" t="s">
        <v>4074</v>
      </c>
      <c r="G234" s="539" t="s">
        <v>556</v>
      </c>
      <c r="H234" s="491" t="s">
        <v>4067</v>
      </c>
      <c r="I234" s="491">
        <v>1</v>
      </c>
      <c r="J234" s="539" t="s">
        <v>4075</v>
      </c>
      <c r="K234" s="539"/>
      <c r="L234" s="539" t="s">
        <v>37</v>
      </c>
      <c r="M234" s="539"/>
      <c r="N234" s="544">
        <v>13404.97</v>
      </c>
      <c r="O234" s="539"/>
      <c r="P234" s="544">
        <v>8831.11</v>
      </c>
      <c r="Q234" s="539" t="s">
        <v>4076</v>
      </c>
      <c r="R234" s="539" t="s">
        <v>4077</v>
      </c>
    </row>
    <row r="235" spans="1:18" s="332" customFormat="1" ht="30">
      <c r="A235" s="538"/>
      <c r="B235" s="539"/>
      <c r="C235" s="539"/>
      <c r="D235" s="539"/>
      <c r="E235" s="539"/>
      <c r="F235" s="539"/>
      <c r="G235" s="539"/>
      <c r="H235" s="491" t="s">
        <v>4025</v>
      </c>
      <c r="I235" s="491">
        <v>7</v>
      </c>
      <c r="J235" s="539"/>
      <c r="K235" s="539"/>
      <c r="L235" s="539"/>
      <c r="M235" s="539"/>
      <c r="N235" s="539"/>
      <c r="O235" s="539"/>
      <c r="P235" s="539"/>
      <c r="Q235" s="539"/>
      <c r="R235" s="539"/>
    </row>
    <row r="236" spans="1:18" s="332" customFormat="1" ht="30">
      <c r="A236" s="536">
        <v>85</v>
      </c>
      <c r="B236" s="539" t="s">
        <v>96</v>
      </c>
      <c r="C236" s="539">
        <v>5</v>
      </c>
      <c r="D236" s="539">
        <v>11</v>
      </c>
      <c r="E236" s="539" t="s">
        <v>4078</v>
      </c>
      <c r="F236" s="539" t="s">
        <v>4079</v>
      </c>
      <c r="G236" s="539" t="s">
        <v>4080</v>
      </c>
      <c r="H236" s="491" t="s">
        <v>4026</v>
      </c>
      <c r="I236" s="491">
        <v>2</v>
      </c>
      <c r="J236" s="539" t="s">
        <v>4081</v>
      </c>
      <c r="K236" s="539"/>
      <c r="L236" s="539" t="s">
        <v>37</v>
      </c>
      <c r="M236" s="539"/>
      <c r="N236" s="544">
        <v>28568</v>
      </c>
      <c r="O236" s="539"/>
      <c r="P236" s="544">
        <v>17044.11</v>
      </c>
      <c r="Q236" s="539" t="s">
        <v>3887</v>
      </c>
      <c r="R236" s="539" t="s">
        <v>4082</v>
      </c>
    </row>
    <row r="237" spans="1:18" s="332" customFormat="1" ht="30">
      <c r="A237" s="537"/>
      <c r="B237" s="539"/>
      <c r="C237" s="539"/>
      <c r="D237" s="539"/>
      <c r="E237" s="539"/>
      <c r="F237" s="539"/>
      <c r="G237" s="539"/>
      <c r="H237" s="491" t="s">
        <v>4025</v>
      </c>
      <c r="I237" s="491">
        <v>65</v>
      </c>
      <c r="J237" s="539"/>
      <c r="K237" s="539"/>
      <c r="L237" s="539"/>
      <c r="M237" s="539"/>
      <c r="N237" s="539"/>
      <c r="O237" s="539"/>
      <c r="P237" s="539"/>
      <c r="Q237" s="539"/>
      <c r="R237" s="539"/>
    </row>
    <row r="238" spans="1:18" s="332" customFormat="1">
      <c r="A238" s="537"/>
      <c r="B238" s="539"/>
      <c r="C238" s="539"/>
      <c r="D238" s="539"/>
      <c r="E238" s="539"/>
      <c r="F238" s="539"/>
      <c r="G238" s="539"/>
      <c r="H238" s="491" t="s">
        <v>4055</v>
      </c>
      <c r="I238" s="491">
        <v>100</v>
      </c>
      <c r="J238" s="539"/>
      <c r="K238" s="539"/>
      <c r="L238" s="539"/>
      <c r="M238" s="539"/>
      <c r="N238" s="539"/>
      <c r="O238" s="539"/>
      <c r="P238" s="539"/>
      <c r="Q238" s="539"/>
      <c r="R238" s="539"/>
    </row>
    <row r="239" spans="1:18" s="332" customFormat="1">
      <c r="A239" s="537"/>
      <c r="B239" s="539"/>
      <c r="C239" s="539"/>
      <c r="D239" s="539"/>
      <c r="E239" s="539"/>
      <c r="F239" s="539"/>
      <c r="G239" s="539"/>
      <c r="H239" s="491" t="s">
        <v>4004</v>
      </c>
      <c r="I239" s="491">
        <v>1</v>
      </c>
      <c r="J239" s="539"/>
      <c r="K239" s="539"/>
      <c r="L239" s="539"/>
      <c r="M239" s="539"/>
      <c r="N239" s="539"/>
      <c r="O239" s="539"/>
      <c r="P239" s="539"/>
      <c r="Q239" s="539"/>
      <c r="R239" s="539"/>
    </row>
    <row r="240" spans="1:18" s="332" customFormat="1">
      <c r="A240" s="537"/>
      <c r="B240" s="539"/>
      <c r="C240" s="539"/>
      <c r="D240" s="539"/>
      <c r="E240" s="539"/>
      <c r="F240" s="539"/>
      <c r="G240" s="539"/>
      <c r="H240" s="491" t="s">
        <v>4083</v>
      </c>
      <c r="I240" s="491">
        <v>3</v>
      </c>
      <c r="J240" s="539"/>
      <c r="K240" s="539"/>
      <c r="L240" s="539"/>
      <c r="M240" s="539"/>
      <c r="N240" s="539"/>
      <c r="O240" s="539"/>
      <c r="P240" s="539"/>
      <c r="Q240" s="539"/>
      <c r="R240" s="539"/>
    </row>
    <row r="241" spans="1:18" s="332" customFormat="1" ht="45.75" customHeight="1">
      <c r="A241" s="538"/>
      <c r="B241" s="539"/>
      <c r="C241" s="539"/>
      <c r="D241" s="539"/>
      <c r="E241" s="539"/>
      <c r="F241" s="539"/>
      <c r="G241" s="539"/>
      <c r="H241" s="491" t="s">
        <v>4072</v>
      </c>
      <c r="I241" s="491">
        <v>55000</v>
      </c>
      <c r="J241" s="539"/>
      <c r="K241" s="539"/>
      <c r="L241" s="539"/>
      <c r="M241" s="539"/>
      <c r="N241" s="539"/>
      <c r="O241" s="539"/>
      <c r="P241" s="539"/>
      <c r="Q241" s="539"/>
      <c r="R241" s="539"/>
    </row>
    <row r="242" spans="1:18" s="332" customFormat="1" ht="33.75" customHeight="1">
      <c r="A242" s="536">
        <v>86</v>
      </c>
      <c r="B242" s="536" t="s">
        <v>41</v>
      </c>
      <c r="C242" s="539">
        <v>2</v>
      </c>
      <c r="D242" s="539">
        <v>12</v>
      </c>
      <c r="E242" s="555" t="s">
        <v>807</v>
      </c>
      <c r="F242" s="539" t="s">
        <v>4084</v>
      </c>
      <c r="G242" s="555" t="s">
        <v>658</v>
      </c>
      <c r="H242" s="491" t="s">
        <v>187</v>
      </c>
      <c r="I242" s="491">
        <v>1</v>
      </c>
      <c r="J242" s="539" t="s">
        <v>4085</v>
      </c>
      <c r="K242" s="536"/>
      <c r="L242" s="539" t="s">
        <v>30</v>
      </c>
      <c r="M242" s="536"/>
      <c r="N242" s="544">
        <v>7469.4</v>
      </c>
      <c r="O242" s="539"/>
      <c r="P242" s="544">
        <v>4082.18</v>
      </c>
      <c r="Q242" s="539" t="s">
        <v>4008</v>
      </c>
      <c r="R242" s="539" t="s">
        <v>4009</v>
      </c>
    </row>
    <row r="243" spans="1:18" s="332" customFormat="1" ht="60">
      <c r="A243" s="538"/>
      <c r="B243" s="538"/>
      <c r="C243" s="539"/>
      <c r="D243" s="539"/>
      <c r="E243" s="557"/>
      <c r="F243" s="539"/>
      <c r="G243" s="557"/>
      <c r="H243" s="491" t="s">
        <v>4086</v>
      </c>
      <c r="I243" s="491" t="s">
        <v>4087</v>
      </c>
      <c r="J243" s="539"/>
      <c r="K243" s="538"/>
      <c r="L243" s="539"/>
      <c r="M243" s="538"/>
      <c r="N243" s="539"/>
      <c r="O243" s="539"/>
      <c r="P243" s="539"/>
      <c r="Q243" s="539"/>
      <c r="R243" s="539"/>
    </row>
    <row r="244" spans="1:18" s="332" customFormat="1" ht="32.25" customHeight="1">
      <c r="A244" s="536">
        <v>87</v>
      </c>
      <c r="B244" s="539" t="s">
        <v>41</v>
      </c>
      <c r="C244" s="539">
        <v>2</v>
      </c>
      <c r="D244" s="539">
        <v>12</v>
      </c>
      <c r="E244" s="539" t="s">
        <v>4088</v>
      </c>
      <c r="F244" s="539" t="s">
        <v>4089</v>
      </c>
      <c r="G244" s="539" t="s">
        <v>658</v>
      </c>
      <c r="H244" s="491" t="s">
        <v>187</v>
      </c>
      <c r="I244" s="85">
        <v>1</v>
      </c>
      <c r="J244" s="539" t="s">
        <v>4090</v>
      </c>
      <c r="K244" s="539"/>
      <c r="L244" s="539" t="s">
        <v>30</v>
      </c>
      <c r="M244" s="539"/>
      <c r="N244" s="544">
        <v>6828.01</v>
      </c>
      <c r="O244" s="539"/>
      <c r="P244" s="544">
        <v>3891.11</v>
      </c>
      <c r="Q244" s="539" t="s">
        <v>4008</v>
      </c>
      <c r="R244" s="539" t="s">
        <v>4009</v>
      </c>
    </row>
    <row r="245" spans="1:18" s="332" customFormat="1" ht="60" customHeight="1">
      <c r="A245" s="538"/>
      <c r="B245" s="539"/>
      <c r="C245" s="539"/>
      <c r="D245" s="539"/>
      <c r="E245" s="539"/>
      <c r="F245" s="539"/>
      <c r="G245" s="539"/>
      <c r="H245" s="491" t="s">
        <v>2417</v>
      </c>
      <c r="I245" s="491">
        <v>7</v>
      </c>
      <c r="J245" s="539"/>
      <c r="K245" s="539"/>
      <c r="L245" s="539"/>
      <c r="M245" s="539"/>
      <c r="N245" s="539"/>
      <c r="O245" s="539"/>
      <c r="P245" s="539"/>
      <c r="Q245" s="539"/>
      <c r="R245" s="539"/>
    </row>
    <row r="246" spans="1:18" s="332" customFormat="1" ht="42" customHeight="1">
      <c r="A246" s="536">
        <v>88</v>
      </c>
      <c r="B246" s="539" t="s">
        <v>643</v>
      </c>
      <c r="C246" s="539">
        <v>2</v>
      </c>
      <c r="D246" s="539">
        <v>12</v>
      </c>
      <c r="E246" s="539" t="s">
        <v>4091</v>
      </c>
      <c r="F246" s="539" t="s">
        <v>4092</v>
      </c>
      <c r="G246" s="539" t="s">
        <v>4007</v>
      </c>
      <c r="H246" s="491" t="s">
        <v>1943</v>
      </c>
      <c r="I246" s="85">
        <v>3</v>
      </c>
      <c r="J246" s="539" t="s">
        <v>395</v>
      </c>
      <c r="K246" s="536"/>
      <c r="L246" s="539" t="s">
        <v>42</v>
      </c>
      <c r="M246" s="539"/>
      <c r="N246" s="544">
        <v>7352.19</v>
      </c>
      <c r="O246" s="539"/>
      <c r="P246" s="544">
        <v>5315.33</v>
      </c>
      <c r="Q246" s="539" t="s">
        <v>4008</v>
      </c>
      <c r="R246" s="539" t="s">
        <v>4009</v>
      </c>
    </row>
    <row r="247" spans="1:18" s="332" customFormat="1" ht="48" customHeight="1">
      <c r="A247" s="538"/>
      <c r="B247" s="539"/>
      <c r="C247" s="539"/>
      <c r="D247" s="539"/>
      <c r="E247" s="539"/>
      <c r="F247" s="539"/>
      <c r="G247" s="539"/>
      <c r="H247" s="491" t="s">
        <v>870</v>
      </c>
      <c r="I247" s="84">
        <v>60</v>
      </c>
      <c r="J247" s="539"/>
      <c r="K247" s="538"/>
      <c r="L247" s="539"/>
      <c r="M247" s="539"/>
      <c r="N247" s="539"/>
      <c r="O247" s="539"/>
      <c r="P247" s="539"/>
      <c r="Q247" s="539"/>
      <c r="R247" s="539"/>
    </row>
    <row r="248" spans="1:18" s="332" customFormat="1" ht="30">
      <c r="A248" s="536">
        <v>89</v>
      </c>
      <c r="B248" s="539" t="s">
        <v>96</v>
      </c>
      <c r="C248" s="539">
        <v>1</v>
      </c>
      <c r="D248" s="539">
        <v>13</v>
      </c>
      <c r="E248" s="539" t="s">
        <v>4093</v>
      </c>
      <c r="F248" s="539" t="s">
        <v>4094</v>
      </c>
      <c r="G248" s="539" t="s">
        <v>4095</v>
      </c>
      <c r="H248" s="491" t="s">
        <v>889</v>
      </c>
      <c r="I248" s="491">
        <v>1</v>
      </c>
      <c r="J248" s="539" t="s">
        <v>4096</v>
      </c>
      <c r="K248" s="539"/>
      <c r="L248" s="539" t="s">
        <v>37</v>
      </c>
      <c r="M248" s="539"/>
      <c r="N248" s="544">
        <v>41403.39</v>
      </c>
      <c r="O248" s="539"/>
      <c r="P248" s="544">
        <v>28983.15</v>
      </c>
      <c r="Q248" s="539" t="s">
        <v>3833</v>
      </c>
      <c r="R248" s="555" t="s">
        <v>4097</v>
      </c>
    </row>
    <row r="249" spans="1:18" s="332" customFormat="1" ht="30">
      <c r="A249" s="537"/>
      <c r="B249" s="539"/>
      <c r="C249" s="539"/>
      <c r="D249" s="539"/>
      <c r="E249" s="539"/>
      <c r="F249" s="539"/>
      <c r="G249" s="539"/>
      <c r="H249" s="491" t="s">
        <v>4025</v>
      </c>
      <c r="I249" s="491">
        <v>13</v>
      </c>
      <c r="J249" s="539"/>
      <c r="K249" s="539"/>
      <c r="L249" s="539"/>
      <c r="M249" s="539"/>
      <c r="N249" s="539"/>
      <c r="O249" s="539"/>
      <c r="P249" s="539"/>
      <c r="Q249" s="539"/>
      <c r="R249" s="556"/>
    </row>
    <row r="250" spans="1:18" s="332" customFormat="1">
      <c r="A250" s="537"/>
      <c r="B250" s="539"/>
      <c r="C250" s="539"/>
      <c r="D250" s="539"/>
      <c r="E250" s="539"/>
      <c r="F250" s="539"/>
      <c r="G250" s="539"/>
      <c r="H250" s="491" t="s">
        <v>4071</v>
      </c>
      <c r="I250" s="491">
        <v>400</v>
      </c>
      <c r="J250" s="539"/>
      <c r="K250" s="539"/>
      <c r="L250" s="539"/>
      <c r="M250" s="539"/>
      <c r="N250" s="539"/>
      <c r="O250" s="539"/>
      <c r="P250" s="539"/>
      <c r="Q250" s="539"/>
      <c r="R250" s="556"/>
    </row>
    <row r="251" spans="1:18" s="332" customFormat="1">
      <c r="A251" s="537"/>
      <c r="B251" s="539"/>
      <c r="C251" s="539"/>
      <c r="D251" s="539"/>
      <c r="E251" s="539"/>
      <c r="F251" s="539"/>
      <c r="G251" s="539"/>
      <c r="H251" s="491" t="s">
        <v>4055</v>
      </c>
      <c r="I251" s="491">
        <v>500</v>
      </c>
      <c r="J251" s="539"/>
      <c r="K251" s="539"/>
      <c r="L251" s="539"/>
      <c r="M251" s="539"/>
      <c r="N251" s="539"/>
      <c r="O251" s="539"/>
      <c r="P251" s="539"/>
      <c r="Q251" s="539"/>
      <c r="R251" s="556"/>
    </row>
    <row r="252" spans="1:18" s="332" customFormat="1">
      <c r="A252" s="538"/>
      <c r="B252" s="539"/>
      <c r="C252" s="539"/>
      <c r="D252" s="539"/>
      <c r="E252" s="539"/>
      <c r="F252" s="539"/>
      <c r="G252" s="539"/>
      <c r="H252" s="491" t="s">
        <v>4083</v>
      </c>
      <c r="I252" s="491">
        <v>13</v>
      </c>
      <c r="J252" s="539"/>
      <c r="K252" s="539"/>
      <c r="L252" s="539"/>
      <c r="M252" s="539"/>
      <c r="N252" s="539"/>
      <c r="O252" s="539"/>
      <c r="P252" s="539"/>
      <c r="Q252" s="539"/>
      <c r="R252" s="557"/>
    </row>
    <row r="253" spans="1:18" s="332" customFormat="1">
      <c r="A253" s="536">
        <v>90</v>
      </c>
      <c r="B253" s="539" t="s">
        <v>96</v>
      </c>
      <c r="C253" s="539">
        <v>1</v>
      </c>
      <c r="D253" s="539">
        <v>13</v>
      </c>
      <c r="E253" s="539" t="s">
        <v>4098</v>
      </c>
      <c r="F253" s="539" t="s">
        <v>4099</v>
      </c>
      <c r="G253" s="539" t="s">
        <v>4100</v>
      </c>
      <c r="H253" s="397" t="s">
        <v>4101</v>
      </c>
      <c r="I253" s="397">
        <v>1000</v>
      </c>
      <c r="J253" s="539" t="s">
        <v>4102</v>
      </c>
      <c r="K253" s="539"/>
      <c r="L253" s="539" t="s">
        <v>37</v>
      </c>
      <c r="M253" s="539"/>
      <c r="N253" s="544">
        <v>16141.8</v>
      </c>
      <c r="O253" s="539"/>
      <c r="P253" s="544">
        <v>14370</v>
      </c>
      <c r="Q253" s="539" t="s">
        <v>4103</v>
      </c>
      <c r="R253" s="539" t="s">
        <v>4104</v>
      </c>
    </row>
    <row r="254" spans="1:18" s="332" customFormat="1" ht="45">
      <c r="A254" s="538"/>
      <c r="B254" s="539"/>
      <c r="C254" s="539"/>
      <c r="D254" s="539"/>
      <c r="E254" s="539"/>
      <c r="F254" s="539"/>
      <c r="G254" s="539"/>
      <c r="H254" s="397" t="s">
        <v>4105</v>
      </c>
      <c r="I254" s="397">
        <v>10000</v>
      </c>
      <c r="J254" s="539"/>
      <c r="K254" s="539"/>
      <c r="L254" s="539"/>
      <c r="M254" s="539"/>
      <c r="N254" s="539"/>
      <c r="O254" s="539"/>
      <c r="P254" s="539"/>
      <c r="Q254" s="539"/>
      <c r="R254" s="539"/>
    </row>
    <row r="255" spans="1:18" s="332" customFormat="1">
      <c r="A255" s="536">
        <v>91</v>
      </c>
      <c r="B255" s="539" t="s">
        <v>40</v>
      </c>
      <c r="C255" s="539">
        <v>1</v>
      </c>
      <c r="D255" s="539">
        <v>13</v>
      </c>
      <c r="E255" s="539" t="s">
        <v>4106</v>
      </c>
      <c r="F255" s="539" t="s">
        <v>4107</v>
      </c>
      <c r="G255" s="539" t="s">
        <v>4007</v>
      </c>
      <c r="H255" s="491" t="s">
        <v>1943</v>
      </c>
      <c r="I255" s="491">
        <v>1</v>
      </c>
      <c r="J255" s="591" t="s">
        <v>4108</v>
      </c>
      <c r="K255" s="539"/>
      <c r="L255" s="539" t="s">
        <v>34</v>
      </c>
      <c r="M255" s="539"/>
      <c r="N255" s="544">
        <v>18557.5</v>
      </c>
      <c r="O255" s="539"/>
      <c r="P255" s="544">
        <v>13914.63</v>
      </c>
      <c r="Q255" s="539" t="s">
        <v>3897</v>
      </c>
      <c r="R255" s="539" t="s">
        <v>4109</v>
      </c>
    </row>
    <row r="256" spans="1:18" s="332" customFormat="1" ht="30">
      <c r="A256" s="538"/>
      <c r="B256" s="539"/>
      <c r="C256" s="539"/>
      <c r="D256" s="539"/>
      <c r="E256" s="539"/>
      <c r="F256" s="539"/>
      <c r="G256" s="539"/>
      <c r="H256" s="491" t="s">
        <v>870</v>
      </c>
      <c r="I256" s="491">
        <v>50</v>
      </c>
      <c r="J256" s="592"/>
      <c r="K256" s="539"/>
      <c r="L256" s="539"/>
      <c r="M256" s="539"/>
      <c r="N256" s="539"/>
      <c r="O256" s="539"/>
      <c r="P256" s="539"/>
      <c r="Q256" s="539"/>
      <c r="R256" s="539"/>
    </row>
    <row r="257" spans="1:18" s="332" customFormat="1" ht="30">
      <c r="A257" s="536"/>
      <c r="B257" s="536" t="s">
        <v>96</v>
      </c>
      <c r="C257" s="536">
        <v>1.3</v>
      </c>
      <c r="D257" s="536">
        <v>13</v>
      </c>
      <c r="E257" s="536" t="s">
        <v>4110</v>
      </c>
      <c r="F257" s="536" t="s">
        <v>4111</v>
      </c>
      <c r="G257" s="536" t="s">
        <v>4112</v>
      </c>
      <c r="H257" s="491" t="s">
        <v>889</v>
      </c>
      <c r="I257" s="491">
        <v>1</v>
      </c>
      <c r="J257" s="536" t="s">
        <v>4113</v>
      </c>
      <c r="K257" s="536"/>
      <c r="L257" s="536" t="s">
        <v>135</v>
      </c>
      <c r="M257" s="536"/>
      <c r="N257" s="540">
        <v>45385</v>
      </c>
      <c r="O257" s="536"/>
      <c r="P257" s="540">
        <v>20182.29</v>
      </c>
      <c r="Q257" s="536" t="s">
        <v>4114</v>
      </c>
      <c r="R257" s="536" t="s">
        <v>4115</v>
      </c>
    </row>
    <row r="258" spans="1:18" s="332" customFormat="1">
      <c r="A258" s="537"/>
      <c r="B258" s="537"/>
      <c r="C258" s="537"/>
      <c r="D258" s="537"/>
      <c r="E258" s="537"/>
      <c r="F258" s="537"/>
      <c r="G258" s="537"/>
      <c r="H258" s="491" t="s">
        <v>4055</v>
      </c>
      <c r="I258" s="491">
        <v>50</v>
      </c>
      <c r="J258" s="537"/>
      <c r="K258" s="537"/>
      <c r="L258" s="537"/>
      <c r="M258" s="537"/>
      <c r="N258" s="537"/>
      <c r="O258" s="537"/>
      <c r="P258" s="537"/>
      <c r="Q258" s="537"/>
      <c r="R258" s="537"/>
    </row>
    <row r="259" spans="1:18" s="332" customFormat="1">
      <c r="A259" s="537"/>
      <c r="B259" s="537"/>
      <c r="C259" s="537"/>
      <c r="D259" s="537"/>
      <c r="E259" s="537"/>
      <c r="F259" s="537"/>
      <c r="G259" s="537"/>
      <c r="H259" s="491" t="s">
        <v>187</v>
      </c>
      <c r="I259" s="491">
        <v>2</v>
      </c>
      <c r="J259" s="537"/>
      <c r="K259" s="537"/>
      <c r="L259" s="537"/>
      <c r="M259" s="537"/>
      <c r="N259" s="537"/>
      <c r="O259" s="537"/>
      <c r="P259" s="537"/>
      <c r="Q259" s="537"/>
      <c r="R259" s="537"/>
    </row>
    <row r="260" spans="1:18" s="332" customFormat="1" ht="30">
      <c r="A260" s="537"/>
      <c r="B260" s="537"/>
      <c r="C260" s="537"/>
      <c r="D260" s="537"/>
      <c r="E260" s="537"/>
      <c r="F260" s="537"/>
      <c r="G260" s="537"/>
      <c r="H260" s="491" t="s">
        <v>3721</v>
      </c>
      <c r="I260" s="491">
        <v>28</v>
      </c>
      <c r="J260" s="537"/>
      <c r="K260" s="537"/>
      <c r="L260" s="537"/>
      <c r="M260" s="537"/>
      <c r="N260" s="537"/>
      <c r="O260" s="537"/>
      <c r="P260" s="537"/>
      <c r="Q260" s="537"/>
      <c r="R260" s="537"/>
    </row>
    <row r="261" spans="1:18" s="332" customFormat="1">
      <c r="A261" s="538"/>
      <c r="B261" s="538"/>
      <c r="C261" s="538"/>
      <c r="D261" s="538"/>
      <c r="E261" s="538"/>
      <c r="F261" s="538"/>
      <c r="G261" s="538"/>
      <c r="H261" s="491" t="s">
        <v>4083</v>
      </c>
      <c r="I261" s="491">
        <v>2</v>
      </c>
      <c r="J261" s="538"/>
      <c r="K261" s="538"/>
      <c r="L261" s="538"/>
      <c r="M261" s="538"/>
      <c r="N261" s="538"/>
      <c r="O261" s="538"/>
      <c r="P261" s="538"/>
      <c r="Q261" s="538"/>
      <c r="R261" s="538"/>
    </row>
    <row r="262" spans="1:18" s="332" customFormat="1" ht="30">
      <c r="A262" s="536">
        <v>93</v>
      </c>
      <c r="B262" s="539" t="s">
        <v>96</v>
      </c>
      <c r="C262" s="539">
        <v>1</v>
      </c>
      <c r="D262" s="539">
        <v>13</v>
      </c>
      <c r="E262" s="539" t="s">
        <v>4116</v>
      </c>
      <c r="F262" s="539" t="s">
        <v>4117</v>
      </c>
      <c r="G262" s="539" t="s">
        <v>4095</v>
      </c>
      <c r="H262" s="397" t="s">
        <v>889</v>
      </c>
      <c r="I262" s="397">
        <v>1</v>
      </c>
      <c r="J262" s="539" t="s">
        <v>4118</v>
      </c>
      <c r="K262" s="539"/>
      <c r="L262" s="539" t="s">
        <v>37</v>
      </c>
      <c r="M262" s="539"/>
      <c r="N262" s="544">
        <v>14201.16</v>
      </c>
      <c r="O262" s="539"/>
      <c r="P262" s="540">
        <v>9401.16</v>
      </c>
      <c r="Q262" s="539" t="s">
        <v>4119</v>
      </c>
      <c r="R262" s="539" t="s">
        <v>4120</v>
      </c>
    </row>
    <row r="263" spans="1:18" s="332" customFormat="1" ht="30">
      <c r="A263" s="537"/>
      <c r="B263" s="539"/>
      <c r="C263" s="539"/>
      <c r="D263" s="539"/>
      <c r="E263" s="539"/>
      <c r="F263" s="539"/>
      <c r="G263" s="539"/>
      <c r="H263" s="397" t="s">
        <v>4025</v>
      </c>
      <c r="I263" s="397">
        <v>25</v>
      </c>
      <c r="J263" s="539"/>
      <c r="K263" s="539"/>
      <c r="L263" s="539"/>
      <c r="M263" s="539"/>
      <c r="N263" s="539"/>
      <c r="O263" s="539"/>
      <c r="P263" s="541"/>
      <c r="Q263" s="539"/>
      <c r="R263" s="539"/>
    </row>
    <row r="264" spans="1:18" s="332" customFormat="1">
      <c r="A264" s="537"/>
      <c r="B264" s="539"/>
      <c r="C264" s="539"/>
      <c r="D264" s="539"/>
      <c r="E264" s="539"/>
      <c r="F264" s="539"/>
      <c r="G264" s="539"/>
      <c r="H264" s="397" t="s">
        <v>4055</v>
      </c>
      <c r="I264" s="397">
        <v>50</v>
      </c>
      <c r="J264" s="539"/>
      <c r="K264" s="539"/>
      <c r="L264" s="539"/>
      <c r="M264" s="539"/>
      <c r="N264" s="539"/>
      <c r="O264" s="539"/>
      <c r="P264" s="541"/>
      <c r="Q264" s="539"/>
      <c r="R264" s="539"/>
    </row>
    <row r="265" spans="1:18" s="332" customFormat="1">
      <c r="A265" s="538"/>
      <c r="B265" s="539"/>
      <c r="C265" s="539"/>
      <c r="D265" s="539"/>
      <c r="E265" s="539"/>
      <c r="F265" s="539"/>
      <c r="G265" s="539"/>
      <c r="H265" s="397" t="s">
        <v>4083</v>
      </c>
      <c r="I265" s="397">
        <v>3</v>
      </c>
      <c r="J265" s="539"/>
      <c r="K265" s="539"/>
      <c r="L265" s="539"/>
      <c r="M265" s="539"/>
      <c r="N265" s="539"/>
      <c r="O265" s="539"/>
      <c r="P265" s="542"/>
      <c r="Q265" s="539"/>
      <c r="R265" s="539"/>
    </row>
    <row r="266" spans="1:18" s="332" customFormat="1">
      <c r="A266" s="413"/>
      <c r="B266" s="413"/>
      <c r="C266" s="413"/>
      <c r="D266" s="413"/>
      <c r="E266" s="413"/>
      <c r="F266" s="413"/>
      <c r="G266" s="413"/>
      <c r="H266" s="413"/>
      <c r="I266" s="413"/>
      <c r="J266" s="413"/>
      <c r="K266" s="413"/>
      <c r="L266" s="413"/>
      <c r="M266" s="413"/>
      <c r="N266" s="413"/>
      <c r="O266" s="413"/>
      <c r="P266" s="455"/>
      <c r="Q266" s="413"/>
      <c r="R266" s="413"/>
    </row>
    <row r="267" spans="1:18">
      <c r="A267" s="63"/>
      <c r="B267" s="63"/>
      <c r="C267" s="63"/>
      <c r="D267" s="63"/>
      <c r="E267" s="63"/>
      <c r="F267" s="63"/>
      <c r="G267" s="63"/>
      <c r="H267" s="63"/>
      <c r="I267" s="63"/>
      <c r="J267" s="63"/>
      <c r="K267" s="63"/>
      <c r="L267" s="63"/>
      <c r="M267" s="63"/>
      <c r="N267" s="63"/>
      <c r="O267" s="63"/>
      <c r="P267" s="63"/>
      <c r="Q267" s="63"/>
      <c r="R267" s="63"/>
    </row>
    <row r="268" spans="1:18">
      <c r="A268" s="63"/>
      <c r="B268" s="63"/>
      <c r="C268" s="63"/>
      <c r="D268" s="63"/>
      <c r="E268" s="63"/>
      <c r="F268" s="63"/>
      <c r="G268" s="63"/>
      <c r="H268" s="63"/>
      <c r="I268" s="63"/>
      <c r="J268" s="63"/>
      <c r="K268" s="63"/>
      <c r="L268" s="137"/>
      <c r="M268" s="527" t="s">
        <v>45</v>
      </c>
      <c r="N268" s="528"/>
      <c r="O268" s="528" t="s">
        <v>46</v>
      </c>
      <c r="P268" s="529"/>
      <c r="Q268" s="63"/>
      <c r="R268" s="63"/>
    </row>
    <row r="269" spans="1:18">
      <c r="A269" s="63"/>
      <c r="B269" s="63"/>
      <c r="C269" s="63"/>
      <c r="D269" s="63"/>
      <c r="E269" s="63"/>
      <c r="F269" s="63"/>
      <c r="G269" s="63"/>
      <c r="H269" s="63"/>
      <c r="I269" s="63"/>
      <c r="J269" s="63"/>
      <c r="K269" s="63"/>
      <c r="L269" s="137"/>
      <c r="M269" s="138" t="s">
        <v>5524</v>
      </c>
      <c r="N269" s="138" t="s">
        <v>5523</v>
      </c>
      <c r="O269" s="138" t="s">
        <v>5524</v>
      </c>
      <c r="P269" s="138" t="s">
        <v>5523</v>
      </c>
      <c r="Q269" s="63"/>
      <c r="R269" s="63"/>
    </row>
    <row r="270" spans="1:18">
      <c r="A270" s="63"/>
      <c r="B270" s="63"/>
      <c r="C270" s="63"/>
      <c r="D270" s="63"/>
      <c r="E270" s="63"/>
      <c r="F270" s="63"/>
      <c r="G270" s="63"/>
      <c r="H270" s="63"/>
      <c r="I270" s="63"/>
      <c r="J270" s="63"/>
      <c r="K270" s="63"/>
      <c r="L270" s="63"/>
      <c r="M270" s="235">
        <v>38</v>
      </c>
      <c r="N270" s="141">
        <v>1111902.1599999999</v>
      </c>
      <c r="O270" s="140">
        <v>55</v>
      </c>
      <c r="P270" s="141">
        <v>1495430.46</v>
      </c>
      <c r="Q270" s="517"/>
      <c r="R270" s="63"/>
    </row>
    <row r="271" spans="1:18">
      <c r="A271" s="63"/>
      <c r="B271" s="63"/>
      <c r="C271" s="63"/>
      <c r="D271" s="63"/>
      <c r="E271" s="63"/>
      <c r="F271" s="63"/>
      <c r="G271" s="63"/>
      <c r="H271" s="63"/>
      <c r="I271" s="63"/>
      <c r="J271" s="63"/>
      <c r="K271" s="63"/>
      <c r="L271" s="63"/>
      <c r="M271" s="63"/>
      <c r="N271" s="63"/>
      <c r="O271" s="63"/>
      <c r="P271" s="63"/>
      <c r="Q271" s="63"/>
      <c r="R271" s="63"/>
    </row>
    <row r="272" spans="1:18">
      <c r="A272" s="63"/>
      <c r="B272" s="63"/>
      <c r="C272" s="63"/>
      <c r="D272" s="63"/>
      <c r="E272" s="63"/>
      <c r="F272" s="63"/>
      <c r="G272" s="63"/>
      <c r="H272" s="63"/>
      <c r="I272" s="63"/>
      <c r="J272" s="63"/>
      <c r="K272" s="63"/>
      <c r="L272" s="63"/>
      <c r="M272" s="63"/>
      <c r="N272" s="63"/>
      <c r="O272" s="63"/>
      <c r="P272" s="63"/>
      <c r="Q272" s="63"/>
      <c r="R272" s="63"/>
    </row>
    <row r="273" spans="1:18">
      <c r="A273" s="63"/>
      <c r="B273" s="63"/>
      <c r="C273" s="63"/>
      <c r="D273" s="63"/>
      <c r="E273" s="63"/>
      <c r="F273" s="63"/>
      <c r="G273" s="63"/>
      <c r="H273" s="63"/>
      <c r="I273" s="63"/>
      <c r="J273" s="63"/>
      <c r="K273" s="63"/>
      <c r="L273" s="63"/>
      <c r="M273" s="63"/>
      <c r="N273" s="63"/>
      <c r="O273" s="63"/>
      <c r="P273" s="63"/>
      <c r="Q273" s="63"/>
      <c r="R273" s="63"/>
    </row>
    <row r="274" spans="1:18">
      <c r="A274" s="63"/>
      <c r="B274" s="63"/>
      <c r="C274" s="63"/>
      <c r="D274" s="63"/>
      <c r="E274" s="63"/>
      <c r="F274" s="63"/>
      <c r="G274" s="63"/>
      <c r="H274" s="63"/>
      <c r="I274" s="63"/>
      <c r="J274" s="63"/>
      <c r="K274" s="63"/>
      <c r="L274" s="63"/>
      <c r="M274" s="63"/>
      <c r="N274" s="63"/>
      <c r="O274" s="63"/>
      <c r="P274" s="63"/>
      <c r="Q274" s="63"/>
      <c r="R274" s="63"/>
    </row>
    <row r="275" spans="1:18">
      <c r="A275" s="63"/>
      <c r="B275" s="63"/>
      <c r="C275" s="63"/>
      <c r="D275" s="63"/>
      <c r="E275" s="63"/>
      <c r="F275" s="63"/>
      <c r="G275" s="63"/>
      <c r="H275" s="63"/>
      <c r="I275" s="63"/>
      <c r="J275" s="63"/>
      <c r="K275" s="63"/>
      <c r="L275" s="63"/>
      <c r="M275" s="63"/>
      <c r="N275" s="63"/>
      <c r="O275" s="63"/>
      <c r="P275" s="63"/>
      <c r="Q275" s="63"/>
      <c r="R275" s="63"/>
    </row>
    <row r="276" spans="1:18">
      <c r="A276" s="63"/>
      <c r="B276" s="63"/>
      <c r="C276" s="63"/>
      <c r="D276" s="63"/>
      <c r="E276" s="63"/>
      <c r="F276" s="63"/>
      <c r="G276" s="63"/>
      <c r="H276" s="63"/>
      <c r="I276" s="63"/>
      <c r="J276" s="63"/>
      <c r="K276" s="63"/>
      <c r="L276" s="63"/>
      <c r="M276" s="63"/>
      <c r="N276" s="63"/>
      <c r="O276" s="63"/>
      <c r="P276" s="63"/>
      <c r="Q276" s="63"/>
      <c r="R276" s="63"/>
    </row>
    <row r="277" spans="1:18">
      <c r="A277" s="63"/>
      <c r="B277" s="63"/>
      <c r="C277" s="63"/>
      <c r="D277" s="63"/>
      <c r="E277" s="63"/>
      <c r="F277" s="63"/>
      <c r="G277" s="63"/>
      <c r="H277" s="63"/>
      <c r="I277" s="63"/>
      <c r="J277" s="63"/>
      <c r="K277" s="63"/>
      <c r="L277" s="63"/>
      <c r="M277" s="63"/>
      <c r="N277" s="63"/>
      <c r="O277" s="63"/>
      <c r="P277" s="63"/>
      <c r="Q277" s="63"/>
      <c r="R277" s="63"/>
    </row>
    <row r="278" spans="1:18">
      <c r="A278" s="63"/>
      <c r="B278" s="63"/>
      <c r="C278" s="63"/>
      <c r="D278" s="63"/>
      <c r="E278" s="63"/>
      <c r="F278" s="63"/>
      <c r="G278" s="63"/>
      <c r="H278" s="63"/>
      <c r="I278" s="63"/>
      <c r="J278" s="63"/>
      <c r="K278" s="63"/>
      <c r="L278" s="63"/>
      <c r="M278" s="63"/>
      <c r="N278" s="63"/>
      <c r="O278" s="63"/>
      <c r="P278" s="63"/>
      <c r="Q278" s="63"/>
      <c r="R278" s="63"/>
    </row>
    <row r="279" spans="1:18">
      <c r="A279" s="63"/>
      <c r="B279" s="63"/>
      <c r="C279" s="63"/>
      <c r="D279" s="63"/>
      <c r="E279" s="63"/>
      <c r="F279" s="63"/>
      <c r="G279" s="63"/>
      <c r="H279" s="63"/>
      <c r="I279" s="63"/>
      <c r="J279" s="63"/>
      <c r="K279" s="63"/>
      <c r="L279" s="63"/>
      <c r="M279" s="63"/>
      <c r="N279" s="63"/>
      <c r="O279" s="63"/>
      <c r="P279" s="63"/>
      <c r="Q279" s="63"/>
      <c r="R279" s="63"/>
    </row>
    <row r="280" spans="1:18">
      <c r="A280" s="63"/>
      <c r="B280" s="63"/>
      <c r="C280" s="63"/>
      <c r="D280" s="63"/>
      <c r="E280" s="63"/>
      <c r="F280" s="63"/>
      <c r="G280" s="63"/>
      <c r="H280" s="63"/>
      <c r="I280" s="63"/>
      <c r="J280" s="63"/>
      <c r="K280" s="63"/>
      <c r="L280" s="63"/>
      <c r="M280" s="63"/>
      <c r="N280" s="63"/>
      <c r="O280" s="63"/>
      <c r="P280" s="63"/>
      <c r="Q280" s="63"/>
      <c r="R280" s="63"/>
    </row>
    <row r="281" spans="1:18">
      <c r="A281" s="63"/>
      <c r="B281" s="63"/>
      <c r="C281" s="63"/>
      <c r="D281" s="63"/>
      <c r="E281" s="63"/>
      <c r="F281" s="63"/>
      <c r="G281" s="63"/>
      <c r="H281" s="63"/>
      <c r="I281" s="63"/>
      <c r="J281" s="63"/>
      <c r="K281" s="63"/>
      <c r="L281" s="63"/>
      <c r="M281" s="63"/>
      <c r="N281" s="63"/>
      <c r="O281" s="63"/>
      <c r="P281" s="63"/>
      <c r="Q281" s="63"/>
      <c r="R281" s="63"/>
    </row>
    <row r="282" spans="1:18">
      <c r="A282" s="63"/>
      <c r="B282" s="63"/>
      <c r="C282" s="63"/>
      <c r="D282" s="63"/>
      <c r="E282" s="63"/>
      <c r="F282" s="63"/>
      <c r="G282" s="63"/>
      <c r="H282" s="63"/>
      <c r="I282" s="63"/>
      <c r="J282" s="63"/>
      <c r="K282" s="63"/>
      <c r="L282" s="63"/>
      <c r="M282" s="63"/>
      <c r="N282" s="63"/>
      <c r="O282" s="63"/>
      <c r="P282" s="63"/>
      <c r="Q282" s="63"/>
      <c r="R282" s="63"/>
    </row>
    <row r="283" spans="1:18">
      <c r="A283" s="63"/>
      <c r="B283" s="63"/>
      <c r="C283" s="63"/>
      <c r="D283" s="63"/>
      <c r="E283" s="63"/>
      <c r="F283" s="63"/>
      <c r="G283" s="63"/>
      <c r="H283" s="63"/>
      <c r="I283" s="63"/>
      <c r="J283" s="63"/>
      <c r="K283" s="63"/>
      <c r="L283" s="63"/>
      <c r="M283" s="63"/>
      <c r="N283" s="63"/>
      <c r="O283" s="63"/>
      <c r="P283" s="63"/>
      <c r="Q283" s="63"/>
      <c r="R283" s="63"/>
    </row>
    <row r="284" spans="1:18">
      <c r="A284" s="63"/>
      <c r="B284" s="63"/>
      <c r="C284" s="63"/>
      <c r="D284" s="63"/>
      <c r="E284" s="63"/>
      <c r="F284" s="63"/>
      <c r="G284" s="63"/>
      <c r="H284" s="63"/>
      <c r="I284" s="63"/>
      <c r="J284" s="63"/>
      <c r="K284" s="63"/>
      <c r="L284" s="63"/>
      <c r="M284" s="63"/>
      <c r="N284" s="63"/>
      <c r="O284" s="63"/>
      <c r="P284" s="63"/>
      <c r="Q284" s="63"/>
      <c r="R284" s="63"/>
    </row>
    <row r="285" spans="1:18">
      <c r="A285" s="63"/>
      <c r="B285" s="63"/>
      <c r="C285" s="63"/>
      <c r="D285" s="63"/>
      <c r="E285" s="63"/>
      <c r="F285" s="63"/>
      <c r="G285" s="63"/>
      <c r="H285" s="63"/>
      <c r="I285" s="63"/>
      <c r="J285" s="63"/>
      <c r="K285" s="63"/>
      <c r="L285" s="63"/>
      <c r="M285" s="63"/>
      <c r="N285" s="63"/>
      <c r="O285" s="63"/>
      <c r="P285" s="63"/>
      <c r="Q285" s="63"/>
      <c r="R285" s="63"/>
    </row>
    <row r="286" spans="1:18">
      <c r="A286" s="63"/>
      <c r="B286" s="63"/>
      <c r="C286" s="63"/>
      <c r="D286" s="63"/>
      <c r="E286" s="63"/>
      <c r="F286" s="63"/>
      <c r="G286" s="63"/>
      <c r="H286" s="63"/>
      <c r="I286" s="63"/>
      <c r="J286" s="63"/>
      <c r="K286" s="63"/>
      <c r="L286" s="63"/>
      <c r="M286" s="63"/>
      <c r="N286" s="63"/>
      <c r="O286" s="63"/>
      <c r="P286" s="63"/>
      <c r="Q286" s="63"/>
      <c r="R286" s="63"/>
    </row>
  </sheetData>
  <mergeCells count="1264">
    <mergeCell ref="N164:N165"/>
    <mergeCell ref="O164:O165"/>
    <mergeCell ref="P164:P165"/>
    <mergeCell ref="Q164:Q165"/>
    <mergeCell ref="R164:R165"/>
    <mergeCell ref="F164:F165"/>
    <mergeCell ref="G164:G165"/>
    <mergeCell ref="J164:J165"/>
    <mergeCell ref="K164:K165"/>
    <mergeCell ref="L164:L165"/>
    <mergeCell ref="M164:M165"/>
    <mergeCell ref="A164:A165"/>
    <mergeCell ref="B164:B165"/>
    <mergeCell ref="C164:C165"/>
    <mergeCell ref="D164:D165"/>
    <mergeCell ref="E164:E165"/>
    <mergeCell ref="A148:A149"/>
    <mergeCell ref="B148:B149"/>
    <mergeCell ref="C148:C149"/>
    <mergeCell ref="D148:D149"/>
    <mergeCell ref="E148:E149"/>
    <mergeCell ref="F148:F149"/>
    <mergeCell ref="G148:G149"/>
    <mergeCell ref="J148:J149"/>
    <mergeCell ref="K148:K149"/>
    <mergeCell ref="L148:L149"/>
    <mergeCell ref="M148:M149"/>
    <mergeCell ref="N148:N149"/>
    <mergeCell ref="O148:O149"/>
    <mergeCell ref="P148:P149"/>
    <mergeCell ref="Q148:Q149"/>
    <mergeCell ref="R148:R149"/>
    <mergeCell ref="M146:M147"/>
    <mergeCell ref="N146:N147"/>
    <mergeCell ref="A146:A147"/>
    <mergeCell ref="B146:B147"/>
    <mergeCell ref="C146:C147"/>
    <mergeCell ref="D146:D147"/>
    <mergeCell ref="E146:E147"/>
    <mergeCell ref="F146:F147"/>
    <mergeCell ref="O146:O147"/>
    <mergeCell ref="P146:P147"/>
    <mergeCell ref="Q146:Q147"/>
    <mergeCell ref="R146:R147"/>
    <mergeCell ref="G146:G147"/>
    <mergeCell ref="J146:J147"/>
    <mergeCell ref="K146:K147"/>
    <mergeCell ref="L146:L147"/>
    <mergeCell ref="O140:O141"/>
    <mergeCell ref="P140:P141"/>
    <mergeCell ref="Q140:Q141"/>
    <mergeCell ref="R140:R141"/>
    <mergeCell ref="G140:G141"/>
    <mergeCell ref="J140:J141"/>
    <mergeCell ref="K140:K141"/>
    <mergeCell ref="L140:L141"/>
    <mergeCell ref="M140:M141"/>
    <mergeCell ref="N140:N141"/>
    <mergeCell ref="A140:A141"/>
    <mergeCell ref="B140:B141"/>
    <mergeCell ref="C140:C141"/>
    <mergeCell ref="D140:D141"/>
    <mergeCell ref="E140:E141"/>
    <mergeCell ref="F140:F141"/>
    <mergeCell ref="A138:A139"/>
    <mergeCell ref="B138:B139"/>
    <mergeCell ref="C138:C139"/>
    <mergeCell ref="D138:D139"/>
    <mergeCell ref="E138:E139"/>
    <mergeCell ref="F138:F139"/>
    <mergeCell ref="G138:G139"/>
    <mergeCell ref="J138:J139"/>
    <mergeCell ref="K138:K139"/>
    <mergeCell ref="L138:L139"/>
    <mergeCell ref="M138:M139"/>
    <mergeCell ref="N138:N139"/>
    <mergeCell ref="O138:O139"/>
    <mergeCell ref="P138:P139"/>
    <mergeCell ref="Q138:Q139"/>
    <mergeCell ref="R138:R139"/>
    <mergeCell ref="A135:A136"/>
    <mergeCell ref="B135:B136"/>
    <mergeCell ref="C135:C136"/>
    <mergeCell ref="D135:D136"/>
    <mergeCell ref="E135:E136"/>
    <mergeCell ref="F135:F136"/>
    <mergeCell ref="G135:G136"/>
    <mergeCell ref="J135:J136"/>
    <mergeCell ref="K135:K136"/>
    <mergeCell ref="L135:L136"/>
    <mergeCell ref="M135:M136"/>
    <mergeCell ref="N135:N136"/>
    <mergeCell ref="O135:O136"/>
    <mergeCell ref="P135:P136"/>
    <mergeCell ref="Q135:Q136"/>
    <mergeCell ref="R135:R136"/>
    <mergeCell ref="K120:K124"/>
    <mergeCell ref="L120:L124"/>
    <mergeCell ref="M120:M124"/>
    <mergeCell ref="N120:N124"/>
    <mergeCell ref="O120:O124"/>
    <mergeCell ref="P120:P124"/>
    <mergeCell ref="Q129:Q134"/>
    <mergeCell ref="R129:R134"/>
    <mergeCell ref="K129:K134"/>
    <mergeCell ref="L129:L134"/>
    <mergeCell ref="M129:M134"/>
    <mergeCell ref="N129:N134"/>
    <mergeCell ref="O129:O134"/>
    <mergeCell ref="P129:P134"/>
    <mergeCell ref="Q127:Q128"/>
    <mergeCell ref="R127:R128"/>
    <mergeCell ref="A129:A134"/>
    <mergeCell ref="B129:B134"/>
    <mergeCell ref="C129:C134"/>
    <mergeCell ref="D129:D134"/>
    <mergeCell ref="E129:E134"/>
    <mergeCell ref="F129:F134"/>
    <mergeCell ref="G129:G134"/>
    <mergeCell ref="J129:J134"/>
    <mergeCell ref="K127:K128"/>
    <mergeCell ref="L127:L128"/>
    <mergeCell ref="M127:M128"/>
    <mergeCell ref="N127:N128"/>
    <mergeCell ref="O127:O128"/>
    <mergeCell ref="P127:P128"/>
    <mergeCell ref="K116:K117"/>
    <mergeCell ref="L116:L117"/>
    <mergeCell ref="M116:M117"/>
    <mergeCell ref="N116:N117"/>
    <mergeCell ref="O116:O117"/>
    <mergeCell ref="P116:P117"/>
    <mergeCell ref="Q125:Q126"/>
    <mergeCell ref="R125:R126"/>
    <mergeCell ref="A127:A128"/>
    <mergeCell ref="B127:B128"/>
    <mergeCell ref="C127:C128"/>
    <mergeCell ref="D127:D128"/>
    <mergeCell ref="E127:E128"/>
    <mergeCell ref="F127:F128"/>
    <mergeCell ref="G127:G128"/>
    <mergeCell ref="J127:J128"/>
    <mergeCell ref="K125:K126"/>
    <mergeCell ref="L125:L126"/>
    <mergeCell ref="M125:M126"/>
    <mergeCell ref="N125:N126"/>
    <mergeCell ref="O125:O126"/>
    <mergeCell ref="P125:P126"/>
    <mergeCell ref="Q120:Q124"/>
    <mergeCell ref="R120:R124"/>
    <mergeCell ref="A125:A126"/>
    <mergeCell ref="B125:B126"/>
    <mergeCell ref="C125:C126"/>
    <mergeCell ref="D125:D126"/>
    <mergeCell ref="E125:E126"/>
    <mergeCell ref="F125:F126"/>
    <mergeCell ref="G125:G126"/>
    <mergeCell ref="J125:J126"/>
    <mergeCell ref="K110:K111"/>
    <mergeCell ref="L110:L111"/>
    <mergeCell ref="M110:M111"/>
    <mergeCell ref="N110:N111"/>
    <mergeCell ref="O110:O111"/>
    <mergeCell ref="P110:P111"/>
    <mergeCell ref="Q118:Q119"/>
    <mergeCell ref="R118:R119"/>
    <mergeCell ref="A120:A124"/>
    <mergeCell ref="B120:B124"/>
    <mergeCell ref="C120:C124"/>
    <mergeCell ref="D120:D124"/>
    <mergeCell ref="E120:E124"/>
    <mergeCell ref="F120:F124"/>
    <mergeCell ref="G120:G124"/>
    <mergeCell ref="J120:J124"/>
    <mergeCell ref="K118:K119"/>
    <mergeCell ref="L118:L119"/>
    <mergeCell ref="M118:M119"/>
    <mergeCell ref="N118:N119"/>
    <mergeCell ref="O118:O119"/>
    <mergeCell ref="P118:P119"/>
    <mergeCell ref="Q116:Q117"/>
    <mergeCell ref="R116:R117"/>
    <mergeCell ref="A118:A119"/>
    <mergeCell ref="B118:B119"/>
    <mergeCell ref="C118:C119"/>
    <mergeCell ref="D118:D119"/>
    <mergeCell ref="E118:E119"/>
    <mergeCell ref="F118:F119"/>
    <mergeCell ref="G118:G119"/>
    <mergeCell ref="J118:J119"/>
    <mergeCell ref="K103:K104"/>
    <mergeCell ref="L103:L104"/>
    <mergeCell ref="M103:M104"/>
    <mergeCell ref="N103:N104"/>
    <mergeCell ref="O103:O104"/>
    <mergeCell ref="P103:P104"/>
    <mergeCell ref="Q112:Q114"/>
    <mergeCell ref="R112:R114"/>
    <mergeCell ref="A116:A117"/>
    <mergeCell ref="B116:B117"/>
    <mergeCell ref="C116:C117"/>
    <mergeCell ref="D116:D117"/>
    <mergeCell ref="E116:E117"/>
    <mergeCell ref="F116:F117"/>
    <mergeCell ref="G116:G117"/>
    <mergeCell ref="J116:J117"/>
    <mergeCell ref="K112:K114"/>
    <mergeCell ref="L112:L114"/>
    <mergeCell ref="M112:M114"/>
    <mergeCell ref="N112:N114"/>
    <mergeCell ref="O112:O114"/>
    <mergeCell ref="P112:P114"/>
    <mergeCell ref="Q110:Q111"/>
    <mergeCell ref="R110:R111"/>
    <mergeCell ref="A112:A114"/>
    <mergeCell ref="B112:B114"/>
    <mergeCell ref="C112:C114"/>
    <mergeCell ref="D112:D114"/>
    <mergeCell ref="E112:E114"/>
    <mergeCell ref="F112:F114"/>
    <mergeCell ref="G112:G114"/>
    <mergeCell ref="J112:J114"/>
    <mergeCell ref="K97:K100"/>
    <mergeCell ref="L97:L100"/>
    <mergeCell ref="M97:M100"/>
    <mergeCell ref="N97:N100"/>
    <mergeCell ref="O97:O100"/>
    <mergeCell ref="P97:P100"/>
    <mergeCell ref="Q105:Q109"/>
    <mergeCell ref="R105:R109"/>
    <mergeCell ref="A110:A111"/>
    <mergeCell ref="B110:B111"/>
    <mergeCell ref="C110:C111"/>
    <mergeCell ref="D110:D111"/>
    <mergeCell ref="E110:E111"/>
    <mergeCell ref="F110:F111"/>
    <mergeCell ref="G110:G111"/>
    <mergeCell ref="J110:J111"/>
    <mergeCell ref="K105:K109"/>
    <mergeCell ref="L105:L109"/>
    <mergeCell ref="M105:M109"/>
    <mergeCell ref="N105:N109"/>
    <mergeCell ref="O105:O109"/>
    <mergeCell ref="P105:P109"/>
    <mergeCell ref="Q103:Q104"/>
    <mergeCell ref="R103:R104"/>
    <mergeCell ref="A105:A109"/>
    <mergeCell ref="B105:B109"/>
    <mergeCell ref="C105:C109"/>
    <mergeCell ref="D105:D109"/>
    <mergeCell ref="E105:E109"/>
    <mergeCell ref="F105:F109"/>
    <mergeCell ref="G105:G109"/>
    <mergeCell ref="J105:J109"/>
    <mergeCell ref="K89:K92"/>
    <mergeCell ref="L89:L92"/>
    <mergeCell ref="M89:M92"/>
    <mergeCell ref="N89:N92"/>
    <mergeCell ref="O89:O92"/>
    <mergeCell ref="P89:P92"/>
    <mergeCell ref="Q101:Q102"/>
    <mergeCell ref="R101:R102"/>
    <mergeCell ref="A103:A104"/>
    <mergeCell ref="B103:B104"/>
    <mergeCell ref="C103:C104"/>
    <mergeCell ref="D103:D104"/>
    <mergeCell ref="E103:E104"/>
    <mergeCell ref="F103:F104"/>
    <mergeCell ref="G103:G104"/>
    <mergeCell ref="J103:J104"/>
    <mergeCell ref="K101:K102"/>
    <mergeCell ref="L101:L102"/>
    <mergeCell ref="M101:M102"/>
    <mergeCell ref="N101:N102"/>
    <mergeCell ref="O101:O102"/>
    <mergeCell ref="P101:P102"/>
    <mergeCell ref="Q97:Q100"/>
    <mergeCell ref="R97:R100"/>
    <mergeCell ref="A101:A102"/>
    <mergeCell ref="B101:B102"/>
    <mergeCell ref="C101:C102"/>
    <mergeCell ref="D101:D102"/>
    <mergeCell ref="E101:E102"/>
    <mergeCell ref="F101:F102"/>
    <mergeCell ref="G101:G102"/>
    <mergeCell ref="J101:J102"/>
    <mergeCell ref="K81:K83"/>
    <mergeCell ref="L81:L83"/>
    <mergeCell ref="M81:M83"/>
    <mergeCell ref="N81:N83"/>
    <mergeCell ref="O81:O83"/>
    <mergeCell ref="P81:P83"/>
    <mergeCell ref="Q93:Q94"/>
    <mergeCell ref="R93:R94"/>
    <mergeCell ref="A97:A100"/>
    <mergeCell ref="B97:B100"/>
    <mergeCell ref="C97:C100"/>
    <mergeCell ref="D97:D100"/>
    <mergeCell ref="E97:E100"/>
    <mergeCell ref="F97:F100"/>
    <mergeCell ref="G97:G100"/>
    <mergeCell ref="J97:J100"/>
    <mergeCell ref="K93:K94"/>
    <mergeCell ref="L93:L94"/>
    <mergeCell ref="M93:M94"/>
    <mergeCell ref="N93:N94"/>
    <mergeCell ref="O93:O94"/>
    <mergeCell ref="P93:P94"/>
    <mergeCell ref="Q89:Q92"/>
    <mergeCell ref="R89:R92"/>
    <mergeCell ref="A93:A94"/>
    <mergeCell ref="B93:B94"/>
    <mergeCell ref="C93:C94"/>
    <mergeCell ref="D93:D94"/>
    <mergeCell ref="E93:E94"/>
    <mergeCell ref="F93:F94"/>
    <mergeCell ref="G93:G94"/>
    <mergeCell ref="J93:J94"/>
    <mergeCell ref="K72:K77"/>
    <mergeCell ref="L72:L77"/>
    <mergeCell ref="M72:M77"/>
    <mergeCell ref="N72:N77"/>
    <mergeCell ref="O72:O77"/>
    <mergeCell ref="P72:P77"/>
    <mergeCell ref="Q84:Q88"/>
    <mergeCell ref="R84:R88"/>
    <mergeCell ref="A89:A92"/>
    <mergeCell ref="B89:B92"/>
    <mergeCell ref="C89:C92"/>
    <mergeCell ref="D89:D92"/>
    <mergeCell ref="E89:E92"/>
    <mergeCell ref="F89:F92"/>
    <mergeCell ref="G89:G92"/>
    <mergeCell ref="J89:J92"/>
    <mergeCell ref="K84:K88"/>
    <mergeCell ref="L84:L88"/>
    <mergeCell ref="M84:M88"/>
    <mergeCell ref="N84:N88"/>
    <mergeCell ref="O84:O88"/>
    <mergeCell ref="P84:P88"/>
    <mergeCell ref="Q81:Q83"/>
    <mergeCell ref="R81:R83"/>
    <mergeCell ref="A84:A88"/>
    <mergeCell ref="B84:B88"/>
    <mergeCell ref="C84:C88"/>
    <mergeCell ref="D84:D88"/>
    <mergeCell ref="E84:E88"/>
    <mergeCell ref="F84:F88"/>
    <mergeCell ref="G84:G88"/>
    <mergeCell ref="J84:J88"/>
    <mergeCell ref="K67:K69"/>
    <mergeCell ref="L67:L69"/>
    <mergeCell ref="M67:M69"/>
    <mergeCell ref="N67:N69"/>
    <mergeCell ref="O67:O69"/>
    <mergeCell ref="P67:P69"/>
    <mergeCell ref="Q78:Q80"/>
    <mergeCell ref="R78:R80"/>
    <mergeCell ref="A81:A83"/>
    <mergeCell ref="B81:B83"/>
    <mergeCell ref="C81:C83"/>
    <mergeCell ref="D81:D83"/>
    <mergeCell ref="E81:E83"/>
    <mergeCell ref="F81:F83"/>
    <mergeCell ref="G81:G83"/>
    <mergeCell ref="J81:J83"/>
    <mergeCell ref="K78:K80"/>
    <mergeCell ref="L78:L80"/>
    <mergeCell ref="M78:M80"/>
    <mergeCell ref="N78:N80"/>
    <mergeCell ref="O78:O80"/>
    <mergeCell ref="P78:P80"/>
    <mergeCell ref="Q72:Q77"/>
    <mergeCell ref="R72:R77"/>
    <mergeCell ref="A78:A80"/>
    <mergeCell ref="B78:B80"/>
    <mergeCell ref="C78:C80"/>
    <mergeCell ref="D78:D80"/>
    <mergeCell ref="E78:E80"/>
    <mergeCell ref="F78:F80"/>
    <mergeCell ref="G78:G80"/>
    <mergeCell ref="J78:J80"/>
    <mergeCell ref="K52:K60"/>
    <mergeCell ref="L52:L60"/>
    <mergeCell ref="M52:M60"/>
    <mergeCell ref="N52:N60"/>
    <mergeCell ref="O52:O60"/>
    <mergeCell ref="P52:P60"/>
    <mergeCell ref="Q70:Q71"/>
    <mergeCell ref="R70:R71"/>
    <mergeCell ref="A72:A77"/>
    <mergeCell ref="B72:B77"/>
    <mergeCell ref="C72:C77"/>
    <mergeCell ref="D72:D77"/>
    <mergeCell ref="E72:E77"/>
    <mergeCell ref="F72:F77"/>
    <mergeCell ref="G72:G77"/>
    <mergeCell ref="J72:J77"/>
    <mergeCell ref="K70:K71"/>
    <mergeCell ref="L70:L71"/>
    <mergeCell ref="M70:M71"/>
    <mergeCell ref="N70:N71"/>
    <mergeCell ref="O70:O71"/>
    <mergeCell ref="P70:P71"/>
    <mergeCell ref="Q67:Q69"/>
    <mergeCell ref="R67:R69"/>
    <mergeCell ref="A70:A71"/>
    <mergeCell ref="B70:B71"/>
    <mergeCell ref="C70:C71"/>
    <mergeCell ref="D70:D71"/>
    <mergeCell ref="E70:E71"/>
    <mergeCell ref="F70:F71"/>
    <mergeCell ref="G70:G71"/>
    <mergeCell ref="J70:J71"/>
    <mergeCell ref="K46:K47"/>
    <mergeCell ref="L46:L47"/>
    <mergeCell ref="M46:M47"/>
    <mergeCell ref="N46:N47"/>
    <mergeCell ref="O46:O47"/>
    <mergeCell ref="P46:P47"/>
    <mergeCell ref="Q61:Q66"/>
    <mergeCell ref="R61:R66"/>
    <mergeCell ref="A67:A69"/>
    <mergeCell ref="B67:B69"/>
    <mergeCell ref="C67:C69"/>
    <mergeCell ref="D67:D69"/>
    <mergeCell ref="E67:E69"/>
    <mergeCell ref="F67:F69"/>
    <mergeCell ref="G67:G69"/>
    <mergeCell ref="J67:J69"/>
    <mergeCell ref="K61:K66"/>
    <mergeCell ref="L61:L66"/>
    <mergeCell ref="M61:M66"/>
    <mergeCell ref="N61:N66"/>
    <mergeCell ref="O61:O66"/>
    <mergeCell ref="P61:P66"/>
    <mergeCell ref="Q52:Q60"/>
    <mergeCell ref="R52:R60"/>
    <mergeCell ref="A61:A66"/>
    <mergeCell ref="B61:B66"/>
    <mergeCell ref="C61:C66"/>
    <mergeCell ref="D61:D66"/>
    <mergeCell ref="E61:E66"/>
    <mergeCell ref="F61:F66"/>
    <mergeCell ref="G61:G66"/>
    <mergeCell ref="J61:J66"/>
    <mergeCell ref="K36:K37"/>
    <mergeCell ref="L36:L37"/>
    <mergeCell ref="M36:M37"/>
    <mergeCell ref="N36:N37"/>
    <mergeCell ref="O36:O37"/>
    <mergeCell ref="P36:P37"/>
    <mergeCell ref="Q48:Q51"/>
    <mergeCell ref="R48:R51"/>
    <mergeCell ref="A52:A60"/>
    <mergeCell ref="B52:B60"/>
    <mergeCell ref="C52:C60"/>
    <mergeCell ref="D52:D60"/>
    <mergeCell ref="E52:E60"/>
    <mergeCell ref="F52:F60"/>
    <mergeCell ref="G52:G60"/>
    <mergeCell ref="J52:J60"/>
    <mergeCell ref="K48:K51"/>
    <mergeCell ref="L48:L51"/>
    <mergeCell ref="M48:M51"/>
    <mergeCell ref="N48:N51"/>
    <mergeCell ref="O48:O51"/>
    <mergeCell ref="P48:P51"/>
    <mergeCell ref="Q46:Q47"/>
    <mergeCell ref="R46:R47"/>
    <mergeCell ref="A48:A51"/>
    <mergeCell ref="B48:B51"/>
    <mergeCell ref="C48:C51"/>
    <mergeCell ref="D48:D51"/>
    <mergeCell ref="E48:E51"/>
    <mergeCell ref="F48:F51"/>
    <mergeCell ref="G48:G51"/>
    <mergeCell ref="J48:J51"/>
    <mergeCell ref="K31:K32"/>
    <mergeCell ref="L31:L32"/>
    <mergeCell ref="M31:M32"/>
    <mergeCell ref="N31:N32"/>
    <mergeCell ref="O31:O32"/>
    <mergeCell ref="P31:P32"/>
    <mergeCell ref="Q39:Q44"/>
    <mergeCell ref="R39:R44"/>
    <mergeCell ref="A46:A47"/>
    <mergeCell ref="B46:B47"/>
    <mergeCell ref="C46:C47"/>
    <mergeCell ref="D46:D47"/>
    <mergeCell ref="E46:E47"/>
    <mergeCell ref="F46:F47"/>
    <mergeCell ref="G46:G47"/>
    <mergeCell ref="J46:J47"/>
    <mergeCell ref="K39:K44"/>
    <mergeCell ref="L39:L44"/>
    <mergeCell ref="M39:M44"/>
    <mergeCell ref="N39:N44"/>
    <mergeCell ref="O39:O44"/>
    <mergeCell ref="P39:P44"/>
    <mergeCell ref="Q36:Q37"/>
    <mergeCell ref="R36:R37"/>
    <mergeCell ref="A39:A44"/>
    <mergeCell ref="B39:B44"/>
    <mergeCell ref="C39:C44"/>
    <mergeCell ref="D39:D44"/>
    <mergeCell ref="E39:E44"/>
    <mergeCell ref="F39:F44"/>
    <mergeCell ref="G39:G44"/>
    <mergeCell ref="J39:J44"/>
    <mergeCell ref="K26:K27"/>
    <mergeCell ref="L26:L27"/>
    <mergeCell ref="M26:M27"/>
    <mergeCell ref="N26:N27"/>
    <mergeCell ref="O26:O27"/>
    <mergeCell ref="P26:P27"/>
    <mergeCell ref="Q33:Q34"/>
    <mergeCell ref="R33:R34"/>
    <mergeCell ref="A36:A37"/>
    <mergeCell ref="B36:B37"/>
    <mergeCell ref="C36:C37"/>
    <mergeCell ref="D36:D37"/>
    <mergeCell ref="E36:E37"/>
    <mergeCell ref="F36:F37"/>
    <mergeCell ref="G36:G37"/>
    <mergeCell ref="J36:J37"/>
    <mergeCell ref="K33:K34"/>
    <mergeCell ref="L33:L34"/>
    <mergeCell ref="M33:M34"/>
    <mergeCell ref="N33:N34"/>
    <mergeCell ref="O33:O34"/>
    <mergeCell ref="P33:P34"/>
    <mergeCell ref="Q31:Q32"/>
    <mergeCell ref="R31:R32"/>
    <mergeCell ref="A33:A34"/>
    <mergeCell ref="B33:B34"/>
    <mergeCell ref="C33:C34"/>
    <mergeCell ref="D33:D34"/>
    <mergeCell ref="E33:E34"/>
    <mergeCell ref="F33:F34"/>
    <mergeCell ref="G33:G34"/>
    <mergeCell ref="J33:J34"/>
    <mergeCell ref="K18:K20"/>
    <mergeCell ref="L18:L20"/>
    <mergeCell ref="M18:M20"/>
    <mergeCell ref="N18:N20"/>
    <mergeCell ref="O18:O20"/>
    <mergeCell ref="P18:P20"/>
    <mergeCell ref="Q28:Q29"/>
    <mergeCell ref="R28:R29"/>
    <mergeCell ref="A31:A32"/>
    <mergeCell ref="B31:B32"/>
    <mergeCell ref="C31:C32"/>
    <mergeCell ref="D31:D32"/>
    <mergeCell ref="E31:E32"/>
    <mergeCell ref="F31:F32"/>
    <mergeCell ref="G31:G32"/>
    <mergeCell ref="J31:J32"/>
    <mergeCell ref="K28:K29"/>
    <mergeCell ref="L28:L29"/>
    <mergeCell ref="M28:M29"/>
    <mergeCell ref="N28:N29"/>
    <mergeCell ref="O28:O29"/>
    <mergeCell ref="P28:P29"/>
    <mergeCell ref="Q26:Q27"/>
    <mergeCell ref="R26:R27"/>
    <mergeCell ref="A28:A29"/>
    <mergeCell ref="B28:B29"/>
    <mergeCell ref="C28:C29"/>
    <mergeCell ref="D28:D29"/>
    <mergeCell ref="E28:E29"/>
    <mergeCell ref="F28:F29"/>
    <mergeCell ref="G28:G29"/>
    <mergeCell ref="J28:J29"/>
    <mergeCell ref="K12:K14"/>
    <mergeCell ref="L12:L14"/>
    <mergeCell ref="M12:M14"/>
    <mergeCell ref="N12:N14"/>
    <mergeCell ref="O12:O14"/>
    <mergeCell ref="P12:P14"/>
    <mergeCell ref="Q22:Q23"/>
    <mergeCell ref="R22:R23"/>
    <mergeCell ref="A26:A27"/>
    <mergeCell ref="B26:B27"/>
    <mergeCell ref="C26:C27"/>
    <mergeCell ref="D26:D27"/>
    <mergeCell ref="E26:E27"/>
    <mergeCell ref="F26:F27"/>
    <mergeCell ref="G26:G27"/>
    <mergeCell ref="J26:J27"/>
    <mergeCell ref="K22:K23"/>
    <mergeCell ref="L22:L23"/>
    <mergeCell ref="M22:M23"/>
    <mergeCell ref="N22:N23"/>
    <mergeCell ref="O22:O23"/>
    <mergeCell ref="P22:P23"/>
    <mergeCell ref="Q18:Q20"/>
    <mergeCell ref="R18:R20"/>
    <mergeCell ref="A22:A23"/>
    <mergeCell ref="B22:B23"/>
    <mergeCell ref="C22:C23"/>
    <mergeCell ref="D22:D23"/>
    <mergeCell ref="E22:E23"/>
    <mergeCell ref="F22:F23"/>
    <mergeCell ref="G22:G23"/>
    <mergeCell ref="J22:J23"/>
    <mergeCell ref="G4:G5"/>
    <mergeCell ref="H4:I4"/>
    <mergeCell ref="J4:J5"/>
    <mergeCell ref="K4:L4"/>
    <mergeCell ref="M4:N4"/>
    <mergeCell ref="O4:P4"/>
    <mergeCell ref="Q15:Q17"/>
    <mergeCell ref="R15:R17"/>
    <mergeCell ref="A18:A20"/>
    <mergeCell ref="B18:B20"/>
    <mergeCell ref="C18:C20"/>
    <mergeCell ref="D18:D20"/>
    <mergeCell ref="E18:E20"/>
    <mergeCell ref="F18:F20"/>
    <mergeCell ref="G18:G20"/>
    <mergeCell ref="J18:J20"/>
    <mergeCell ref="K15:K17"/>
    <mergeCell ref="L15:L17"/>
    <mergeCell ref="M15:M17"/>
    <mergeCell ref="N15:N17"/>
    <mergeCell ref="O15:O17"/>
    <mergeCell ref="P15:P17"/>
    <mergeCell ref="Q12:Q14"/>
    <mergeCell ref="R12:R14"/>
    <mergeCell ref="A15:A17"/>
    <mergeCell ref="B15:B17"/>
    <mergeCell ref="C15:C17"/>
    <mergeCell ref="D15:D17"/>
    <mergeCell ref="E15:E17"/>
    <mergeCell ref="F15:F17"/>
    <mergeCell ref="G15:G17"/>
    <mergeCell ref="J15:J17"/>
    <mergeCell ref="A4:A5"/>
    <mergeCell ref="B4:B5"/>
    <mergeCell ref="C4:C5"/>
    <mergeCell ref="D4:D5"/>
    <mergeCell ref="E4:E5"/>
    <mergeCell ref="F4:F5"/>
    <mergeCell ref="Q10:Q11"/>
    <mergeCell ref="R10:R11"/>
    <mergeCell ref="A12:A14"/>
    <mergeCell ref="B12:B14"/>
    <mergeCell ref="C12:C14"/>
    <mergeCell ref="D12:D14"/>
    <mergeCell ref="E12:E14"/>
    <mergeCell ref="F12:F14"/>
    <mergeCell ref="G12:G14"/>
    <mergeCell ref="J12:J14"/>
    <mergeCell ref="K10:K11"/>
    <mergeCell ref="L10:L11"/>
    <mergeCell ref="M10:M11"/>
    <mergeCell ref="N10:N11"/>
    <mergeCell ref="O10:O11"/>
    <mergeCell ref="P10:P11"/>
    <mergeCell ref="Q4:Q5"/>
    <mergeCell ref="R4:R5"/>
    <mergeCell ref="A10:A11"/>
    <mergeCell ref="B10:B11"/>
    <mergeCell ref="C10:C11"/>
    <mergeCell ref="D10:D11"/>
    <mergeCell ref="E10:E11"/>
    <mergeCell ref="F10:F11"/>
    <mergeCell ref="G10:G11"/>
    <mergeCell ref="J10:J11"/>
    <mergeCell ref="A142:A143"/>
    <mergeCell ref="B142:B143"/>
    <mergeCell ref="C142:C143"/>
    <mergeCell ref="D142:D143"/>
    <mergeCell ref="E142:E143"/>
    <mergeCell ref="F142:F143"/>
    <mergeCell ref="G142:G143"/>
    <mergeCell ref="J142:J143"/>
    <mergeCell ref="K142:K143"/>
    <mergeCell ref="L142:L143"/>
    <mergeCell ref="M142:M143"/>
    <mergeCell ref="N142:N143"/>
    <mergeCell ref="O142:O143"/>
    <mergeCell ref="P142:P143"/>
    <mergeCell ref="Q142:Q143"/>
    <mergeCell ref="R142:R143"/>
    <mergeCell ref="A144:A145"/>
    <mergeCell ref="B144:B145"/>
    <mergeCell ref="C144:C145"/>
    <mergeCell ref="D144:D145"/>
    <mergeCell ref="E144:E145"/>
    <mergeCell ref="F144:F145"/>
    <mergeCell ref="G144:G145"/>
    <mergeCell ref="J144:J145"/>
    <mergeCell ref="K144:K145"/>
    <mergeCell ref="L144:L145"/>
    <mergeCell ref="M144:M145"/>
    <mergeCell ref="N144:N145"/>
    <mergeCell ref="O144:O145"/>
    <mergeCell ref="P144:P145"/>
    <mergeCell ref="Q144:Q145"/>
    <mergeCell ref="R144:R145"/>
    <mergeCell ref="A150:A152"/>
    <mergeCell ref="B150:B152"/>
    <mergeCell ref="C150:C152"/>
    <mergeCell ref="D150:D152"/>
    <mergeCell ref="E150:E152"/>
    <mergeCell ref="F150:F152"/>
    <mergeCell ref="G150:G152"/>
    <mergeCell ref="J150:J152"/>
    <mergeCell ref="K150:K152"/>
    <mergeCell ref="L150:L152"/>
    <mergeCell ref="M150:M152"/>
    <mergeCell ref="N150:N152"/>
    <mergeCell ref="O150:O152"/>
    <mergeCell ref="P150:P152"/>
    <mergeCell ref="Q150:Q152"/>
    <mergeCell ref="R150:R152"/>
    <mergeCell ref="A153:A154"/>
    <mergeCell ref="B153:B154"/>
    <mergeCell ref="C153:C154"/>
    <mergeCell ref="D153:D154"/>
    <mergeCell ref="E153:E154"/>
    <mergeCell ref="F153:F154"/>
    <mergeCell ref="G153:G154"/>
    <mergeCell ref="J153:J154"/>
    <mergeCell ref="K153:K154"/>
    <mergeCell ref="L153:L154"/>
    <mergeCell ref="M153:M154"/>
    <mergeCell ref="N153:N154"/>
    <mergeCell ref="O153:O154"/>
    <mergeCell ref="P153:P154"/>
    <mergeCell ref="Q153:Q154"/>
    <mergeCell ref="R153:R154"/>
    <mergeCell ref="A156:A157"/>
    <mergeCell ref="B156:B157"/>
    <mergeCell ref="C156:C157"/>
    <mergeCell ref="D156:D157"/>
    <mergeCell ref="E156:E157"/>
    <mergeCell ref="F156:F157"/>
    <mergeCell ref="G156:G157"/>
    <mergeCell ref="J156:J157"/>
    <mergeCell ref="K156:K157"/>
    <mergeCell ref="L156:L157"/>
    <mergeCell ref="M156:M157"/>
    <mergeCell ref="N156:N157"/>
    <mergeCell ref="O156:O157"/>
    <mergeCell ref="P156:P157"/>
    <mergeCell ref="Q156:Q157"/>
    <mergeCell ref="R156:R157"/>
    <mergeCell ref="A158:A159"/>
    <mergeCell ref="B158:B159"/>
    <mergeCell ref="C158:C159"/>
    <mergeCell ref="D158:D159"/>
    <mergeCell ref="E158:E159"/>
    <mergeCell ref="F158:F159"/>
    <mergeCell ref="G158:G159"/>
    <mergeCell ref="J158:J159"/>
    <mergeCell ref="K158:K159"/>
    <mergeCell ref="L158:L159"/>
    <mergeCell ref="M158:M159"/>
    <mergeCell ref="N158:N159"/>
    <mergeCell ref="O158:O159"/>
    <mergeCell ref="P158:P159"/>
    <mergeCell ref="Q158:Q159"/>
    <mergeCell ref="R158:R159"/>
    <mergeCell ref="A160:A161"/>
    <mergeCell ref="B160:B161"/>
    <mergeCell ref="C160:C161"/>
    <mergeCell ref="D160:D161"/>
    <mergeCell ref="E160:E161"/>
    <mergeCell ref="F160:F161"/>
    <mergeCell ref="G160:G161"/>
    <mergeCell ref="J160:J161"/>
    <mergeCell ref="K160:K161"/>
    <mergeCell ref="L160:L161"/>
    <mergeCell ref="M160:M161"/>
    <mergeCell ref="N160:N161"/>
    <mergeCell ref="O160:O161"/>
    <mergeCell ref="P160:P161"/>
    <mergeCell ref="Q160:Q161"/>
    <mergeCell ref="R160:R161"/>
    <mergeCell ref="N162:N163"/>
    <mergeCell ref="O162:O163"/>
    <mergeCell ref="P162:P163"/>
    <mergeCell ref="Q162:Q163"/>
    <mergeCell ref="R162:R163"/>
    <mergeCell ref="F162:F163"/>
    <mergeCell ref="G162:G163"/>
    <mergeCell ref="J162:J163"/>
    <mergeCell ref="K162:K163"/>
    <mergeCell ref="L162:L163"/>
    <mergeCell ref="M162:M163"/>
    <mergeCell ref="A162:A163"/>
    <mergeCell ref="B162:B163"/>
    <mergeCell ref="C162:C163"/>
    <mergeCell ref="D162:D163"/>
    <mergeCell ref="E162:E163"/>
    <mergeCell ref="A166:A167"/>
    <mergeCell ref="B166:B167"/>
    <mergeCell ref="C166:C167"/>
    <mergeCell ref="D166:D167"/>
    <mergeCell ref="E166:E167"/>
    <mergeCell ref="F166:F167"/>
    <mergeCell ref="G166:G167"/>
    <mergeCell ref="J166:J167"/>
    <mergeCell ref="K166:K167"/>
    <mergeCell ref="L166:L167"/>
    <mergeCell ref="M166:M167"/>
    <mergeCell ref="N166:N167"/>
    <mergeCell ref="O166:O167"/>
    <mergeCell ref="P166:P167"/>
    <mergeCell ref="Q166:Q167"/>
    <mergeCell ref="R166:R167"/>
    <mergeCell ref="A168:A170"/>
    <mergeCell ref="B168:B170"/>
    <mergeCell ref="C168:C170"/>
    <mergeCell ref="D168:D170"/>
    <mergeCell ref="E168:E170"/>
    <mergeCell ref="F168:F170"/>
    <mergeCell ref="G168:G170"/>
    <mergeCell ref="J168:J170"/>
    <mergeCell ref="K168:K170"/>
    <mergeCell ref="L168:L170"/>
    <mergeCell ref="M168:M170"/>
    <mergeCell ref="N168:N170"/>
    <mergeCell ref="O168:O170"/>
    <mergeCell ref="P168:P170"/>
    <mergeCell ref="Q168:Q170"/>
    <mergeCell ref="R168:R170"/>
    <mergeCell ref="A171:A172"/>
    <mergeCell ref="B171:B172"/>
    <mergeCell ref="C171:C172"/>
    <mergeCell ref="D171:D172"/>
    <mergeCell ref="E171:E172"/>
    <mergeCell ref="F171:F172"/>
    <mergeCell ref="G171:G172"/>
    <mergeCell ref="J171:J172"/>
    <mergeCell ref="K171:K172"/>
    <mergeCell ref="L171:L172"/>
    <mergeCell ref="M171:M172"/>
    <mergeCell ref="N171:N172"/>
    <mergeCell ref="O171:O172"/>
    <mergeCell ref="P171:P172"/>
    <mergeCell ref="Q171:Q172"/>
    <mergeCell ref="R171:R172"/>
    <mergeCell ref="A173:A176"/>
    <mergeCell ref="B173:B176"/>
    <mergeCell ref="C173:C176"/>
    <mergeCell ref="D173:D176"/>
    <mergeCell ref="E173:E176"/>
    <mergeCell ref="F173:F176"/>
    <mergeCell ref="G173:G176"/>
    <mergeCell ref="J173:J176"/>
    <mergeCell ref="K173:K176"/>
    <mergeCell ref="L173:L176"/>
    <mergeCell ref="M173:M176"/>
    <mergeCell ref="N173:N176"/>
    <mergeCell ref="O173:O176"/>
    <mergeCell ref="P173:P176"/>
    <mergeCell ref="Q173:Q176"/>
    <mergeCell ref="R173:R176"/>
    <mergeCell ref="A177:A183"/>
    <mergeCell ref="B177:B183"/>
    <mergeCell ref="C177:C183"/>
    <mergeCell ref="D177:D183"/>
    <mergeCell ref="E177:E183"/>
    <mergeCell ref="F177:F183"/>
    <mergeCell ref="G177:G183"/>
    <mergeCell ref="J177:J183"/>
    <mergeCell ref="K177:K183"/>
    <mergeCell ref="L177:L183"/>
    <mergeCell ref="M177:M183"/>
    <mergeCell ref="N177:N183"/>
    <mergeCell ref="O177:O183"/>
    <mergeCell ref="P177:P183"/>
    <mergeCell ref="Q177:Q183"/>
    <mergeCell ref="R177:R183"/>
    <mergeCell ref="F184:F185"/>
    <mergeCell ref="G184:G185"/>
    <mergeCell ref="J184:J185"/>
    <mergeCell ref="K184:K185"/>
    <mergeCell ref="L184:L185"/>
    <mergeCell ref="M184:M185"/>
    <mergeCell ref="N184:N185"/>
    <mergeCell ref="O184:O185"/>
    <mergeCell ref="P184:P185"/>
    <mergeCell ref="Q184:Q185"/>
    <mergeCell ref="R184:R185"/>
    <mergeCell ref="A184:A185"/>
    <mergeCell ref="B184:B185"/>
    <mergeCell ref="C184:C185"/>
    <mergeCell ref="D184:D185"/>
    <mergeCell ref="E184:E185"/>
    <mergeCell ref="A186:A191"/>
    <mergeCell ref="B186:B191"/>
    <mergeCell ref="C186:C191"/>
    <mergeCell ref="D186:D191"/>
    <mergeCell ref="E186:E191"/>
    <mergeCell ref="F186:F191"/>
    <mergeCell ref="G186:G191"/>
    <mergeCell ref="J186:J191"/>
    <mergeCell ref="K186:K191"/>
    <mergeCell ref="L186:L191"/>
    <mergeCell ref="M186:M191"/>
    <mergeCell ref="N186:N191"/>
    <mergeCell ref="O186:O191"/>
    <mergeCell ref="P186:P191"/>
    <mergeCell ref="Q186:Q191"/>
    <mergeCell ref="R186:R191"/>
    <mergeCell ref="A192:A195"/>
    <mergeCell ref="B192:B195"/>
    <mergeCell ref="C192:C195"/>
    <mergeCell ref="D192:D195"/>
    <mergeCell ref="E192:E195"/>
    <mergeCell ref="F192:F195"/>
    <mergeCell ref="G192:G195"/>
    <mergeCell ref="J192:J195"/>
    <mergeCell ref="K192:K195"/>
    <mergeCell ref="L192:L195"/>
    <mergeCell ref="M192:M195"/>
    <mergeCell ref="N192:N195"/>
    <mergeCell ref="O192:O195"/>
    <mergeCell ref="P192:P195"/>
    <mergeCell ref="Q192:Q195"/>
    <mergeCell ref="R192:R195"/>
    <mergeCell ref="A196:A201"/>
    <mergeCell ref="B196:B201"/>
    <mergeCell ref="C196:C201"/>
    <mergeCell ref="D196:D201"/>
    <mergeCell ref="E196:E201"/>
    <mergeCell ref="F196:F201"/>
    <mergeCell ref="G196:G201"/>
    <mergeCell ref="J196:J201"/>
    <mergeCell ref="K196:K201"/>
    <mergeCell ref="L196:L201"/>
    <mergeCell ref="M196:M201"/>
    <mergeCell ref="N196:N201"/>
    <mergeCell ref="O196:O201"/>
    <mergeCell ref="P196:P201"/>
    <mergeCell ref="Q196:Q201"/>
    <mergeCell ref="R196:R201"/>
    <mergeCell ref="A202:A203"/>
    <mergeCell ref="B202:B203"/>
    <mergeCell ref="C202:C203"/>
    <mergeCell ref="D202:D203"/>
    <mergeCell ref="E202:E203"/>
    <mergeCell ref="F202:F203"/>
    <mergeCell ref="G202:G203"/>
    <mergeCell ref="J202:J203"/>
    <mergeCell ref="K202:K203"/>
    <mergeCell ref="L202:L203"/>
    <mergeCell ref="M202:M203"/>
    <mergeCell ref="N202:N203"/>
    <mergeCell ref="O202:O203"/>
    <mergeCell ref="P202:P203"/>
    <mergeCell ref="Q202:Q203"/>
    <mergeCell ref="R202:R203"/>
    <mergeCell ref="A204:A206"/>
    <mergeCell ref="B204:B206"/>
    <mergeCell ref="C204:C206"/>
    <mergeCell ref="D204:D206"/>
    <mergeCell ref="E204:E206"/>
    <mergeCell ref="F204:F206"/>
    <mergeCell ref="G204:G206"/>
    <mergeCell ref="J204:J206"/>
    <mergeCell ref="K204:K206"/>
    <mergeCell ref="L204:L206"/>
    <mergeCell ref="M204:M206"/>
    <mergeCell ref="N204:N206"/>
    <mergeCell ref="O204:O206"/>
    <mergeCell ref="P204:P206"/>
    <mergeCell ref="Q204:Q206"/>
    <mergeCell ref="R204:R206"/>
    <mergeCell ref="A207:A208"/>
    <mergeCell ref="B207:B208"/>
    <mergeCell ref="C207:C208"/>
    <mergeCell ref="D207:D208"/>
    <mergeCell ref="E207:E208"/>
    <mergeCell ref="F207:F208"/>
    <mergeCell ref="G207:G208"/>
    <mergeCell ref="J207:J208"/>
    <mergeCell ref="K207:K208"/>
    <mergeCell ref="L207:L208"/>
    <mergeCell ref="M207:M208"/>
    <mergeCell ref="N207:N208"/>
    <mergeCell ref="O207:O208"/>
    <mergeCell ref="P207:P208"/>
    <mergeCell ref="Q207:Q208"/>
    <mergeCell ref="R207:R208"/>
    <mergeCell ref="A209:A210"/>
    <mergeCell ref="B209:B210"/>
    <mergeCell ref="C209:C210"/>
    <mergeCell ref="D209:D210"/>
    <mergeCell ref="E209:E210"/>
    <mergeCell ref="F209:F210"/>
    <mergeCell ref="G209:G210"/>
    <mergeCell ref="J209:J210"/>
    <mergeCell ref="K209:K210"/>
    <mergeCell ref="L209:L210"/>
    <mergeCell ref="M209:M210"/>
    <mergeCell ref="N209:N210"/>
    <mergeCell ref="O209:O210"/>
    <mergeCell ref="P209:P210"/>
    <mergeCell ref="Q209:Q210"/>
    <mergeCell ref="R209:R210"/>
    <mergeCell ref="A211:A212"/>
    <mergeCell ref="B211:B212"/>
    <mergeCell ref="C211:C212"/>
    <mergeCell ref="D211:D212"/>
    <mergeCell ref="E211:E212"/>
    <mergeCell ref="F211:F212"/>
    <mergeCell ref="G211:G212"/>
    <mergeCell ref="J211:J212"/>
    <mergeCell ref="K211:K212"/>
    <mergeCell ref="L211:L212"/>
    <mergeCell ref="M211:M212"/>
    <mergeCell ref="N211:N212"/>
    <mergeCell ref="O211:O212"/>
    <mergeCell ref="P211:P212"/>
    <mergeCell ref="Q211:Q212"/>
    <mergeCell ref="R211:R212"/>
    <mergeCell ref="A213:A214"/>
    <mergeCell ref="B213:B214"/>
    <mergeCell ref="C213:C214"/>
    <mergeCell ref="D213:D214"/>
    <mergeCell ref="E213:E214"/>
    <mergeCell ref="F213:F214"/>
    <mergeCell ref="G213:G214"/>
    <mergeCell ref="J213:J214"/>
    <mergeCell ref="K213:K214"/>
    <mergeCell ref="L213:L214"/>
    <mergeCell ref="M213:M214"/>
    <mergeCell ref="N213:N214"/>
    <mergeCell ref="O213:O214"/>
    <mergeCell ref="P213:P214"/>
    <mergeCell ref="Q213:Q214"/>
    <mergeCell ref="R213:R214"/>
    <mergeCell ref="A215:A221"/>
    <mergeCell ref="B215:B221"/>
    <mergeCell ref="C215:C221"/>
    <mergeCell ref="D215:D221"/>
    <mergeCell ref="E215:E221"/>
    <mergeCell ref="F215:F221"/>
    <mergeCell ref="G215:G221"/>
    <mergeCell ref="J215:J221"/>
    <mergeCell ref="K215:K221"/>
    <mergeCell ref="L215:L221"/>
    <mergeCell ref="M215:M221"/>
    <mergeCell ref="N215:N221"/>
    <mergeCell ref="O215:O221"/>
    <mergeCell ref="P215:P221"/>
    <mergeCell ref="Q215:Q221"/>
    <mergeCell ref="R215:R221"/>
    <mergeCell ref="A222:A224"/>
    <mergeCell ref="B222:B224"/>
    <mergeCell ref="C222:C224"/>
    <mergeCell ref="D222:D224"/>
    <mergeCell ref="E222:E224"/>
    <mergeCell ref="F222:F224"/>
    <mergeCell ref="G222:G224"/>
    <mergeCell ref="J222:J224"/>
    <mergeCell ref="K222:K224"/>
    <mergeCell ref="L222:L224"/>
    <mergeCell ref="M222:M224"/>
    <mergeCell ref="N222:N224"/>
    <mergeCell ref="O222:O224"/>
    <mergeCell ref="P222:P224"/>
    <mergeCell ref="Q222:Q224"/>
    <mergeCell ref="R222:R224"/>
    <mergeCell ref="A225:A226"/>
    <mergeCell ref="B225:B226"/>
    <mergeCell ref="C225:C226"/>
    <mergeCell ref="D225:D226"/>
    <mergeCell ref="E225:E226"/>
    <mergeCell ref="F225:F226"/>
    <mergeCell ref="G225:G226"/>
    <mergeCell ref="J225:J226"/>
    <mergeCell ref="K225:K226"/>
    <mergeCell ref="L225:L226"/>
    <mergeCell ref="M225:M226"/>
    <mergeCell ref="N225:N226"/>
    <mergeCell ref="O225:O226"/>
    <mergeCell ref="P225:P226"/>
    <mergeCell ref="Q225:Q226"/>
    <mergeCell ref="R225:R226"/>
    <mergeCell ref="A227:A233"/>
    <mergeCell ref="B227:B233"/>
    <mergeCell ref="C227:C233"/>
    <mergeCell ref="D227:D233"/>
    <mergeCell ref="E227:E233"/>
    <mergeCell ref="F227:F233"/>
    <mergeCell ref="G227:G233"/>
    <mergeCell ref="J227:J233"/>
    <mergeCell ref="K227:K233"/>
    <mergeCell ref="L227:L233"/>
    <mergeCell ref="M227:M233"/>
    <mergeCell ref="N227:N233"/>
    <mergeCell ref="O227:O233"/>
    <mergeCell ref="P227:P233"/>
    <mergeCell ref="Q227:Q233"/>
    <mergeCell ref="R227:R233"/>
    <mergeCell ref="A234:A235"/>
    <mergeCell ref="B234:B235"/>
    <mergeCell ref="C234:C235"/>
    <mergeCell ref="D234:D235"/>
    <mergeCell ref="E234:E235"/>
    <mergeCell ref="F234:F235"/>
    <mergeCell ref="G234:G235"/>
    <mergeCell ref="J234:J235"/>
    <mergeCell ref="K234:K235"/>
    <mergeCell ref="L234:L235"/>
    <mergeCell ref="M234:M235"/>
    <mergeCell ref="N234:N235"/>
    <mergeCell ref="O234:O235"/>
    <mergeCell ref="P234:P235"/>
    <mergeCell ref="Q234:Q235"/>
    <mergeCell ref="R234:R235"/>
    <mergeCell ref="A236:A241"/>
    <mergeCell ref="B236:B241"/>
    <mergeCell ref="C236:C241"/>
    <mergeCell ref="D236:D241"/>
    <mergeCell ref="E236:E241"/>
    <mergeCell ref="F236:F241"/>
    <mergeCell ref="G236:G241"/>
    <mergeCell ref="J236:J241"/>
    <mergeCell ref="K236:K241"/>
    <mergeCell ref="L236:L241"/>
    <mergeCell ref="M236:M241"/>
    <mergeCell ref="N236:N241"/>
    <mergeCell ref="O236:O241"/>
    <mergeCell ref="P236:P241"/>
    <mergeCell ref="Q236:Q241"/>
    <mergeCell ref="R236:R241"/>
    <mergeCell ref="A242:A243"/>
    <mergeCell ref="B242:B243"/>
    <mergeCell ref="C242:C243"/>
    <mergeCell ref="D242:D243"/>
    <mergeCell ref="E242:E243"/>
    <mergeCell ref="F242:F243"/>
    <mergeCell ref="G242:G243"/>
    <mergeCell ref="J242:J243"/>
    <mergeCell ref="K242:K243"/>
    <mergeCell ref="L242:L243"/>
    <mergeCell ref="M242:M243"/>
    <mergeCell ref="N242:N243"/>
    <mergeCell ref="O242:O243"/>
    <mergeCell ref="P242:P243"/>
    <mergeCell ref="Q242:Q243"/>
    <mergeCell ref="R242:R243"/>
    <mergeCell ref="A244:A245"/>
    <mergeCell ref="B244:B245"/>
    <mergeCell ref="C244:C245"/>
    <mergeCell ref="D244:D245"/>
    <mergeCell ref="E244:E245"/>
    <mergeCell ref="F244:F245"/>
    <mergeCell ref="G244:G245"/>
    <mergeCell ref="J244:J245"/>
    <mergeCell ref="K244:K245"/>
    <mergeCell ref="L244:L245"/>
    <mergeCell ref="M244:M245"/>
    <mergeCell ref="N244:N245"/>
    <mergeCell ref="O244:O245"/>
    <mergeCell ref="P244:P245"/>
    <mergeCell ref="Q244:Q245"/>
    <mergeCell ref="R244:R245"/>
    <mergeCell ref="A246:A247"/>
    <mergeCell ref="B246:B247"/>
    <mergeCell ref="C246:C247"/>
    <mergeCell ref="D246:D247"/>
    <mergeCell ref="E246:E247"/>
    <mergeCell ref="F246:F247"/>
    <mergeCell ref="G246:G247"/>
    <mergeCell ref="J246:J247"/>
    <mergeCell ref="K246:K247"/>
    <mergeCell ref="L246:L247"/>
    <mergeCell ref="M246:M247"/>
    <mergeCell ref="N246:N247"/>
    <mergeCell ref="O246:O247"/>
    <mergeCell ref="P246:P247"/>
    <mergeCell ref="Q246:Q247"/>
    <mergeCell ref="R246:R247"/>
    <mergeCell ref="A248:A252"/>
    <mergeCell ref="B248:B252"/>
    <mergeCell ref="C248:C252"/>
    <mergeCell ref="D248:D252"/>
    <mergeCell ref="E248:E252"/>
    <mergeCell ref="F248:F252"/>
    <mergeCell ref="G248:G252"/>
    <mergeCell ref="J248:J252"/>
    <mergeCell ref="K248:K252"/>
    <mergeCell ref="L248:L252"/>
    <mergeCell ref="M248:M252"/>
    <mergeCell ref="N248:N252"/>
    <mergeCell ref="O248:O252"/>
    <mergeCell ref="P248:P252"/>
    <mergeCell ref="Q248:Q252"/>
    <mergeCell ref="R248:R252"/>
    <mergeCell ref="A253:A254"/>
    <mergeCell ref="B253:B254"/>
    <mergeCell ref="C253:C254"/>
    <mergeCell ref="D253:D254"/>
    <mergeCell ref="E253:E254"/>
    <mergeCell ref="F253:F254"/>
    <mergeCell ref="G253:G254"/>
    <mergeCell ref="J253:J254"/>
    <mergeCell ref="K253:K254"/>
    <mergeCell ref="L253:L254"/>
    <mergeCell ref="M253:M254"/>
    <mergeCell ref="N253:N254"/>
    <mergeCell ref="O253:O254"/>
    <mergeCell ref="P253:P254"/>
    <mergeCell ref="Q253:Q254"/>
    <mergeCell ref="R253:R254"/>
    <mergeCell ref="A255:A256"/>
    <mergeCell ref="B255:B256"/>
    <mergeCell ref="C255:C256"/>
    <mergeCell ref="D255:D256"/>
    <mergeCell ref="E255:E256"/>
    <mergeCell ref="F255:F256"/>
    <mergeCell ref="G255:G256"/>
    <mergeCell ref="J255:J256"/>
    <mergeCell ref="K255:K256"/>
    <mergeCell ref="L255:L256"/>
    <mergeCell ref="M255:M256"/>
    <mergeCell ref="N255:N256"/>
    <mergeCell ref="O255:O256"/>
    <mergeCell ref="P255:P256"/>
    <mergeCell ref="Q255:Q256"/>
    <mergeCell ref="R255:R256"/>
    <mergeCell ref="A257:A261"/>
    <mergeCell ref="B257:B261"/>
    <mergeCell ref="C257:C261"/>
    <mergeCell ref="D257:D261"/>
    <mergeCell ref="E257:E261"/>
    <mergeCell ref="F257:F261"/>
    <mergeCell ref="G257:G261"/>
    <mergeCell ref="J257:J261"/>
    <mergeCell ref="K257:K261"/>
    <mergeCell ref="L257:L261"/>
    <mergeCell ref="M257:M261"/>
    <mergeCell ref="N257:N261"/>
    <mergeCell ref="O257:O261"/>
    <mergeCell ref="P257:P261"/>
    <mergeCell ref="Q257:Q261"/>
    <mergeCell ref="R257:R261"/>
    <mergeCell ref="R262:R265"/>
    <mergeCell ref="M268:N268"/>
    <mergeCell ref="O268:P268"/>
    <mergeCell ref="A262:A265"/>
    <mergeCell ref="B262:B265"/>
    <mergeCell ref="C262:C265"/>
    <mergeCell ref="D262:D265"/>
    <mergeCell ref="E262:E265"/>
    <mergeCell ref="F262:F265"/>
    <mergeCell ref="G262:G265"/>
    <mergeCell ref="J262:J265"/>
    <mergeCell ref="K262:K265"/>
    <mergeCell ref="L262:L265"/>
    <mergeCell ref="M262:M265"/>
    <mergeCell ref="N262:N265"/>
    <mergeCell ref="O262:O265"/>
    <mergeCell ref="P262:P265"/>
    <mergeCell ref="Q262:Q26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2:U123"/>
  <sheetViews>
    <sheetView zoomScale="70" zoomScaleNormal="70" workbookViewId="0">
      <selection activeCell="E133" sqref="E133"/>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2" width="10.7109375" customWidth="1"/>
    <col min="13" max="16" width="14.7109375" customWidth="1"/>
    <col min="17" max="17" width="16.7109375" customWidth="1"/>
    <col min="18" max="18" width="15.7109375" customWidth="1"/>
    <col min="19" max="19" width="19" customWidth="1"/>
    <col min="20" max="20" width="17.710937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20">
      <c r="A2" s="1" t="s">
        <v>5729</v>
      </c>
    </row>
    <row r="4" spans="1:20" s="13" customFormat="1" ht="45" customHeight="1">
      <c r="A4" s="560" t="s">
        <v>0</v>
      </c>
      <c r="B4" s="562" t="s">
        <v>1</v>
      </c>
      <c r="C4" s="562" t="s">
        <v>2</v>
      </c>
      <c r="D4" s="562" t="s">
        <v>3</v>
      </c>
      <c r="E4" s="560" t="s">
        <v>4</v>
      </c>
      <c r="F4" s="560" t="s">
        <v>5</v>
      </c>
      <c r="G4" s="560" t="s">
        <v>6</v>
      </c>
      <c r="H4" s="568" t="s">
        <v>7</v>
      </c>
      <c r="I4" s="576"/>
      <c r="J4" s="560" t="s">
        <v>303</v>
      </c>
      <c r="K4" s="568" t="s">
        <v>60</v>
      </c>
      <c r="L4" s="569"/>
      <c r="M4" s="580" t="s">
        <v>821</v>
      </c>
      <c r="N4" s="581"/>
      <c r="O4" s="580" t="s">
        <v>821</v>
      </c>
      <c r="P4" s="581"/>
      <c r="Q4" s="560" t="s">
        <v>8</v>
      </c>
      <c r="R4" s="562" t="s">
        <v>9</v>
      </c>
      <c r="S4" s="37"/>
      <c r="T4" s="38"/>
    </row>
    <row r="5" spans="1:20" s="13" customFormat="1" ht="35.25" customHeight="1">
      <c r="A5" s="561"/>
      <c r="B5" s="563"/>
      <c r="C5" s="563"/>
      <c r="D5" s="563"/>
      <c r="E5" s="561"/>
      <c r="F5" s="561"/>
      <c r="G5" s="561"/>
      <c r="H5" s="10" t="s">
        <v>10</v>
      </c>
      <c r="I5" s="10" t="s">
        <v>11</v>
      </c>
      <c r="J5" s="561"/>
      <c r="K5" s="11">
        <v>2016</v>
      </c>
      <c r="L5" s="11">
        <v>2017</v>
      </c>
      <c r="M5" s="11">
        <v>2016</v>
      </c>
      <c r="N5" s="11">
        <v>2017</v>
      </c>
      <c r="O5" s="11">
        <v>2016</v>
      </c>
      <c r="P5" s="11">
        <v>2017</v>
      </c>
      <c r="Q5" s="561"/>
      <c r="R5" s="563"/>
      <c r="S5" s="37"/>
      <c r="T5" s="38"/>
    </row>
    <row r="6" spans="1:20" s="13" customFormat="1" ht="18" customHeight="1">
      <c r="A6" s="8" t="s">
        <v>12</v>
      </c>
      <c r="B6" s="10" t="s">
        <v>13</v>
      </c>
      <c r="C6" s="10" t="s">
        <v>14</v>
      </c>
      <c r="D6" s="10" t="s">
        <v>15</v>
      </c>
      <c r="E6" s="8" t="s">
        <v>16</v>
      </c>
      <c r="F6" s="8" t="s">
        <v>17</v>
      </c>
      <c r="G6" s="8" t="s">
        <v>18</v>
      </c>
      <c r="H6" s="10" t="s">
        <v>19</v>
      </c>
      <c r="I6" s="10" t="s">
        <v>20</v>
      </c>
      <c r="J6" s="8" t="s">
        <v>21</v>
      </c>
      <c r="K6" s="11" t="s">
        <v>22</v>
      </c>
      <c r="L6" s="11" t="s">
        <v>23</v>
      </c>
      <c r="M6" s="11" t="s">
        <v>24</v>
      </c>
      <c r="N6" s="11" t="s">
        <v>25</v>
      </c>
      <c r="O6" s="11" t="s">
        <v>26</v>
      </c>
      <c r="P6" s="11" t="s">
        <v>27</v>
      </c>
      <c r="Q6" s="8" t="s">
        <v>28</v>
      </c>
      <c r="R6" s="10" t="s">
        <v>29</v>
      </c>
      <c r="S6" s="39"/>
      <c r="T6" s="40"/>
    </row>
    <row r="7" spans="1:20" s="14" customFormat="1" ht="82.5" customHeight="1">
      <c r="A7" s="165">
        <v>1</v>
      </c>
      <c r="B7" s="73" t="s">
        <v>96</v>
      </c>
      <c r="C7" s="165" t="s">
        <v>32</v>
      </c>
      <c r="D7" s="165">
        <v>10</v>
      </c>
      <c r="E7" s="71" t="s">
        <v>934</v>
      </c>
      <c r="F7" s="71" t="s">
        <v>935</v>
      </c>
      <c r="G7" s="71" t="s">
        <v>936</v>
      </c>
      <c r="H7" s="88" t="s">
        <v>82</v>
      </c>
      <c r="I7" s="163" t="s">
        <v>937</v>
      </c>
      <c r="J7" s="71" t="s">
        <v>938</v>
      </c>
      <c r="K7" s="71" t="s">
        <v>31</v>
      </c>
      <c r="L7" s="73" t="s">
        <v>51</v>
      </c>
      <c r="M7" s="75">
        <v>20000</v>
      </c>
      <c r="N7" s="75"/>
      <c r="O7" s="75">
        <v>20000</v>
      </c>
      <c r="P7" s="75"/>
      <c r="Q7" s="71" t="s">
        <v>939</v>
      </c>
      <c r="R7" s="71" t="s">
        <v>940</v>
      </c>
      <c r="S7" s="59"/>
      <c r="T7" s="59"/>
    </row>
    <row r="8" spans="1:20" s="14" customFormat="1" ht="109.5" customHeight="1">
      <c r="A8" s="165">
        <v>2</v>
      </c>
      <c r="B8" s="151" t="s">
        <v>96</v>
      </c>
      <c r="C8" s="165">
        <v>5</v>
      </c>
      <c r="D8" s="165">
        <v>13</v>
      </c>
      <c r="E8" s="73" t="s">
        <v>941</v>
      </c>
      <c r="F8" s="71" t="s">
        <v>942</v>
      </c>
      <c r="G8" s="71" t="s">
        <v>943</v>
      </c>
      <c r="H8" s="88" t="s">
        <v>624</v>
      </c>
      <c r="I8" s="163" t="s">
        <v>944</v>
      </c>
      <c r="J8" s="71" t="s">
        <v>945</v>
      </c>
      <c r="K8" s="71" t="s">
        <v>31</v>
      </c>
      <c r="L8" s="73" t="s">
        <v>51</v>
      </c>
      <c r="M8" s="75">
        <v>25000</v>
      </c>
      <c r="N8" s="75"/>
      <c r="O8" s="75">
        <v>25000</v>
      </c>
      <c r="P8" s="75"/>
      <c r="Q8" s="71" t="s">
        <v>939</v>
      </c>
      <c r="R8" s="71" t="s">
        <v>940</v>
      </c>
      <c r="S8" s="59"/>
      <c r="T8" s="59"/>
    </row>
    <row r="9" spans="1:20" s="14" customFormat="1" ht="96.75" customHeight="1">
      <c r="A9" s="165">
        <v>3</v>
      </c>
      <c r="B9" s="151" t="s">
        <v>96</v>
      </c>
      <c r="C9" s="165" t="s">
        <v>32</v>
      </c>
      <c r="D9" s="165">
        <v>10</v>
      </c>
      <c r="E9" s="71" t="s">
        <v>946</v>
      </c>
      <c r="F9" s="71" t="s">
        <v>947</v>
      </c>
      <c r="G9" s="71" t="s">
        <v>948</v>
      </c>
      <c r="H9" s="88" t="s">
        <v>82</v>
      </c>
      <c r="I9" s="145">
        <v>2</v>
      </c>
      <c r="J9" s="71" t="s">
        <v>949</v>
      </c>
      <c r="K9" s="71" t="s">
        <v>31</v>
      </c>
      <c r="L9" s="73" t="s">
        <v>51</v>
      </c>
      <c r="M9" s="75">
        <v>30000</v>
      </c>
      <c r="N9" s="75"/>
      <c r="O9" s="75">
        <v>30000</v>
      </c>
      <c r="P9" s="75"/>
      <c r="Q9" s="71" t="s">
        <v>939</v>
      </c>
      <c r="R9" s="71" t="s">
        <v>940</v>
      </c>
      <c r="S9" s="59"/>
      <c r="T9" s="59"/>
    </row>
    <row r="10" spans="1:20" s="14" customFormat="1" ht="43.5" customHeight="1">
      <c r="A10" s="612">
        <v>4</v>
      </c>
      <c r="B10" s="553" t="s">
        <v>96</v>
      </c>
      <c r="C10" s="612" t="s">
        <v>32</v>
      </c>
      <c r="D10" s="612">
        <v>10</v>
      </c>
      <c r="E10" s="539" t="s">
        <v>950</v>
      </c>
      <c r="F10" s="539" t="s">
        <v>951</v>
      </c>
      <c r="G10" s="539" t="s">
        <v>952</v>
      </c>
      <c r="H10" s="88" t="s">
        <v>82</v>
      </c>
      <c r="I10" s="163" t="s">
        <v>953</v>
      </c>
      <c r="J10" s="539" t="s">
        <v>954</v>
      </c>
      <c r="K10" s="539" t="s">
        <v>31</v>
      </c>
      <c r="L10" s="543" t="s">
        <v>51</v>
      </c>
      <c r="M10" s="544">
        <v>23000</v>
      </c>
      <c r="N10" s="544"/>
      <c r="O10" s="544">
        <v>23000</v>
      </c>
      <c r="P10" s="544"/>
      <c r="Q10" s="539" t="s">
        <v>939</v>
      </c>
      <c r="R10" s="536" t="s">
        <v>940</v>
      </c>
      <c r="S10" s="59"/>
      <c r="T10" s="59"/>
    </row>
    <row r="11" spans="1:20" s="14" customFormat="1" ht="67.5" customHeight="1">
      <c r="A11" s="612"/>
      <c r="B11" s="553"/>
      <c r="C11" s="612"/>
      <c r="D11" s="612"/>
      <c r="E11" s="539"/>
      <c r="F11" s="539"/>
      <c r="G11" s="539"/>
      <c r="H11" s="88" t="s">
        <v>155</v>
      </c>
      <c r="I11" s="163" t="s">
        <v>953</v>
      </c>
      <c r="J11" s="539"/>
      <c r="K11" s="539"/>
      <c r="L11" s="543"/>
      <c r="M11" s="544"/>
      <c r="N11" s="544"/>
      <c r="O11" s="544"/>
      <c r="P11" s="544"/>
      <c r="Q11" s="539"/>
      <c r="R11" s="538"/>
      <c r="S11" s="59"/>
      <c r="T11" s="59"/>
    </row>
    <row r="12" spans="1:20" s="14" customFormat="1" ht="60">
      <c r="A12" s="606">
        <v>5</v>
      </c>
      <c r="B12" s="608" t="s">
        <v>173</v>
      </c>
      <c r="C12" s="606" t="s">
        <v>32</v>
      </c>
      <c r="D12" s="606">
        <v>6</v>
      </c>
      <c r="E12" s="536" t="s">
        <v>955</v>
      </c>
      <c r="F12" s="536" t="s">
        <v>956</v>
      </c>
      <c r="G12" s="536" t="s">
        <v>957</v>
      </c>
      <c r="H12" s="88" t="s">
        <v>631</v>
      </c>
      <c r="I12" s="166">
        <v>2</v>
      </c>
      <c r="J12" s="536" t="s">
        <v>958</v>
      </c>
      <c r="K12" s="536" t="s">
        <v>31</v>
      </c>
      <c r="L12" s="530" t="s">
        <v>51</v>
      </c>
      <c r="M12" s="540">
        <v>20000</v>
      </c>
      <c r="N12" s="540"/>
      <c r="O12" s="540">
        <v>20000</v>
      </c>
      <c r="P12" s="540"/>
      <c r="Q12" s="536" t="s">
        <v>939</v>
      </c>
      <c r="R12" s="71" t="s">
        <v>940</v>
      </c>
      <c r="S12" s="59"/>
      <c r="T12" s="59"/>
    </row>
    <row r="13" spans="1:20" s="14" customFormat="1" ht="60">
      <c r="A13" s="607"/>
      <c r="B13" s="609"/>
      <c r="C13" s="607"/>
      <c r="D13" s="607"/>
      <c r="E13" s="538"/>
      <c r="F13" s="538"/>
      <c r="G13" s="538"/>
      <c r="H13" s="88" t="s">
        <v>628</v>
      </c>
      <c r="I13" s="166">
        <v>54</v>
      </c>
      <c r="J13" s="538"/>
      <c r="K13" s="538"/>
      <c r="L13" s="532"/>
      <c r="M13" s="542"/>
      <c r="N13" s="542"/>
      <c r="O13" s="542"/>
      <c r="P13" s="542"/>
      <c r="Q13" s="538"/>
      <c r="R13" s="71" t="s">
        <v>940</v>
      </c>
      <c r="S13" s="59"/>
      <c r="T13" s="59"/>
    </row>
    <row r="14" spans="1:20" s="14" customFormat="1" ht="45">
      <c r="A14" s="606">
        <v>6</v>
      </c>
      <c r="B14" s="608" t="s">
        <v>959</v>
      </c>
      <c r="C14" s="530" t="s">
        <v>54</v>
      </c>
      <c r="D14" s="606">
        <v>6</v>
      </c>
      <c r="E14" s="536" t="s">
        <v>960</v>
      </c>
      <c r="F14" s="536" t="s">
        <v>961</v>
      </c>
      <c r="G14" s="536" t="s">
        <v>962</v>
      </c>
      <c r="H14" s="88" t="s">
        <v>69</v>
      </c>
      <c r="I14" s="163" t="s">
        <v>156</v>
      </c>
      <c r="J14" s="536" t="s">
        <v>963</v>
      </c>
      <c r="K14" s="536" t="s">
        <v>31</v>
      </c>
      <c r="L14" s="530" t="s">
        <v>51</v>
      </c>
      <c r="M14" s="540">
        <v>38000</v>
      </c>
      <c r="N14" s="540"/>
      <c r="O14" s="540">
        <v>38000</v>
      </c>
      <c r="P14" s="540"/>
      <c r="Q14" s="536" t="s">
        <v>939</v>
      </c>
      <c r="R14" s="536" t="s">
        <v>940</v>
      </c>
      <c r="S14" s="59"/>
      <c r="T14" s="59"/>
    </row>
    <row r="15" spans="1:20" s="14" customFormat="1" ht="60">
      <c r="A15" s="610"/>
      <c r="B15" s="611"/>
      <c r="C15" s="531"/>
      <c r="D15" s="610"/>
      <c r="E15" s="537"/>
      <c r="F15" s="537"/>
      <c r="G15" s="537"/>
      <c r="H15" s="88" t="s">
        <v>112</v>
      </c>
      <c r="I15" s="145">
        <v>16</v>
      </c>
      <c r="J15" s="537"/>
      <c r="K15" s="537"/>
      <c r="L15" s="531"/>
      <c r="M15" s="541"/>
      <c r="N15" s="541"/>
      <c r="O15" s="541"/>
      <c r="P15" s="541"/>
      <c r="Q15" s="537"/>
      <c r="R15" s="537"/>
      <c r="S15" s="59"/>
      <c r="T15" s="59"/>
    </row>
    <row r="16" spans="1:20" s="14" customFormat="1" ht="30">
      <c r="A16" s="610"/>
      <c r="B16" s="611"/>
      <c r="C16" s="531"/>
      <c r="D16" s="610"/>
      <c r="E16" s="537"/>
      <c r="F16" s="537"/>
      <c r="G16" s="537"/>
      <c r="H16" s="88" t="s">
        <v>155</v>
      </c>
      <c r="I16" s="166">
        <v>1</v>
      </c>
      <c r="J16" s="537"/>
      <c r="K16" s="537"/>
      <c r="L16" s="531"/>
      <c r="M16" s="541"/>
      <c r="N16" s="541"/>
      <c r="O16" s="541"/>
      <c r="P16" s="541"/>
      <c r="Q16" s="537"/>
      <c r="R16" s="537"/>
      <c r="S16" s="59"/>
      <c r="T16" s="59"/>
    </row>
    <row r="17" spans="1:20" s="14" customFormat="1" ht="30">
      <c r="A17" s="607"/>
      <c r="B17" s="609"/>
      <c r="C17" s="532"/>
      <c r="D17" s="607"/>
      <c r="E17" s="538"/>
      <c r="F17" s="538"/>
      <c r="G17" s="538"/>
      <c r="H17" s="88" t="s">
        <v>157</v>
      </c>
      <c r="I17" s="166">
        <v>28</v>
      </c>
      <c r="J17" s="538"/>
      <c r="K17" s="538"/>
      <c r="L17" s="532"/>
      <c r="M17" s="542"/>
      <c r="N17" s="542"/>
      <c r="O17" s="542"/>
      <c r="P17" s="542"/>
      <c r="Q17" s="538"/>
      <c r="R17" s="538"/>
      <c r="S17" s="59"/>
      <c r="T17" s="59"/>
    </row>
    <row r="18" spans="1:20" s="14" customFormat="1" ht="59.25" customHeight="1">
      <c r="A18" s="606">
        <v>7</v>
      </c>
      <c r="B18" s="608" t="s">
        <v>964</v>
      </c>
      <c r="C18" s="606" t="s">
        <v>38</v>
      </c>
      <c r="D18" s="606">
        <v>13</v>
      </c>
      <c r="E18" s="536" t="s">
        <v>965</v>
      </c>
      <c r="F18" s="536" t="s">
        <v>966</v>
      </c>
      <c r="G18" s="536" t="s">
        <v>967</v>
      </c>
      <c r="H18" s="88" t="s">
        <v>82</v>
      </c>
      <c r="I18" s="166">
        <v>2</v>
      </c>
      <c r="J18" s="536" t="s">
        <v>968</v>
      </c>
      <c r="K18" s="536" t="s">
        <v>31</v>
      </c>
      <c r="L18" s="530" t="s">
        <v>51</v>
      </c>
      <c r="M18" s="540">
        <v>50000</v>
      </c>
      <c r="N18" s="540"/>
      <c r="O18" s="540">
        <v>50000</v>
      </c>
      <c r="P18" s="540"/>
      <c r="Q18" s="536" t="s">
        <v>939</v>
      </c>
      <c r="R18" s="536" t="s">
        <v>940</v>
      </c>
      <c r="S18" s="59"/>
      <c r="T18" s="59"/>
    </row>
    <row r="19" spans="1:20" s="14" customFormat="1" ht="27.75" customHeight="1">
      <c r="A19" s="610"/>
      <c r="B19" s="611"/>
      <c r="C19" s="610"/>
      <c r="D19" s="610"/>
      <c r="E19" s="537"/>
      <c r="F19" s="537"/>
      <c r="G19" s="537"/>
      <c r="H19" s="88" t="s">
        <v>100</v>
      </c>
      <c r="I19" s="166">
        <v>1</v>
      </c>
      <c r="J19" s="537"/>
      <c r="K19" s="537"/>
      <c r="L19" s="531"/>
      <c r="M19" s="541"/>
      <c r="N19" s="541"/>
      <c r="O19" s="541"/>
      <c r="P19" s="541"/>
      <c r="Q19" s="537"/>
      <c r="R19" s="537"/>
      <c r="S19" s="59"/>
      <c r="T19" s="59"/>
    </row>
    <row r="20" spans="1:20" s="14" customFormat="1" ht="45">
      <c r="A20" s="607"/>
      <c r="B20" s="609"/>
      <c r="C20" s="607"/>
      <c r="D20" s="607"/>
      <c r="E20" s="538"/>
      <c r="F20" s="538"/>
      <c r="G20" s="538"/>
      <c r="H20" s="88" t="s">
        <v>630</v>
      </c>
      <c r="I20" s="166">
        <v>1</v>
      </c>
      <c r="J20" s="538"/>
      <c r="K20" s="538"/>
      <c r="L20" s="532"/>
      <c r="M20" s="542"/>
      <c r="N20" s="542"/>
      <c r="O20" s="542"/>
      <c r="P20" s="542"/>
      <c r="Q20" s="538"/>
      <c r="R20" s="538"/>
      <c r="S20" s="59"/>
      <c r="T20" s="59"/>
    </row>
    <row r="21" spans="1:20" s="14" customFormat="1" ht="69" customHeight="1">
      <c r="A21" s="165">
        <v>8</v>
      </c>
      <c r="B21" s="151" t="s">
        <v>96</v>
      </c>
      <c r="C21" s="165" t="s">
        <v>32</v>
      </c>
      <c r="D21" s="165">
        <v>4</v>
      </c>
      <c r="E21" s="71" t="s">
        <v>969</v>
      </c>
      <c r="F21" s="71" t="s">
        <v>970</v>
      </c>
      <c r="G21" s="71" t="s">
        <v>971</v>
      </c>
      <c r="H21" s="88" t="s">
        <v>972</v>
      </c>
      <c r="I21" s="166">
        <v>2</v>
      </c>
      <c r="J21" s="71" t="s">
        <v>973</v>
      </c>
      <c r="K21" s="71" t="s">
        <v>31</v>
      </c>
      <c r="L21" s="73" t="s">
        <v>51</v>
      </c>
      <c r="M21" s="75">
        <v>10000</v>
      </c>
      <c r="N21" s="75"/>
      <c r="O21" s="75">
        <v>10000</v>
      </c>
      <c r="P21" s="75"/>
      <c r="Q21" s="71" t="s">
        <v>939</v>
      </c>
      <c r="R21" s="71" t="s">
        <v>940</v>
      </c>
      <c r="S21" s="59"/>
      <c r="T21" s="59"/>
    </row>
    <row r="22" spans="1:20" s="14" customFormat="1" ht="79.5" customHeight="1">
      <c r="A22" s="73">
        <v>9</v>
      </c>
      <c r="B22" s="73" t="s">
        <v>173</v>
      </c>
      <c r="C22" s="73" t="s">
        <v>143</v>
      </c>
      <c r="D22" s="73">
        <v>10</v>
      </c>
      <c r="E22" s="71" t="s">
        <v>974</v>
      </c>
      <c r="F22" s="71" t="s">
        <v>975</v>
      </c>
      <c r="G22" s="71" t="s">
        <v>936</v>
      </c>
      <c r="H22" s="88" t="s">
        <v>82</v>
      </c>
      <c r="I22" s="163" t="s">
        <v>937</v>
      </c>
      <c r="J22" s="71" t="s">
        <v>976</v>
      </c>
      <c r="K22" s="71" t="s">
        <v>36</v>
      </c>
      <c r="L22" s="73" t="s">
        <v>51</v>
      </c>
      <c r="M22" s="75">
        <v>47500</v>
      </c>
      <c r="N22" s="75"/>
      <c r="O22" s="75">
        <v>47500</v>
      </c>
      <c r="P22" s="75"/>
      <c r="Q22" s="71" t="s">
        <v>977</v>
      </c>
      <c r="R22" s="71" t="s">
        <v>978</v>
      </c>
      <c r="S22" s="59"/>
      <c r="T22" s="59"/>
    </row>
    <row r="23" spans="1:20" s="14" customFormat="1" ht="58.5" customHeight="1">
      <c r="A23" s="612">
        <v>10</v>
      </c>
      <c r="B23" s="553" t="s">
        <v>173</v>
      </c>
      <c r="C23" s="612" t="s">
        <v>32</v>
      </c>
      <c r="D23" s="612">
        <v>11</v>
      </c>
      <c r="E23" s="539" t="s">
        <v>979</v>
      </c>
      <c r="F23" s="539" t="s">
        <v>980</v>
      </c>
      <c r="G23" s="539" t="s">
        <v>981</v>
      </c>
      <c r="H23" s="88" t="s">
        <v>155</v>
      </c>
      <c r="I23" s="166">
        <v>6</v>
      </c>
      <c r="J23" s="539" t="s">
        <v>982</v>
      </c>
      <c r="K23" s="539" t="s">
        <v>31</v>
      </c>
      <c r="L23" s="543" t="s">
        <v>51</v>
      </c>
      <c r="M23" s="544">
        <v>35200</v>
      </c>
      <c r="N23" s="544"/>
      <c r="O23" s="544">
        <v>35200</v>
      </c>
      <c r="P23" s="544"/>
      <c r="Q23" s="539" t="s">
        <v>983</v>
      </c>
      <c r="R23" s="539" t="s">
        <v>984</v>
      </c>
      <c r="S23" s="59"/>
      <c r="T23" s="59"/>
    </row>
    <row r="24" spans="1:20" s="14" customFormat="1" ht="57.75" customHeight="1">
      <c r="A24" s="612"/>
      <c r="B24" s="553"/>
      <c r="C24" s="612"/>
      <c r="D24" s="612"/>
      <c r="E24" s="539"/>
      <c r="F24" s="539"/>
      <c r="G24" s="539"/>
      <c r="H24" s="88" t="s">
        <v>157</v>
      </c>
      <c r="I24" s="166">
        <v>120</v>
      </c>
      <c r="J24" s="539"/>
      <c r="K24" s="539"/>
      <c r="L24" s="543"/>
      <c r="M24" s="544"/>
      <c r="N24" s="544"/>
      <c r="O24" s="544"/>
      <c r="P24" s="544"/>
      <c r="Q24" s="539"/>
      <c r="R24" s="539"/>
      <c r="S24" s="59"/>
      <c r="T24" s="59"/>
    </row>
    <row r="25" spans="1:20" s="14" customFormat="1" ht="49.5" customHeight="1">
      <c r="A25" s="543">
        <v>11</v>
      </c>
      <c r="B25" s="553" t="s">
        <v>985</v>
      </c>
      <c r="C25" s="553" t="s">
        <v>697</v>
      </c>
      <c r="D25" s="612">
        <v>6</v>
      </c>
      <c r="E25" s="539" t="s">
        <v>986</v>
      </c>
      <c r="F25" s="539" t="s">
        <v>987</v>
      </c>
      <c r="G25" s="539" t="s">
        <v>988</v>
      </c>
      <c r="H25" s="88" t="s">
        <v>624</v>
      </c>
      <c r="I25" s="166">
        <v>1700</v>
      </c>
      <c r="J25" s="539" t="s">
        <v>989</v>
      </c>
      <c r="K25" s="539" t="s">
        <v>39</v>
      </c>
      <c r="L25" s="543" t="s">
        <v>51</v>
      </c>
      <c r="M25" s="544">
        <v>28500</v>
      </c>
      <c r="N25" s="544"/>
      <c r="O25" s="544">
        <v>28500</v>
      </c>
      <c r="P25" s="544"/>
      <c r="Q25" s="539" t="s">
        <v>990</v>
      </c>
      <c r="R25" s="539" t="s">
        <v>991</v>
      </c>
      <c r="S25" s="59"/>
      <c r="T25" s="59"/>
    </row>
    <row r="26" spans="1:20" s="14" customFormat="1" ht="40.5" customHeight="1">
      <c r="A26" s="543"/>
      <c r="B26" s="553"/>
      <c r="C26" s="553"/>
      <c r="D26" s="612"/>
      <c r="E26" s="539"/>
      <c r="F26" s="539"/>
      <c r="G26" s="539"/>
      <c r="H26" s="88" t="s">
        <v>157</v>
      </c>
      <c r="I26" s="166">
        <v>450</v>
      </c>
      <c r="J26" s="539"/>
      <c r="K26" s="539"/>
      <c r="L26" s="543"/>
      <c r="M26" s="544"/>
      <c r="N26" s="544"/>
      <c r="O26" s="544"/>
      <c r="P26" s="544"/>
      <c r="Q26" s="539"/>
      <c r="R26" s="539"/>
      <c r="S26" s="59"/>
      <c r="T26" s="59"/>
    </row>
    <row r="27" spans="1:20" s="14" customFormat="1" ht="45.75" customHeight="1">
      <c r="A27" s="543"/>
      <c r="B27" s="553"/>
      <c r="C27" s="553"/>
      <c r="D27" s="612"/>
      <c r="E27" s="539"/>
      <c r="F27" s="539"/>
      <c r="G27" s="539"/>
      <c r="H27" s="88" t="s">
        <v>155</v>
      </c>
      <c r="I27" s="166">
        <v>1</v>
      </c>
      <c r="J27" s="539"/>
      <c r="K27" s="539"/>
      <c r="L27" s="543"/>
      <c r="M27" s="544"/>
      <c r="N27" s="544"/>
      <c r="O27" s="544"/>
      <c r="P27" s="544"/>
      <c r="Q27" s="539"/>
      <c r="R27" s="539"/>
      <c r="S27" s="59"/>
      <c r="T27" s="59"/>
    </row>
    <row r="28" spans="1:20" s="14" customFormat="1" ht="155.25" customHeight="1">
      <c r="A28" s="165">
        <v>12</v>
      </c>
      <c r="B28" s="151" t="s">
        <v>96</v>
      </c>
      <c r="C28" s="165" t="s">
        <v>143</v>
      </c>
      <c r="D28" s="165">
        <v>10</v>
      </c>
      <c r="E28" s="71" t="s">
        <v>992</v>
      </c>
      <c r="F28" s="71" t="s">
        <v>993</v>
      </c>
      <c r="G28" s="71" t="s">
        <v>936</v>
      </c>
      <c r="H28" s="88" t="s">
        <v>82</v>
      </c>
      <c r="I28" s="166">
        <v>1</v>
      </c>
      <c r="J28" s="71" t="s">
        <v>994</v>
      </c>
      <c r="K28" s="71" t="s">
        <v>31</v>
      </c>
      <c r="L28" s="73"/>
      <c r="M28" s="75">
        <v>17557.650000000001</v>
      </c>
      <c r="N28" s="75"/>
      <c r="O28" s="75">
        <v>17557.650000000001</v>
      </c>
      <c r="P28" s="75"/>
      <c r="Q28" s="71" t="s">
        <v>995</v>
      </c>
      <c r="R28" s="71" t="s">
        <v>996</v>
      </c>
      <c r="S28" s="59"/>
      <c r="T28" s="59"/>
    </row>
    <row r="29" spans="1:20" s="14" customFormat="1" ht="183.75" customHeight="1">
      <c r="A29" s="73">
        <v>13</v>
      </c>
      <c r="B29" s="151" t="s">
        <v>997</v>
      </c>
      <c r="C29" s="151" t="s">
        <v>998</v>
      </c>
      <c r="D29" s="165">
        <v>6</v>
      </c>
      <c r="E29" s="71" t="s">
        <v>999</v>
      </c>
      <c r="F29" s="71" t="s">
        <v>1000</v>
      </c>
      <c r="G29" s="71" t="s">
        <v>1001</v>
      </c>
      <c r="H29" s="88" t="s">
        <v>624</v>
      </c>
      <c r="I29" s="163" t="s">
        <v>1002</v>
      </c>
      <c r="J29" s="71" t="s">
        <v>1003</v>
      </c>
      <c r="K29" s="167" t="s">
        <v>39</v>
      </c>
      <c r="L29" s="73" t="s">
        <v>51</v>
      </c>
      <c r="M29" s="75">
        <v>20200</v>
      </c>
      <c r="N29" s="75"/>
      <c r="O29" s="75">
        <v>20200</v>
      </c>
      <c r="P29" s="75"/>
      <c r="Q29" s="71" t="s">
        <v>1004</v>
      </c>
      <c r="R29" s="71" t="s">
        <v>1005</v>
      </c>
      <c r="S29" s="59"/>
      <c r="T29" s="59"/>
    </row>
    <row r="30" spans="1:20" s="14" customFormat="1" ht="36.75" customHeight="1">
      <c r="A30" s="612">
        <v>14</v>
      </c>
      <c r="B30" s="553" t="s">
        <v>96</v>
      </c>
      <c r="C30" s="553" t="s">
        <v>647</v>
      </c>
      <c r="D30" s="612">
        <v>11</v>
      </c>
      <c r="E30" s="539" t="s">
        <v>1006</v>
      </c>
      <c r="F30" s="539" t="s">
        <v>1007</v>
      </c>
      <c r="G30" s="539" t="s">
        <v>1008</v>
      </c>
      <c r="H30" s="88" t="s">
        <v>155</v>
      </c>
      <c r="I30" s="166">
        <v>30</v>
      </c>
      <c r="J30" s="539" t="s">
        <v>1009</v>
      </c>
      <c r="K30" s="539" t="s">
        <v>39</v>
      </c>
      <c r="L30" s="543" t="s">
        <v>51</v>
      </c>
      <c r="M30" s="544">
        <v>31000</v>
      </c>
      <c r="N30" s="544"/>
      <c r="O30" s="544">
        <v>31000</v>
      </c>
      <c r="P30" s="544"/>
      <c r="Q30" s="539" t="s">
        <v>1010</v>
      </c>
      <c r="R30" s="539" t="s">
        <v>1011</v>
      </c>
      <c r="S30" s="59"/>
      <c r="T30" s="59"/>
    </row>
    <row r="31" spans="1:20" s="14" customFormat="1" ht="35.25" customHeight="1">
      <c r="A31" s="612"/>
      <c r="B31" s="553"/>
      <c r="C31" s="553"/>
      <c r="D31" s="612"/>
      <c r="E31" s="539"/>
      <c r="F31" s="539"/>
      <c r="G31" s="539"/>
      <c r="H31" s="88" t="s">
        <v>157</v>
      </c>
      <c r="I31" s="166">
        <v>430</v>
      </c>
      <c r="J31" s="539"/>
      <c r="K31" s="539"/>
      <c r="L31" s="543"/>
      <c r="M31" s="544"/>
      <c r="N31" s="544"/>
      <c r="O31" s="544"/>
      <c r="P31" s="544"/>
      <c r="Q31" s="539"/>
      <c r="R31" s="539"/>
      <c r="S31" s="59"/>
      <c r="T31" s="59"/>
    </row>
    <row r="32" spans="1:20" s="14" customFormat="1" ht="45.75" customHeight="1">
      <c r="A32" s="612"/>
      <c r="B32" s="553"/>
      <c r="C32" s="553"/>
      <c r="D32" s="612"/>
      <c r="E32" s="539"/>
      <c r="F32" s="539"/>
      <c r="G32" s="539"/>
      <c r="H32" s="88" t="s">
        <v>630</v>
      </c>
      <c r="I32" s="166">
        <v>1</v>
      </c>
      <c r="J32" s="539"/>
      <c r="K32" s="539"/>
      <c r="L32" s="543"/>
      <c r="M32" s="544"/>
      <c r="N32" s="544"/>
      <c r="O32" s="544"/>
      <c r="P32" s="544"/>
      <c r="Q32" s="539"/>
      <c r="R32" s="539"/>
      <c r="S32" s="59"/>
      <c r="T32" s="59"/>
    </row>
    <row r="33" spans="1:21" s="14" customFormat="1" ht="35.25" customHeight="1">
      <c r="A33" s="612"/>
      <c r="B33" s="553"/>
      <c r="C33" s="553"/>
      <c r="D33" s="612"/>
      <c r="E33" s="539"/>
      <c r="F33" s="539"/>
      <c r="G33" s="539"/>
      <c r="H33" s="88" t="s">
        <v>69</v>
      </c>
      <c r="I33" s="166">
        <v>2</v>
      </c>
      <c r="J33" s="539"/>
      <c r="K33" s="539"/>
      <c r="L33" s="543"/>
      <c r="M33" s="544"/>
      <c r="N33" s="544"/>
      <c r="O33" s="544"/>
      <c r="P33" s="544"/>
      <c r="Q33" s="539"/>
      <c r="R33" s="539"/>
      <c r="S33" s="59"/>
      <c r="T33" s="59"/>
    </row>
    <row r="34" spans="1:21" s="14" customFormat="1" ht="45.75" customHeight="1">
      <c r="A34" s="612"/>
      <c r="B34" s="553"/>
      <c r="C34" s="553"/>
      <c r="D34" s="612"/>
      <c r="E34" s="539"/>
      <c r="F34" s="539"/>
      <c r="G34" s="539"/>
      <c r="H34" s="88" t="s">
        <v>112</v>
      </c>
      <c r="I34" s="166">
        <v>80</v>
      </c>
      <c r="J34" s="539"/>
      <c r="K34" s="539"/>
      <c r="L34" s="543"/>
      <c r="M34" s="544"/>
      <c r="N34" s="544"/>
      <c r="O34" s="544"/>
      <c r="P34" s="544"/>
      <c r="Q34" s="539"/>
      <c r="R34" s="539"/>
      <c r="S34" s="59"/>
      <c r="T34" s="59"/>
    </row>
    <row r="35" spans="1:21" s="14" customFormat="1" ht="21.75" customHeight="1">
      <c r="A35" s="612"/>
      <c r="B35" s="553"/>
      <c r="C35" s="553"/>
      <c r="D35" s="612"/>
      <c r="E35" s="539"/>
      <c r="F35" s="539"/>
      <c r="G35" s="539"/>
      <c r="H35" s="88" t="s">
        <v>100</v>
      </c>
      <c r="I35" s="166">
        <v>2</v>
      </c>
      <c r="J35" s="539"/>
      <c r="K35" s="539"/>
      <c r="L35" s="543"/>
      <c r="M35" s="544"/>
      <c r="N35" s="544"/>
      <c r="O35" s="544"/>
      <c r="P35" s="544"/>
      <c r="Q35" s="539"/>
      <c r="R35" s="539"/>
      <c r="S35" s="59"/>
      <c r="T35" s="59"/>
    </row>
    <row r="36" spans="1:21" s="14" customFormat="1" ht="30">
      <c r="A36" s="543">
        <v>15</v>
      </c>
      <c r="B36" s="553" t="s">
        <v>173</v>
      </c>
      <c r="C36" s="612" t="s">
        <v>32</v>
      </c>
      <c r="D36" s="612">
        <v>13</v>
      </c>
      <c r="E36" s="539" t="s">
        <v>1012</v>
      </c>
      <c r="F36" s="539" t="s">
        <v>1013</v>
      </c>
      <c r="G36" s="539" t="s">
        <v>1014</v>
      </c>
      <c r="H36" s="88" t="s">
        <v>155</v>
      </c>
      <c r="I36" s="166">
        <v>7</v>
      </c>
      <c r="J36" s="539" t="s">
        <v>1015</v>
      </c>
      <c r="K36" s="539" t="s">
        <v>31</v>
      </c>
      <c r="L36" s="543" t="s">
        <v>51</v>
      </c>
      <c r="M36" s="544">
        <v>121877.17</v>
      </c>
      <c r="N36" s="544"/>
      <c r="O36" s="544">
        <v>121877.17</v>
      </c>
      <c r="P36" s="544"/>
      <c r="Q36" s="539" t="s">
        <v>977</v>
      </c>
      <c r="R36" s="539" t="s">
        <v>978</v>
      </c>
      <c r="S36" s="59"/>
      <c r="T36" s="59"/>
    </row>
    <row r="37" spans="1:21" s="14" customFormat="1" ht="30">
      <c r="A37" s="543"/>
      <c r="B37" s="553"/>
      <c r="C37" s="612"/>
      <c r="D37" s="612"/>
      <c r="E37" s="539"/>
      <c r="F37" s="539"/>
      <c r="G37" s="539"/>
      <c r="H37" s="88" t="s">
        <v>157</v>
      </c>
      <c r="I37" s="166">
        <v>120</v>
      </c>
      <c r="J37" s="539"/>
      <c r="K37" s="539"/>
      <c r="L37" s="543"/>
      <c r="M37" s="544"/>
      <c r="N37" s="544"/>
      <c r="O37" s="544"/>
      <c r="P37" s="544"/>
      <c r="Q37" s="539"/>
      <c r="R37" s="539"/>
      <c r="S37" s="59"/>
      <c r="T37" s="59"/>
    </row>
    <row r="38" spans="1:21" s="14" customFormat="1" ht="60">
      <c r="A38" s="543"/>
      <c r="B38" s="553"/>
      <c r="C38" s="612"/>
      <c r="D38" s="612"/>
      <c r="E38" s="539"/>
      <c r="F38" s="539"/>
      <c r="G38" s="539"/>
      <c r="H38" s="88" t="s">
        <v>631</v>
      </c>
      <c r="I38" s="166">
        <v>3</v>
      </c>
      <c r="J38" s="539"/>
      <c r="K38" s="539"/>
      <c r="L38" s="543"/>
      <c r="M38" s="544"/>
      <c r="N38" s="544"/>
      <c r="O38" s="544"/>
      <c r="P38" s="544"/>
      <c r="Q38" s="539"/>
      <c r="R38" s="539"/>
      <c r="S38" s="59"/>
      <c r="T38" s="59"/>
    </row>
    <row r="39" spans="1:21" s="14" customFormat="1" ht="60">
      <c r="A39" s="543"/>
      <c r="B39" s="553"/>
      <c r="C39" s="612"/>
      <c r="D39" s="612"/>
      <c r="E39" s="539"/>
      <c r="F39" s="539"/>
      <c r="G39" s="539"/>
      <c r="H39" s="88" t="s">
        <v>628</v>
      </c>
      <c r="I39" s="166">
        <v>49</v>
      </c>
      <c r="J39" s="539"/>
      <c r="K39" s="539"/>
      <c r="L39" s="543"/>
      <c r="M39" s="544"/>
      <c r="N39" s="544"/>
      <c r="O39" s="544"/>
      <c r="P39" s="544"/>
      <c r="Q39" s="539"/>
      <c r="R39" s="539"/>
      <c r="S39" s="59"/>
      <c r="T39" s="59"/>
    </row>
    <row r="40" spans="1:21" s="14" customFormat="1" ht="45">
      <c r="A40" s="543"/>
      <c r="B40" s="553"/>
      <c r="C40" s="612"/>
      <c r="D40" s="612"/>
      <c r="E40" s="539"/>
      <c r="F40" s="539"/>
      <c r="G40" s="539"/>
      <c r="H40" s="88" t="s">
        <v>82</v>
      </c>
      <c r="I40" s="166">
        <v>2</v>
      </c>
      <c r="J40" s="539"/>
      <c r="K40" s="539"/>
      <c r="L40" s="543"/>
      <c r="M40" s="544"/>
      <c r="N40" s="544"/>
      <c r="O40" s="544"/>
      <c r="P40" s="544"/>
      <c r="Q40" s="539"/>
      <c r="R40" s="539"/>
      <c r="S40" s="59"/>
      <c r="T40" s="59"/>
    </row>
    <row r="41" spans="1:21" s="14" customFormat="1" ht="45">
      <c r="A41" s="543"/>
      <c r="B41" s="553"/>
      <c r="C41" s="612"/>
      <c r="D41" s="612"/>
      <c r="E41" s="539"/>
      <c r="F41" s="539"/>
      <c r="G41" s="539"/>
      <c r="H41" s="88" t="s">
        <v>624</v>
      </c>
      <c r="I41" s="166">
        <v>20000</v>
      </c>
      <c r="J41" s="539"/>
      <c r="K41" s="539"/>
      <c r="L41" s="543"/>
      <c r="M41" s="544"/>
      <c r="N41" s="544"/>
      <c r="O41" s="544"/>
      <c r="P41" s="544"/>
      <c r="Q41" s="539"/>
      <c r="R41" s="539"/>
      <c r="S41" s="59"/>
      <c r="T41" s="59"/>
    </row>
    <row r="42" spans="1:21" s="15" customFormat="1" ht="83.25" customHeight="1">
      <c r="A42" s="73">
        <v>16</v>
      </c>
      <c r="B42" s="151" t="s">
        <v>96</v>
      </c>
      <c r="C42" s="165">
        <v>1</v>
      </c>
      <c r="D42" s="165">
        <v>13</v>
      </c>
      <c r="E42" s="71" t="s">
        <v>1016</v>
      </c>
      <c r="F42" s="71" t="s">
        <v>1017</v>
      </c>
      <c r="G42" s="71" t="s">
        <v>1018</v>
      </c>
      <c r="H42" s="88" t="s">
        <v>100</v>
      </c>
      <c r="I42" s="166">
        <v>1</v>
      </c>
      <c r="J42" s="71" t="s">
        <v>1019</v>
      </c>
      <c r="K42" s="71" t="s">
        <v>31</v>
      </c>
      <c r="L42" s="73"/>
      <c r="M42" s="75">
        <v>7500</v>
      </c>
      <c r="N42" s="75"/>
      <c r="O42" s="75">
        <v>7500</v>
      </c>
      <c r="P42" s="75"/>
      <c r="Q42" s="71" t="s">
        <v>995</v>
      </c>
      <c r="R42" s="71" t="s">
        <v>996</v>
      </c>
    </row>
    <row r="43" spans="1:21" s="15" customFormat="1" ht="70.5" customHeight="1">
      <c r="A43" s="539">
        <v>17</v>
      </c>
      <c r="B43" s="553" t="s">
        <v>96</v>
      </c>
      <c r="C43" s="612">
        <v>1.5</v>
      </c>
      <c r="D43" s="612">
        <v>10</v>
      </c>
      <c r="E43" s="539" t="s">
        <v>1020</v>
      </c>
      <c r="F43" s="539" t="s">
        <v>1021</v>
      </c>
      <c r="G43" s="539" t="s">
        <v>1022</v>
      </c>
      <c r="H43" s="88" t="s">
        <v>82</v>
      </c>
      <c r="I43" s="88" t="s">
        <v>70</v>
      </c>
      <c r="J43" s="539" t="s">
        <v>1023</v>
      </c>
      <c r="K43" s="539" t="s">
        <v>39</v>
      </c>
      <c r="L43" s="543" t="s">
        <v>51</v>
      </c>
      <c r="M43" s="544">
        <v>36800</v>
      </c>
      <c r="N43" s="544"/>
      <c r="O43" s="544">
        <v>36800</v>
      </c>
      <c r="P43" s="544"/>
      <c r="Q43" s="539" t="s">
        <v>1024</v>
      </c>
      <c r="R43" s="539" t="s">
        <v>1025</v>
      </c>
      <c r="S43" s="41"/>
      <c r="T43" s="41"/>
    </row>
    <row r="44" spans="1:21" s="15" customFormat="1" ht="52.5" customHeight="1">
      <c r="A44" s="539"/>
      <c r="B44" s="553"/>
      <c r="C44" s="612"/>
      <c r="D44" s="612"/>
      <c r="E44" s="539"/>
      <c r="F44" s="539"/>
      <c r="G44" s="539"/>
      <c r="H44" s="88" t="s">
        <v>155</v>
      </c>
      <c r="I44" s="88" t="s">
        <v>156</v>
      </c>
      <c r="J44" s="539"/>
      <c r="K44" s="539"/>
      <c r="L44" s="543"/>
      <c r="M44" s="544"/>
      <c r="N44" s="544"/>
      <c r="O44" s="544"/>
      <c r="P44" s="544"/>
      <c r="Q44" s="539"/>
      <c r="R44" s="539"/>
      <c r="S44" s="41"/>
      <c r="T44" s="41"/>
    </row>
    <row r="45" spans="1:21" s="15" customFormat="1" ht="45">
      <c r="A45" s="539"/>
      <c r="B45" s="553"/>
      <c r="C45" s="612"/>
      <c r="D45" s="612"/>
      <c r="E45" s="539"/>
      <c r="F45" s="539"/>
      <c r="G45" s="539"/>
      <c r="H45" s="88" t="s">
        <v>630</v>
      </c>
      <c r="I45" s="88" t="s">
        <v>953</v>
      </c>
      <c r="J45" s="539"/>
      <c r="K45" s="539"/>
      <c r="L45" s="543"/>
      <c r="M45" s="544"/>
      <c r="N45" s="544"/>
      <c r="O45" s="544"/>
      <c r="P45" s="544"/>
      <c r="Q45" s="539"/>
      <c r="R45" s="539"/>
      <c r="S45" s="41"/>
      <c r="T45" s="41"/>
    </row>
    <row r="46" spans="1:21" s="15" customFormat="1" ht="103.5" customHeight="1">
      <c r="A46" s="539"/>
      <c r="B46" s="553"/>
      <c r="C46" s="612"/>
      <c r="D46" s="612"/>
      <c r="E46" s="539"/>
      <c r="F46" s="539"/>
      <c r="G46" s="539"/>
      <c r="H46" s="88" t="s">
        <v>1026</v>
      </c>
      <c r="I46" s="88" t="s">
        <v>156</v>
      </c>
      <c r="J46" s="539"/>
      <c r="K46" s="539"/>
      <c r="L46" s="543"/>
      <c r="M46" s="544"/>
      <c r="N46" s="544"/>
      <c r="O46" s="544"/>
      <c r="P46" s="544"/>
      <c r="Q46" s="539"/>
      <c r="R46" s="539"/>
      <c r="S46" s="59"/>
      <c r="T46" s="59"/>
      <c r="U46" s="42"/>
    </row>
    <row r="47" spans="1:21" s="15" customFormat="1" ht="51.75" customHeight="1">
      <c r="A47" s="539">
        <v>18</v>
      </c>
      <c r="B47" s="553" t="s">
        <v>207</v>
      </c>
      <c r="C47" s="612">
        <v>4</v>
      </c>
      <c r="D47" s="612">
        <v>6</v>
      </c>
      <c r="E47" s="539" t="s">
        <v>1027</v>
      </c>
      <c r="F47" s="539" t="s">
        <v>1028</v>
      </c>
      <c r="G47" s="539" t="s">
        <v>1029</v>
      </c>
      <c r="H47" s="88" t="s">
        <v>155</v>
      </c>
      <c r="I47" s="88" t="s">
        <v>70</v>
      </c>
      <c r="J47" s="539" t="s">
        <v>1030</v>
      </c>
      <c r="K47" s="539" t="s">
        <v>30</v>
      </c>
      <c r="L47" s="543" t="s">
        <v>51</v>
      </c>
      <c r="M47" s="544">
        <v>8782</v>
      </c>
      <c r="N47" s="544"/>
      <c r="O47" s="544">
        <v>8782</v>
      </c>
      <c r="P47" s="544"/>
      <c r="Q47" s="539" t="s">
        <v>990</v>
      </c>
      <c r="R47" s="539" t="s">
        <v>1031</v>
      </c>
      <c r="S47" s="41"/>
      <c r="T47" s="41"/>
    </row>
    <row r="48" spans="1:21" s="15" customFormat="1" ht="38.25" customHeight="1">
      <c r="A48" s="539"/>
      <c r="B48" s="553"/>
      <c r="C48" s="612"/>
      <c r="D48" s="612"/>
      <c r="E48" s="539"/>
      <c r="F48" s="539"/>
      <c r="G48" s="539"/>
      <c r="H48" s="88" t="s">
        <v>157</v>
      </c>
      <c r="I48" s="88" t="s">
        <v>1032</v>
      </c>
      <c r="J48" s="539"/>
      <c r="K48" s="539"/>
      <c r="L48" s="543"/>
      <c r="M48" s="544"/>
      <c r="N48" s="544"/>
      <c r="O48" s="544"/>
      <c r="P48" s="544"/>
      <c r="Q48" s="539"/>
      <c r="R48" s="539"/>
      <c r="S48" s="59"/>
      <c r="T48" s="59"/>
    </row>
    <row r="49" spans="1:20" s="15" customFormat="1" ht="44.25" customHeight="1">
      <c r="A49" s="539"/>
      <c r="B49" s="553"/>
      <c r="C49" s="612"/>
      <c r="D49" s="612"/>
      <c r="E49" s="539"/>
      <c r="F49" s="539"/>
      <c r="G49" s="539"/>
      <c r="H49" s="88" t="s">
        <v>1033</v>
      </c>
      <c r="I49" s="88" t="s">
        <v>1034</v>
      </c>
      <c r="J49" s="539"/>
      <c r="K49" s="539"/>
      <c r="L49" s="543"/>
      <c r="M49" s="544"/>
      <c r="N49" s="544"/>
      <c r="O49" s="544"/>
      <c r="P49" s="544"/>
      <c r="Q49" s="539"/>
      <c r="R49" s="539"/>
      <c r="S49" s="41"/>
      <c r="T49" s="41"/>
    </row>
    <row r="50" spans="1:20" s="15" customFormat="1" ht="112.5" customHeight="1">
      <c r="A50" s="168">
        <v>19</v>
      </c>
      <c r="B50" s="72" t="s">
        <v>96</v>
      </c>
      <c r="C50" s="168">
        <v>3</v>
      </c>
      <c r="D50" s="168">
        <v>10</v>
      </c>
      <c r="E50" s="68" t="s">
        <v>946</v>
      </c>
      <c r="F50" s="68" t="s">
        <v>1035</v>
      </c>
      <c r="G50" s="68" t="s">
        <v>1036</v>
      </c>
      <c r="H50" s="88" t="s">
        <v>1037</v>
      </c>
      <c r="I50" s="57">
        <v>2</v>
      </c>
      <c r="J50" s="68" t="s">
        <v>1038</v>
      </c>
      <c r="K50" s="68"/>
      <c r="L50" s="68" t="s">
        <v>41</v>
      </c>
      <c r="M50" s="76"/>
      <c r="N50" s="169">
        <v>30000</v>
      </c>
      <c r="O50" s="76"/>
      <c r="P50" s="169">
        <v>30000</v>
      </c>
      <c r="Q50" s="68" t="s">
        <v>939</v>
      </c>
      <c r="R50" s="68" t="s">
        <v>1039</v>
      </c>
      <c r="S50" s="170"/>
      <c r="T50" s="170"/>
    </row>
    <row r="51" spans="1:20" s="14" customFormat="1" ht="36.75" customHeight="1">
      <c r="A51" s="606">
        <v>20</v>
      </c>
      <c r="B51" s="608" t="s">
        <v>96</v>
      </c>
      <c r="C51" s="613" t="s">
        <v>1040</v>
      </c>
      <c r="D51" s="606">
        <v>10</v>
      </c>
      <c r="E51" s="536" t="s">
        <v>1041</v>
      </c>
      <c r="F51" s="536" t="s">
        <v>1042</v>
      </c>
      <c r="G51" s="536" t="s">
        <v>1043</v>
      </c>
      <c r="H51" s="558" t="s">
        <v>1044</v>
      </c>
      <c r="I51" s="585">
        <v>3</v>
      </c>
      <c r="J51" s="536" t="s">
        <v>1045</v>
      </c>
      <c r="K51" s="536"/>
      <c r="L51" s="536" t="s">
        <v>31</v>
      </c>
      <c r="M51" s="540"/>
      <c r="N51" s="617">
        <v>40000</v>
      </c>
      <c r="O51" s="540"/>
      <c r="P51" s="617">
        <v>40000</v>
      </c>
      <c r="Q51" s="536" t="s">
        <v>939</v>
      </c>
      <c r="R51" s="536" t="s">
        <v>1039</v>
      </c>
    </row>
    <row r="52" spans="1:20" s="15" customFormat="1" ht="24.75" customHeight="1">
      <c r="A52" s="610"/>
      <c r="B52" s="611"/>
      <c r="C52" s="614"/>
      <c r="D52" s="610"/>
      <c r="E52" s="537"/>
      <c r="F52" s="537"/>
      <c r="G52" s="537"/>
      <c r="H52" s="601"/>
      <c r="I52" s="616"/>
      <c r="J52" s="537"/>
      <c r="K52" s="537"/>
      <c r="L52" s="537"/>
      <c r="M52" s="541"/>
      <c r="N52" s="618"/>
      <c r="O52" s="541"/>
      <c r="P52" s="618"/>
      <c r="Q52" s="537"/>
      <c r="R52" s="537"/>
    </row>
    <row r="53" spans="1:20" s="15" customFormat="1">
      <c r="A53" s="610"/>
      <c r="B53" s="611"/>
      <c r="C53" s="614"/>
      <c r="D53" s="610"/>
      <c r="E53" s="537"/>
      <c r="F53" s="537"/>
      <c r="G53" s="537"/>
      <c r="H53" s="601"/>
      <c r="I53" s="616"/>
      <c r="J53" s="537"/>
      <c r="K53" s="537"/>
      <c r="L53" s="537"/>
      <c r="M53" s="541"/>
      <c r="N53" s="618"/>
      <c r="O53" s="541"/>
      <c r="P53" s="618"/>
      <c r="Q53" s="537"/>
      <c r="R53" s="537"/>
    </row>
    <row r="54" spans="1:20" s="15" customFormat="1" ht="48" customHeight="1">
      <c r="A54" s="610"/>
      <c r="B54" s="611"/>
      <c r="C54" s="614"/>
      <c r="D54" s="610"/>
      <c r="E54" s="537"/>
      <c r="F54" s="537"/>
      <c r="G54" s="537"/>
      <c r="H54" s="601"/>
      <c r="I54" s="616"/>
      <c r="J54" s="537"/>
      <c r="K54" s="537"/>
      <c r="L54" s="537"/>
      <c r="M54" s="541"/>
      <c r="N54" s="618"/>
      <c r="O54" s="541"/>
      <c r="P54" s="618"/>
      <c r="Q54" s="537"/>
      <c r="R54" s="537"/>
    </row>
    <row r="55" spans="1:20" s="15" customFormat="1" ht="54" customHeight="1">
      <c r="A55" s="610"/>
      <c r="B55" s="611"/>
      <c r="C55" s="614"/>
      <c r="D55" s="610"/>
      <c r="E55" s="537"/>
      <c r="F55" s="537"/>
      <c r="G55" s="537"/>
      <c r="H55" s="601"/>
      <c r="I55" s="616"/>
      <c r="J55" s="537"/>
      <c r="K55" s="537"/>
      <c r="L55" s="537"/>
      <c r="M55" s="541"/>
      <c r="N55" s="618"/>
      <c r="O55" s="541"/>
      <c r="P55" s="618"/>
      <c r="Q55" s="537"/>
      <c r="R55" s="537"/>
    </row>
    <row r="56" spans="1:20" s="15" customFormat="1" ht="53.25" customHeight="1">
      <c r="A56" s="607"/>
      <c r="B56" s="609"/>
      <c r="C56" s="615"/>
      <c r="D56" s="607"/>
      <c r="E56" s="538"/>
      <c r="F56" s="538"/>
      <c r="G56" s="538"/>
      <c r="H56" s="559"/>
      <c r="I56" s="586"/>
      <c r="J56" s="538"/>
      <c r="K56" s="538"/>
      <c r="L56" s="538"/>
      <c r="M56" s="542"/>
      <c r="N56" s="619"/>
      <c r="O56" s="542"/>
      <c r="P56" s="619"/>
      <c r="Q56" s="538"/>
      <c r="R56" s="538"/>
    </row>
    <row r="57" spans="1:20" s="15" customFormat="1" ht="60">
      <c r="A57" s="165">
        <v>21</v>
      </c>
      <c r="B57" s="151" t="s">
        <v>96</v>
      </c>
      <c r="C57" s="165">
        <v>2</v>
      </c>
      <c r="D57" s="165">
        <v>10</v>
      </c>
      <c r="E57" s="71" t="s">
        <v>1046</v>
      </c>
      <c r="F57" s="71" t="s">
        <v>1047</v>
      </c>
      <c r="G57" s="71" t="s">
        <v>1036</v>
      </c>
      <c r="H57" s="88" t="s">
        <v>1048</v>
      </c>
      <c r="I57" s="57">
        <v>1</v>
      </c>
      <c r="J57" s="71" t="s">
        <v>1049</v>
      </c>
      <c r="K57" s="71"/>
      <c r="L57" s="71" t="s">
        <v>41</v>
      </c>
      <c r="M57" s="22"/>
      <c r="N57" s="22">
        <v>60000</v>
      </c>
      <c r="O57" s="22"/>
      <c r="P57" s="22">
        <v>60000</v>
      </c>
      <c r="Q57" s="71" t="s">
        <v>939</v>
      </c>
      <c r="R57" s="71" t="s">
        <v>1039</v>
      </c>
    </row>
    <row r="58" spans="1:20" s="15" customFormat="1" ht="70.5" customHeight="1">
      <c r="A58" s="606">
        <v>22</v>
      </c>
      <c r="B58" s="608" t="s">
        <v>96</v>
      </c>
      <c r="C58" s="606">
        <v>1</v>
      </c>
      <c r="D58" s="606">
        <v>13</v>
      </c>
      <c r="E58" s="536" t="s">
        <v>1050</v>
      </c>
      <c r="F58" s="536" t="s">
        <v>1051</v>
      </c>
      <c r="G58" s="536" t="s">
        <v>1052</v>
      </c>
      <c r="H58" s="558" t="s">
        <v>213</v>
      </c>
      <c r="I58" s="585" t="s">
        <v>1053</v>
      </c>
      <c r="J58" s="536" t="s">
        <v>1054</v>
      </c>
      <c r="K58" s="536"/>
      <c r="L58" s="536" t="s">
        <v>41</v>
      </c>
      <c r="M58" s="540"/>
      <c r="N58" s="617">
        <v>20000</v>
      </c>
      <c r="O58" s="540"/>
      <c r="P58" s="617">
        <v>20000</v>
      </c>
      <c r="Q58" s="536" t="s">
        <v>939</v>
      </c>
      <c r="R58" s="536" t="s">
        <v>1039</v>
      </c>
    </row>
    <row r="59" spans="1:20" s="15" customFormat="1" ht="48" customHeight="1">
      <c r="A59" s="607"/>
      <c r="B59" s="609"/>
      <c r="C59" s="607"/>
      <c r="D59" s="607"/>
      <c r="E59" s="538"/>
      <c r="F59" s="538"/>
      <c r="G59" s="538"/>
      <c r="H59" s="559"/>
      <c r="I59" s="586"/>
      <c r="J59" s="538"/>
      <c r="K59" s="538"/>
      <c r="L59" s="538"/>
      <c r="M59" s="542"/>
      <c r="N59" s="619"/>
      <c r="O59" s="542"/>
      <c r="P59" s="619"/>
      <c r="Q59" s="538"/>
      <c r="R59" s="538"/>
    </row>
    <row r="60" spans="1:20" s="15" customFormat="1">
      <c r="A60" s="606">
        <v>23</v>
      </c>
      <c r="B60" s="608" t="s">
        <v>96</v>
      </c>
      <c r="C60" s="606">
        <v>5</v>
      </c>
      <c r="D60" s="606">
        <v>11</v>
      </c>
      <c r="E60" s="536" t="s">
        <v>1055</v>
      </c>
      <c r="F60" s="536" t="s">
        <v>1056</v>
      </c>
      <c r="G60" s="536" t="s">
        <v>1057</v>
      </c>
      <c r="H60" s="558" t="s">
        <v>1058</v>
      </c>
      <c r="I60" s="585">
        <v>2</v>
      </c>
      <c r="J60" s="536" t="s">
        <v>1059</v>
      </c>
      <c r="K60" s="536"/>
      <c r="L60" s="536" t="s">
        <v>1060</v>
      </c>
      <c r="M60" s="540"/>
      <c r="N60" s="617">
        <v>32000</v>
      </c>
      <c r="O60" s="540"/>
      <c r="P60" s="617">
        <v>32000</v>
      </c>
      <c r="Q60" s="536" t="s">
        <v>939</v>
      </c>
      <c r="R60" s="536" t="s">
        <v>1039</v>
      </c>
    </row>
    <row r="61" spans="1:20" s="15" customFormat="1">
      <c r="A61" s="610"/>
      <c r="B61" s="611"/>
      <c r="C61" s="610"/>
      <c r="D61" s="610"/>
      <c r="E61" s="537"/>
      <c r="F61" s="537"/>
      <c r="G61" s="537"/>
      <c r="H61" s="601"/>
      <c r="I61" s="616"/>
      <c r="J61" s="537"/>
      <c r="K61" s="537"/>
      <c r="L61" s="537"/>
      <c r="M61" s="541"/>
      <c r="N61" s="618"/>
      <c r="O61" s="541"/>
      <c r="P61" s="618"/>
      <c r="Q61" s="537"/>
      <c r="R61" s="537"/>
    </row>
    <row r="62" spans="1:20" s="15" customFormat="1">
      <c r="A62" s="610"/>
      <c r="B62" s="611"/>
      <c r="C62" s="610"/>
      <c r="D62" s="610"/>
      <c r="E62" s="537"/>
      <c r="F62" s="537"/>
      <c r="G62" s="537"/>
      <c r="H62" s="601"/>
      <c r="I62" s="616"/>
      <c r="J62" s="537"/>
      <c r="K62" s="537"/>
      <c r="L62" s="537"/>
      <c r="M62" s="541"/>
      <c r="N62" s="618"/>
      <c r="O62" s="541"/>
      <c r="P62" s="618"/>
      <c r="Q62" s="537"/>
      <c r="R62" s="537"/>
    </row>
    <row r="63" spans="1:20" s="15" customFormat="1">
      <c r="A63" s="610"/>
      <c r="B63" s="611"/>
      <c r="C63" s="610"/>
      <c r="D63" s="610"/>
      <c r="E63" s="537"/>
      <c r="F63" s="537"/>
      <c r="G63" s="537"/>
      <c r="H63" s="601"/>
      <c r="I63" s="616"/>
      <c r="J63" s="537"/>
      <c r="K63" s="537"/>
      <c r="L63" s="537"/>
      <c r="M63" s="541"/>
      <c r="N63" s="618"/>
      <c r="O63" s="541"/>
      <c r="P63" s="618"/>
      <c r="Q63" s="537"/>
      <c r="R63" s="537"/>
    </row>
    <row r="64" spans="1:20" s="15" customFormat="1" ht="46.5" customHeight="1">
      <c r="A64" s="610"/>
      <c r="B64" s="611"/>
      <c r="C64" s="610"/>
      <c r="D64" s="610"/>
      <c r="E64" s="537"/>
      <c r="F64" s="537"/>
      <c r="G64" s="538"/>
      <c r="H64" s="559"/>
      <c r="I64" s="586"/>
      <c r="J64" s="537"/>
      <c r="K64" s="537"/>
      <c r="L64" s="537"/>
      <c r="M64" s="541"/>
      <c r="N64" s="618"/>
      <c r="O64" s="541"/>
      <c r="P64" s="618"/>
      <c r="Q64" s="537"/>
      <c r="R64" s="537"/>
    </row>
    <row r="65" spans="1:18" s="15" customFormat="1" ht="41.25" customHeight="1">
      <c r="A65" s="610"/>
      <c r="B65" s="611"/>
      <c r="C65" s="610"/>
      <c r="D65" s="610"/>
      <c r="E65" s="537"/>
      <c r="F65" s="537"/>
      <c r="G65" s="536" t="s">
        <v>1061</v>
      </c>
      <c r="H65" s="558" t="s">
        <v>1044</v>
      </c>
      <c r="I65" s="585">
        <v>1</v>
      </c>
      <c r="J65" s="537"/>
      <c r="K65" s="537"/>
      <c r="L65" s="537"/>
      <c r="M65" s="541"/>
      <c r="N65" s="618"/>
      <c r="O65" s="541"/>
      <c r="P65" s="618"/>
      <c r="Q65" s="537"/>
      <c r="R65" s="537"/>
    </row>
    <row r="66" spans="1:18" s="15" customFormat="1" ht="27" customHeight="1">
      <c r="A66" s="607"/>
      <c r="B66" s="609"/>
      <c r="C66" s="607"/>
      <c r="D66" s="607"/>
      <c r="E66" s="538"/>
      <c r="F66" s="538"/>
      <c r="G66" s="538"/>
      <c r="H66" s="559"/>
      <c r="I66" s="586"/>
      <c r="J66" s="538"/>
      <c r="K66" s="538"/>
      <c r="L66" s="538"/>
      <c r="M66" s="542"/>
      <c r="N66" s="619"/>
      <c r="O66" s="542"/>
      <c r="P66" s="619"/>
      <c r="Q66" s="538"/>
      <c r="R66" s="538"/>
    </row>
    <row r="67" spans="1:18" s="332" customFormat="1" ht="37.5" customHeight="1">
      <c r="A67" s="612">
        <v>24</v>
      </c>
      <c r="B67" s="553" t="s">
        <v>96</v>
      </c>
      <c r="C67" s="612">
        <v>1</v>
      </c>
      <c r="D67" s="612">
        <v>6</v>
      </c>
      <c r="E67" s="539" t="s">
        <v>1062</v>
      </c>
      <c r="F67" s="539" t="s">
        <v>1063</v>
      </c>
      <c r="G67" s="539" t="s">
        <v>637</v>
      </c>
      <c r="H67" s="347" t="s">
        <v>1064</v>
      </c>
      <c r="I67" s="352">
        <v>1</v>
      </c>
      <c r="J67" s="539" t="s">
        <v>1065</v>
      </c>
      <c r="K67" s="539"/>
      <c r="L67" s="539" t="s">
        <v>37</v>
      </c>
      <c r="M67" s="620"/>
      <c r="N67" s="620">
        <v>12530</v>
      </c>
      <c r="O67" s="620"/>
      <c r="P67" s="620">
        <v>12530</v>
      </c>
      <c r="Q67" s="536" t="s">
        <v>939</v>
      </c>
      <c r="R67" s="536" t="s">
        <v>1039</v>
      </c>
    </row>
    <row r="68" spans="1:18" s="332" customFormat="1" ht="37.5" customHeight="1">
      <c r="A68" s="612"/>
      <c r="B68" s="553"/>
      <c r="C68" s="612"/>
      <c r="D68" s="612"/>
      <c r="E68" s="539"/>
      <c r="F68" s="539"/>
      <c r="G68" s="539"/>
      <c r="H68" s="349" t="s">
        <v>1066</v>
      </c>
      <c r="I68" s="57">
        <v>6</v>
      </c>
      <c r="J68" s="539"/>
      <c r="K68" s="539"/>
      <c r="L68" s="539"/>
      <c r="M68" s="620"/>
      <c r="N68" s="620"/>
      <c r="O68" s="620"/>
      <c r="P68" s="620"/>
      <c r="Q68" s="538"/>
      <c r="R68" s="538"/>
    </row>
    <row r="69" spans="1:18" s="332" customFormat="1" ht="82.5" customHeight="1">
      <c r="A69" s="612">
        <v>25</v>
      </c>
      <c r="B69" s="553" t="s">
        <v>96</v>
      </c>
      <c r="C69" s="612">
        <v>1</v>
      </c>
      <c r="D69" s="612">
        <v>6</v>
      </c>
      <c r="E69" s="539" t="s">
        <v>1067</v>
      </c>
      <c r="F69" s="539" t="s">
        <v>1068</v>
      </c>
      <c r="G69" s="539" t="s">
        <v>1069</v>
      </c>
      <c r="H69" s="349" t="s">
        <v>1070</v>
      </c>
      <c r="I69" s="57">
        <v>1</v>
      </c>
      <c r="J69" s="539" t="s">
        <v>1071</v>
      </c>
      <c r="K69" s="539"/>
      <c r="L69" s="550" t="s">
        <v>34</v>
      </c>
      <c r="M69" s="620"/>
      <c r="N69" s="620">
        <v>17900</v>
      </c>
      <c r="O69" s="620"/>
      <c r="P69" s="620">
        <v>17900</v>
      </c>
      <c r="Q69" s="536" t="s">
        <v>939</v>
      </c>
      <c r="R69" s="536" t="s">
        <v>1039</v>
      </c>
    </row>
    <row r="70" spans="1:18" s="332" customFormat="1" ht="102" customHeight="1">
      <c r="A70" s="612"/>
      <c r="B70" s="553"/>
      <c r="C70" s="612"/>
      <c r="D70" s="612"/>
      <c r="E70" s="539"/>
      <c r="F70" s="539"/>
      <c r="G70" s="539"/>
      <c r="H70" s="348" t="s">
        <v>1066</v>
      </c>
      <c r="I70" s="353">
        <v>7</v>
      </c>
      <c r="J70" s="539"/>
      <c r="K70" s="539"/>
      <c r="L70" s="538"/>
      <c r="M70" s="620"/>
      <c r="N70" s="620"/>
      <c r="O70" s="620"/>
      <c r="P70" s="620"/>
      <c r="Q70" s="538"/>
      <c r="R70" s="538"/>
    </row>
    <row r="71" spans="1:18" s="332" customFormat="1" ht="45" customHeight="1">
      <c r="A71" s="606">
        <v>26</v>
      </c>
      <c r="B71" s="608" t="s">
        <v>96</v>
      </c>
      <c r="C71" s="606">
        <v>1</v>
      </c>
      <c r="D71" s="606">
        <v>6</v>
      </c>
      <c r="E71" s="536" t="s">
        <v>1072</v>
      </c>
      <c r="F71" s="536" t="s">
        <v>1073</v>
      </c>
      <c r="G71" s="536" t="s">
        <v>1074</v>
      </c>
      <c r="H71" s="349" t="s">
        <v>213</v>
      </c>
      <c r="I71" s="57">
        <v>4</v>
      </c>
      <c r="J71" s="536" t="s">
        <v>1071</v>
      </c>
      <c r="K71" s="536"/>
      <c r="L71" s="550" t="s">
        <v>42</v>
      </c>
      <c r="M71" s="540"/>
      <c r="N71" s="617">
        <v>9950</v>
      </c>
      <c r="O71" s="540"/>
      <c r="P71" s="617">
        <v>9950</v>
      </c>
      <c r="Q71" s="536" t="s">
        <v>939</v>
      </c>
      <c r="R71" s="536" t="s">
        <v>1039</v>
      </c>
    </row>
    <row r="72" spans="1:18" s="332" customFormat="1" ht="31.5" customHeight="1">
      <c r="A72" s="610"/>
      <c r="B72" s="611"/>
      <c r="C72" s="610"/>
      <c r="D72" s="610"/>
      <c r="E72" s="537"/>
      <c r="F72" s="537"/>
      <c r="G72" s="538"/>
      <c r="H72" s="349" t="s">
        <v>55</v>
      </c>
      <c r="I72" s="57">
        <v>20</v>
      </c>
      <c r="J72" s="537"/>
      <c r="K72" s="537"/>
      <c r="L72" s="551"/>
      <c r="M72" s="541"/>
      <c r="N72" s="618"/>
      <c r="O72" s="541"/>
      <c r="P72" s="618"/>
      <c r="Q72" s="537"/>
      <c r="R72" s="537"/>
    </row>
    <row r="73" spans="1:18" s="332" customFormat="1" ht="44.25" customHeight="1">
      <c r="A73" s="610"/>
      <c r="B73" s="611"/>
      <c r="C73" s="610"/>
      <c r="D73" s="610"/>
      <c r="E73" s="537"/>
      <c r="F73" s="537"/>
      <c r="G73" s="536" t="s">
        <v>637</v>
      </c>
      <c r="H73" s="349" t="s">
        <v>1064</v>
      </c>
      <c r="I73" s="57">
        <v>1</v>
      </c>
      <c r="J73" s="537"/>
      <c r="K73" s="537"/>
      <c r="L73" s="551"/>
      <c r="M73" s="541"/>
      <c r="N73" s="618"/>
      <c r="O73" s="541"/>
      <c r="P73" s="618"/>
      <c r="Q73" s="537"/>
      <c r="R73" s="537"/>
    </row>
    <row r="74" spans="1:18" s="332" customFormat="1" ht="33.75" customHeight="1">
      <c r="A74" s="607"/>
      <c r="B74" s="609"/>
      <c r="C74" s="607"/>
      <c r="D74" s="607"/>
      <c r="E74" s="538"/>
      <c r="F74" s="538"/>
      <c r="G74" s="538"/>
      <c r="H74" s="347" t="s">
        <v>55</v>
      </c>
      <c r="I74" s="352">
        <v>20</v>
      </c>
      <c r="J74" s="538"/>
      <c r="K74" s="538"/>
      <c r="L74" s="552"/>
      <c r="M74" s="542"/>
      <c r="N74" s="619"/>
      <c r="O74" s="542"/>
      <c r="P74" s="619"/>
      <c r="Q74" s="538"/>
      <c r="R74" s="538"/>
    </row>
    <row r="75" spans="1:18" s="15" customFormat="1" ht="60" customHeight="1">
      <c r="A75" s="612">
        <v>27</v>
      </c>
      <c r="B75" s="553" t="s">
        <v>96</v>
      </c>
      <c r="C75" s="612">
        <v>1</v>
      </c>
      <c r="D75" s="612">
        <v>6</v>
      </c>
      <c r="E75" s="539" t="s">
        <v>1075</v>
      </c>
      <c r="F75" s="539" t="s">
        <v>1076</v>
      </c>
      <c r="G75" s="539" t="s">
        <v>1069</v>
      </c>
      <c r="H75" s="171" t="s">
        <v>1070</v>
      </c>
      <c r="I75" s="157">
        <v>1</v>
      </c>
      <c r="J75" s="539" t="s">
        <v>1077</v>
      </c>
      <c r="K75" s="539"/>
      <c r="L75" s="536" t="s">
        <v>36</v>
      </c>
      <c r="M75" s="620"/>
      <c r="N75" s="620">
        <v>2470</v>
      </c>
      <c r="O75" s="620"/>
      <c r="P75" s="617">
        <v>2470</v>
      </c>
      <c r="Q75" s="536" t="s">
        <v>939</v>
      </c>
      <c r="R75" s="536" t="s">
        <v>1039</v>
      </c>
    </row>
    <row r="76" spans="1:18" s="15" customFormat="1" ht="48" customHeight="1">
      <c r="A76" s="612"/>
      <c r="B76" s="553"/>
      <c r="C76" s="612"/>
      <c r="D76" s="612"/>
      <c r="E76" s="539"/>
      <c r="F76" s="539"/>
      <c r="G76" s="539"/>
      <c r="H76" s="88" t="s">
        <v>55</v>
      </c>
      <c r="I76" s="57">
        <v>8</v>
      </c>
      <c r="J76" s="539"/>
      <c r="K76" s="539"/>
      <c r="L76" s="538"/>
      <c r="M76" s="620"/>
      <c r="N76" s="620"/>
      <c r="O76" s="620"/>
      <c r="P76" s="619"/>
      <c r="Q76" s="538"/>
      <c r="R76" s="538"/>
    </row>
    <row r="77" spans="1:18" s="15" customFormat="1" ht="85.5" customHeight="1">
      <c r="A77" s="606">
        <v>28</v>
      </c>
      <c r="B77" s="608" t="s">
        <v>135</v>
      </c>
      <c r="C77" s="606">
        <v>2</v>
      </c>
      <c r="D77" s="606">
        <v>10</v>
      </c>
      <c r="E77" s="536" t="s">
        <v>1078</v>
      </c>
      <c r="F77" s="536" t="s">
        <v>1079</v>
      </c>
      <c r="G77" s="536" t="s">
        <v>1036</v>
      </c>
      <c r="H77" s="558" t="s">
        <v>1080</v>
      </c>
      <c r="I77" s="585">
        <v>4</v>
      </c>
      <c r="J77" s="536" t="s">
        <v>1071</v>
      </c>
      <c r="K77" s="536"/>
      <c r="L77" s="536" t="s">
        <v>30</v>
      </c>
      <c r="M77" s="540"/>
      <c r="N77" s="617">
        <v>39907</v>
      </c>
      <c r="O77" s="540"/>
      <c r="P77" s="617">
        <v>39907</v>
      </c>
      <c r="Q77" s="536" t="s">
        <v>939</v>
      </c>
      <c r="R77" s="536" t="s">
        <v>1039</v>
      </c>
    </row>
    <row r="78" spans="1:18" s="15" customFormat="1" ht="100.5" customHeight="1">
      <c r="A78" s="607"/>
      <c r="B78" s="609"/>
      <c r="C78" s="607"/>
      <c r="D78" s="607"/>
      <c r="E78" s="538"/>
      <c r="F78" s="538"/>
      <c r="G78" s="538"/>
      <c r="H78" s="559"/>
      <c r="I78" s="586"/>
      <c r="J78" s="538"/>
      <c r="K78" s="538"/>
      <c r="L78" s="538"/>
      <c r="M78" s="542"/>
      <c r="N78" s="619"/>
      <c r="O78" s="542"/>
      <c r="P78" s="619"/>
      <c r="Q78" s="538"/>
      <c r="R78" s="538"/>
    </row>
    <row r="79" spans="1:18" s="332" customFormat="1" ht="147.75" customHeight="1">
      <c r="A79" s="359">
        <v>29</v>
      </c>
      <c r="B79" s="350" t="s">
        <v>96</v>
      </c>
      <c r="C79" s="359">
        <v>1.5</v>
      </c>
      <c r="D79" s="359">
        <v>4</v>
      </c>
      <c r="E79" s="343" t="s">
        <v>1081</v>
      </c>
      <c r="F79" s="343" t="s">
        <v>1082</v>
      </c>
      <c r="G79" s="343" t="s">
        <v>1083</v>
      </c>
      <c r="H79" s="349" t="s">
        <v>1084</v>
      </c>
      <c r="I79" s="57">
        <v>2</v>
      </c>
      <c r="J79" s="343" t="s">
        <v>1085</v>
      </c>
      <c r="K79" s="343"/>
      <c r="L79" s="343" t="s">
        <v>31</v>
      </c>
      <c r="M79" s="345"/>
      <c r="N79" s="360">
        <f>P79</f>
        <v>3000</v>
      </c>
      <c r="O79" s="345"/>
      <c r="P79" s="360">
        <v>3000</v>
      </c>
      <c r="Q79" s="343" t="s">
        <v>939</v>
      </c>
      <c r="R79" s="343" t="s">
        <v>1039</v>
      </c>
    </row>
    <row r="80" spans="1:18" s="15" customFormat="1" ht="105">
      <c r="A80" s="172">
        <v>30</v>
      </c>
      <c r="B80" s="72" t="s">
        <v>96</v>
      </c>
      <c r="C80" s="168">
        <v>5</v>
      </c>
      <c r="D80" s="168">
        <v>11</v>
      </c>
      <c r="E80" s="68" t="s">
        <v>1086</v>
      </c>
      <c r="F80" s="68" t="s">
        <v>1087</v>
      </c>
      <c r="G80" s="68" t="s">
        <v>1088</v>
      </c>
      <c r="H80" s="88" t="s">
        <v>1037</v>
      </c>
      <c r="I80" s="166">
        <v>1</v>
      </c>
      <c r="J80" s="68" t="s">
        <v>1089</v>
      </c>
      <c r="K80" s="68"/>
      <c r="L80" s="68" t="s">
        <v>30</v>
      </c>
      <c r="M80" s="76"/>
      <c r="N80" s="169">
        <v>9499.2900000000009</v>
      </c>
      <c r="O80" s="76"/>
      <c r="P80" s="169">
        <v>9499.2900000000009</v>
      </c>
      <c r="Q80" s="68" t="s">
        <v>1090</v>
      </c>
      <c r="R80" s="173" t="s">
        <v>1091</v>
      </c>
    </row>
    <row r="81" spans="1:18" s="15" customFormat="1" ht="45">
      <c r="A81" s="621">
        <v>31</v>
      </c>
      <c r="B81" s="608" t="s">
        <v>96</v>
      </c>
      <c r="C81" s="606">
        <v>5</v>
      </c>
      <c r="D81" s="606">
        <v>4</v>
      </c>
      <c r="E81" s="536" t="s">
        <v>1094</v>
      </c>
      <c r="F81" s="536" t="s">
        <v>1095</v>
      </c>
      <c r="G81" s="71" t="s">
        <v>1096</v>
      </c>
      <c r="H81" s="88" t="s">
        <v>1097</v>
      </c>
      <c r="I81" s="166">
        <v>10</v>
      </c>
      <c r="J81" s="536" t="s">
        <v>1098</v>
      </c>
      <c r="K81" s="536"/>
      <c r="L81" s="536" t="s">
        <v>30</v>
      </c>
      <c r="M81" s="540"/>
      <c r="N81" s="617">
        <v>50865.07</v>
      </c>
      <c r="O81" s="540"/>
      <c r="P81" s="617">
        <v>50865.07</v>
      </c>
      <c r="Q81" s="536" t="s">
        <v>1099</v>
      </c>
      <c r="R81" s="623" t="s">
        <v>1100</v>
      </c>
    </row>
    <row r="82" spans="1:18" s="15" customFormat="1" ht="45">
      <c r="A82" s="622"/>
      <c r="B82" s="609"/>
      <c r="C82" s="607"/>
      <c r="D82" s="607"/>
      <c r="E82" s="538"/>
      <c r="F82" s="538"/>
      <c r="G82" s="68" t="s">
        <v>1092</v>
      </c>
      <c r="H82" s="88" t="s">
        <v>1101</v>
      </c>
      <c r="I82" s="166">
        <v>100</v>
      </c>
      <c r="J82" s="538"/>
      <c r="K82" s="538"/>
      <c r="L82" s="538"/>
      <c r="M82" s="542"/>
      <c r="N82" s="619"/>
      <c r="O82" s="542"/>
      <c r="P82" s="619"/>
      <c r="Q82" s="538"/>
      <c r="R82" s="624"/>
    </row>
    <row r="83" spans="1:18" s="15" customFormat="1" ht="30">
      <c r="A83" s="621">
        <v>32</v>
      </c>
      <c r="B83" s="608" t="s">
        <v>96</v>
      </c>
      <c r="C83" s="606">
        <v>1</v>
      </c>
      <c r="D83" s="606">
        <v>13</v>
      </c>
      <c r="E83" s="536" t="s">
        <v>1102</v>
      </c>
      <c r="F83" s="536" t="s">
        <v>1103</v>
      </c>
      <c r="G83" s="536" t="s">
        <v>1104</v>
      </c>
      <c r="H83" s="171" t="s">
        <v>1105</v>
      </c>
      <c r="I83" s="174">
        <v>1</v>
      </c>
      <c r="J83" s="536" t="s">
        <v>1106</v>
      </c>
      <c r="K83" s="536"/>
      <c r="L83" s="536" t="s">
        <v>30</v>
      </c>
      <c r="M83" s="540"/>
      <c r="N83" s="617">
        <v>27737</v>
      </c>
      <c r="O83" s="540"/>
      <c r="P83" s="617">
        <v>27737</v>
      </c>
      <c r="Q83" s="536" t="s">
        <v>1107</v>
      </c>
      <c r="R83" s="623" t="s">
        <v>1108</v>
      </c>
    </row>
    <row r="84" spans="1:18" s="15" customFormat="1">
      <c r="A84" s="626"/>
      <c r="B84" s="611"/>
      <c r="C84" s="610"/>
      <c r="D84" s="610"/>
      <c r="E84" s="537"/>
      <c r="F84" s="537"/>
      <c r="G84" s="537"/>
      <c r="H84" s="88" t="s">
        <v>55</v>
      </c>
      <c r="I84" s="166">
        <v>250</v>
      </c>
      <c r="J84" s="537"/>
      <c r="K84" s="537"/>
      <c r="L84" s="537"/>
      <c r="M84" s="541"/>
      <c r="N84" s="618"/>
      <c r="O84" s="541"/>
      <c r="P84" s="618"/>
      <c r="Q84" s="537"/>
      <c r="R84" s="625"/>
    </row>
    <row r="85" spans="1:18" s="15" customFormat="1">
      <c r="A85" s="626"/>
      <c r="B85" s="611"/>
      <c r="C85" s="610"/>
      <c r="D85" s="610"/>
      <c r="E85" s="537"/>
      <c r="F85" s="537"/>
      <c r="G85" s="538"/>
      <c r="H85" s="88" t="s">
        <v>1109</v>
      </c>
      <c r="I85" s="166">
        <v>3</v>
      </c>
      <c r="J85" s="537"/>
      <c r="K85" s="537"/>
      <c r="L85" s="537"/>
      <c r="M85" s="541"/>
      <c r="N85" s="618"/>
      <c r="O85" s="541"/>
      <c r="P85" s="618"/>
      <c r="Q85" s="537"/>
      <c r="R85" s="625"/>
    </row>
    <row r="86" spans="1:18" s="15" customFormat="1" ht="29.25" customHeight="1">
      <c r="A86" s="626"/>
      <c r="B86" s="611"/>
      <c r="C86" s="610"/>
      <c r="D86" s="610"/>
      <c r="E86" s="537"/>
      <c r="F86" s="537"/>
      <c r="G86" s="68" t="s">
        <v>1110</v>
      </c>
      <c r="H86" s="171" t="s">
        <v>1111</v>
      </c>
      <c r="I86" s="174" t="s">
        <v>1112</v>
      </c>
      <c r="J86" s="537"/>
      <c r="K86" s="537"/>
      <c r="L86" s="537"/>
      <c r="M86" s="541"/>
      <c r="N86" s="619"/>
      <c r="O86" s="541"/>
      <c r="P86" s="619"/>
      <c r="Q86" s="537"/>
      <c r="R86" s="625"/>
    </row>
    <row r="87" spans="1:18" s="15" customFormat="1" ht="42" customHeight="1">
      <c r="A87" s="621">
        <v>33</v>
      </c>
      <c r="B87" s="608" t="s">
        <v>40</v>
      </c>
      <c r="C87" s="606">
        <v>1</v>
      </c>
      <c r="D87" s="606">
        <v>13</v>
      </c>
      <c r="E87" s="536" t="s">
        <v>1113</v>
      </c>
      <c r="F87" s="536" t="s">
        <v>1114</v>
      </c>
      <c r="G87" s="536" t="s">
        <v>1115</v>
      </c>
      <c r="H87" s="88" t="s">
        <v>1116</v>
      </c>
      <c r="I87" s="166">
        <v>1</v>
      </c>
      <c r="J87" s="536" t="s">
        <v>1117</v>
      </c>
      <c r="K87" s="536"/>
      <c r="L87" s="536" t="s">
        <v>34</v>
      </c>
      <c r="M87" s="540"/>
      <c r="N87" s="617">
        <v>7365</v>
      </c>
      <c r="O87" s="540"/>
      <c r="P87" s="617">
        <v>7365</v>
      </c>
      <c r="Q87" s="536" t="s">
        <v>1118</v>
      </c>
      <c r="R87" s="623" t="s">
        <v>1119</v>
      </c>
    </row>
    <row r="88" spans="1:18" s="15" customFormat="1" ht="63" customHeight="1">
      <c r="A88" s="626"/>
      <c r="B88" s="611"/>
      <c r="C88" s="610"/>
      <c r="D88" s="610"/>
      <c r="E88" s="537"/>
      <c r="F88" s="537"/>
      <c r="G88" s="537"/>
      <c r="H88" s="171" t="s">
        <v>55</v>
      </c>
      <c r="I88" s="174">
        <v>100</v>
      </c>
      <c r="J88" s="537"/>
      <c r="K88" s="537"/>
      <c r="L88" s="537"/>
      <c r="M88" s="541"/>
      <c r="N88" s="619"/>
      <c r="O88" s="541"/>
      <c r="P88" s="619"/>
      <c r="Q88" s="537"/>
      <c r="R88" s="625"/>
    </row>
    <row r="89" spans="1:18" s="15" customFormat="1" ht="30">
      <c r="A89" s="621">
        <v>34</v>
      </c>
      <c r="B89" s="608" t="s">
        <v>41</v>
      </c>
      <c r="C89" s="606">
        <v>3</v>
      </c>
      <c r="D89" s="606">
        <v>10</v>
      </c>
      <c r="E89" s="536" t="s">
        <v>1120</v>
      </c>
      <c r="F89" s="536" t="s">
        <v>1121</v>
      </c>
      <c r="G89" s="539" t="s">
        <v>1088</v>
      </c>
      <c r="H89" s="171" t="s">
        <v>1058</v>
      </c>
      <c r="I89" s="174">
        <v>2</v>
      </c>
      <c r="J89" s="536" t="s">
        <v>1122</v>
      </c>
      <c r="K89" s="536"/>
      <c r="L89" s="536" t="s">
        <v>31</v>
      </c>
      <c r="M89" s="540"/>
      <c r="N89" s="617">
        <v>29907.89</v>
      </c>
      <c r="O89" s="540"/>
      <c r="P89" s="617">
        <v>29907.89</v>
      </c>
      <c r="Q89" s="536" t="s">
        <v>1123</v>
      </c>
      <c r="R89" s="623" t="s">
        <v>1124</v>
      </c>
    </row>
    <row r="90" spans="1:18" s="15" customFormat="1">
      <c r="A90" s="626"/>
      <c r="B90" s="611"/>
      <c r="C90" s="610"/>
      <c r="D90" s="610"/>
      <c r="E90" s="537"/>
      <c r="F90" s="537"/>
      <c r="G90" s="539"/>
      <c r="H90" s="88" t="s">
        <v>1125</v>
      </c>
      <c r="I90" s="166">
        <v>50</v>
      </c>
      <c r="J90" s="537"/>
      <c r="K90" s="537"/>
      <c r="L90" s="537"/>
      <c r="M90" s="541"/>
      <c r="N90" s="618"/>
      <c r="O90" s="541"/>
      <c r="P90" s="618"/>
      <c r="Q90" s="537"/>
      <c r="R90" s="625"/>
    </row>
    <row r="91" spans="1:18" s="15" customFormat="1" ht="45">
      <c r="A91" s="626"/>
      <c r="B91" s="611"/>
      <c r="C91" s="610"/>
      <c r="D91" s="610"/>
      <c r="E91" s="537"/>
      <c r="F91" s="537"/>
      <c r="G91" s="68" t="s">
        <v>1126</v>
      </c>
      <c r="H91" s="171" t="s">
        <v>1127</v>
      </c>
      <c r="I91" s="174">
        <v>450</v>
      </c>
      <c r="J91" s="537"/>
      <c r="K91" s="537"/>
      <c r="L91" s="537"/>
      <c r="M91" s="541"/>
      <c r="N91" s="618"/>
      <c r="O91" s="541"/>
      <c r="P91" s="618"/>
      <c r="Q91" s="537"/>
      <c r="R91" s="625"/>
    </row>
    <row r="92" spans="1:18" s="15" customFormat="1" ht="45">
      <c r="A92" s="626"/>
      <c r="B92" s="611"/>
      <c r="C92" s="610"/>
      <c r="D92" s="610"/>
      <c r="E92" s="537"/>
      <c r="F92" s="537"/>
      <c r="G92" s="536" t="s">
        <v>1128</v>
      </c>
      <c r="H92" s="88" t="s">
        <v>1129</v>
      </c>
      <c r="I92" s="166">
        <v>2</v>
      </c>
      <c r="J92" s="537"/>
      <c r="K92" s="537"/>
      <c r="L92" s="537"/>
      <c r="M92" s="541"/>
      <c r="N92" s="618"/>
      <c r="O92" s="541"/>
      <c r="P92" s="618"/>
      <c r="Q92" s="537"/>
      <c r="R92" s="625"/>
    </row>
    <row r="93" spans="1:18" s="15" customFormat="1" ht="30">
      <c r="A93" s="626"/>
      <c r="B93" s="611"/>
      <c r="C93" s="610"/>
      <c r="D93" s="610"/>
      <c r="E93" s="537"/>
      <c r="F93" s="537"/>
      <c r="G93" s="537"/>
      <c r="H93" s="171" t="s">
        <v>1130</v>
      </c>
      <c r="I93" s="157">
        <v>37000</v>
      </c>
      <c r="J93" s="537"/>
      <c r="K93" s="537"/>
      <c r="L93" s="537"/>
      <c r="M93" s="541"/>
      <c r="N93" s="618"/>
      <c r="O93" s="541"/>
      <c r="P93" s="618"/>
      <c r="Q93" s="537"/>
      <c r="R93" s="625"/>
    </row>
    <row r="94" spans="1:18" s="15" customFormat="1">
      <c r="A94" s="626"/>
      <c r="B94" s="611"/>
      <c r="C94" s="610"/>
      <c r="D94" s="610"/>
      <c r="E94" s="537"/>
      <c r="F94" s="537"/>
      <c r="G94" s="68" t="s">
        <v>1131</v>
      </c>
      <c r="H94" s="171" t="s">
        <v>1111</v>
      </c>
      <c r="I94" s="174">
        <v>35</v>
      </c>
      <c r="J94" s="537"/>
      <c r="K94" s="537"/>
      <c r="L94" s="537"/>
      <c r="M94" s="541"/>
      <c r="N94" s="619"/>
      <c r="O94" s="541"/>
      <c r="P94" s="619"/>
      <c r="Q94" s="537"/>
      <c r="R94" s="625"/>
    </row>
    <row r="95" spans="1:18" s="15" customFormat="1" ht="30">
      <c r="A95" s="621">
        <v>35</v>
      </c>
      <c r="B95" s="608" t="s">
        <v>41</v>
      </c>
      <c r="C95" s="606">
        <v>1</v>
      </c>
      <c r="D95" s="606">
        <v>6</v>
      </c>
      <c r="E95" s="536" t="s">
        <v>1132</v>
      </c>
      <c r="F95" s="536" t="s">
        <v>1133</v>
      </c>
      <c r="G95" s="536" t="s">
        <v>1134</v>
      </c>
      <c r="H95" s="88" t="s">
        <v>1070</v>
      </c>
      <c r="I95" s="166">
        <v>1</v>
      </c>
      <c r="J95" s="536" t="s">
        <v>1135</v>
      </c>
      <c r="K95" s="536"/>
      <c r="L95" s="550" t="s">
        <v>37</v>
      </c>
      <c r="M95" s="540"/>
      <c r="N95" s="617">
        <v>13982.21</v>
      </c>
      <c r="O95" s="540"/>
      <c r="P95" s="617">
        <v>13982.21</v>
      </c>
      <c r="Q95" s="536" t="s">
        <v>1136</v>
      </c>
      <c r="R95" s="623" t="s">
        <v>1137</v>
      </c>
    </row>
    <row r="96" spans="1:18" s="15" customFormat="1">
      <c r="A96" s="626"/>
      <c r="B96" s="611"/>
      <c r="C96" s="610"/>
      <c r="D96" s="610"/>
      <c r="E96" s="537"/>
      <c r="F96" s="537"/>
      <c r="G96" s="538"/>
      <c r="H96" s="88" t="s">
        <v>55</v>
      </c>
      <c r="I96" s="166">
        <v>100</v>
      </c>
      <c r="J96" s="537"/>
      <c r="K96" s="537"/>
      <c r="L96" s="551"/>
      <c r="M96" s="541"/>
      <c r="N96" s="618"/>
      <c r="O96" s="541"/>
      <c r="P96" s="618"/>
      <c r="Q96" s="537"/>
      <c r="R96" s="625"/>
    </row>
    <row r="97" spans="1:18" s="15" customFormat="1">
      <c r="A97" s="626"/>
      <c r="B97" s="611"/>
      <c r="C97" s="610"/>
      <c r="D97" s="610"/>
      <c r="E97" s="537"/>
      <c r="F97" s="537"/>
      <c r="G97" s="536" t="s">
        <v>1126</v>
      </c>
      <c r="H97" s="558" t="s">
        <v>1127</v>
      </c>
      <c r="I97" s="627">
        <v>220</v>
      </c>
      <c r="J97" s="537"/>
      <c r="K97" s="537"/>
      <c r="L97" s="551"/>
      <c r="M97" s="541"/>
      <c r="N97" s="618"/>
      <c r="O97" s="541"/>
      <c r="P97" s="618"/>
      <c r="Q97" s="537"/>
      <c r="R97" s="625"/>
    </row>
    <row r="98" spans="1:18" s="15" customFormat="1">
      <c r="A98" s="626"/>
      <c r="B98" s="611"/>
      <c r="C98" s="610"/>
      <c r="D98" s="610"/>
      <c r="E98" s="537"/>
      <c r="F98" s="537"/>
      <c r="G98" s="538"/>
      <c r="H98" s="559"/>
      <c r="I98" s="628"/>
      <c r="J98" s="537"/>
      <c r="K98" s="537"/>
      <c r="L98" s="551"/>
      <c r="M98" s="541"/>
      <c r="N98" s="618"/>
      <c r="O98" s="541"/>
      <c r="P98" s="618"/>
      <c r="Q98" s="537"/>
      <c r="R98" s="625"/>
    </row>
    <row r="99" spans="1:18" s="15" customFormat="1" ht="45">
      <c r="A99" s="626"/>
      <c r="B99" s="611"/>
      <c r="C99" s="610"/>
      <c r="D99" s="610"/>
      <c r="E99" s="537"/>
      <c r="F99" s="537"/>
      <c r="G99" s="536" t="s">
        <v>1138</v>
      </c>
      <c r="H99" s="171" t="s">
        <v>1139</v>
      </c>
      <c r="I99" s="174">
        <v>100</v>
      </c>
      <c r="J99" s="537"/>
      <c r="K99" s="537"/>
      <c r="L99" s="551"/>
      <c r="M99" s="541"/>
      <c r="N99" s="618"/>
      <c r="O99" s="541"/>
      <c r="P99" s="618"/>
      <c r="Q99" s="537"/>
      <c r="R99" s="625"/>
    </row>
    <row r="100" spans="1:18" s="15" customFormat="1">
      <c r="A100" s="626"/>
      <c r="B100" s="611"/>
      <c r="C100" s="610"/>
      <c r="D100" s="610"/>
      <c r="E100" s="537"/>
      <c r="F100" s="537"/>
      <c r="G100" s="537"/>
      <c r="H100" s="171" t="s">
        <v>1111</v>
      </c>
      <c r="I100" s="174">
        <v>1</v>
      </c>
      <c r="J100" s="537"/>
      <c r="K100" s="537"/>
      <c r="L100" s="551"/>
      <c r="M100" s="541"/>
      <c r="N100" s="619"/>
      <c r="O100" s="541"/>
      <c r="P100" s="619"/>
      <c r="Q100" s="537"/>
      <c r="R100" s="625"/>
    </row>
    <row r="101" spans="1:18" s="15" customFormat="1" ht="78" customHeight="1">
      <c r="A101" s="629">
        <v>36</v>
      </c>
      <c r="B101" s="553" t="s">
        <v>643</v>
      </c>
      <c r="C101" s="612">
        <v>1.3</v>
      </c>
      <c r="D101" s="612">
        <v>13</v>
      </c>
      <c r="E101" s="539" t="s">
        <v>1140</v>
      </c>
      <c r="F101" s="539" t="s">
        <v>1141</v>
      </c>
      <c r="G101" s="536" t="s">
        <v>1134</v>
      </c>
      <c r="H101" s="171" t="s">
        <v>1070</v>
      </c>
      <c r="I101" s="174">
        <v>1</v>
      </c>
      <c r="J101" s="539" t="s">
        <v>1142</v>
      </c>
      <c r="K101" s="539"/>
      <c r="L101" s="536" t="s">
        <v>30</v>
      </c>
      <c r="M101" s="544"/>
      <c r="N101" s="617">
        <v>9354</v>
      </c>
      <c r="O101" s="544"/>
      <c r="P101" s="617">
        <v>9354</v>
      </c>
      <c r="Q101" s="539" t="s">
        <v>1136</v>
      </c>
      <c r="R101" s="623" t="s">
        <v>1137</v>
      </c>
    </row>
    <row r="102" spans="1:18" s="15" customFormat="1">
      <c r="A102" s="629"/>
      <c r="B102" s="553"/>
      <c r="C102" s="612"/>
      <c r="D102" s="612"/>
      <c r="E102" s="539"/>
      <c r="F102" s="539"/>
      <c r="G102" s="538"/>
      <c r="H102" s="171" t="s">
        <v>55</v>
      </c>
      <c r="I102" s="174">
        <v>80</v>
      </c>
      <c r="J102" s="539"/>
      <c r="K102" s="539"/>
      <c r="L102" s="537"/>
      <c r="M102" s="544"/>
      <c r="N102" s="618"/>
      <c r="O102" s="544"/>
      <c r="P102" s="618"/>
      <c r="Q102" s="539"/>
      <c r="R102" s="625"/>
    </row>
    <row r="103" spans="1:18" s="15" customFormat="1" ht="45">
      <c r="A103" s="629"/>
      <c r="B103" s="553"/>
      <c r="C103" s="612"/>
      <c r="D103" s="612"/>
      <c r="E103" s="539"/>
      <c r="F103" s="539"/>
      <c r="G103" s="536" t="s">
        <v>1104</v>
      </c>
      <c r="H103" s="88" t="s">
        <v>1143</v>
      </c>
      <c r="I103" s="166">
        <v>1</v>
      </c>
      <c r="J103" s="539"/>
      <c r="K103" s="539"/>
      <c r="L103" s="537"/>
      <c r="M103" s="544"/>
      <c r="N103" s="618"/>
      <c r="O103" s="544"/>
      <c r="P103" s="618"/>
      <c r="Q103" s="539"/>
      <c r="R103" s="625"/>
    </row>
    <row r="104" spans="1:18" s="15" customFormat="1">
      <c r="A104" s="629"/>
      <c r="B104" s="553"/>
      <c r="C104" s="612"/>
      <c r="D104" s="612"/>
      <c r="E104" s="539"/>
      <c r="F104" s="539"/>
      <c r="G104" s="538"/>
      <c r="H104" s="88" t="s">
        <v>55</v>
      </c>
      <c r="I104" s="166">
        <v>5</v>
      </c>
      <c r="J104" s="539"/>
      <c r="K104" s="539"/>
      <c r="L104" s="538"/>
      <c r="M104" s="544"/>
      <c r="N104" s="619"/>
      <c r="O104" s="544"/>
      <c r="P104" s="619"/>
      <c r="Q104" s="539"/>
      <c r="R104" s="624"/>
    </row>
    <row r="105" spans="1:18" s="15" customFormat="1" ht="58.5" customHeight="1">
      <c r="A105" s="621">
        <v>37</v>
      </c>
      <c r="B105" s="608" t="s">
        <v>96</v>
      </c>
      <c r="C105" s="606">
        <v>5</v>
      </c>
      <c r="D105" s="606">
        <v>11</v>
      </c>
      <c r="E105" s="536" t="s">
        <v>1144</v>
      </c>
      <c r="F105" s="536" t="s">
        <v>1145</v>
      </c>
      <c r="G105" s="536" t="s">
        <v>1146</v>
      </c>
      <c r="H105" s="88" t="s">
        <v>213</v>
      </c>
      <c r="I105" s="166">
        <v>1</v>
      </c>
      <c r="J105" s="536" t="s">
        <v>1147</v>
      </c>
      <c r="K105" s="536"/>
      <c r="L105" s="536" t="s">
        <v>30</v>
      </c>
      <c r="M105" s="540"/>
      <c r="N105" s="617">
        <v>7269</v>
      </c>
      <c r="O105" s="540"/>
      <c r="P105" s="617">
        <v>7269</v>
      </c>
      <c r="Q105" s="536" t="s">
        <v>1136</v>
      </c>
      <c r="R105" s="623" t="s">
        <v>1137</v>
      </c>
    </row>
    <row r="106" spans="1:18" s="15" customFormat="1" ht="57" customHeight="1">
      <c r="A106" s="626"/>
      <c r="B106" s="611"/>
      <c r="C106" s="610"/>
      <c r="D106" s="610"/>
      <c r="E106" s="537"/>
      <c r="F106" s="537"/>
      <c r="G106" s="538"/>
      <c r="H106" s="88" t="s">
        <v>1066</v>
      </c>
      <c r="I106" s="166">
        <v>40</v>
      </c>
      <c r="J106" s="537"/>
      <c r="K106" s="537"/>
      <c r="L106" s="537"/>
      <c r="M106" s="541"/>
      <c r="N106" s="618"/>
      <c r="O106" s="541"/>
      <c r="P106" s="618"/>
      <c r="Q106" s="537"/>
      <c r="R106" s="625"/>
    </row>
    <row r="107" spans="1:18" s="15" customFormat="1" ht="78" customHeight="1">
      <c r="A107" s="626"/>
      <c r="B107" s="611"/>
      <c r="C107" s="610"/>
      <c r="D107" s="610"/>
      <c r="E107" s="537"/>
      <c r="F107" s="537"/>
      <c r="G107" s="536" t="s">
        <v>1104</v>
      </c>
      <c r="H107" s="88" t="s">
        <v>1143</v>
      </c>
      <c r="I107" s="166">
        <v>1</v>
      </c>
      <c r="J107" s="537"/>
      <c r="K107" s="537"/>
      <c r="L107" s="537"/>
      <c r="M107" s="541"/>
      <c r="N107" s="618"/>
      <c r="O107" s="541"/>
      <c r="P107" s="618"/>
      <c r="Q107" s="537"/>
      <c r="R107" s="625"/>
    </row>
    <row r="108" spans="1:18" s="15" customFormat="1" ht="166.5" customHeight="1">
      <c r="A108" s="622"/>
      <c r="B108" s="609"/>
      <c r="C108" s="607"/>
      <c r="D108" s="607"/>
      <c r="E108" s="538"/>
      <c r="F108" s="538"/>
      <c r="G108" s="538"/>
      <c r="H108" s="88" t="s">
        <v>55</v>
      </c>
      <c r="I108" s="166">
        <v>11</v>
      </c>
      <c r="J108" s="538"/>
      <c r="K108" s="538"/>
      <c r="L108" s="538"/>
      <c r="M108" s="542"/>
      <c r="N108" s="619"/>
      <c r="O108" s="542"/>
      <c r="P108" s="619"/>
      <c r="Q108" s="538"/>
      <c r="R108" s="624"/>
    </row>
    <row r="109" spans="1:18" s="15" customFormat="1" ht="30">
      <c r="A109" s="621">
        <v>38</v>
      </c>
      <c r="B109" s="608" t="s">
        <v>96</v>
      </c>
      <c r="C109" s="606">
        <v>1.5</v>
      </c>
      <c r="D109" s="606">
        <v>13</v>
      </c>
      <c r="E109" s="536" t="s">
        <v>1148</v>
      </c>
      <c r="F109" s="536" t="s">
        <v>1149</v>
      </c>
      <c r="G109" s="536" t="s">
        <v>1088</v>
      </c>
      <c r="H109" s="88" t="s">
        <v>1058</v>
      </c>
      <c r="I109" s="166">
        <v>1</v>
      </c>
      <c r="J109" s="536" t="s">
        <v>1150</v>
      </c>
      <c r="K109" s="536"/>
      <c r="L109" s="536" t="s">
        <v>37</v>
      </c>
      <c r="M109" s="540"/>
      <c r="N109" s="617">
        <v>49360.5</v>
      </c>
      <c r="O109" s="540"/>
      <c r="P109" s="617">
        <v>49360.5</v>
      </c>
      <c r="Q109" s="536" t="s">
        <v>1151</v>
      </c>
      <c r="R109" s="623" t="s">
        <v>1152</v>
      </c>
    </row>
    <row r="110" spans="1:18" s="15" customFormat="1">
      <c r="A110" s="626"/>
      <c r="B110" s="611"/>
      <c r="C110" s="610"/>
      <c r="D110" s="610"/>
      <c r="E110" s="537"/>
      <c r="F110" s="537"/>
      <c r="G110" s="538"/>
      <c r="H110" s="88" t="s">
        <v>1125</v>
      </c>
      <c r="I110" s="166" t="s">
        <v>1153</v>
      </c>
      <c r="J110" s="537"/>
      <c r="K110" s="537"/>
      <c r="L110" s="537"/>
      <c r="M110" s="541"/>
      <c r="N110" s="618"/>
      <c r="O110" s="541"/>
      <c r="P110" s="618"/>
      <c r="Q110" s="537"/>
      <c r="R110" s="625"/>
    </row>
    <row r="111" spans="1:18" s="15" customFormat="1" ht="45">
      <c r="A111" s="626"/>
      <c r="B111" s="611"/>
      <c r="C111" s="610"/>
      <c r="D111" s="610"/>
      <c r="E111" s="537"/>
      <c r="F111" s="537"/>
      <c r="G111" s="68" t="s">
        <v>1154</v>
      </c>
      <c r="H111" s="171" t="s">
        <v>1155</v>
      </c>
      <c r="I111" s="174">
        <v>1000</v>
      </c>
      <c r="J111" s="537"/>
      <c r="K111" s="537"/>
      <c r="L111" s="537"/>
      <c r="M111" s="541"/>
      <c r="N111" s="618"/>
      <c r="O111" s="541"/>
      <c r="P111" s="618"/>
      <c r="Q111" s="537"/>
      <c r="R111" s="625"/>
    </row>
    <row r="112" spans="1:18" s="15" customFormat="1" ht="45">
      <c r="A112" s="626"/>
      <c r="B112" s="611"/>
      <c r="C112" s="610"/>
      <c r="D112" s="610"/>
      <c r="E112" s="537"/>
      <c r="F112" s="537"/>
      <c r="G112" s="536" t="s">
        <v>1104</v>
      </c>
      <c r="H112" s="88" t="s">
        <v>1143</v>
      </c>
      <c r="I112" s="166">
        <v>1</v>
      </c>
      <c r="J112" s="537"/>
      <c r="K112" s="537"/>
      <c r="L112" s="537"/>
      <c r="M112" s="541"/>
      <c r="N112" s="618"/>
      <c r="O112" s="541"/>
      <c r="P112" s="618"/>
      <c r="Q112" s="537"/>
      <c r="R112" s="625"/>
    </row>
    <row r="113" spans="1:20" s="15" customFormat="1">
      <c r="A113" s="622"/>
      <c r="B113" s="609"/>
      <c r="C113" s="607"/>
      <c r="D113" s="607"/>
      <c r="E113" s="538"/>
      <c r="F113" s="538"/>
      <c r="G113" s="538"/>
      <c r="H113" s="88" t="s">
        <v>55</v>
      </c>
      <c r="I113" s="166" t="s">
        <v>1153</v>
      </c>
      <c r="J113" s="538"/>
      <c r="K113" s="538"/>
      <c r="L113" s="538"/>
      <c r="M113" s="542"/>
      <c r="N113" s="619"/>
      <c r="O113" s="542"/>
      <c r="P113" s="619"/>
      <c r="Q113" s="538"/>
      <c r="R113" s="624"/>
    </row>
    <row r="114" spans="1:20" s="15" customFormat="1" ht="45">
      <c r="A114" s="630">
        <v>39</v>
      </c>
      <c r="B114" s="553" t="s">
        <v>96</v>
      </c>
      <c r="C114" s="612">
        <v>5</v>
      </c>
      <c r="D114" s="612">
        <v>11</v>
      </c>
      <c r="E114" s="539" t="s">
        <v>1156</v>
      </c>
      <c r="F114" s="539" t="s">
        <v>1157</v>
      </c>
      <c r="G114" s="536" t="s">
        <v>1146</v>
      </c>
      <c r="H114" s="88" t="s">
        <v>213</v>
      </c>
      <c r="I114" s="166">
        <v>12</v>
      </c>
      <c r="J114" s="539" t="s">
        <v>1158</v>
      </c>
      <c r="K114" s="539"/>
      <c r="L114" s="539" t="s">
        <v>34</v>
      </c>
      <c r="M114" s="544"/>
      <c r="N114" s="617">
        <v>26417.119999999999</v>
      </c>
      <c r="O114" s="544"/>
      <c r="P114" s="617">
        <v>26417.119999999999</v>
      </c>
      <c r="Q114" s="539" t="s">
        <v>1159</v>
      </c>
      <c r="R114" s="632" t="s">
        <v>1160</v>
      </c>
    </row>
    <row r="115" spans="1:20" s="15" customFormat="1">
      <c r="A115" s="631"/>
      <c r="B115" s="608"/>
      <c r="C115" s="606"/>
      <c r="D115" s="606"/>
      <c r="E115" s="536"/>
      <c r="F115" s="536"/>
      <c r="G115" s="538"/>
      <c r="H115" s="171" t="s">
        <v>55</v>
      </c>
      <c r="I115" s="174">
        <v>120</v>
      </c>
      <c r="J115" s="536"/>
      <c r="K115" s="536"/>
      <c r="L115" s="536"/>
      <c r="M115" s="540"/>
      <c r="N115" s="618"/>
      <c r="O115" s="540"/>
      <c r="P115" s="618"/>
      <c r="Q115" s="536"/>
      <c r="R115" s="623"/>
    </row>
    <row r="116" spans="1:20" s="15" customFormat="1" ht="45">
      <c r="A116" s="631"/>
      <c r="B116" s="608"/>
      <c r="C116" s="606"/>
      <c r="D116" s="606"/>
      <c r="E116" s="536"/>
      <c r="F116" s="536"/>
      <c r="G116" s="71" t="s">
        <v>1126</v>
      </c>
      <c r="H116" s="171" t="s">
        <v>1127</v>
      </c>
      <c r="I116" s="174">
        <v>250</v>
      </c>
      <c r="J116" s="536"/>
      <c r="K116" s="536"/>
      <c r="L116" s="536"/>
      <c r="M116" s="540"/>
      <c r="N116" s="618"/>
      <c r="O116" s="540"/>
      <c r="P116" s="618"/>
      <c r="Q116" s="536"/>
      <c r="R116" s="623"/>
    </row>
    <row r="117" spans="1:20" s="15" customFormat="1" ht="45">
      <c r="A117" s="631"/>
      <c r="B117" s="608"/>
      <c r="C117" s="606"/>
      <c r="D117" s="606"/>
      <c r="E117" s="536"/>
      <c r="F117" s="536"/>
      <c r="G117" s="536" t="s">
        <v>1161</v>
      </c>
      <c r="H117" s="171" t="s">
        <v>1143</v>
      </c>
      <c r="I117" s="174">
        <v>1</v>
      </c>
      <c r="J117" s="536"/>
      <c r="K117" s="536"/>
      <c r="L117" s="536"/>
      <c r="M117" s="540"/>
      <c r="N117" s="618"/>
      <c r="O117" s="540"/>
      <c r="P117" s="618"/>
      <c r="Q117" s="536"/>
      <c r="R117" s="623"/>
    </row>
    <row r="118" spans="1:20" s="15" customFormat="1">
      <c r="A118" s="631"/>
      <c r="B118" s="608"/>
      <c r="C118" s="606"/>
      <c r="D118" s="606"/>
      <c r="E118" s="536"/>
      <c r="F118" s="536"/>
      <c r="G118" s="538"/>
      <c r="H118" s="171" t="s">
        <v>55</v>
      </c>
      <c r="I118" s="174">
        <v>50</v>
      </c>
      <c r="J118" s="536"/>
      <c r="K118" s="536"/>
      <c r="L118" s="536"/>
      <c r="M118" s="540"/>
      <c r="N118" s="618"/>
      <c r="O118" s="540"/>
      <c r="P118" s="618"/>
      <c r="Q118" s="536"/>
      <c r="R118" s="623"/>
    </row>
    <row r="119" spans="1:20" s="15" customFormat="1">
      <c r="A119" s="630"/>
      <c r="B119" s="553"/>
      <c r="C119" s="612"/>
      <c r="D119" s="612"/>
      <c r="E119" s="539"/>
      <c r="F119" s="539"/>
      <c r="G119" s="71" t="s">
        <v>1162</v>
      </c>
      <c r="H119" s="88" t="s">
        <v>1066</v>
      </c>
      <c r="I119" s="166">
        <v>35</v>
      </c>
      <c r="J119" s="539"/>
      <c r="K119" s="539"/>
      <c r="L119" s="543"/>
      <c r="M119" s="544"/>
      <c r="N119" s="619"/>
      <c r="O119" s="544"/>
      <c r="P119" s="619"/>
      <c r="Q119" s="539"/>
      <c r="R119" s="632"/>
    </row>
    <row r="120" spans="1:20" s="137" customFormat="1">
      <c r="A120" s="164"/>
      <c r="H120" s="175"/>
      <c r="I120" s="175"/>
      <c r="S120" s="146"/>
      <c r="T120" s="43"/>
    </row>
    <row r="121" spans="1:20" s="137" customFormat="1">
      <c r="M121" s="527" t="s">
        <v>45</v>
      </c>
      <c r="N121" s="528"/>
      <c r="O121" s="528" t="s">
        <v>46</v>
      </c>
      <c r="P121" s="529"/>
    </row>
    <row r="122" spans="1:20">
      <c r="K122" s="137"/>
      <c r="L122" s="137"/>
      <c r="M122" s="138" t="s">
        <v>5524</v>
      </c>
      <c r="N122" s="138" t="s">
        <v>5523</v>
      </c>
      <c r="O122" s="138" t="s">
        <v>5524</v>
      </c>
      <c r="P122" s="138" t="s">
        <v>5523</v>
      </c>
    </row>
    <row r="123" spans="1:20">
      <c r="K123" s="137"/>
      <c r="L123" s="137"/>
      <c r="M123" s="235">
        <v>19</v>
      </c>
      <c r="N123" s="141">
        <v>483757</v>
      </c>
      <c r="O123" s="140">
        <v>20</v>
      </c>
      <c r="P123" s="141">
        <v>586673.9</v>
      </c>
    </row>
  </sheetData>
  <mergeCells count="467">
    <mergeCell ref="K105:K108"/>
    <mergeCell ref="L105:L108"/>
    <mergeCell ref="M105:M108"/>
    <mergeCell ref="G114:G115"/>
    <mergeCell ref="J114:J119"/>
    <mergeCell ref="K114:K119"/>
    <mergeCell ref="G105:G106"/>
    <mergeCell ref="J105:J108"/>
    <mergeCell ref="M121:N121"/>
    <mergeCell ref="Q114:Q119"/>
    <mergeCell ref="R114:R119"/>
    <mergeCell ref="Q109:Q113"/>
    <mergeCell ref="R109:R113"/>
    <mergeCell ref="L109:L113"/>
    <mergeCell ref="M109:M113"/>
    <mergeCell ref="N109:N113"/>
    <mergeCell ref="G112:G113"/>
    <mergeCell ref="G109:G110"/>
    <mergeCell ref="J109:J113"/>
    <mergeCell ref="K109:K113"/>
    <mergeCell ref="G117:G118"/>
    <mergeCell ref="O121:P121"/>
    <mergeCell ref="L114:L119"/>
    <mergeCell ref="M114:M119"/>
    <mergeCell ref="O109:O113"/>
    <mergeCell ref="P109:P113"/>
    <mergeCell ref="N114:N119"/>
    <mergeCell ref="O114:O119"/>
    <mergeCell ref="P114:P119"/>
    <mergeCell ref="F109:F113"/>
    <mergeCell ref="F114:F119"/>
    <mergeCell ref="A101:A104"/>
    <mergeCell ref="B101:B104"/>
    <mergeCell ref="C101:C104"/>
    <mergeCell ref="D101:D104"/>
    <mergeCell ref="E101:E104"/>
    <mergeCell ref="F101:F104"/>
    <mergeCell ref="F105:F108"/>
    <mergeCell ref="A114:A119"/>
    <mergeCell ref="B114:B119"/>
    <mergeCell ref="C114:C119"/>
    <mergeCell ref="D114:D119"/>
    <mergeCell ref="E114:E119"/>
    <mergeCell ref="A109:A113"/>
    <mergeCell ref="B109:B113"/>
    <mergeCell ref="C109:C113"/>
    <mergeCell ref="D109:D113"/>
    <mergeCell ref="E109:E113"/>
    <mergeCell ref="A105:A108"/>
    <mergeCell ref="B105:B108"/>
    <mergeCell ref="C105:C108"/>
    <mergeCell ref="D105:D108"/>
    <mergeCell ref="E105:E108"/>
    <mergeCell ref="P95:P100"/>
    <mergeCell ref="Q95:Q100"/>
    <mergeCell ref="N105:N108"/>
    <mergeCell ref="O105:O108"/>
    <mergeCell ref="P105:P108"/>
    <mergeCell ref="Q105:Q108"/>
    <mergeCell ref="R95:R100"/>
    <mergeCell ref="G97:G98"/>
    <mergeCell ref="H97:H98"/>
    <mergeCell ref="I97:I98"/>
    <mergeCell ref="G99:G100"/>
    <mergeCell ref="O101:O104"/>
    <mergeCell ref="P101:P104"/>
    <mergeCell ref="Q101:Q104"/>
    <mergeCell ref="R101:R104"/>
    <mergeCell ref="G103:G104"/>
    <mergeCell ref="M101:M104"/>
    <mergeCell ref="N101:N104"/>
    <mergeCell ref="G101:G102"/>
    <mergeCell ref="J101:J104"/>
    <mergeCell ref="K101:K104"/>
    <mergeCell ref="L101:L104"/>
    <mergeCell ref="R105:R108"/>
    <mergeCell ref="G107:G108"/>
    <mergeCell ref="R89:R94"/>
    <mergeCell ref="G92:G93"/>
    <mergeCell ref="A95:A100"/>
    <mergeCell ref="B95:B100"/>
    <mergeCell ref="C95:C100"/>
    <mergeCell ref="D95:D100"/>
    <mergeCell ref="E95:E100"/>
    <mergeCell ref="G89:G90"/>
    <mergeCell ref="J89:J94"/>
    <mergeCell ref="K89:K94"/>
    <mergeCell ref="L89:L94"/>
    <mergeCell ref="M89:M94"/>
    <mergeCell ref="N89:N94"/>
    <mergeCell ref="F95:F100"/>
    <mergeCell ref="G95:G96"/>
    <mergeCell ref="J95:J100"/>
    <mergeCell ref="K95:K100"/>
    <mergeCell ref="L95:L100"/>
    <mergeCell ref="M95:M100"/>
    <mergeCell ref="O89:O94"/>
    <mergeCell ref="P89:P94"/>
    <mergeCell ref="Q89:Q94"/>
    <mergeCell ref="N95:N100"/>
    <mergeCell ref="O95:O100"/>
    <mergeCell ref="A89:A94"/>
    <mergeCell ref="B89:B94"/>
    <mergeCell ref="C89:C94"/>
    <mergeCell ref="D89:D94"/>
    <mergeCell ref="E89:E94"/>
    <mergeCell ref="F89:F94"/>
    <mergeCell ref="G87:G88"/>
    <mergeCell ref="J87:J88"/>
    <mergeCell ref="K87:K88"/>
    <mergeCell ref="Q83:Q86"/>
    <mergeCell ref="R83:R86"/>
    <mergeCell ref="A87:A88"/>
    <mergeCell ref="B87:B88"/>
    <mergeCell ref="C87:C88"/>
    <mergeCell ref="D87:D88"/>
    <mergeCell ref="E87:E88"/>
    <mergeCell ref="F87:F88"/>
    <mergeCell ref="G83:G85"/>
    <mergeCell ref="J83:J86"/>
    <mergeCell ref="K83:K86"/>
    <mergeCell ref="L83:L86"/>
    <mergeCell ref="M83:M86"/>
    <mergeCell ref="N83:N86"/>
    <mergeCell ref="O87:O88"/>
    <mergeCell ref="P87:P88"/>
    <mergeCell ref="Q87:Q88"/>
    <mergeCell ref="R87:R88"/>
    <mergeCell ref="L87:L88"/>
    <mergeCell ref="M87:M88"/>
    <mergeCell ref="N87:N88"/>
    <mergeCell ref="A83:A86"/>
    <mergeCell ref="B83:B86"/>
    <mergeCell ref="C83:C86"/>
    <mergeCell ref="D83:D86"/>
    <mergeCell ref="E83:E86"/>
    <mergeCell ref="F83:F86"/>
    <mergeCell ref="F81:F82"/>
    <mergeCell ref="J81:J82"/>
    <mergeCell ref="K81:K82"/>
    <mergeCell ref="P77:P78"/>
    <mergeCell ref="C77:C78"/>
    <mergeCell ref="D77:D78"/>
    <mergeCell ref="E77:E78"/>
    <mergeCell ref="F77:F78"/>
    <mergeCell ref="G77:G78"/>
    <mergeCell ref="H77:H78"/>
    <mergeCell ref="I77:I78"/>
    <mergeCell ref="O83:O86"/>
    <mergeCell ref="P83:P86"/>
    <mergeCell ref="Q77:Q78"/>
    <mergeCell ref="R77:R78"/>
    <mergeCell ref="A81:A82"/>
    <mergeCell ref="B81:B82"/>
    <mergeCell ref="C81:C82"/>
    <mergeCell ref="D81:D82"/>
    <mergeCell ref="E81:E82"/>
    <mergeCell ref="J77:J78"/>
    <mergeCell ref="K77:K78"/>
    <mergeCell ref="L77:L78"/>
    <mergeCell ref="M77:M78"/>
    <mergeCell ref="N77:N78"/>
    <mergeCell ref="O77:O78"/>
    <mergeCell ref="O81:O82"/>
    <mergeCell ref="P81:P82"/>
    <mergeCell ref="Q81:Q82"/>
    <mergeCell ref="R81:R82"/>
    <mergeCell ref="L81:L82"/>
    <mergeCell ref="M81:M82"/>
    <mergeCell ref="N81:N82"/>
    <mergeCell ref="A77:A78"/>
    <mergeCell ref="B77:B78"/>
    <mergeCell ref="A75:A76"/>
    <mergeCell ref="B75:B76"/>
    <mergeCell ref="C75:C76"/>
    <mergeCell ref="D75:D76"/>
    <mergeCell ref="E75:E76"/>
    <mergeCell ref="F75:F76"/>
    <mergeCell ref="G75:G76"/>
    <mergeCell ref="J75:J76"/>
    <mergeCell ref="K75:K76"/>
    <mergeCell ref="R75:R76"/>
    <mergeCell ref="L75:L76"/>
    <mergeCell ref="M75:M76"/>
    <mergeCell ref="N75:N76"/>
    <mergeCell ref="O75:O76"/>
    <mergeCell ref="P75:P76"/>
    <mergeCell ref="Q75:Q76"/>
    <mergeCell ref="P71:P74"/>
    <mergeCell ref="Q71:Q74"/>
    <mergeCell ref="R71:R74"/>
    <mergeCell ref="N71:N74"/>
    <mergeCell ref="O71:O74"/>
    <mergeCell ref="G73:G74"/>
    <mergeCell ref="F71:F74"/>
    <mergeCell ref="G71:G72"/>
    <mergeCell ref="J71:J74"/>
    <mergeCell ref="K71:K74"/>
    <mergeCell ref="L71:L74"/>
    <mergeCell ref="M71:M74"/>
    <mergeCell ref="A71:A74"/>
    <mergeCell ref="B71:B74"/>
    <mergeCell ref="C71:C74"/>
    <mergeCell ref="D71:D74"/>
    <mergeCell ref="E71:E74"/>
    <mergeCell ref="P69:P70"/>
    <mergeCell ref="Q69:Q70"/>
    <mergeCell ref="R69:R70"/>
    <mergeCell ref="F69:F70"/>
    <mergeCell ref="G69:G70"/>
    <mergeCell ref="J69:J70"/>
    <mergeCell ref="K69:K70"/>
    <mergeCell ref="L69:L70"/>
    <mergeCell ref="M69:M70"/>
    <mergeCell ref="A67:A68"/>
    <mergeCell ref="B67:B68"/>
    <mergeCell ref="C67:C68"/>
    <mergeCell ref="D67:D68"/>
    <mergeCell ref="E67:E68"/>
    <mergeCell ref="F67:F68"/>
    <mergeCell ref="O67:O68"/>
    <mergeCell ref="A69:A70"/>
    <mergeCell ref="B69:B70"/>
    <mergeCell ref="C69:C70"/>
    <mergeCell ref="D69:D70"/>
    <mergeCell ref="E69:E70"/>
    <mergeCell ref="G67:G68"/>
    <mergeCell ref="J67:J68"/>
    <mergeCell ref="K67:K68"/>
    <mergeCell ref="L67:L68"/>
    <mergeCell ref="N69:N70"/>
    <mergeCell ref="O69:O70"/>
    <mergeCell ref="P67:P68"/>
    <mergeCell ref="Q67:Q68"/>
    <mergeCell ref="R67:R68"/>
    <mergeCell ref="L60:L66"/>
    <mergeCell ref="M60:M66"/>
    <mergeCell ref="N60:N66"/>
    <mergeCell ref="F60:F66"/>
    <mergeCell ref="G60:G64"/>
    <mergeCell ref="H60:H64"/>
    <mergeCell ref="I60:I64"/>
    <mergeCell ref="J60:J66"/>
    <mergeCell ref="K60:K66"/>
    <mergeCell ref="M67:M68"/>
    <mergeCell ref="N67:N68"/>
    <mergeCell ref="L58:L59"/>
    <mergeCell ref="M58:M59"/>
    <mergeCell ref="R60:R66"/>
    <mergeCell ref="G65:G66"/>
    <mergeCell ref="H65:H66"/>
    <mergeCell ref="I65:I66"/>
    <mergeCell ref="O60:O66"/>
    <mergeCell ref="P60:P66"/>
    <mergeCell ref="Q60:Q66"/>
    <mergeCell ref="N58:N59"/>
    <mergeCell ref="O58:O59"/>
    <mergeCell ref="P58:P59"/>
    <mergeCell ref="Q58:Q59"/>
    <mergeCell ref="R58:R59"/>
    <mergeCell ref="A60:A66"/>
    <mergeCell ref="B60:B66"/>
    <mergeCell ref="C60:C66"/>
    <mergeCell ref="D60:D66"/>
    <mergeCell ref="E60:E66"/>
    <mergeCell ref="H58:H59"/>
    <mergeCell ref="I58:I59"/>
    <mergeCell ref="J58:J59"/>
    <mergeCell ref="K58:K59"/>
    <mergeCell ref="A58:A59"/>
    <mergeCell ref="B58:B59"/>
    <mergeCell ref="C58:C59"/>
    <mergeCell ref="D58:D59"/>
    <mergeCell ref="E58:E59"/>
    <mergeCell ref="F58:F59"/>
    <mergeCell ref="G58:G59"/>
    <mergeCell ref="J51:J56"/>
    <mergeCell ref="K51:K56"/>
    <mergeCell ref="R47:R49"/>
    <mergeCell ref="L47:L49"/>
    <mergeCell ref="M47:M49"/>
    <mergeCell ref="N47:N49"/>
    <mergeCell ref="O47:O49"/>
    <mergeCell ref="P47:P49"/>
    <mergeCell ref="Q47:Q49"/>
    <mergeCell ref="P51:P56"/>
    <mergeCell ref="Q51:Q56"/>
    <mergeCell ref="R51:R56"/>
    <mergeCell ref="L51:L56"/>
    <mergeCell ref="M51:M56"/>
    <mergeCell ref="N51:N56"/>
    <mergeCell ref="O51:O56"/>
    <mergeCell ref="K47:K49"/>
    <mergeCell ref="A51:A56"/>
    <mergeCell ref="B51:B56"/>
    <mergeCell ref="C51:C56"/>
    <mergeCell ref="D51:D56"/>
    <mergeCell ref="E51:E56"/>
    <mergeCell ref="F51:F56"/>
    <mergeCell ref="G51:G56"/>
    <mergeCell ref="H51:H56"/>
    <mergeCell ref="I51:I56"/>
    <mergeCell ref="A36:A41"/>
    <mergeCell ref="A47:A49"/>
    <mergeCell ref="B47:B49"/>
    <mergeCell ref="C47:C49"/>
    <mergeCell ref="D47:D49"/>
    <mergeCell ref="E47:E49"/>
    <mergeCell ref="F47:F49"/>
    <mergeCell ref="G47:G49"/>
    <mergeCell ref="J47:J49"/>
    <mergeCell ref="A43:A46"/>
    <mergeCell ref="B43:B46"/>
    <mergeCell ref="C43:C46"/>
    <mergeCell ref="D43:D46"/>
    <mergeCell ref="E43:E46"/>
    <mergeCell ref="F43:F46"/>
    <mergeCell ref="G43:G46"/>
    <mergeCell ref="J43:J46"/>
    <mergeCell ref="M36:M41"/>
    <mergeCell ref="N36:N41"/>
    <mergeCell ref="O36:O41"/>
    <mergeCell ref="P36:P41"/>
    <mergeCell ref="Q36:Q41"/>
    <mergeCell ref="R43:R46"/>
    <mergeCell ref="L43:L46"/>
    <mergeCell ref="M43:M46"/>
    <mergeCell ref="N43:N46"/>
    <mergeCell ref="O43:O46"/>
    <mergeCell ref="P43:P46"/>
    <mergeCell ref="Q43:Q46"/>
    <mergeCell ref="R36:R41"/>
    <mergeCell ref="L36:L41"/>
    <mergeCell ref="K43:K46"/>
    <mergeCell ref="B36:B41"/>
    <mergeCell ref="C36:C41"/>
    <mergeCell ref="D36:D41"/>
    <mergeCell ref="E36:E41"/>
    <mergeCell ref="F36:F41"/>
    <mergeCell ref="G36:G41"/>
    <mergeCell ref="J36:J41"/>
    <mergeCell ref="K36:K41"/>
    <mergeCell ref="R25:R27"/>
    <mergeCell ref="L25:L27"/>
    <mergeCell ref="M25:M27"/>
    <mergeCell ref="N25:N27"/>
    <mergeCell ref="O25:O27"/>
    <mergeCell ref="P25:P27"/>
    <mergeCell ref="Q25:Q27"/>
    <mergeCell ref="R30:R35"/>
    <mergeCell ref="L30:L35"/>
    <mergeCell ref="M30:M35"/>
    <mergeCell ref="N30:N35"/>
    <mergeCell ref="O30:O35"/>
    <mergeCell ref="P30:P35"/>
    <mergeCell ref="Q30:Q35"/>
    <mergeCell ref="K25:K27"/>
    <mergeCell ref="A30:A35"/>
    <mergeCell ref="B30:B35"/>
    <mergeCell ref="C30:C35"/>
    <mergeCell ref="D30:D35"/>
    <mergeCell ref="E30:E35"/>
    <mergeCell ref="F30:F35"/>
    <mergeCell ref="G30:G35"/>
    <mergeCell ref="J30:J35"/>
    <mergeCell ref="K30:K35"/>
    <mergeCell ref="A18:A20"/>
    <mergeCell ref="A25:A27"/>
    <mergeCell ref="B25:B27"/>
    <mergeCell ref="C25:C27"/>
    <mergeCell ref="D25:D27"/>
    <mergeCell ref="E25:E27"/>
    <mergeCell ref="F25:F27"/>
    <mergeCell ref="G25:G27"/>
    <mergeCell ref="J25:J27"/>
    <mergeCell ref="A23:A24"/>
    <mergeCell ref="B23:B24"/>
    <mergeCell ref="C23:C24"/>
    <mergeCell ref="D23:D24"/>
    <mergeCell ref="E23:E24"/>
    <mergeCell ref="F23:F24"/>
    <mergeCell ref="G23:G24"/>
    <mergeCell ref="J23:J24"/>
    <mergeCell ref="Q18:Q20"/>
    <mergeCell ref="R23:R24"/>
    <mergeCell ref="L23:L24"/>
    <mergeCell ref="M23:M24"/>
    <mergeCell ref="N23:N24"/>
    <mergeCell ref="O23:O24"/>
    <mergeCell ref="P23:P24"/>
    <mergeCell ref="Q23:Q24"/>
    <mergeCell ref="R18:R20"/>
    <mergeCell ref="L18:L20"/>
    <mergeCell ref="M12:M13"/>
    <mergeCell ref="N12:N13"/>
    <mergeCell ref="O12:O13"/>
    <mergeCell ref="P12:P13"/>
    <mergeCell ref="K23:K24"/>
    <mergeCell ref="B18:B20"/>
    <mergeCell ref="C18:C20"/>
    <mergeCell ref="D18:D20"/>
    <mergeCell ref="E18:E20"/>
    <mergeCell ref="F18:F20"/>
    <mergeCell ref="G18:G20"/>
    <mergeCell ref="J18:J20"/>
    <mergeCell ref="K18:K20"/>
    <mergeCell ref="M18:M20"/>
    <mergeCell ref="N18:N20"/>
    <mergeCell ref="O18:O20"/>
    <mergeCell ref="P18:P20"/>
    <mergeCell ref="E14:E17"/>
    <mergeCell ref="F14:F17"/>
    <mergeCell ref="R14:R17"/>
    <mergeCell ref="L14:L17"/>
    <mergeCell ref="M14:M17"/>
    <mergeCell ref="N14:N17"/>
    <mergeCell ref="O14:O17"/>
    <mergeCell ref="P14:P17"/>
    <mergeCell ref="Q14:Q17"/>
    <mergeCell ref="G14:G17"/>
    <mergeCell ref="J14:J17"/>
    <mergeCell ref="K14:K17"/>
    <mergeCell ref="A4:A5"/>
    <mergeCell ref="B4:B5"/>
    <mergeCell ref="C4:C5"/>
    <mergeCell ref="D4:D5"/>
    <mergeCell ref="E4:E5"/>
    <mergeCell ref="F4:F5"/>
    <mergeCell ref="A10:A11"/>
    <mergeCell ref="B10:B11"/>
    <mergeCell ref="C10:C11"/>
    <mergeCell ref="D10:D11"/>
    <mergeCell ref="E10:E11"/>
    <mergeCell ref="F10:F11"/>
    <mergeCell ref="G10:G11"/>
    <mergeCell ref="J10:J11"/>
    <mergeCell ref="A12:A13"/>
    <mergeCell ref="B12:B13"/>
    <mergeCell ref="C12:C13"/>
    <mergeCell ref="A14:A17"/>
    <mergeCell ref="B14:B17"/>
    <mergeCell ref="C14:C17"/>
    <mergeCell ref="D14:D17"/>
    <mergeCell ref="Q10:Q11"/>
    <mergeCell ref="R10:R11"/>
    <mergeCell ref="D12:D13"/>
    <mergeCell ref="E12:E13"/>
    <mergeCell ref="F12:F13"/>
    <mergeCell ref="G12:G13"/>
    <mergeCell ref="J12:J13"/>
    <mergeCell ref="K10:K11"/>
    <mergeCell ref="Q4:Q5"/>
    <mergeCell ref="R4:R5"/>
    <mergeCell ref="K4:L4"/>
    <mergeCell ref="M4:N4"/>
    <mergeCell ref="O4:P4"/>
    <mergeCell ref="L10:L11"/>
    <mergeCell ref="M10:M11"/>
    <mergeCell ref="N10:N11"/>
    <mergeCell ref="O10:O11"/>
    <mergeCell ref="P10:P11"/>
    <mergeCell ref="Q12:Q13"/>
    <mergeCell ref="K12:K13"/>
    <mergeCell ref="G4:G5"/>
    <mergeCell ref="H4:I4"/>
    <mergeCell ref="J4:J5"/>
    <mergeCell ref="L12:L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2:X74"/>
  <sheetViews>
    <sheetView zoomScale="50" zoomScaleNormal="50" workbookViewId="0">
      <selection activeCell="K74" sqref="K74"/>
    </sheetView>
  </sheetViews>
  <sheetFormatPr defaultRowHeight="15"/>
  <cols>
    <col min="1" max="1" width="4.7109375" customWidth="1"/>
    <col min="2" max="2" width="8.85546875" customWidth="1"/>
    <col min="3" max="3" width="11.42578125" customWidth="1"/>
    <col min="4" max="4" width="9.7109375" customWidth="1"/>
    <col min="5" max="5" width="45.7109375" customWidth="1"/>
    <col min="6" max="6" width="71.7109375" customWidth="1"/>
    <col min="7" max="7" width="46.85546875" customWidth="1"/>
    <col min="8" max="8" width="23.5703125" customWidth="1"/>
    <col min="9" max="9" width="15.7109375" customWidth="1"/>
    <col min="10" max="10" width="55.140625" customWidth="1"/>
    <col min="11" max="11" width="10.7109375" customWidth="1"/>
    <col min="12" max="12" width="13.5703125" customWidth="1"/>
    <col min="13" max="15" width="14.7109375" customWidth="1"/>
    <col min="16" max="16" width="14.7109375" style="456" customWidth="1"/>
    <col min="17" max="17" width="16.7109375" customWidth="1"/>
    <col min="18" max="18" width="15.7109375" customWidth="1"/>
    <col min="20" max="20" width="21" customWidth="1"/>
  </cols>
  <sheetData>
    <row r="2" spans="1:20">
      <c r="A2" s="633" t="s">
        <v>5728</v>
      </c>
      <c r="B2" s="633"/>
      <c r="C2" s="633"/>
      <c r="D2" s="633"/>
      <c r="E2" s="633"/>
      <c r="F2" s="633"/>
    </row>
    <row r="4" spans="1:20" s="36" customFormat="1">
      <c r="A4" s="640" t="s">
        <v>0</v>
      </c>
      <c r="B4" s="634" t="s">
        <v>1</v>
      </c>
      <c r="C4" s="634" t="s">
        <v>2</v>
      </c>
      <c r="D4" s="634" t="s">
        <v>3</v>
      </c>
      <c r="E4" s="634" t="s">
        <v>4</v>
      </c>
      <c r="F4" s="634" t="s">
        <v>5</v>
      </c>
      <c r="G4" s="634" t="s">
        <v>6</v>
      </c>
      <c r="H4" s="636" t="s">
        <v>7</v>
      </c>
      <c r="I4" s="637"/>
      <c r="J4" s="634" t="s">
        <v>303</v>
      </c>
      <c r="K4" s="636" t="s">
        <v>619</v>
      </c>
      <c r="L4" s="638"/>
      <c r="M4" s="639" t="s">
        <v>1163</v>
      </c>
      <c r="N4" s="639"/>
      <c r="O4" s="639" t="s">
        <v>306</v>
      </c>
      <c r="P4" s="639"/>
      <c r="Q4" s="634" t="s">
        <v>8</v>
      </c>
      <c r="R4" s="634" t="s">
        <v>9</v>
      </c>
    </row>
    <row r="5" spans="1:20" s="36" customFormat="1">
      <c r="A5" s="641"/>
      <c r="B5" s="635"/>
      <c r="C5" s="635"/>
      <c r="D5" s="635"/>
      <c r="E5" s="635"/>
      <c r="F5" s="635"/>
      <c r="G5" s="635"/>
      <c r="H5" s="421" t="s">
        <v>10</v>
      </c>
      <c r="I5" s="421" t="s">
        <v>11</v>
      </c>
      <c r="J5" s="635"/>
      <c r="K5" s="422">
        <v>2016</v>
      </c>
      <c r="L5" s="422">
        <v>2017</v>
      </c>
      <c r="M5" s="422">
        <v>2016</v>
      </c>
      <c r="N5" s="44">
        <v>2017</v>
      </c>
      <c r="O5" s="422">
        <v>2016</v>
      </c>
      <c r="P5" s="44">
        <v>2017</v>
      </c>
      <c r="Q5" s="635"/>
      <c r="R5" s="635"/>
    </row>
    <row r="6" spans="1:20" s="36" customFormat="1">
      <c r="A6" s="423" t="s">
        <v>12</v>
      </c>
      <c r="B6" s="421" t="s">
        <v>13</v>
      </c>
      <c r="C6" s="421" t="s">
        <v>14</v>
      </c>
      <c r="D6" s="421" t="s">
        <v>15</v>
      </c>
      <c r="E6" s="423" t="s">
        <v>16</v>
      </c>
      <c r="F6" s="423" t="s">
        <v>17</v>
      </c>
      <c r="G6" s="423" t="s">
        <v>18</v>
      </c>
      <c r="H6" s="421" t="s">
        <v>19</v>
      </c>
      <c r="I6" s="421" t="s">
        <v>20</v>
      </c>
      <c r="J6" s="423" t="s">
        <v>21</v>
      </c>
      <c r="K6" s="422" t="s">
        <v>22</v>
      </c>
      <c r="L6" s="422" t="s">
        <v>23</v>
      </c>
      <c r="M6" s="422" t="s">
        <v>24</v>
      </c>
      <c r="N6" s="45" t="s">
        <v>25</v>
      </c>
      <c r="O6" s="422" t="s">
        <v>26</v>
      </c>
      <c r="P6" s="45" t="s">
        <v>27</v>
      </c>
      <c r="Q6" s="423" t="s">
        <v>28</v>
      </c>
      <c r="R6" s="421" t="s">
        <v>29</v>
      </c>
    </row>
    <row r="7" spans="1:20" s="160" customFormat="1" ht="90">
      <c r="A7" s="401">
        <v>1</v>
      </c>
      <c r="B7" s="401" t="s">
        <v>96</v>
      </c>
      <c r="C7" s="401">
        <v>5</v>
      </c>
      <c r="D7" s="401">
        <v>13</v>
      </c>
      <c r="E7" s="397" t="s">
        <v>1164</v>
      </c>
      <c r="F7" s="397" t="s">
        <v>1165</v>
      </c>
      <c r="G7" s="397" t="s">
        <v>1166</v>
      </c>
      <c r="H7" s="397" t="s">
        <v>82</v>
      </c>
      <c r="I7" s="397">
        <v>1</v>
      </c>
      <c r="J7" s="397" t="s">
        <v>1167</v>
      </c>
      <c r="K7" s="397" t="s">
        <v>34</v>
      </c>
      <c r="L7" s="401" t="s">
        <v>51</v>
      </c>
      <c r="M7" s="400">
        <v>25000</v>
      </c>
      <c r="N7" s="400"/>
      <c r="O7" s="400">
        <v>25000</v>
      </c>
      <c r="P7" s="400"/>
      <c r="Q7" s="397" t="s">
        <v>1168</v>
      </c>
      <c r="R7" s="397" t="s">
        <v>1169</v>
      </c>
      <c r="S7" s="176"/>
      <c r="T7" s="457"/>
    </row>
    <row r="8" spans="1:20" s="160" customFormat="1">
      <c r="A8" s="543">
        <v>2</v>
      </c>
      <c r="B8" s="543" t="s">
        <v>96</v>
      </c>
      <c r="C8" s="543">
        <v>5</v>
      </c>
      <c r="D8" s="543">
        <v>13</v>
      </c>
      <c r="E8" s="539" t="s">
        <v>1170</v>
      </c>
      <c r="F8" s="539" t="s">
        <v>1171</v>
      </c>
      <c r="G8" s="539" t="s">
        <v>1172</v>
      </c>
      <c r="H8" s="404" t="s">
        <v>100</v>
      </c>
      <c r="I8" s="417">
        <v>1</v>
      </c>
      <c r="J8" s="539" t="s">
        <v>1173</v>
      </c>
      <c r="K8" s="539" t="s">
        <v>37</v>
      </c>
      <c r="L8" s="543" t="s">
        <v>51</v>
      </c>
      <c r="M8" s="549">
        <v>9376.85</v>
      </c>
      <c r="N8" s="549"/>
      <c r="O8" s="549">
        <v>9376.85</v>
      </c>
      <c r="P8" s="549"/>
      <c r="Q8" s="536" t="s">
        <v>1168</v>
      </c>
      <c r="R8" s="539" t="s">
        <v>1174</v>
      </c>
    </row>
    <row r="9" spans="1:20" s="160" customFormat="1" ht="30">
      <c r="A9" s="543"/>
      <c r="B9" s="543"/>
      <c r="C9" s="543"/>
      <c r="D9" s="543"/>
      <c r="E9" s="539"/>
      <c r="F9" s="539"/>
      <c r="G9" s="539"/>
      <c r="H9" s="404" t="s">
        <v>635</v>
      </c>
      <c r="I9" s="417">
        <v>90</v>
      </c>
      <c r="J9" s="539"/>
      <c r="K9" s="539"/>
      <c r="L9" s="543"/>
      <c r="M9" s="549"/>
      <c r="N9" s="549"/>
      <c r="O9" s="549"/>
      <c r="P9" s="549"/>
      <c r="Q9" s="538"/>
      <c r="R9" s="539"/>
    </row>
    <row r="10" spans="1:20" s="160" customFormat="1" ht="75">
      <c r="A10" s="401">
        <v>3</v>
      </c>
      <c r="B10" s="401" t="s">
        <v>96</v>
      </c>
      <c r="C10" s="401">
        <v>5</v>
      </c>
      <c r="D10" s="401">
        <v>13</v>
      </c>
      <c r="E10" s="397" t="s">
        <v>1175</v>
      </c>
      <c r="F10" s="397" t="s">
        <v>1176</v>
      </c>
      <c r="G10" s="397" t="s">
        <v>1172</v>
      </c>
      <c r="H10" s="404" t="s">
        <v>100</v>
      </c>
      <c r="I10" s="417">
        <v>1</v>
      </c>
      <c r="J10" s="397" t="s">
        <v>1177</v>
      </c>
      <c r="K10" s="397" t="s">
        <v>37</v>
      </c>
      <c r="L10" s="401" t="s">
        <v>51</v>
      </c>
      <c r="M10" s="400">
        <v>9781.58</v>
      </c>
      <c r="N10" s="400"/>
      <c r="O10" s="400">
        <v>9781.58</v>
      </c>
      <c r="P10" s="400"/>
      <c r="Q10" s="397" t="s">
        <v>1168</v>
      </c>
      <c r="R10" s="397" t="s">
        <v>1174</v>
      </c>
      <c r="T10" s="457"/>
    </row>
    <row r="11" spans="1:20" s="160" customFormat="1" ht="120">
      <c r="A11" s="401">
        <v>4</v>
      </c>
      <c r="B11" s="401" t="s">
        <v>96</v>
      </c>
      <c r="C11" s="401">
        <v>5</v>
      </c>
      <c r="D11" s="401">
        <v>13</v>
      </c>
      <c r="E11" s="397" t="s">
        <v>1178</v>
      </c>
      <c r="F11" s="397" t="s">
        <v>1179</v>
      </c>
      <c r="G11" s="397" t="s">
        <v>1172</v>
      </c>
      <c r="H11" s="404" t="s">
        <v>100</v>
      </c>
      <c r="I11" s="417">
        <v>1</v>
      </c>
      <c r="J11" s="397" t="s">
        <v>1180</v>
      </c>
      <c r="K11" s="397" t="s">
        <v>37</v>
      </c>
      <c r="L11" s="401" t="s">
        <v>51</v>
      </c>
      <c r="M11" s="400">
        <v>9884.08</v>
      </c>
      <c r="N11" s="400"/>
      <c r="O11" s="400">
        <v>9884.08</v>
      </c>
      <c r="P11" s="400"/>
      <c r="Q11" s="397" t="s">
        <v>1168</v>
      </c>
      <c r="R11" s="397" t="s">
        <v>1174</v>
      </c>
    </row>
    <row r="12" spans="1:20" s="160" customFormat="1" ht="45">
      <c r="A12" s="543">
        <v>5</v>
      </c>
      <c r="B12" s="543" t="s">
        <v>96</v>
      </c>
      <c r="C12" s="543">
        <v>5</v>
      </c>
      <c r="D12" s="543">
        <v>10</v>
      </c>
      <c r="E12" s="539" t="s">
        <v>1181</v>
      </c>
      <c r="F12" s="539" t="s">
        <v>1182</v>
      </c>
      <c r="G12" s="539" t="s">
        <v>1183</v>
      </c>
      <c r="H12" s="404" t="s">
        <v>82</v>
      </c>
      <c r="I12" s="417">
        <v>1</v>
      </c>
      <c r="J12" s="539" t="s">
        <v>1184</v>
      </c>
      <c r="K12" s="539" t="s">
        <v>31</v>
      </c>
      <c r="L12" s="543" t="s">
        <v>51</v>
      </c>
      <c r="M12" s="549">
        <v>204024.54</v>
      </c>
      <c r="N12" s="549"/>
      <c r="O12" s="549">
        <v>204024.54</v>
      </c>
      <c r="P12" s="549"/>
      <c r="Q12" s="536" t="s">
        <v>1168</v>
      </c>
      <c r="R12" s="539" t="s">
        <v>1174</v>
      </c>
    </row>
    <row r="13" spans="1:20" s="160" customFormat="1" ht="30">
      <c r="A13" s="543"/>
      <c r="B13" s="543"/>
      <c r="C13" s="543"/>
      <c r="D13" s="543"/>
      <c r="E13" s="539"/>
      <c r="F13" s="539"/>
      <c r="G13" s="539"/>
      <c r="H13" s="404" t="s">
        <v>1185</v>
      </c>
      <c r="I13" s="417">
        <v>100</v>
      </c>
      <c r="J13" s="539"/>
      <c r="K13" s="539"/>
      <c r="L13" s="543"/>
      <c r="M13" s="549"/>
      <c r="N13" s="549"/>
      <c r="O13" s="549"/>
      <c r="P13" s="549"/>
      <c r="Q13" s="538"/>
      <c r="R13" s="539"/>
    </row>
    <row r="14" spans="1:20" s="160" customFormat="1" ht="105">
      <c r="A14" s="401">
        <v>6</v>
      </c>
      <c r="B14" s="181" t="s">
        <v>96</v>
      </c>
      <c r="C14" s="181" t="s">
        <v>32</v>
      </c>
      <c r="D14" s="181">
        <v>13</v>
      </c>
      <c r="E14" s="182" t="s">
        <v>1186</v>
      </c>
      <c r="F14" s="182" t="s">
        <v>1187</v>
      </c>
      <c r="G14" s="182" t="s">
        <v>1188</v>
      </c>
      <c r="H14" s="183" t="s">
        <v>1189</v>
      </c>
      <c r="I14" s="184">
        <v>1</v>
      </c>
      <c r="J14" s="182" t="s">
        <v>1190</v>
      </c>
      <c r="K14" s="182" t="s">
        <v>37</v>
      </c>
      <c r="L14" s="181" t="s">
        <v>51</v>
      </c>
      <c r="M14" s="185">
        <v>14952.9</v>
      </c>
      <c r="N14" s="185"/>
      <c r="O14" s="185">
        <v>14952.9</v>
      </c>
      <c r="P14" s="185"/>
      <c r="Q14" s="182" t="s">
        <v>1168</v>
      </c>
      <c r="R14" s="182" t="s">
        <v>1174</v>
      </c>
    </row>
    <row r="15" spans="1:20" s="160" customFormat="1" ht="135">
      <c r="A15" s="401">
        <v>7</v>
      </c>
      <c r="B15" s="181" t="s">
        <v>96</v>
      </c>
      <c r="C15" s="181" t="s">
        <v>1191</v>
      </c>
      <c r="D15" s="181">
        <v>13</v>
      </c>
      <c r="E15" s="182" t="s">
        <v>1192</v>
      </c>
      <c r="F15" s="182" t="s">
        <v>5527</v>
      </c>
      <c r="G15" s="182" t="s">
        <v>1194</v>
      </c>
      <c r="H15" s="183" t="s">
        <v>1195</v>
      </c>
      <c r="I15" s="184">
        <v>17</v>
      </c>
      <c r="J15" s="182" t="s">
        <v>1196</v>
      </c>
      <c r="K15" s="182" t="s">
        <v>31</v>
      </c>
      <c r="L15" s="181" t="s">
        <v>51</v>
      </c>
      <c r="M15" s="185">
        <v>50000</v>
      </c>
      <c r="N15" s="185"/>
      <c r="O15" s="185">
        <v>50000</v>
      </c>
      <c r="P15" s="185"/>
      <c r="Q15" s="182" t="s">
        <v>1168</v>
      </c>
      <c r="R15" s="182" t="s">
        <v>1174</v>
      </c>
    </row>
    <row r="16" spans="1:20" s="160" customFormat="1" ht="45">
      <c r="A16" s="539">
        <v>8</v>
      </c>
      <c r="B16" s="539" t="s">
        <v>1197</v>
      </c>
      <c r="C16" s="539">
        <v>4</v>
      </c>
      <c r="D16" s="539">
        <v>6</v>
      </c>
      <c r="E16" s="539" t="s">
        <v>1198</v>
      </c>
      <c r="F16" s="539" t="s">
        <v>1199</v>
      </c>
      <c r="G16" s="539" t="s">
        <v>1200</v>
      </c>
      <c r="H16" s="404" t="s">
        <v>631</v>
      </c>
      <c r="I16" s="417">
        <v>1</v>
      </c>
      <c r="J16" s="539" t="s">
        <v>1201</v>
      </c>
      <c r="K16" s="539" t="s">
        <v>1202</v>
      </c>
      <c r="L16" s="543" t="s">
        <v>51</v>
      </c>
      <c r="M16" s="549">
        <v>30014.99</v>
      </c>
      <c r="N16" s="549"/>
      <c r="O16" s="549">
        <v>30014.99</v>
      </c>
      <c r="P16" s="549"/>
      <c r="Q16" s="571" t="s">
        <v>1203</v>
      </c>
      <c r="R16" s="539" t="s">
        <v>1204</v>
      </c>
    </row>
    <row r="17" spans="1:18" s="160" customFormat="1" ht="30">
      <c r="A17" s="539"/>
      <c r="B17" s="539"/>
      <c r="C17" s="539"/>
      <c r="D17" s="539"/>
      <c r="E17" s="539"/>
      <c r="F17" s="539"/>
      <c r="G17" s="539"/>
      <c r="H17" s="404" t="s">
        <v>624</v>
      </c>
      <c r="I17" s="417">
        <v>100</v>
      </c>
      <c r="J17" s="539"/>
      <c r="K17" s="539"/>
      <c r="L17" s="543"/>
      <c r="M17" s="549"/>
      <c r="N17" s="549"/>
      <c r="O17" s="549"/>
      <c r="P17" s="549"/>
      <c r="Q17" s="572"/>
      <c r="R17" s="539"/>
    </row>
    <row r="18" spans="1:18" s="160" customFormat="1" ht="75">
      <c r="A18" s="401">
        <v>9</v>
      </c>
      <c r="B18" s="397" t="s">
        <v>964</v>
      </c>
      <c r="C18" s="397" t="s">
        <v>54</v>
      </c>
      <c r="D18" s="397">
        <v>10</v>
      </c>
      <c r="E18" s="397" t="s">
        <v>1205</v>
      </c>
      <c r="F18" s="397" t="s">
        <v>1206</v>
      </c>
      <c r="G18" s="397" t="s">
        <v>1207</v>
      </c>
      <c r="H18" s="404" t="s">
        <v>82</v>
      </c>
      <c r="I18" s="417">
        <v>1</v>
      </c>
      <c r="J18" s="397" t="s">
        <v>1208</v>
      </c>
      <c r="K18" s="397" t="s">
        <v>37</v>
      </c>
      <c r="L18" s="401" t="s">
        <v>51</v>
      </c>
      <c r="M18" s="399">
        <v>40993.93</v>
      </c>
      <c r="N18" s="399"/>
      <c r="O18" s="399">
        <v>40993.93</v>
      </c>
      <c r="P18" s="399"/>
      <c r="Q18" s="202" t="s">
        <v>1209</v>
      </c>
      <c r="R18" s="397" t="s">
        <v>1210</v>
      </c>
    </row>
    <row r="19" spans="1:18" s="160" customFormat="1" ht="75">
      <c r="A19" s="397">
        <v>10</v>
      </c>
      <c r="B19" s="397" t="s">
        <v>40</v>
      </c>
      <c r="C19" s="397">
        <v>5</v>
      </c>
      <c r="D19" s="397">
        <v>6</v>
      </c>
      <c r="E19" s="397" t="s">
        <v>1211</v>
      </c>
      <c r="F19" s="397" t="s">
        <v>1212</v>
      </c>
      <c r="G19" s="397" t="s">
        <v>1213</v>
      </c>
      <c r="H19" s="397" t="s">
        <v>1214</v>
      </c>
      <c r="I19" s="397">
        <v>1</v>
      </c>
      <c r="J19" s="397" t="s">
        <v>1215</v>
      </c>
      <c r="K19" s="397" t="s">
        <v>30</v>
      </c>
      <c r="L19" s="401" t="s">
        <v>51</v>
      </c>
      <c r="M19" s="399">
        <v>9674.36</v>
      </c>
      <c r="N19" s="399"/>
      <c r="O19" s="399">
        <v>9674.36</v>
      </c>
      <c r="P19" s="399"/>
      <c r="Q19" s="202" t="s">
        <v>1216</v>
      </c>
      <c r="R19" s="397" t="s">
        <v>1217</v>
      </c>
    </row>
    <row r="20" spans="1:18" s="160" customFormat="1" ht="75">
      <c r="A20" s="401">
        <v>11</v>
      </c>
      <c r="B20" s="397" t="s">
        <v>64</v>
      </c>
      <c r="C20" s="397" t="s">
        <v>54</v>
      </c>
      <c r="D20" s="397">
        <v>10</v>
      </c>
      <c r="E20" s="397" t="s">
        <v>1218</v>
      </c>
      <c r="F20" s="397" t="s">
        <v>1219</v>
      </c>
      <c r="G20" s="397" t="s">
        <v>1220</v>
      </c>
      <c r="H20" s="404" t="s">
        <v>82</v>
      </c>
      <c r="I20" s="417">
        <v>1</v>
      </c>
      <c r="J20" s="397" t="s">
        <v>1221</v>
      </c>
      <c r="K20" s="397" t="s">
        <v>34</v>
      </c>
      <c r="L20" s="401" t="s">
        <v>51</v>
      </c>
      <c r="M20" s="399">
        <v>29174.92</v>
      </c>
      <c r="N20" s="399"/>
      <c r="O20" s="399">
        <v>29174.92</v>
      </c>
      <c r="P20" s="399"/>
      <c r="Q20" s="202" t="s">
        <v>1209</v>
      </c>
      <c r="R20" s="397" t="s">
        <v>1210</v>
      </c>
    </row>
    <row r="21" spans="1:18" s="160" customFormat="1" ht="75">
      <c r="A21" s="397">
        <v>12</v>
      </c>
      <c r="B21" s="397" t="s">
        <v>78</v>
      </c>
      <c r="C21" s="397">
        <v>5</v>
      </c>
      <c r="D21" s="397">
        <v>13</v>
      </c>
      <c r="E21" s="397" t="s">
        <v>1222</v>
      </c>
      <c r="F21" s="397" t="s">
        <v>1223</v>
      </c>
      <c r="G21" s="397" t="s">
        <v>1224</v>
      </c>
      <c r="H21" s="404" t="s">
        <v>100</v>
      </c>
      <c r="I21" s="417">
        <v>1</v>
      </c>
      <c r="J21" s="397" t="s">
        <v>1225</v>
      </c>
      <c r="K21" s="397" t="s">
        <v>1226</v>
      </c>
      <c r="L21" s="401" t="s">
        <v>51</v>
      </c>
      <c r="M21" s="399">
        <v>38010.01</v>
      </c>
      <c r="N21" s="399"/>
      <c r="O21" s="399">
        <v>38010.01</v>
      </c>
      <c r="P21" s="399"/>
      <c r="Q21" s="202" t="s">
        <v>1227</v>
      </c>
      <c r="R21" s="397" t="s">
        <v>1228</v>
      </c>
    </row>
    <row r="22" spans="1:18" s="160" customFormat="1" ht="120">
      <c r="A22" s="401">
        <v>13</v>
      </c>
      <c r="B22" s="397" t="s">
        <v>173</v>
      </c>
      <c r="C22" s="397" t="s">
        <v>54</v>
      </c>
      <c r="D22" s="397">
        <v>13</v>
      </c>
      <c r="E22" s="397" t="s">
        <v>1229</v>
      </c>
      <c r="F22" s="397" t="s">
        <v>1230</v>
      </c>
      <c r="G22" s="397" t="s">
        <v>1231</v>
      </c>
      <c r="H22" s="404" t="s">
        <v>100</v>
      </c>
      <c r="I22" s="417">
        <v>1</v>
      </c>
      <c r="J22" s="397" t="s">
        <v>1232</v>
      </c>
      <c r="K22" s="397" t="s">
        <v>37</v>
      </c>
      <c r="L22" s="401" t="s">
        <v>51</v>
      </c>
      <c r="M22" s="399">
        <v>49999.59</v>
      </c>
      <c r="N22" s="399"/>
      <c r="O22" s="399">
        <v>49999.59</v>
      </c>
      <c r="P22" s="399"/>
      <c r="Q22" s="202" t="s">
        <v>1233</v>
      </c>
      <c r="R22" s="397" t="s">
        <v>1234</v>
      </c>
    </row>
    <row r="23" spans="1:18" s="160" customFormat="1" ht="105">
      <c r="A23" s="397">
        <v>14</v>
      </c>
      <c r="B23" s="397" t="s">
        <v>40</v>
      </c>
      <c r="C23" s="397">
        <v>4</v>
      </c>
      <c r="D23" s="397">
        <v>6</v>
      </c>
      <c r="E23" s="397" t="s">
        <v>1235</v>
      </c>
      <c r="F23" s="397" t="s">
        <v>1236</v>
      </c>
      <c r="G23" s="397" t="s">
        <v>1237</v>
      </c>
      <c r="H23" s="404" t="s">
        <v>624</v>
      </c>
      <c r="I23" s="397">
        <v>1300</v>
      </c>
      <c r="J23" s="397" t="s">
        <v>1238</v>
      </c>
      <c r="K23" s="397" t="s">
        <v>30</v>
      </c>
      <c r="L23" s="401" t="s">
        <v>51</v>
      </c>
      <c r="M23" s="399">
        <v>14463.41</v>
      </c>
      <c r="N23" s="399"/>
      <c r="O23" s="399">
        <v>14463.41</v>
      </c>
      <c r="P23" s="399"/>
      <c r="Q23" s="202" t="s">
        <v>1239</v>
      </c>
      <c r="R23" s="397" t="s">
        <v>1240</v>
      </c>
    </row>
    <row r="24" spans="1:18" s="160" customFormat="1" ht="30">
      <c r="A24" s="543">
        <v>15</v>
      </c>
      <c r="B24" s="539" t="s">
        <v>40</v>
      </c>
      <c r="C24" s="539">
        <v>5</v>
      </c>
      <c r="D24" s="539">
        <v>9</v>
      </c>
      <c r="E24" s="539" t="s">
        <v>1241</v>
      </c>
      <c r="F24" s="539" t="s">
        <v>1242</v>
      </c>
      <c r="G24" s="539" t="s">
        <v>1243</v>
      </c>
      <c r="H24" s="397" t="s">
        <v>155</v>
      </c>
      <c r="I24" s="397">
        <v>3</v>
      </c>
      <c r="J24" s="539" t="s">
        <v>1244</v>
      </c>
      <c r="K24" s="539" t="s">
        <v>30</v>
      </c>
      <c r="L24" s="543" t="s">
        <v>51</v>
      </c>
      <c r="M24" s="549">
        <v>33006.25</v>
      </c>
      <c r="N24" s="549"/>
      <c r="O24" s="549">
        <v>33006.25</v>
      </c>
      <c r="P24" s="549"/>
      <c r="Q24" s="571" t="s">
        <v>1216</v>
      </c>
      <c r="R24" s="539" t="s">
        <v>1217</v>
      </c>
    </row>
    <row r="25" spans="1:18" s="160" customFormat="1" ht="45">
      <c r="A25" s="543"/>
      <c r="B25" s="539"/>
      <c r="C25" s="539"/>
      <c r="D25" s="539"/>
      <c r="E25" s="539"/>
      <c r="F25" s="539"/>
      <c r="G25" s="539"/>
      <c r="H25" s="397" t="s">
        <v>631</v>
      </c>
      <c r="I25" s="397">
        <v>1</v>
      </c>
      <c r="J25" s="539"/>
      <c r="K25" s="539"/>
      <c r="L25" s="543"/>
      <c r="M25" s="549"/>
      <c r="N25" s="549"/>
      <c r="O25" s="549"/>
      <c r="P25" s="549"/>
      <c r="Q25" s="573"/>
      <c r="R25" s="539"/>
    </row>
    <row r="26" spans="1:18" s="160" customFormat="1" ht="30">
      <c r="A26" s="543"/>
      <c r="B26" s="539"/>
      <c r="C26" s="539"/>
      <c r="D26" s="539"/>
      <c r="E26" s="539"/>
      <c r="F26" s="539"/>
      <c r="G26" s="539"/>
      <c r="H26" s="404" t="s">
        <v>624</v>
      </c>
      <c r="I26" s="397">
        <v>250</v>
      </c>
      <c r="J26" s="539"/>
      <c r="K26" s="539"/>
      <c r="L26" s="543"/>
      <c r="M26" s="549"/>
      <c r="N26" s="549"/>
      <c r="O26" s="549"/>
      <c r="P26" s="549"/>
      <c r="Q26" s="572"/>
      <c r="R26" s="539"/>
    </row>
    <row r="27" spans="1:18" s="160" customFormat="1" ht="120">
      <c r="A27" s="397">
        <v>16</v>
      </c>
      <c r="B27" s="397" t="s">
        <v>40</v>
      </c>
      <c r="C27" s="397" t="s">
        <v>54</v>
      </c>
      <c r="D27" s="397">
        <v>6</v>
      </c>
      <c r="E27" s="397" t="s">
        <v>1245</v>
      </c>
      <c r="F27" s="397" t="s">
        <v>1246</v>
      </c>
      <c r="G27" s="397" t="s">
        <v>1247</v>
      </c>
      <c r="H27" s="404" t="s">
        <v>624</v>
      </c>
      <c r="I27" s="397">
        <v>9</v>
      </c>
      <c r="J27" s="397" t="s">
        <v>1248</v>
      </c>
      <c r="K27" s="397" t="s">
        <v>31</v>
      </c>
      <c r="L27" s="401" t="s">
        <v>51</v>
      </c>
      <c r="M27" s="399">
        <v>14391</v>
      </c>
      <c r="N27" s="399"/>
      <c r="O27" s="399">
        <v>14391</v>
      </c>
      <c r="P27" s="399"/>
      <c r="Q27" s="202" t="s">
        <v>1209</v>
      </c>
      <c r="R27" s="397" t="s">
        <v>1210</v>
      </c>
    </row>
    <row r="28" spans="1:18" s="160" customFormat="1">
      <c r="A28" s="543">
        <v>17</v>
      </c>
      <c r="B28" s="539" t="s">
        <v>96</v>
      </c>
      <c r="C28" s="539">
        <v>5</v>
      </c>
      <c r="D28" s="539">
        <v>10</v>
      </c>
      <c r="E28" s="539" t="s">
        <v>1249</v>
      </c>
      <c r="F28" s="539" t="s">
        <v>1250</v>
      </c>
      <c r="G28" s="539" t="s">
        <v>1251</v>
      </c>
      <c r="H28" s="404" t="s">
        <v>100</v>
      </c>
      <c r="I28" s="397">
        <v>1</v>
      </c>
      <c r="J28" s="539" t="s">
        <v>1252</v>
      </c>
      <c r="K28" s="539" t="s">
        <v>37</v>
      </c>
      <c r="L28" s="543" t="s">
        <v>51</v>
      </c>
      <c r="M28" s="549">
        <v>24981.68</v>
      </c>
      <c r="N28" s="549"/>
      <c r="O28" s="549">
        <v>24981.68</v>
      </c>
      <c r="P28" s="549"/>
      <c r="Q28" s="571" t="s">
        <v>1253</v>
      </c>
      <c r="R28" s="539" t="s">
        <v>1254</v>
      </c>
    </row>
    <row r="29" spans="1:18" s="160" customFormat="1" ht="45">
      <c r="A29" s="543"/>
      <c r="B29" s="539"/>
      <c r="C29" s="539"/>
      <c r="D29" s="539"/>
      <c r="E29" s="539"/>
      <c r="F29" s="539"/>
      <c r="G29" s="539"/>
      <c r="H29" s="404" t="s">
        <v>82</v>
      </c>
      <c r="I29" s="417">
        <v>1</v>
      </c>
      <c r="J29" s="539"/>
      <c r="K29" s="539"/>
      <c r="L29" s="543"/>
      <c r="M29" s="549"/>
      <c r="N29" s="549"/>
      <c r="O29" s="549"/>
      <c r="P29" s="549"/>
      <c r="Q29" s="572"/>
      <c r="R29" s="539"/>
    </row>
    <row r="30" spans="1:18" s="160" customFormat="1" ht="90">
      <c r="A30" s="397">
        <v>18</v>
      </c>
      <c r="B30" s="397" t="s">
        <v>96</v>
      </c>
      <c r="C30" s="397">
        <v>5</v>
      </c>
      <c r="D30" s="397">
        <v>13</v>
      </c>
      <c r="E30" s="397" t="s">
        <v>1255</v>
      </c>
      <c r="F30" s="397" t="s">
        <v>1256</v>
      </c>
      <c r="G30" s="397" t="s">
        <v>1257</v>
      </c>
      <c r="H30" s="404" t="s">
        <v>100</v>
      </c>
      <c r="I30" s="417">
        <v>1</v>
      </c>
      <c r="J30" s="397" t="s">
        <v>1258</v>
      </c>
      <c r="K30" s="397" t="s">
        <v>34</v>
      </c>
      <c r="L30" s="401" t="s">
        <v>51</v>
      </c>
      <c r="M30" s="399">
        <v>23766</v>
      </c>
      <c r="N30" s="399"/>
      <c r="O30" s="399">
        <v>23766</v>
      </c>
      <c r="P30" s="399"/>
      <c r="Q30" s="202" t="s">
        <v>1259</v>
      </c>
      <c r="R30" s="397" t="s">
        <v>1260</v>
      </c>
    </row>
    <row r="31" spans="1:18" s="160" customFormat="1" ht="105">
      <c r="A31" s="401">
        <v>19</v>
      </c>
      <c r="B31" s="397" t="s">
        <v>96</v>
      </c>
      <c r="C31" s="397" t="s">
        <v>32</v>
      </c>
      <c r="D31" s="397">
        <v>13</v>
      </c>
      <c r="E31" s="397" t="s">
        <v>1261</v>
      </c>
      <c r="F31" s="397" t="s">
        <v>1262</v>
      </c>
      <c r="G31" s="397" t="s">
        <v>1263</v>
      </c>
      <c r="H31" s="404" t="s">
        <v>100</v>
      </c>
      <c r="I31" s="417">
        <v>1</v>
      </c>
      <c r="J31" s="397" t="s">
        <v>1264</v>
      </c>
      <c r="K31" s="397" t="s">
        <v>37</v>
      </c>
      <c r="L31" s="401" t="s">
        <v>51</v>
      </c>
      <c r="M31" s="399">
        <v>20000</v>
      </c>
      <c r="N31" s="399"/>
      <c r="O31" s="399">
        <v>20000</v>
      </c>
      <c r="P31" s="399"/>
      <c r="Q31" s="202" t="s">
        <v>1265</v>
      </c>
      <c r="R31" s="397" t="s">
        <v>1266</v>
      </c>
    </row>
    <row r="32" spans="1:18" s="160" customFormat="1" ht="75">
      <c r="A32" s="397">
        <v>20</v>
      </c>
      <c r="B32" s="397" t="s">
        <v>96</v>
      </c>
      <c r="C32" s="397">
        <v>5</v>
      </c>
      <c r="D32" s="397">
        <v>13</v>
      </c>
      <c r="E32" s="397" t="s">
        <v>1267</v>
      </c>
      <c r="F32" s="397" t="s">
        <v>1268</v>
      </c>
      <c r="G32" s="397" t="s">
        <v>1269</v>
      </c>
      <c r="H32" s="404" t="s">
        <v>100</v>
      </c>
      <c r="I32" s="417">
        <v>1</v>
      </c>
      <c r="J32" s="397" t="s">
        <v>1270</v>
      </c>
      <c r="K32" s="397" t="s">
        <v>135</v>
      </c>
      <c r="L32" s="401" t="s">
        <v>51</v>
      </c>
      <c r="M32" s="399">
        <v>49968.7</v>
      </c>
      <c r="N32" s="399"/>
      <c r="O32" s="399">
        <v>49968.7</v>
      </c>
      <c r="P32" s="399"/>
      <c r="Q32" s="202" t="s">
        <v>1271</v>
      </c>
      <c r="R32" s="397" t="s">
        <v>1272</v>
      </c>
    </row>
    <row r="33" spans="1:24" s="160" customFormat="1" ht="75">
      <c r="A33" s="401">
        <v>21</v>
      </c>
      <c r="B33" s="397" t="s">
        <v>96</v>
      </c>
      <c r="C33" s="397">
        <v>5</v>
      </c>
      <c r="D33" s="397">
        <v>13</v>
      </c>
      <c r="E33" s="397" t="s">
        <v>1273</v>
      </c>
      <c r="F33" s="397" t="s">
        <v>1274</v>
      </c>
      <c r="G33" s="397" t="s">
        <v>1275</v>
      </c>
      <c r="H33" s="404" t="s">
        <v>100</v>
      </c>
      <c r="I33" s="417">
        <v>1</v>
      </c>
      <c r="J33" s="397" t="s">
        <v>1276</v>
      </c>
      <c r="K33" s="397" t="s">
        <v>36</v>
      </c>
      <c r="L33" s="401" t="s">
        <v>51</v>
      </c>
      <c r="M33" s="400">
        <v>19883</v>
      </c>
      <c r="N33" s="400"/>
      <c r="O33" s="400">
        <v>19883</v>
      </c>
      <c r="P33" s="400"/>
      <c r="Q33" s="397" t="s">
        <v>1277</v>
      </c>
      <c r="R33" s="397" t="s">
        <v>1278</v>
      </c>
    </row>
    <row r="34" spans="1:24" s="160" customFormat="1" ht="60">
      <c r="A34" s="397">
        <v>22</v>
      </c>
      <c r="B34" s="397" t="s">
        <v>959</v>
      </c>
      <c r="C34" s="397" t="s">
        <v>1279</v>
      </c>
      <c r="D34" s="397">
        <v>13</v>
      </c>
      <c r="E34" s="397" t="s">
        <v>1280</v>
      </c>
      <c r="F34" s="397" t="s">
        <v>1281</v>
      </c>
      <c r="G34" s="397" t="s">
        <v>1282</v>
      </c>
      <c r="H34" s="404" t="s">
        <v>82</v>
      </c>
      <c r="I34" s="417">
        <v>1</v>
      </c>
      <c r="J34" s="397" t="s">
        <v>1283</v>
      </c>
      <c r="K34" s="397" t="s">
        <v>37</v>
      </c>
      <c r="L34" s="401" t="s">
        <v>51</v>
      </c>
      <c r="M34" s="400">
        <v>18000</v>
      </c>
      <c r="N34" s="400"/>
      <c r="O34" s="400">
        <v>18000</v>
      </c>
      <c r="P34" s="400"/>
      <c r="Q34" s="397" t="s">
        <v>1284</v>
      </c>
      <c r="R34" s="397" t="s">
        <v>1285</v>
      </c>
    </row>
    <row r="35" spans="1:24" s="160" customFormat="1" ht="75">
      <c r="A35" s="401">
        <v>23</v>
      </c>
      <c r="B35" s="397" t="s">
        <v>96</v>
      </c>
      <c r="C35" s="397">
        <v>3</v>
      </c>
      <c r="D35" s="397">
        <v>13</v>
      </c>
      <c r="E35" s="397" t="s">
        <v>1286</v>
      </c>
      <c r="F35" s="397" t="s">
        <v>1287</v>
      </c>
      <c r="G35" s="397" t="s">
        <v>1288</v>
      </c>
      <c r="H35" s="404" t="s">
        <v>82</v>
      </c>
      <c r="I35" s="417">
        <v>1</v>
      </c>
      <c r="J35" s="397" t="s">
        <v>1289</v>
      </c>
      <c r="K35" s="397" t="s">
        <v>135</v>
      </c>
      <c r="L35" s="401" t="s">
        <v>51</v>
      </c>
      <c r="M35" s="400">
        <v>9950</v>
      </c>
      <c r="N35" s="400"/>
      <c r="O35" s="400">
        <v>9950</v>
      </c>
      <c r="P35" s="400"/>
      <c r="Q35" s="397" t="s">
        <v>1290</v>
      </c>
      <c r="R35" s="397" t="s">
        <v>1291</v>
      </c>
    </row>
    <row r="36" spans="1:24" s="160" customFormat="1" ht="60">
      <c r="A36" s="397">
        <v>24</v>
      </c>
      <c r="B36" s="397" t="s">
        <v>40</v>
      </c>
      <c r="C36" s="397" t="s">
        <v>1292</v>
      </c>
      <c r="D36" s="397">
        <v>4</v>
      </c>
      <c r="E36" s="397" t="s">
        <v>1293</v>
      </c>
      <c r="F36" s="397" t="s">
        <v>1294</v>
      </c>
      <c r="G36" s="397" t="s">
        <v>1295</v>
      </c>
      <c r="H36" s="397" t="s">
        <v>155</v>
      </c>
      <c r="I36" s="397">
        <v>1</v>
      </c>
      <c r="J36" s="397" t="s">
        <v>1296</v>
      </c>
      <c r="K36" s="397" t="s">
        <v>30</v>
      </c>
      <c r="L36" s="401" t="s">
        <v>51</v>
      </c>
      <c r="M36" s="400">
        <v>19944</v>
      </c>
      <c r="N36" s="400"/>
      <c r="O36" s="400">
        <v>19944</v>
      </c>
      <c r="P36" s="400"/>
      <c r="Q36" s="202" t="s">
        <v>1297</v>
      </c>
      <c r="R36" s="397" t="s">
        <v>1298</v>
      </c>
    </row>
    <row r="37" spans="1:24" s="160" customFormat="1" ht="75">
      <c r="A37" s="401">
        <v>25</v>
      </c>
      <c r="B37" s="397" t="s">
        <v>96</v>
      </c>
      <c r="C37" s="397">
        <v>5</v>
      </c>
      <c r="D37" s="397">
        <v>13</v>
      </c>
      <c r="E37" s="397" t="s">
        <v>1299</v>
      </c>
      <c r="F37" s="397" t="s">
        <v>1300</v>
      </c>
      <c r="G37" s="397" t="s">
        <v>1301</v>
      </c>
      <c r="H37" s="404" t="s">
        <v>1195</v>
      </c>
      <c r="I37" s="417">
        <v>1</v>
      </c>
      <c r="J37" s="397" t="s">
        <v>1302</v>
      </c>
      <c r="K37" s="397" t="s">
        <v>41</v>
      </c>
      <c r="L37" s="401" t="s">
        <v>51</v>
      </c>
      <c r="M37" s="399">
        <v>12470</v>
      </c>
      <c r="N37" s="399"/>
      <c r="O37" s="399">
        <v>12470</v>
      </c>
      <c r="P37" s="399"/>
      <c r="Q37" s="202" t="s">
        <v>1303</v>
      </c>
      <c r="R37" s="397" t="s">
        <v>1304</v>
      </c>
      <c r="X37" s="160" t="s">
        <v>640</v>
      </c>
    </row>
    <row r="38" spans="1:24" s="14" customFormat="1" ht="330">
      <c r="A38" s="401">
        <v>26</v>
      </c>
      <c r="B38" s="397" t="s">
        <v>96</v>
      </c>
      <c r="C38" s="397">
        <v>1</v>
      </c>
      <c r="D38" s="397">
        <v>13</v>
      </c>
      <c r="E38" s="397" t="s">
        <v>1164</v>
      </c>
      <c r="F38" s="397" t="s">
        <v>1305</v>
      </c>
      <c r="G38" s="397" t="s">
        <v>1306</v>
      </c>
      <c r="H38" s="397" t="s">
        <v>82</v>
      </c>
      <c r="I38" s="397" t="s">
        <v>1307</v>
      </c>
      <c r="J38" s="397" t="s">
        <v>1308</v>
      </c>
      <c r="K38" s="397"/>
      <c r="L38" s="397" t="s">
        <v>644</v>
      </c>
      <c r="M38" s="397"/>
      <c r="N38" s="399">
        <v>34770</v>
      </c>
      <c r="O38" s="397"/>
      <c r="P38" s="399">
        <v>34770</v>
      </c>
      <c r="Q38" s="397" t="s">
        <v>1168</v>
      </c>
      <c r="R38" s="397" t="s">
        <v>1309</v>
      </c>
    </row>
    <row r="39" spans="1:24" s="14" customFormat="1">
      <c r="A39" s="530">
        <v>27</v>
      </c>
      <c r="B39" s="536" t="s">
        <v>96</v>
      </c>
      <c r="C39" s="536">
        <v>3</v>
      </c>
      <c r="D39" s="536">
        <v>13</v>
      </c>
      <c r="E39" s="536" t="s">
        <v>1310</v>
      </c>
      <c r="F39" s="536" t="s">
        <v>1311</v>
      </c>
      <c r="G39" s="536" t="s">
        <v>1312</v>
      </c>
      <c r="H39" s="492" t="s">
        <v>100</v>
      </c>
      <c r="I39" s="504" t="s">
        <v>1307</v>
      </c>
      <c r="J39" s="536" t="s">
        <v>1173</v>
      </c>
      <c r="K39" s="536"/>
      <c r="L39" s="536" t="s">
        <v>1313</v>
      </c>
      <c r="M39" s="536"/>
      <c r="N39" s="540">
        <v>16868.22</v>
      </c>
      <c r="O39" s="536"/>
      <c r="P39" s="540">
        <v>16868.22</v>
      </c>
      <c r="Q39" s="536" t="s">
        <v>1168</v>
      </c>
      <c r="R39" s="536" t="s">
        <v>1309</v>
      </c>
    </row>
    <row r="40" spans="1:24" s="14" customFormat="1" ht="229.5" customHeight="1">
      <c r="A40" s="532"/>
      <c r="B40" s="538"/>
      <c r="C40" s="538"/>
      <c r="D40" s="538"/>
      <c r="E40" s="538"/>
      <c r="F40" s="538"/>
      <c r="G40" s="538"/>
      <c r="H40" s="492" t="s">
        <v>635</v>
      </c>
      <c r="I40" s="504" t="s">
        <v>1314</v>
      </c>
      <c r="J40" s="538"/>
      <c r="K40" s="538"/>
      <c r="L40" s="538"/>
      <c r="M40" s="538"/>
      <c r="N40" s="542"/>
      <c r="O40" s="538"/>
      <c r="P40" s="542"/>
      <c r="Q40" s="538"/>
      <c r="R40" s="538"/>
    </row>
    <row r="41" spans="1:24" s="14" customFormat="1" ht="240">
      <c r="A41" s="490">
        <v>28</v>
      </c>
      <c r="B41" s="491" t="s">
        <v>96</v>
      </c>
      <c r="C41" s="491">
        <v>3</v>
      </c>
      <c r="D41" s="491">
        <v>13</v>
      </c>
      <c r="E41" s="491" t="s">
        <v>1315</v>
      </c>
      <c r="F41" s="491" t="s">
        <v>1316</v>
      </c>
      <c r="G41" s="491" t="s">
        <v>1317</v>
      </c>
      <c r="H41" s="491" t="s">
        <v>100</v>
      </c>
      <c r="I41" s="491" t="s">
        <v>1307</v>
      </c>
      <c r="J41" s="491" t="s">
        <v>1177</v>
      </c>
      <c r="K41" s="491"/>
      <c r="L41" s="491" t="s">
        <v>1313</v>
      </c>
      <c r="M41" s="491"/>
      <c r="N41" s="494">
        <v>22887.35</v>
      </c>
      <c r="O41" s="491"/>
      <c r="P41" s="494">
        <v>22887.35</v>
      </c>
      <c r="Q41" s="491" t="s">
        <v>1168</v>
      </c>
      <c r="R41" s="491" t="s">
        <v>1309</v>
      </c>
    </row>
    <row r="42" spans="1:24" s="14" customFormat="1" ht="300">
      <c r="A42" s="401">
        <v>29</v>
      </c>
      <c r="B42" s="397" t="s">
        <v>96</v>
      </c>
      <c r="C42" s="397">
        <v>3</v>
      </c>
      <c r="D42" s="397">
        <v>13</v>
      </c>
      <c r="E42" s="397" t="s">
        <v>1318</v>
      </c>
      <c r="F42" s="397" t="s">
        <v>1319</v>
      </c>
      <c r="G42" s="397" t="s">
        <v>1320</v>
      </c>
      <c r="H42" s="397" t="s">
        <v>100</v>
      </c>
      <c r="I42" s="397" t="s">
        <v>1307</v>
      </c>
      <c r="J42" s="397" t="s">
        <v>1180</v>
      </c>
      <c r="K42" s="397"/>
      <c r="L42" s="397" t="s">
        <v>644</v>
      </c>
      <c r="M42" s="397"/>
      <c r="N42" s="399">
        <v>17990</v>
      </c>
      <c r="O42" s="397"/>
      <c r="P42" s="399">
        <v>17990</v>
      </c>
      <c r="Q42" s="397" t="s">
        <v>1168</v>
      </c>
      <c r="R42" s="397" t="s">
        <v>1309</v>
      </c>
    </row>
    <row r="43" spans="1:24" s="14" customFormat="1" ht="405">
      <c r="A43" s="490">
        <v>30</v>
      </c>
      <c r="B43" s="491" t="s">
        <v>96</v>
      </c>
      <c r="C43" s="491">
        <v>3</v>
      </c>
      <c r="D43" s="491">
        <v>13</v>
      </c>
      <c r="E43" s="491" t="s">
        <v>1321</v>
      </c>
      <c r="F43" s="491" t="s">
        <v>1322</v>
      </c>
      <c r="G43" s="491" t="s">
        <v>1323</v>
      </c>
      <c r="H43" s="491" t="s">
        <v>100</v>
      </c>
      <c r="I43" s="491" t="s">
        <v>1307</v>
      </c>
      <c r="J43" s="491" t="s">
        <v>1324</v>
      </c>
      <c r="K43" s="491"/>
      <c r="L43" s="491" t="s">
        <v>644</v>
      </c>
      <c r="M43" s="491"/>
      <c r="N43" s="494">
        <v>13489.83</v>
      </c>
      <c r="O43" s="491"/>
      <c r="P43" s="494">
        <v>13489.83</v>
      </c>
      <c r="Q43" s="491" t="s">
        <v>1168</v>
      </c>
      <c r="R43" s="491" t="s">
        <v>1309</v>
      </c>
    </row>
    <row r="44" spans="1:24" s="14" customFormat="1" ht="90">
      <c r="A44" s="490">
        <v>31</v>
      </c>
      <c r="B44" s="491" t="s">
        <v>96</v>
      </c>
      <c r="C44" s="491">
        <v>3</v>
      </c>
      <c r="D44" s="491">
        <v>10</v>
      </c>
      <c r="E44" s="491" t="s">
        <v>1181</v>
      </c>
      <c r="F44" s="491" t="s">
        <v>1325</v>
      </c>
      <c r="G44" s="491" t="s">
        <v>1326</v>
      </c>
      <c r="H44" s="491" t="s">
        <v>1327</v>
      </c>
      <c r="I44" s="491" t="s">
        <v>1307</v>
      </c>
      <c r="J44" s="491" t="s">
        <v>1184</v>
      </c>
      <c r="K44" s="491"/>
      <c r="L44" s="491" t="s">
        <v>1328</v>
      </c>
      <c r="M44" s="491"/>
      <c r="N44" s="494">
        <v>360611.13</v>
      </c>
      <c r="O44" s="491"/>
      <c r="P44" s="494">
        <v>338711.13</v>
      </c>
      <c r="Q44" s="491" t="s">
        <v>1168</v>
      </c>
      <c r="R44" s="491" t="s">
        <v>1309</v>
      </c>
    </row>
    <row r="45" spans="1:24" s="14" customFormat="1" ht="75">
      <c r="A45" s="401">
        <v>32</v>
      </c>
      <c r="B45" s="397" t="s">
        <v>96</v>
      </c>
      <c r="C45" s="397">
        <v>3</v>
      </c>
      <c r="D45" s="397">
        <v>13</v>
      </c>
      <c r="E45" s="397" t="s">
        <v>1329</v>
      </c>
      <c r="F45" s="397" t="s">
        <v>5551</v>
      </c>
      <c r="G45" s="397" t="s">
        <v>5552</v>
      </c>
      <c r="H45" s="397" t="s">
        <v>1327</v>
      </c>
      <c r="I45" s="397" t="s">
        <v>1307</v>
      </c>
      <c r="J45" s="397" t="s">
        <v>1184</v>
      </c>
      <c r="K45" s="397"/>
      <c r="L45" s="397" t="s">
        <v>644</v>
      </c>
      <c r="M45" s="397"/>
      <c r="N45" s="399">
        <v>18727.2</v>
      </c>
      <c r="O45" s="397"/>
      <c r="P45" s="399">
        <v>18727.2</v>
      </c>
      <c r="Q45" s="397" t="s">
        <v>1168</v>
      </c>
      <c r="R45" s="397" t="s">
        <v>1309</v>
      </c>
    </row>
    <row r="46" spans="1:24" s="14" customFormat="1" ht="150">
      <c r="A46" s="490">
        <v>33</v>
      </c>
      <c r="B46" s="491" t="s">
        <v>96</v>
      </c>
      <c r="C46" s="491">
        <v>3</v>
      </c>
      <c r="D46" s="491">
        <v>13</v>
      </c>
      <c r="E46" s="491" t="s">
        <v>1330</v>
      </c>
      <c r="F46" s="491" t="s">
        <v>1193</v>
      </c>
      <c r="G46" s="491" t="s">
        <v>1331</v>
      </c>
      <c r="H46" s="491" t="s">
        <v>613</v>
      </c>
      <c r="I46" s="491" t="s">
        <v>5583</v>
      </c>
      <c r="J46" s="491" t="s">
        <v>1332</v>
      </c>
      <c r="K46" s="491"/>
      <c r="L46" s="491" t="s">
        <v>1333</v>
      </c>
      <c r="M46" s="491"/>
      <c r="N46" s="494">
        <v>113296.9</v>
      </c>
      <c r="O46" s="491"/>
      <c r="P46" s="494">
        <v>113296.9</v>
      </c>
      <c r="Q46" s="491" t="s">
        <v>1168</v>
      </c>
      <c r="R46" s="491" t="s">
        <v>1309</v>
      </c>
    </row>
    <row r="47" spans="1:24" s="14" customFormat="1" ht="90">
      <c r="A47" s="490">
        <v>34</v>
      </c>
      <c r="B47" s="491" t="s">
        <v>96</v>
      </c>
      <c r="C47" s="491">
        <v>3</v>
      </c>
      <c r="D47" s="491">
        <v>13</v>
      </c>
      <c r="E47" s="491" t="s">
        <v>1334</v>
      </c>
      <c r="F47" s="491" t="s">
        <v>1256</v>
      </c>
      <c r="G47" s="491" t="s">
        <v>1335</v>
      </c>
      <c r="H47" s="491" t="s">
        <v>1327</v>
      </c>
      <c r="I47" s="491" t="s">
        <v>1307</v>
      </c>
      <c r="J47" s="491" t="s">
        <v>1336</v>
      </c>
      <c r="K47" s="491"/>
      <c r="L47" s="491" t="s">
        <v>1337</v>
      </c>
      <c r="M47" s="491"/>
      <c r="N47" s="494">
        <v>21900.68</v>
      </c>
      <c r="O47" s="491"/>
      <c r="P47" s="494">
        <v>21900.68</v>
      </c>
      <c r="Q47" s="491" t="s">
        <v>1168</v>
      </c>
      <c r="R47" s="491" t="s">
        <v>1309</v>
      </c>
    </row>
    <row r="48" spans="1:24" s="14" customFormat="1" ht="60">
      <c r="A48" s="490">
        <v>35</v>
      </c>
      <c r="B48" s="491" t="s">
        <v>96</v>
      </c>
      <c r="C48" s="491">
        <v>5</v>
      </c>
      <c r="D48" s="491">
        <v>4</v>
      </c>
      <c r="E48" s="491" t="s">
        <v>1338</v>
      </c>
      <c r="F48" s="491" t="s">
        <v>1339</v>
      </c>
      <c r="G48" s="491" t="s">
        <v>1340</v>
      </c>
      <c r="H48" s="491" t="s">
        <v>1341</v>
      </c>
      <c r="I48" s="491" t="s">
        <v>1307</v>
      </c>
      <c r="J48" s="491" t="s">
        <v>1342</v>
      </c>
      <c r="K48" s="491"/>
      <c r="L48" s="491" t="s">
        <v>1337</v>
      </c>
      <c r="M48" s="491"/>
      <c r="N48" s="494">
        <v>13166.5</v>
      </c>
      <c r="O48" s="491"/>
      <c r="P48" s="494">
        <v>13166.5</v>
      </c>
      <c r="Q48" s="491" t="s">
        <v>1168</v>
      </c>
      <c r="R48" s="491" t="s">
        <v>1309</v>
      </c>
    </row>
    <row r="49" spans="1:18" s="14" customFormat="1" ht="150">
      <c r="A49" s="490">
        <v>36</v>
      </c>
      <c r="B49" s="491" t="s">
        <v>96</v>
      </c>
      <c r="C49" s="491">
        <v>5</v>
      </c>
      <c r="D49" s="491">
        <v>4</v>
      </c>
      <c r="E49" s="491" t="s">
        <v>1343</v>
      </c>
      <c r="F49" s="491" t="s">
        <v>1344</v>
      </c>
      <c r="G49" s="491" t="s">
        <v>1345</v>
      </c>
      <c r="H49" s="491" t="s">
        <v>1346</v>
      </c>
      <c r="I49" s="491" t="s">
        <v>1347</v>
      </c>
      <c r="J49" s="491" t="s">
        <v>1348</v>
      </c>
      <c r="K49" s="491"/>
      <c r="L49" s="491" t="s">
        <v>639</v>
      </c>
      <c r="M49" s="491"/>
      <c r="N49" s="494">
        <v>16942.830000000002</v>
      </c>
      <c r="O49" s="491"/>
      <c r="P49" s="494">
        <v>16942.830000000002</v>
      </c>
      <c r="Q49" s="491" t="s">
        <v>1349</v>
      </c>
      <c r="R49" s="491" t="s">
        <v>1350</v>
      </c>
    </row>
    <row r="50" spans="1:18" s="14" customFormat="1" ht="210">
      <c r="A50" s="490">
        <v>37</v>
      </c>
      <c r="B50" s="491" t="s">
        <v>96</v>
      </c>
      <c r="C50" s="491">
        <v>5</v>
      </c>
      <c r="D50" s="491">
        <v>4</v>
      </c>
      <c r="E50" s="491" t="s">
        <v>1351</v>
      </c>
      <c r="F50" s="503" t="s">
        <v>1352</v>
      </c>
      <c r="G50" s="491" t="s">
        <v>1353</v>
      </c>
      <c r="H50" s="491" t="s">
        <v>1354</v>
      </c>
      <c r="I50" s="491" t="s">
        <v>1355</v>
      </c>
      <c r="J50" s="491" t="s">
        <v>1356</v>
      </c>
      <c r="K50" s="491"/>
      <c r="L50" s="491" t="s">
        <v>639</v>
      </c>
      <c r="M50" s="491"/>
      <c r="N50" s="494">
        <v>11717.2</v>
      </c>
      <c r="O50" s="491"/>
      <c r="P50" s="494">
        <v>9689.16</v>
      </c>
      <c r="Q50" s="491" t="s">
        <v>1357</v>
      </c>
      <c r="R50" s="491" t="s">
        <v>1358</v>
      </c>
    </row>
    <row r="51" spans="1:18" s="14" customFormat="1" ht="105">
      <c r="A51" s="490">
        <v>38</v>
      </c>
      <c r="B51" s="491" t="s">
        <v>96</v>
      </c>
      <c r="C51" s="491">
        <v>5</v>
      </c>
      <c r="D51" s="491">
        <v>4</v>
      </c>
      <c r="E51" s="491" t="s">
        <v>1359</v>
      </c>
      <c r="F51" s="491" t="s">
        <v>1360</v>
      </c>
      <c r="G51" s="491" t="s">
        <v>1361</v>
      </c>
      <c r="H51" s="491" t="s">
        <v>1354</v>
      </c>
      <c r="I51" s="491" t="s">
        <v>1362</v>
      </c>
      <c r="J51" s="491" t="s">
        <v>1363</v>
      </c>
      <c r="K51" s="491"/>
      <c r="L51" s="491" t="s">
        <v>639</v>
      </c>
      <c r="M51" s="491"/>
      <c r="N51" s="494">
        <v>12473</v>
      </c>
      <c r="O51" s="491"/>
      <c r="P51" s="494">
        <v>11153.34</v>
      </c>
      <c r="Q51" s="491" t="s">
        <v>1364</v>
      </c>
      <c r="R51" s="491" t="s">
        <v>1365</v>
      </c>
    </row>
    <row r="52" spans="1:18" s="14" customFormat="1" ht="390">
      <c r="A52" s="490">
        <v>39</v>
      </c>
      <c r="B52" s="491" t="s">
        <v>40</v>
      </c>
      <c r="C52" s="491">
        <v>1</v>
      </c>
      <c r="D52" s="491">
        <v>9</v>
      </c>
      <c r="E52" s="491" t="s">
        <v>1367</v>
      </c>
      <c r="F52" s="491" t="s">
        <v>5442</v>
      </c>
      <c r="G52" s="491" t="s">
        <v>637</v>
      </c>
      <c r="H52" s="491" t="s">
        <v>1368</v>
      </c>
      <c r="I52" s="491" t="s">
        <v>1369</v>
      </c>
      <c r="J52" s="491" t="s">
        <v>1370</v>
      </c>
      <c r="K52" s="491"/>
      <c r="L52" s="491" t="s">
        <v>644</v>
      </c>
      <c r="M52" s="491"/>
      <c r="N52" s="494">
        <v>73096.960000000006</v>
      </c>
      <c r="O52" s="491"/>
      <c r="P52" s="494">
        <v>73096.960000000006</v>
      </c>
      <c r="Q52" s="491" t="s">
        <v>1371</v>
      </c>
      <c r="R52" s="491" t="s">
        <v>1372</v>
      </c>
    </row>
    <row r="53" spans="1:18" s="14" customFormat="1" ht="360">
      <c r="A53" s="490">
        <v>40</v>
      </c>
      <c r="B53" s="491" t="s">
        <v>41</v>
      </c>
      <c r="C53" s="491">
        <v>2</v>
      </c>
      <c r="D53" s="491">
        <v>10</v>
      </c>
      <c r="E53" s="491" t="s">
        <v>1373</v>
      </c>
      <c r="F53" s="491" t="s">
        <v>1374</v>
      </c>
      <c r="G53" s="491" t="s">
        <v>1375</v>
      </c>
      <c r="H53" s="491" t="s">
        <v>1376</v>
      </c>
      <c r="I53" s="491" t="s">
        <v>1377</v>
      </c>
      <c r="J53" s="491" t="s">
        <v>1378</v>
      </c>
      <c r="K53" s="491"/>
      <c r="L53" s="491" t="s">
        <v>639</v>
      </c>
      <c r="M53" s="491"/>
      <c r="N53" s="494">
        <v>55272.29</v>
      </c>
      <c r="O53" s="491"/>
      <c r="P53" s="494">
        <v>30879.65</v>
      </c>
      <c r="Q53" s="491" t="s">
        <v>1209</v>
      </c>
      <c r="R53" s="491" t="s">
        <v>1210</v>
      </c>
    </row>
    <row r="54" spans="1:18" s="14" customFormat="1" ht="360">
      <c r="A54" s="490">
        <v>41</v>
      </c>
      <c r="B54" s="491" t="s">
        <v>41</v>
      </c>
      <c r="C54" s="491">
        <v>2</v>
      </c>
      <c r="D54" s="491">
        <v>10</v>
      </c>
      <c r="E54" s="491" t="s">
        <v>1379</v>
      </c>
      <c r="F54" s="503" t="s">
        <v>5443</v>
      </c>
      <c r="G54" s="491" t="s">
        <v>1380</v>
      </c>
      <c r="H54" s="491" t="s">
        <v>1381</v>
      </c>
      <c r="I54" s="491" t="s">
        <v>1382</v>
      </c>
      <c r="J54" s="491" t="s">
        <v>1383</v>
      </c>
      <c r="K54" s="491"/>
      <c r="L54" s="491" t="s">
        <v>1384</v>
      </c>
      <c r="M54" s="491"/>
      <c r="N54" s="494">
        <v>107046.45</v>
      </c>
      <c r="O54" s="491"/>
      <c r="P54" s="494">
        <v>52961.73</v>
      </c>
      <c r="Q54" s="491" t="s">
        <v>1209</v>
      </c>
      <c r="R54" s="491" t="s">
        <v>1210</v>
      </c>
    </row>
    <row r="55" spans="1:18" s="160" customFormat="1" ht="240">
      <c r="A55" s="161">
        <v>42</v>
      </c>
      <c r="B55" s="397" t="s">
        <v>96</v>
      </c>
      <c r="C55" s="397">
        <v>3</v>
      </c>
      <c r="D55" s="397">
        <v>11</v>
      </c>
      <c r="E55" s="397" t="s">
        <v>1385</v>
      </c>
      <c r="F55" s="418" t="s">
        <v>1386</v>
      </c>
      <c r="G55" s="397" t="s">
        <v>642</v>
      </c>
      <c r="H55" s="397" t="s">
        <v>1387</v>
      </c>
      <c r="I55" s="397" t="s">
        <v>1388</v>
      </c>
      <c r="J55" s="397" t="s">
        <v>1389</v>
      </c>
      <c r="K55" s="397"/>
      <c r="L55" s="397" t="s">
        <v>645</v>
      </c>
      <c r="M55" s="397"/>
      <c r="N55" s="399">
        <v>17294.5</v>
      </c>
      <c r="O55" s="397"/>
      <c r="P55" s="399">
        <v>10435.299999999999</v>
      </c>
      <c r="Q55" s="397" t="s">
        <v>1390</v>
      </c>
      <c r="R55" s="397" t="s">
        <v>1391</v>
      </c>
    </row>
    <row r="56" spans="1:18" s="160" customFormat="1" ht="270">
      <c r="A56" s="161">
        <v>43</v>
      </c>
      <c r="B56" s="397" t="s">
        <v>96</v>
      </c>
      <c r="C56" s="397">
        <v>5</v>
      </c>
      <c r="D56" s="397">
        <v>11</v>
      </c>
      <c r="E56" s="397" t="s">
        <v>1392</v>
      </c>
      <c r="F56" s="418" t="s">
        <v>1393</v>
      </c>
      <c r="G56" s="397" t="s">
        <v>642</v>
      </c>
      <c r="H56" s="397" t="s">
        <v>1394</v>
      </c>
      <c r="I56" s="397" t="s">
        <v>1395</v>
      </c>
      <c r="J56" s="397" t="s">
        <v>1396</v>
      </c>
      <c r="K56" s="397"/>
      <c r="L56" s="397" t="s">
        <v>1397</v>
      </c>
      <c r="M56" s="397"/>
      <c r="N56" s="399">
        <v>20340.099999999999</v>
      </c>
      <c r="O56" s="397"/>
      <c r="P56" s="399">
        <v>10455.1</v>
      </c>
      <c r="Q56" s="397" t="s">
        <v>1398</v>
      </c>
      <c r="R56" s="397" t="s">
        <v>1399</v>
      </c>
    </row>
    <row r="57" spans="1:18" s="160" customFormat="1" ht="225">
      <c r="A57" s="161">
        <v>44</v>
      </c>
      <c r="B57" s="397" t="s">
        <v>96</v>
      </c>
      <c r="C57" s="397">
        <v>5</v>
      </c>
      <c r="D57" s="397">
        <v>11</v>
      </c>
      <c r="E57" s="397" t="s">
        <v>1400</v>
      </c>
      <c r="F57" s="397" t="s">
        <v>1401</v>
      </c>
      <c r="G57" s="397" t="s">
        <v>1402</v>
      </c>
      <c r="H57" s="397" t="s">
        <v>1403</v>
      </c>
      <c r="I57" s="397" t="s">
        <v>1404</v>
      </c>
      <c r="J57" s="397" t="s">
        <v>1405</v>
      </c>
      <c r="K57" s="397"/>
      <c r="L57" s="397" t="s">
        <v>1406</v>
      </c>
      <c r="M57" s="397"/>
      <c r="N57" s="399">
        <v>26729.4</v>
      </c>
      <c r="O57" s="397"/>
      <c r="P57" s="399">
        <v>19207.05</v>
      </c>
      <c r="Q57" s="397" t="s">
        <v>1407</v>
      </c>
      <c r="R57" s="397" t="s">
        <v>1408</v>
      </c>
    </row>
    <row r="58" spans="1:18" s="14" customFormat="1" ht="345">
      <c r="A58" s="490">
        <v>45</v>
      </c>
      <c r="B58" s="496" t="s">
        <v>96</v>
      </c>
      <c r="C58" s="496">
        <v>1</v>
      </c>
      <c r="D58" s="496">
        <v>11</v>
      </c>
      <c r="E58" s="496" t="s">
        <v>1409</v>
      </c>
      <c r="F58" s="491" t="s">
        <v>1410</v>
      </c>
      <c r="G58" s="496" t="s">
        <v>1411</v>
      </c>
      <c r="H58" s="496" t="s">
        <v>1412</v>
      </c>
      <c r="I58" s="496" t="s">
        <v>1413</v>
      </c>
      <c r="J58" s="496" t="s">
        <v>1414</v>
      </c>
      <c r="K58" s="496"/>
      <c r="L58" s="496" t="s">
        <v>1384</v>
      </c>
      <c r="M58" s="496"/>
      <c r="N58" s="498">
        <v>97054.64</v>
      </c>
      <c r="O58" s="496"/>
      <c r="P58" s="498">
        <v>42995.47</v>
      </c>
      <c r="Q58" s="496" t="s">
        <v>1415</v>
      </c>
      <c r="R58" s="496" t="s">
        <v>1416</v>
      </c>
    </row>
    <row r="59" spans="1:18" s="14" customFormat="1" ht="240">
      <c r="A59" s="401">
        <v>46</v>
      </c>
      <c r="B59" s="397" t="s">
        <v>96</v>
      </c>
      <c r="C59" s="397">
        <v>1</v>
      </c>
      <c r="D59" s="397">
        <v>11</v>
      </c>
      <c r="E59" s="397" t="s">
        <v>1417</v>
      </c>
      <c r="F59" s="397" t="s">
        <v>5444</v>
      </c>
      <c r="G59" s="397" t="s">
        <v>5553</v>
      </c>
      <c r="H59" s="397" t="s">
        <v>5554</v>
      </c>
      <c r="I59" s="397" t="s">
        <v>1418</v>
      </c>
      <c r="J59" s="397" t="s">
        <v>1419</v>
      </c>
      <c r="K59" s="397"/>
      <c r="L59" s="397" t="s">
        <v>1406</v>
      </c>
      <c r="M59" s="397"/>
      <c r="N59" s="399">
        <v>16366.25</v>
      </c>
      <c r="O59" s="397"/>
      <c r="P59" s="399">
        <v>13760.25</v>
      </c>
      <c r="Q59" s="397" t="s">
        <v>1420</v>
      </c>
      <c r="R59" s="397" t="s">
        <v>1421</v>
      </c>
    </row>
    <row r="60" spans="1:18" s="14" customFormat="1" ht="165">
      <c r="A60" s="401">
        <v>47</v>
      </c>
      <c r="B60" s="397" t="s">
        <v>96</v>
      </c>
      <c r="C60" s="397">
        <v>1</v>
      </c>
      <c r="D60" s="397">
        <v>11</v>
      </c>
      <c r="E60" s="397" t="s">
        <v>1422</v>
      </c>
      <c r="F60" s="397" t="s">
        <v>1430</v>
      </c>
      <c r="G60" s="397" t="s">
        <v>1423</v>
      </c>
      <c r="H60" s="397" t="s">
        <v>1424</v>
      </c>
      <c r="I60" s="397" t="s">
        <v>1425</v>
      </c>
      <c r="J60" s="397" t="s">
        <v>1426</v>
      </c>
      <c r="K60" s="397"/>
      <c r="L60" s="397" t="s">
        <v>1427</v>
      </c>
      <c r="M60" s="397"/>
      <c r="N60" s="399">
        <v>19883.54</v>
      </c>
      <c r="O60" s="397"/>
      <c r="P60" s="399">
        <v>12970.54</v>
      </c>
      <c r="Q60" s="397" t="s">
        <v>1428</v>
      </c>
      <c r="R60" s="397" t="s">
        <v>1429</v>
      </c>
    </row>
    <row r="61" spans="1:18" s="14" customFormat="1" ht="255">
      <c r="A61" s="490">
        <v>48</v>
      </c>
      <c r="B61" s="491" t="s">
        <v>96</v>
      </c>
      <c r="C61" s="491">
        <v>1</v>
      </c>
      <c r="D61" s="491">
        <v>11</v>
      </c>
      <c r="E61" s="491" t="s">
        <v>1431</v>
      </c>
      <c r="F61" s="491" t="s">
        <v>1432</v>
      </c>
      <c r="G61" s="491" t="s">
        <v>1433</v>
      </c>
      <c r="H61" s="491" t="s">
        <v>1434</v>
      </c>
      <c r="I61" s="491" t="s">
        <v>1435</v>
      </c>
      <c r="J61" s="491" t="s">
        <v>1436</v>
      </c>
      <c r="K61" s="491"/>
      <c r="L61" s="491" t="s">
        <v>1397</v>
      </c>
      <c r="M61" s="491"/>
      <c r="N61" s="494">
        <v>86711.96</v>
      </c>
      <c r="O61" s="491"/>
      <c r="P61" s="494">
        <v>16287.25</v>
      </c>
      <c r="Q61" s="491" t="s">
        <v>1437</v>
      </c>
      <c r="R61" s="491" t="s">
        <v>1438</v>
      </c>
    </row>
    <row r="62" spans="1:18" s="14" customFormat="1" ht="409.5">
      <c r="A62" s="490">
        <v>49</v>
      </c>
      <c r="B62" s="491" t="s">
        <v>135</v>
      </c>
      <c r="C62" s="491">
        <v>2</v>
      </c>
      <c r="D62" s="491">
        <v>12</v>
      </c>
      <c r="E62" s="491" t="s">
        <v>1439</v>
      </c>
      <c r="F62" s="236" t="s">
        <v>1440</v>
      </c>
      <c r="G62" s="491" t="s">
        <v>1441</v>
      </c>
      <c r="H62" s="491" t="s">
        <v>1093</v>
      </c>
      <c r="I62" s="491" t="s">
        <v>1442</v>
      </c>
      <c r="J62" s="491" t="s">
        <v>1443</v>
      </c>
      <c r="K62" s="491"/>
      <c r="L62" s="491" t="s">
        <v>645</v>
      </c>
      <c r="M62" s="491"/>
      <c r="N62" s="494">
        <v>28642.5</v>
      </c>
      <c r="O62" s="491"/>
      <c r="P62" s="494">
        <v>28494</v>
      </c>
      <c r="Q62" s="491" t="s">
        <v>1216</v>
      </c>
      <c r="R62" s="491" t="s">
        <v>1444</v>
      </c>
    </row>
    <row r="63" spans="1:18" s="14" customFormat="1" ht="360">
      <c r="A63" s="490">
        <v>50</v>
      </c>
      <c r="B63" s="491" t="s">
        <v>96</v>
      </c>
      <c r="C63" s="491">
        <v>1</v>
      </c>
      <c r="D63" s="491">
        <v>13</v>
      </c>
      <c r="E63" s="491" t="s">
        <v>1445</v>
      </c>
      <c r="F63" s="503" t="s">
        <v>1446</v>
      </c>
      <c r="G63" s="491" t="s">
        <v>1447</v>
      </c>
      <c r="H63" s="491" t="s">
        <v>1448</v>
      </c>
      <c r="I63" s="491" t="s">
        <v>1449</v>
      </c>
      <c r="J63" s="491" t="s">
        <v>1450</v>
      </c>
      <c r="K63" s="491"/>
      <c r="L63" s="491" t="s">
        <v>1366</v>
      </c>
      <c r="M63" s="491"/>
      <c r="N63" s="494">
        <v>59428.23</v>
      </c>
      <c r="O63" s="491"/>
      <c r="P63" s="494">
        <v>27300</v>
      </c>
      <c r="Q63" s="491" t="s">
        <v>1451</v>
      </c>
      <c r="R63" s="491" t="s">
        <v>1452</v>
      </c>
    </row>
    <row r="64" spans="1:18" s="14" customFormat="1" ht="330">
      <c r="A64" s="490">
        <v>51</v>
      </c>
      <c r="B64" s="491" t="s">
        <v>96</v>
      </c>
      <c r="C64" s="491">
        <v>1</v>
      </c>
      <c r="D64" s="491">
        <v>13</v>
      </c>
      <c r="E64" s="491" t="s">
        <v>1453</v>
      </c>
      <c r="F64" s="491" t="s">
        <v>5446</v>
      </c>
      <c r="G64" s="491" t="s">
        <v>1454</v>
      </c>
      <c r="H64" s="491" t="s">
        <v>1455</v>
      </c>
      <c r="I64" s="491" t="s">
        <v>1456</v>
      </c>
      <c r="J64" s="491" t="s">
        <v>1457</v>
      </c>
      <c r="K64" s="491"/>
      <c r="L64" s="491" t="s">
        <v>1458</v>
      </c>
      <c r="M64" s="491"/>
      <c r="N64" s="494">
        <v>55430.86</v>
      </c>
      <c r="O64" s="491"/>
      <c r="P64" s="494">
        <v>27049.71</v>
      </c>
      <c r="Q64" s="491" t="s">
        <v>1459</v>
      </c>
      <c r="R64" s="491" t="s">
        <v>1460</v>
      </c>
    </row>
    <row r="65" spans="1:18" s="14" customFormat="1" ht="330">
      <c r="A65" s="490">
        <v>52</v>
      </c>
      <c r="B65" s="491" t="s">
        <v>96</v>
      </c>
      <c r="C65" s="491">
        <v>1</v>
      </c>
      <c r="D65" s="491">
        <v>13</v>
      </c>
      <c r="E65" s="491" t="s">
        <v>1461</v>
      </c>
      <c r="F65" s="491" t="s">
        <v>5448</v>
      </c>
      <c r="G65" s="491" t="s">
        <v>1462</v>
      </c>
      <c r="H65" s="491" t="s">
        <v>1463</v>
      </c>
      <c r="I65" s="491" t="s">
        <v>1464</v>
      </c>
      <c r="J65" s="491" t="s">
        <v>1457</v>
      </c>
      <c r="K65" s="491"/>
      <c r="L65" s="491" t="s">
        <v>644</v>
      </c>
      <c r="M65" s="491"/>
      <c r="N65" s="494">
        <v>8372.59</v>
      </c>
      <c r="O65" s="491"/>
      <c r="P65" s="494">
        <v>5877.95</v>
      </c>
      <c r="Q65" s="491" t="s">
        <v>1465</v>
      </c>
      <c r="R65" s="491" t="s">
        <v>1466</v>
      </c>
    </row>
    <row r="66" spans="1:18" s="160" customFormat="1" ht="225">
      <c r="A66" s="161">
        <v>53</v>
      </c>
      <c r="B66" s="397" t="s">
        <v>96</v>
      </c>
      <c r="C66" s="397" t="s">
        <v>1467</v>
      </c>
      <c r="D66" s="397">
        <v>13</v>
      </c>
      <c r="E66" s="397" t="s">
        <v>1468</v>
      </c>
      <c r="F66" s="397" t="s">
        <v>5447</v>
      </c>
      <c r="G66" s="397" t="s">
        <v>1469</v>
      </c>
      <c r="H66" s="397" t="s">
        <v>1470</v>
      </c>
      <c r="I66" s="397" t="s">
        <v>1471</v>
      </c>
      <c r="J66" s="397" t="s">
        <v>1472</v>
      </c>
      <c r="K66" s="397"/>
      <c r="L66" s="397" t="s">
        <v>1366</v>
      </c>
      <c r="M66" s="397"/>
      <c r="N66" s="399">
        <v>39848.17</v>
      </c>
      <c r="O66" s="397"/>
      <c r="P66" s="399">
        <v>35789.17</v>
      </c>
      <c r="Q66" s="397" t="s">
        <v>1227</v>
      </c>
      <c r="R66" s="397" t="s">
        <v>1473</v>
      </c>
    </row>
    <row r="67" spans="1:18" s="14" customFormat="1" ht="409.5">
      <c r="A67" s="490">
        <v>54</v>
      </c>
      <c r="B67" s="491" t="s">
        <v>40</v>
      </c>
      <c r="C67" s="491">
        <v>1</v>
      </c>
      <c r="D67" s="491">
        <v>13</v>
      </c>
      <c r="E67" s="491" t="s">
        <v>1474</v>
      </c>
      <c r="F67" s="503" t="s">
        <v>1475</v>
      </c>
      <c r="G67" s="491" t="s">
        <v>1476</v>
      </c>
      <c r="H67" s="491" t="s">
        <v>1477</v>
      </c>
      <c r="I67" s="491" t="s">
        <v>1478</v>
      </c>
      <c r="J67" s="491" t="s">
        <v>1479</v>
      </c>
      <c r="K67" s="491"/>
      <c r="L67" s="491" t="s">
        <v>644</v>
      </c>
      <c r="M67" s="491"/>
      <c r="N67" s="494">
        <v>97412</v>
      </c>
      <c r="O67" s="491"/>
      <c r="P67" s="494">
        <v>43593.34</v>
      </c>
      <c r="Q67" s="491" t="s">
        <v>1480</v>
      </c>
      <c r="R67" s="491" t="s">
        <v>1481</v>
      </c>
    </row>
    <row r="68" spans="1:18" s="14" customFormat="1" ht="165">
      <c r="A68" s="490">
        <v>55</v>
      </c>
      <c r="B68" s="491" t="s">
        <v>96</v>
      </c>
      <c r="C68" s="491">
        <v>1</v>
      </c>
      <c r="D68" s="491">
        <v>13</v>
      </c>
      <c r="E68" s="491" t="s">
        <v>1482</v>
      </c>
      <c r="F68" s="491" t="s">
        <v>1483</v>
      </c>
      <c r="G68" s="491" t="s">
        <v>1484</v>
      </c>
      <c r="H68" s="491" t="s">
        <v>1485</v>
      </c>
      <c r="I68" s="491" t="s">
        <v>1486</v>
      </c>
      <c r="J68" s="491" t="s">
        <v>1487</v>
      </c>
      <c r="K68" s="491"/>
      <c r="L68" s="491" t="s">
        <v>644</v>
      </c>
      <c r="M68" s="491"/>
      <c r="N68" s="494">
        <v>176599.66</v>
      </c>
      <c r="O68" s="491"/>
      <c r="P68" s="494">
        <v>41544.43</v>
      </c>
      <c r="Q68" s="491" t="s">
        <v>1271</v>
      </c>
      <c r="R68" s="491" t="s">
        <v>1488</v>
      </c>
    </row>
    <row r="69" spans="1:18" s="160" customFormat="1" ht="360">
      <c r="A69" s="161">
        <v>56</v>
      </c>
      <c r="B69" s="397" t="s">
        <v>96</v>
      </c>
      <c r="C69" s="397">
        <v>1</v>
      </c>
      <c r="D69" s="397">
        <v>13</v>
      </c>
      <c r="E69" s="397" t="s">
        <v>1489</v>
      </c>
      <c r="F69" s="397" t="s">
        <v>5445</v>
      </c>
      <c r="G69" s="397" t="s">
        <v>1441</v>
      </c>
      <c r="H69" s="397" t="s">
        <v>1490</v>
      </c>
      <c r="I69" s="397" t="s">
        <v>1491</v>
      </c>
      <c r="J69" s="397" t="s">
        <v>1492</v>
      </c>
      <c r="K69" s="397"/>
      <c r="L69" s="397" t="s">
        <v>1366</v>
      </c>
      <c r="M69" s="397"/>
      <c r="N69" s="399">
        <v>22141</v>
      </c>
      <c r="O69" s="397"/>
      <c r="P69" s="399">
        <v>17175</v>
      </c>
      <c r="Q69" s="397" t="s">
        <v>1493</v>
      </c>
      <c r="R69" s="397" t="s">
        <v>1494</v>
      </c>
    </row>
    <row r="70" spans="1:18" s="178" customFormat="1">
      <c r="F70" s="177"/>
      <c r="N70" s="179"/>
      <c r="P70" s="180"/>
    </row>
    <row r="72" spans="1:18">
      <c r="L72" s="137"/>
      <c r="M72" s="527" t="s">
        <v>45</v>
      </c>
      <c r="N72" s="528"/>
      <c r="O72" s="528" t="s">
        <v>46</v>
      </c>
      <c r="P72" s="529"/>
    </row>
    <row r="73" spans="1:18">
      <c r="L73" s="137"/>
      <c r="M73" s="138" t="s">
        <v>5524</v>
      </c>
      <c r="N73" s="138" t="s">
        <v>5523</v>
      </c>
      <c r="O73" s="138" t="s">
        <v>5524</v>
      </c>
      <c r="P73" s="138" t="s">
        <v>5523</v>
      </c>
    </row>
    <row r="74" spans="1:18">
      <c r="M74" s="235">
        <v>17</v>
      </c>
      <c r="N74" s="141">
        <v>934827.76</v>
      </c>
      <c r="O74" s="140">
        <v>39</v>
      </c>
      <c r="P74" s="141">
        <v>1006350.07</v>
      </c>
      <c r="Q74" s="35"/>
    </row>
  </sheetData>
  <mergeCells count="113">
    <mergeCell ref="K39:K40"/>
    <mergeCell ref="L39:L40"/>
    <mergeCell ref="M39:M40"/>
    <mergeCell ref="N39:N40"/>
    <mergeCell ref="O39:O40"/>
    <mergeCell ref="P39:P40"/>
    <mergeCell ref="Q39:Q40"/>
    <mergeCell ref="R39:R40"/>
    <mergeCell ref="P28:P29"/>
    <mergeCell ref="P16:P17"/>
    <mergeCell ref="Q24:Q26"/>
    <mergeCell ref="R24:R26"/>
    <mergeCell ref="A28:A29"/>
    <mergeCell ref="B28:B29"/>
    <mergeCell ref="C28:C29"/>
    <mergeCell ref="D28:D29"/>
    <mergeCell ref="E28:E29"/>
    <mergeCell ref="F28:F29"/>
    <mergeCell ref="G28:G29"/>
    <mergeCell ref="J28:J29"/>
    <mergeCell ref="K24:K26"/>
    <mergeCell ref="L24:L26"/>
    <mergeCell ref="M24:M26"/>
    <mergeCell ref="N24:N26"/>
    <mergeCell ref="O24:O26"/>
    <mergeCell ref="P24:P26"/>
    <mergeCell ref="Q28:Q29"/>
    <mergeCell ref="R28:R29"/>
    <mergeCell ref="L28:L29"/>
    <mergeCell ref="M28:M29"/>
    <mergeCell ref="K28:K29"/>
    <mergeCell ref="E24:E26"/>
    <mergeCell ref="F24:F26"/>
    <mergeCell ref="G24:G26"/>
    <mergeCell ref="J24:J26"/>
    <mergeCell ref="N28:N29"/>
    <mergeCell ref="O28:O29"/>
    <mergeCell ref="K16:K17"/>
    <mergeCell ref="M16:M17"/>
    <mergeCell ref="N16:N17"/>
    <mergeCell ref="O16:O17"/>
    <mergeCell ref="Q12:Q13"/>
    <mergeCell ref="R12:R13"/>
    <mergeCell ref="A16:A17"/>
    <mergeCell ref="B16:B17"/>
    <mergeCell ref="C16:C17"/>
    <mergeCell ref="D16:D17"/>
    <mergeCell ref="E16:E17"/>
    <mergeCell ref="F16:F17"/>
    <mergeCell ref="G16:G17"/>
    <mergeCell ref="J16:J17"/>
    <mergeCell ref="K12:K13"/>
    <mergeCell ref="L12:L13"/>
    <mergeCell ref="M12:M13"/>
    <mergeCell ref="N12:N13"/>
    <mergeCell ref="O12:O13"/>
    <mergeCell ref="P12:P13"/>
    <mergeCell ref="Q16:Q17"/>
    <mergeCell ref="R16:R17"/>
    <mergeCell ref="L16:L17"/>
    <mergeCell ref="A12:A13"/>
    <mergeCell ref="B12:B13"/>
    <mergeCell ref="C12:C13"/>
    <mergeCell ref="D12:D13"/>
    <mergeCell ref="E12:E13"/>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 ref="M72:N72"/>
    <mergeCell ref="O72:P72"/>
    <mergeCell ref="A2:F2"/>
    <mergeCell ref="A39:A40"/>
    <mergeCell ref="B39:B40"/>
    <mergeCell ref="C39:C40"/>
    <mergeCell ref="D39:D40"/>
    <mergeCell ref="E39:E40"/>
    <mergeCell ref="F39:F40"/>
    <mergeCell ref="G39:G40"/>
    <mergeCell ref="J39:J40"/>
    <mergeCell ref="A24:A26"/>
    <mergeCell ref="B24:B26"/>
    <mergeCell ref="N8:N9"/>
    <mergeCell ref="O8:O9"/>
    <mergeCell ref="P8:P9"/>
    <mergeCell ref="L8:L9"/>
    <mergeCell ref="M8:M9"/>
    <mergeCell ref="F12:F13"/>
    <mergeCell ref="G12:G13"/>
    <mergeCell ref="J12:J13"/>
    <mergeCell ref="K8:K9"/>
    <mergeCell ref="C24:C26"/>
    <mergeCell ref="D24:D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35</vt:i4>
      </vt:variant>
    </vt:vector>
  </HeadingPairs>
  <TitlesOfParts>
    <vt:vector size="35"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IZ i JC</vt:lpstr>
      <vt:lpstr>CDR</vt:lpstr>
      <vt:lpstr>dolnoślaski WODR</vt:lpstr>
      <vt:lpstr>kujawsko-pomorski WODR</vt:lpstr>
      <vt:lpstr>lubelski WODR</vt:lpstr>
      <vt:lpstr>lubuski WODR</vt:lpstr>
      <vt:lpstr>łódzki WODR</vt:lpstr>
      <vt:lpstr>małopolski WODR</vt:lpstr>
      <vt:lpstr>mazowiecki WODR</vt:lpstr>
      <vt:lpstr>opolski WODR</vt:lpstr>
      <vt:lpstr>podkarpacki WODR</vt:lpstr>
      <vt:lpstr>podlaski WODR</vt:lpstr>
      <vt:lpstr>pomorski WODR</vt:lpstr>
      <vt:lpstr>śląski WODR</vt:lpstr>
      <vt:lpstr>świętokrzyski WODR</vt:lpstr>
      <vt:lpstr>warmińsko-mazurski WODR</vt:lpstr>
      <vt:lpstr>wielkopolski WODR</vt:lpstr>
      <vt:lpstr>zachodniopomorski WODR</vt:lpstr>
      <vt:lpstr>Podsumowanie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03</cp:lastModifiedBy>
  <dcterms:created xsi:type="dcterms:W3CDTF">2017-06-09T08:58:52Z</dcterms:created>
  <dcterms:modified xsi:type="dcterms:W3CDTF">2018-04-16T12:48:32Z</dcterms:modified>
</cp:coreProperties>
</file>