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mc:AlternateContent xmlns:mc="http://schemas.openxmlformats.org/markup-compatibility/2006">
    <mc:Choice Requires="x15">
      <x15ac:absPath xmlns:x15ac="http://schemas.microsoft.com/office/spreadsheetml/2010/11/ac" url="Z:\GRUPA ROBOCZA\Grupa Robocza ds. KSOW\GR ds. KSOW_2020 rok\5. Uchwały 52_I infornacja półroczna i 53_zmiana PO 2020-2021_spotkanie GR KSOW_online\Uchwała nr 53_zmiana PO_2020-2021_zatwierdzona\"/>
    </mc:Choice>
  </mc:AlternateContent>
  <xr:revisionPtr revIDLastSave="0" documentId="13_ncr:1_{3B8E9F12-EFA3-4254-9320-1A8733CAFDDA}" xr6:coauthVersionLast="45" xr6:coauthVersionMax="45" xr10:uidLastSave="{00000000-0000-0000-0000-000000000000}"/>
  <bookViews>
    <workbookView xWindow="-120" yWindow="-120" windowWidth="29040" windowHeight="15840" activeTab="17"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9" i="20" l="1"/>
  <c r="O129" i="20"/>
  <c r="C22" i="19" l="1"/>
  <c r="D22" i="19"/>
  <c r="P27" i="24" l="1"/>
  <c r="P48" i="29" l="1"/>
  <c r="P32" i="29"/>
  <c r="P44" i="31" l="1"/>
  <c r="M39" i="31"/>
  <c r="M29" i="31"/>
  <c r="M21" i="31"/>
  <c r="M16" i="31"/>
  <c r="M14" i="31"/>
  <c r="M12" i="31"/>
  <c r="M10" i="31"/>
  <c r="P29" i="34" l="1"/>
  <c r="P29" i="36" l="1"/>
  <c r="P71" i="27" l="1"/>
  <c r="P171" i="35" l="1"/>
  <c r="P119" i="35"/>
  <c r="M42" i="35"/>
  <c r="M7" i="35"/>
  <c r="P25" i="30" l="1"/>
  <c r="P21" i="30"/>
  <c r="P20" i="30"/>
  <c r="P19" i="30"/>
  <c r="P18" i="30"/>
  <c r="P17" i="30"/>
  <c r="P16" i="30"/>
  <c r="P15" i="30"/>
  <c r="P14" i="30"/>
  <c r="P13" i="30"/>
  <c r="P11" i="30"/>
  <c r="P113" i="23" l="1"/>
  <c r="P95" i="25"/>
  <c r="P79" i="25"/>
  <c r="P25" i="32"/>
  <c r="P63" i="28"/>
  <c r="M13" i="28"/>
  <c r="M7" i="28"/>
  <c r="P81" i="28"/>
  <c r="P40" i="24"/>
  <c r="O7" i="21"/>
  <c r="O27" i="21"/>
  <c r="P42" i="21" s="1"/>
  <c r="O35" i="21"/>
  <c r="O37" i="21"/>
  <c r="M37" i="21"/>
  <c r="M35" i="21"/>
  <c r="M27" i="21"/>
  <c r="I24" i="21"/>
  <c r="M23" i="21"/>
  <c r="I23" i="21"/>
  <c r="M21" i="21"/>
  <c r="M20" i="21"/>
  <c r="M18" i="21"/>
  <c r="M13" i="21"/>
  <c r="M12" i="21"/>
  <c r="M7" i="21"/>
  <c r="P28" i="33"/>
  <c r="P62" i="26"/>
  <c r="P27" i="22"/>
</calcChain>
</file>

<file path=xl/sharedStrings.xml><?xml version="1.0" encoding="utf-8"?>
<sst xmlns="http://schemas.openxmlformats.org/spreadsheetml/2006/main" count="4840" uniqueCount="2470">
  <si>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</si>
  <si>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</si>
  <si>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</si>
  <si>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</si>
  <si>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</si>
  <si>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</si>
  <si>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</si>
  <si>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</si>
  <si>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</si>
  <si>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</si>
  <si>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</si>
  <si>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</si>
  <si>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</si>
  <si>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</si>
  <si>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</si>
  <si>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</si>
  <si>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</si>
  <si>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</si>
  <si>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</si>
  <si>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</si>
  <si>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</si>
  <si>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</si>
  <si>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</si>
  <si>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</si>
  <si>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</si>
  <si>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</si>
  <si>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</si>
  <si>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</si>
  <si>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</si>
  <si>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</si>
  <si>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</si>
  <si>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</si>
  <si>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</si>
  <si>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</si>
  <si>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</si>
  <si>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t>
  </si>
  <si>
    <t>warsztaty</t>
  </si>
  <si>
    <t>I-IV</t>
  </si>
  <si>
    <t>konferencja</t>
  </si>
  <si>
    <t>Operacje partnerów</t>
  </si>
  <si>
    <t>Liczba</t>
  </si>
  <si>
    <t>Kwota</t>
  </si>
  <si>
    <t>-</t>
  </si>
  <si>
    <t>Wyjazd studyjny</t>
  </si>
  <si>
    <t>III-IV</t>
  </si>
  <si>
    <t xml:space="preserve">Kujawsko-Pomorski Ośrodek Doradztwa Rolniczego </t>
  </si>
  <si>
    <t>II-III</t>
  </si>
  <si>
    <t>Konferencja</t>
  </si>
  <si>
    <t>liczba uczestników</t>
  </si>
  <si>
    <t>I</t>
  </si>
  <si>
    <t>1</t>
  </si>
  <si>
    <t>seminarium</t>
  </si>
  <si>
    <t>III</t>
  </si>
  <si>
    <t>wyjazd studyjny</t>
  </si>
  <si>
    <t>rolnicy</t>
  </si>
  <si>
    <t>II-IV</t>
  </si>
  <si>
    <t>II - IV</t>
  </si>
  <si>
    <t>40</t>
  </si>
  <si>
    <t>II</t>
  </si>
  <si>
    <t>I - IV</t>
  </si>
  <si>
    <t>liczba uczestników szkolenia</t>
  </si>
  <si>
    <t>szkolenie</t>
  </si>
  <si>
    <t>liczba wyjazdów studyjnych</t>
  </si>
  <si>
    <t>liczba uczestników wyjazdu studyjnego</t>
  </si>
  <si>
    <t>wystawa</t>
  </si>
  <si>
    <t>liczba uczestników wyjazdów studyjnych</t>
  </si>
  <si>
    <t>liczba konferencji</t>
  </si>
  <si>
    <t>liczba uczestników konferencji</t>
  </si>
  <si>
    <t>Szkolenie</t>
  </si>
  <si>
    <t>IV</t>
  </si>
  <si>
    <t>80</t>
  </si>
  <si>
    <t>44</t>
  </si>
  <si>
    <t>30</t>
  </si>
  <si>
    <t>publikacja</t>
  </si>
  <si>
    <t>Pomorski Ośrodek Doradztwa Rolniczego w Lubaniu</t>
  </si>
  <si>
    <t>9.</t>
  </si>
  <si>
    <t>10.</t>
  </si>
  <si>
    <t>11.</t>
  </si>
  <si>
    <t>12.</t>
  </si>
  <si>
    <t>13.</t>
  </si>
  <si>
    <t>14.</t>
  </si>
  <si>
    <t>liczba tytułów</t>
  </si>
  <si>
    <t>impreza plenerowa</t>
  </si>
  <si>
    <t>liczba imprez plenerowych</t>
  </si>
  <si>
    <t>liczba spotkań</t>
  </si>
  <si>
    <t>Zachodniopomorski Ośrodek Doradztwa Rolniczego w Barzkowicach</t>
  </si>
  <si>
    <t xml:space="preserve">liczba uczestników </t>
  </si>
  <si>
    <t>konkurs</t>
  </si>
  <si>
    <t>informacje i publikacje w internecie</t>
  </si>
  <si>
    <t>analiza</t>
  </si>
  <si>
    <t>I-III</t>
  </si>
  <si>
    <t xml:space="preserve">liczba filmów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</si>
  <si>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</si>
  <si>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</si>
  <si>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</si>
  <si>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</si>
  <si>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</si>
  <si>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</si>
  <si>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</si>
  <si>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</si>
  <si>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</si>
  <si>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</si>
  <si>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</si>
  <si>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</si>
  <si>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</si>
  <si>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</si>
  <si>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</si>
  <si>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</si>
  <si>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</si>
  <si>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</si>
  <si>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</si>
  <si>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</si>
  <si>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</si>
  <si>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stoisko wystawiennicze na targach</t>
  </si>
  <si>
    <t>I-II</t>
  </si>
  <si>
    <t>olimpiada</t>
  </si>
  <si>
    <t>VI</t>
  </si>
  <si>
    <t>szt.</t>
  </si>
  <si>
    <t>wizyta studyjna</t>
  </si>
  <si>
    <t>osoba</t>
  </si>
  <si>
    <t>stoisko wystawiennicze</t>
  </si>
  <si>
    <t>850</t>
  </si>
  <si>
    <t>ogół społeczeństwa</t>
  </si>
  <si>
    <t>Lp.</t>
  </si>
  <si>
    <t>2, 3</t>
  </si>
  <si>
    <t xml:space="preserve">liczba stoisk wystawienniczych </t>
  </si>
  <si>
    <t xml:space="preserve">1
</t>
  </si>
  <si>
    <t>liczba warsztatów</t>
  </si>
  <si>
    <t>liczba uczestników warsztatów</t>
  </si>
  <si>
    <t>publikacja / materiał drukowany</t>
  </si>
  <si>
    <t>liczba tytułów publikacji / materiałów drukowanych</t>
  </si>
  <si>
    <t>stoisko wystawiennicze na imprezie plenerowej</t>
  </si>
  <si>
    <t>liczba uczestników wyjazdu</t>
  </si>
  <si>
    <t>liczba wystaw</t>
  </si>
  <si>
    <t>targi</t>
  </si>
  <si>
    <t>1, 3</t>
  </si>
  <si>
    <t>1, 2</t>
  </si>
  <si>
    <t>Targi</t>
  </si>
  <si>
    <t>16</t>
  </si>
  <si>
    <t>materiał drukowany</t>
  </si>
  <si>
    <t xml:space="preserve">liczba wyjazdów studyjnych </t>
  </si>
  <si>
    <t>liczba targów</t>
  </si>
  <si>
    <t>15</t>
  </si>
  <si>
    <t>szkolenia</t>
  </si>
  <si>
    <t>Harmonogram realizacji 
(w ujęciu kwartalnym)</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</si>
  <si>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</si>
  <si>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</si>
  <si>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członkowie lokalnych grup działania i przedstawiciele organów LGD, pracownicy biur</t>
  </si>
  <si>
    <t>Stowarzyszenie Lokalna Grupa Działania Pałuki-Wspólna Sprawa</t>
  </si>
  <si>
    <t>Pl. Działowy 6
88-400 Żnin</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</si>
  <si>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</si>
  <si>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</si>
  <si>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</si>
  <si>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</si>
  <si>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</si>
  <si>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</si>
  <si>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</si>
  <si>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</si>
  <si>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</si>
  <si>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</si>
  <si>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</si>
  <si>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</si>
  <si>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właściciele pasiek, regionalni producenci sprzętu, rolnicy, sadownicy, zielarze, plantatorzy, działkowcy, mieszkańcy regionu</t>
  </si>
  <si>
    <t>Regionalny Związek Pszczelarzy w Toruniu</t>
  </si>
  <si>
    <t>Środkowa 11, 87-100 Toruń</t>
  </si>
  <si>
    <t>89-122 Minikowo</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</si>
  <si>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</si>
  <si>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</si>
  <si>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</si>
  <si>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</si>
  <si>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</si>
  <si>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XXXVII Wojewódzki Dzień Pszczelarza "Znaczenie bioróżnorodności dla naszej przyszłości"</t>
  </si>
  <si>
    <t>ograniczenie czynników zagrażających życiu pszcołowatych, podniesienie wiedzy u rolników i konsumentów nt. roli pszczół w produkcji żywności; promocja nowych metod walki z chorobami pszczół</t>
  </si>
  <si>
    <t>pszczelarze, właściciele ogrodów, sadów, rolniczy, mieszkańcy województwa</t>
  </si>
  <si>
    <t>Regionalny Związek Pszczelarzy Kujaw i Ziemi Dobrzyńskiej</t>
  </si>
  <si>
    <t>ul. Mazowiecka 5, 87-800 Włocławek</t>
  </si>
  <si>
    <t>XXX Olimpiada Wiedzy Rolniczej</t>
  </si>
  <si>
    <t>podniesienie wiedzy nt. istoty tworzenia i funkcjonowania grup producentów rolnuch oraz korzyści ze wspólnego działania i funkcjonowania na rynku</t>
  </si>
  <si>
    <t>rolnicy z regionu</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</si>
  <si>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</si>
  <si>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</si>
  <si>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</si>
  <si>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</si>
  <si>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</si>
  <si>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Promocja producentów wysokiej jakości żywności tradycyjnej, lokalnej i ekologicznej zrzeszonych w Spiżarni Kujawsko-Pomorskiej, Klaster Spółdzielczy na targach ogólnopolskich</t>
  </si>
  <si>
    <t>promocja żywności wysokiej jakości oraz poprawa rozpoznawalności marki Spiżarni Kujawsko-Pomorskiej poprzez organizację stoisk na ogólnopolskich targach żywności, wspieranie organizacji łańcucha dostaw żywności</t>
  </si>
  <si>
    <t>firmy zrzeszone w Klastrze Spółdzielczym  Spiżarnia Kujawsko-Pomorska, sieci handlowe, sklepy, kucharze</t>
  </si>
  <si>
    <t>Spiżarnia Kujawsko-Pomorska, Klaster Spółdzielczy</t>
  </si>
  <si>
    <t>Operacje Partnerów KSOW wybrane w Konkursie 4/2020</t>
  </si>
  <si>
    <t>W poszukiwaniu dobrych praktyk organizacjach pozarządowych, samorządach oraz winnicach w Gruzji</t>
  </si>
  <si>
    <t>Cele opracji: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tworzenia sieci współpracy partnerskiej dotyczącej rolnictwa i obszarów wiejskich przez podnoszenie poziomu wiedzy w tym zakresie</t>
  </si>
  <si>
    <t>liczba wyjazdów studyjnych/liczba uczesników wyjazdów studyjnych</t>
  </si>
  <si>
    <t>1/27</t>
  </si>
  <si>
    <t>Przedstawiciele Lokalnych Grup Działania z Województwa Lubuskiego</t>
  </si>
  <si>
    <t xml:space="preserve">Lokalna Grupa Działania Stowarzyszenie Zielona Dolina Odry 
i Warty
</t>
  </si>
  <si>
    <t xml:space="preserve"> ul 1Maja 1B, 63- 113 Górzyca</t>
  </si>
  <si>
    <t>Lokalne Grupy Działania szansą rozwoju Województwa Lubuskiego</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</si>
  <si>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</si>
  <si>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</si>
  <si>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</si>
  <si>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</si>
  <si>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</si>
  <si>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</si>
  <si>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</si>
  <si>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 xml:space="preserve">Liczba stoisk wystawienniczych/Szacowana liczba odwiedzających stoiska wystawiennicze </t>
  </si>
  <si>
    <t>1/1000</t>
  </si>
  <si>
    <t>Wystawcy, przedsiębiorcy, przedstawiciele branży turystycznej  z obszaru LGD województwa lubuskiego</t>
  </si>
  <si>
    <t>Przeprowadzenie ekspertyzy na temat: Diagnoza społeczno-ekonomiczno-środowiskowa sytuacji rolnictwa w województwie lubuskim</t>
  </si>
  <si>
    <t>Cel operacji: wypełnienie luki badawczej stanowiącej  poprzez empiryczne zdiagnozowanie sytuacji społeczno-ekonomiczno-środowiskowej rolnictwa w województwie lubuskim oraz umożliwienie dalszego upowszechnienie wiedzy powstałej w jej wyniku, w skutek przygotowanie raportu końcowego z przeprowadzonych badań, w wersji papierowej i elektronicznej.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</si>
  <si>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eskpertyza</t>
  </si>
  <si>
    <t>liczba ekspertyz</t>
  </si>
  <si>
    <t>Ogół społeczeństwa, beneficjenci, potencjalni beneficjenci programu, rolnicy, organizacje rolnicze oraz każdy bezpośrednio zainteresowany.</t>
  </si>
  <si>
    <t>GURMAN SP. Z O.O.</t>
  </si>
  <si>
    <t>ul. Piska 28, 69 - 100 Słubice</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</si>
  <si>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</si>
  <si>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</si>
  <si>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</si>
  <si>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</si>
  <si>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</si>
  <si>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</si>
  <si>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</si>
  <si>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</si>
  <si>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</si>
  <si>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</si>
  <si>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</si>
  <si>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</si>
  <si>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</si>
  <si>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</si>
  <si>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</si>
  <si>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</si>
  <si>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</si>
  <si>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</si>
  <si>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Rolnicy, przedsiębiorcy, naukowcy, doradcy z terenu województwa lubuskiego.Osoby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</si>
  <si>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Lubuski Ośrodek Doradztwa Rolniczego w Kalsku</t>
  </si>
  <si>
    <t>Kalsk 91, 66-100 Sulechów</t>
  </si>
  <si>
    <t>Lubuska Izba Rolnicza</t>
  </si>
  <si>
    <t>ul. Kożuchowska 15 A, 65 - 364 Zielona Góra</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</si>
  <si>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</si>
  <si>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</si>
  <si>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</si>
  <si>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</si>
  <si>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</si>
  <si>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</si>
  <si>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</si>
  <si>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</si>
  <si>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</si>
  <si>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</si>
  <si>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</si>
  <si>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</si>
  <si>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</si>
  <si>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ul. Mzuelana 5, Ochla 66-006 Zielona Góra</t>
  </si>
  <si>
    <t>Zielone targi w Powiecie Żagańskim</t>
  </si>
  <si>
    <t>Cel opracji: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</si>
  <si>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</si>
  <si>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</si>
  <si>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</si>
  <si>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</si>
  <si>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</si>
  <si>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 xml:space="preserve">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 TEMAT: 
</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</si>
  <si>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</si>
  <si>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</si>
  <si>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</si>
  <si>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</si>
  <si>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</si>
  <si>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Powiatowo-Gminne Święto Plonów</t>
  </si>
  <si>
    <t>Cel operacji: promocja rozwoju obszarów wiejskich oraz zwiększenie poziomu integracji mieszkańców wsi i miast Powiatu Wschowskiego. TEMAT: Promocja jakości życia na wsi lub promocja wsi jako miejsca do życia i rozwoju zawodowego.</t>
  </si>
  <si>
    <t>1/500</t>
  </si>
  <si>
    <t>Mieszkańcy powiatu wschowskiego</t>
  </si>
  <si>
    <t>Powiat Wschowski</t>
  </si>
  <si>
    <t>Pl. Kosynierów 1C, 67 - 400 Wschowa</t>
  </si>
  <si>
    <t>Lubuski Związek Pszczelarzy</t>
  </si>
  <si>
    <t>ul. Drzewna 15, 65 - 060 Zielona Góra</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</si>
  <si>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</si>
  <si>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</si>
  <si>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</si>
  <si>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</si>
  <si>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</si>
  <si>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</si>
  <si>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</si>
  <si>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</si>
  <si>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 xml:space="preserve">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
</t>
  </si>
  <si>
    <t>Uczestnicy w wieku emerytalnym</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</si>
  <si>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</si>
  <si>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</si>
  <si>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</si>
  <si>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</si>
  <si>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konferencja/kongres</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</si>
  <si>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</si>
  <si>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</si>
  <si>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</si>
  <si>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</si>
  <si>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Dzieci ze szkół z terenu Wojeództwa Lubuskiego</t>
  </si>
  <si>
    <t>Nowoczesne technologie w pszczelarstwie czeskim szansą dla lubuskich pszczelarzy.</t>
  </si>
  <si>
    <t>Cel operacji: Wymiana wiedzy i umiejętności w zakresie  najnowszych technologii stosowanych w pszczelarstwie pomiędzy pszczelarzami z Polski oraz naukowcami i pszczelarzami z Czech. TEMAT: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</si>
  <si>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wyjazdów studyjnych/Liczba uczestników </t>
  </si>
  <si>
    <t>1/40</t>
  </si>
  <si>
    <t>Pszczelarze z województwa lubuskiego</t>
  </si>
  <si>
    <t>50 833,00</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</si>
  <si>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</si>
  <si>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</si>
  <si>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1/35</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</si>
  <si>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</si>
  <si>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Konkurs pn.: Najładniejsze gospodarstwo agroturystyczne województwa lubuskiego w 2020 roku.</t>
  </si>
  <si>
    <t xml:space="preserve">Cel operacji: wyłonienie najładniejszego gospodarstwa agroturystycznego województwa lubuskiego w 2020 roku, spośród biorących udział 
w konkursie, jk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</si>
  <si>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Liczba konkursów/Liczba uczestników konkursów</t>
  </si>
  <si>
    <t>1/11-15</t>
  </si>
  <si>
    <t>Gospodarstwa agroturystyczne województwa lubuskiego</t>
  </si>
  <si>
    <t>Zwiększenie dochodowości, wdrażanie nowych technologii oraz prezentacja dobrych praktyk w gospodarstwach rolnych i firmach działających na rzecz rolnictwa w województwie lubuskim poprzez organizację konkursu Agroliga 2020</t>
  </si>
  <si>
    <t>Cel operacji: wyłonienie a także promocja 11 najlepszych gospodarstw rolnych i 6 firm działających na rzecz rolnictwa w województwie lubuskim. TEMAT: Promocja jakości życia na wsi lub promocja wsi jako miejsca do życia i rozwoju zawodowego</t>
  </si>
  <si>
    <t>1/17</t>
  </si>
  <si>
    <t xml:space="preserve">Rolnicy, przedsiębiorcy rolni działający na rynku regionalnym
</t>
  </si>
  <si>
    <t>Konkurs na „Najlepsze gospodarstwo ekologiczne w  województwie lubuskim”</t>
  </si>
  <si>
    <t>Cel operacji: popularyzowanie i rozwój rolnictwa ekologicznego. Zachęcanie innych producentów do przestawienia swojej produkcji na produkcję ekologiczną. Promocja produktów żywności ekologicznej. Ponadto wdrożenie dobrych praktyk w gospodarstwach rolnych polegających na stosowaniu naturalnych nawozów i metod produkcji przyjaznej środowisku, promowanie żywności wysokiej jakości służącej zdrowiu człowieka przy utrzymaniu lub podwyższeniu żyzności gleby oraz promocja zrównoważonego gospodarowania.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</si>
  <si>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1/10</t>
  </si>
  <si>
    <t xml:space="preserve">Gospodarstwa ekologiczne w liczbie z terenu  województwa lubuskiego, które wytwarzają żywność metodami ekologicznymi </t>
  </si>
  <si>
    <t>Gospodarowanie zasobami wody w gospodarstwie</t>
  </si>
  <si>
    <t>Cel operacji: przekazanie rolnikom wiedzy na temat jak właściwie gospodarować wodą w rolnictwie by byli w stanie efektywnie gospodarować zasobami co wpłynie pozytywnie na klimat. Niedobór wody powoduje suszę, natomiast racjonalne gospodarowanie wodą i retencja pomaga zmniejszać ryzyko suszy w rolnictwie.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</si>
  <si>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Liczba szkoleń/liczba uczestników</t>
  </si>
  <si>
    <t>1/30</t>
  </si>
  <si>
    <t>Rolnicy z terenu Województwa Lubuskiego</t>
  </si>
  <si>
    <t>23</t>
  </si>
  <si>
    <t>440</t>
  </si>
  <si>
    <t>LISTA REZERWOWA</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</si>
  <si>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</si>
  <si>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</si>
  <si>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</si>
  <si>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</si>
  <si>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</si>
  <si>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liczba uczestników konkursu</t>
  </si>
  <si>
    <t>Przykłady dobrych praktyk w zakresie regionalnego dziedzictwa kulinarnego - organizacja dwóch wizyt studyjnych: dla obecnych oraz dla potencjanych członków Sieci Dziedzictwa Kulinarnego Małopolska w Województwie Opolskim</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</si>
  <si>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</si>
  <si>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członkowie i kandydaci sieci Dziedzctwo Kulinarne Małopolska-pochodzący z Województwa Małopolskiego producenci surowców żywnościowych, przetwórcy artykułów rolno-spożywczych, właściciele obiektów gastrronomicznych, hotelarskich świadczących usługi gastronomiczne, sprzedawcy artykułów rolno-spożywczych</t>
  </si>
  <si>
    <t>Instytut Rozwoju Obszarów Wiejskich</t>
  </si>
  <si>
    <t>ul. Czysta 21, 31-121 Kraków</t>
  </si>
  <si>
    <t>3.</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</si>
  <si>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</si>
  <si>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</si>
  <si>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</si>
  <si>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</si>
  <si>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</si>
  <si>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4.</t>
  </si>
  <si>
    <t>Warsztaty pieczenia i dekoracji ciast dla Kół Gospodyń Wiejskich z Powiatu Dąbrowskiego</t>
  </si>
  <si>
    <t>Zwiększenie wiedzy KGW na temat przygotowania ciast i dekoracji tych ciast poprzez zorganizowanie warsztatów.</t>
  </si>
  <si>
    <t>konkurs/warszsaty</t>
  </si>
  <si>
    <t>przedstawiciele KGW z terenu powiatu dąbrowskiego</t>
  </si>
  <si>
    <t>Stowarzyszenie Samorządów Powiatu Dąbrowskiego</t>
  </si>
  <si>
    <t>ul. Berka Joselewicza 5, 33-200 Dabrowa Tarnowska</t>
  </si>
  <si>
    <t>5.</t>
  </si>
  <si>
    <t>Warroza największym zagrożeniem współczesnego pszelarstwa</t>
  </si>
  <si>
    <t>Podniesienie wiedzy i świadomości pszczelarzy z terenu Małopolski w zakresie dostępnych metod zwalczania warrozy, zapoznanie się z wynikami pracy hodowlanej prowadzonej m.in. pod kątem selekcji pszczół.</t>
  </si>
  <si>
    <t>pszczelarze, członkowie Pogórskiego Związku Pszczelarzy w Tarnowie będący mieszkańcami Województwa Małopolskiego</t>
  </si>
  <si>
    <t>Pogórski Związek Pszczelarzy w Tarnowie</t>
  </si>
  <si>
    <t>ul. Kochanowskiego 33, 33-100 Tarnów</t>
  </si>
  <si>
    <t>6.</t>
  </si>
  <si>
    <t xml:space="preserve">Konkurs "Kultura i folklor Podbabiogórza" </t>
  </si>
  <si>
    <t>Włączanie społeczności lokalnej w poprawe jakości życia i dziedzctwa kulturowego Podbabiogórza dzięki organizacji konkursu związanego z folklorem społeczność lokalna zostanie włączona w życie kulturalne.</t>
  </si>
  <si>
    <t>osoby w różnym wieku od dzieci i młodzieży, w szczególności osoby do 35 roku życia mieszkające  na obszarach wiejskich oraz starsze z terenu powiatu suskiego</t>
  </si>
  <si>
    <t>liczba uczestników konkursów</t>
  </si>
  <si>
    <t>7.</t>
  </si>
  <si>
    <t>Podtrzymywanie tradycji - warsztaty praktyczne dla Kół Gospodyń Wiejskich</t>
  </si>
  <si>
    <t>Podniesienie wiedzy , doskonalenie umiejęctności oraz rozbudzenie potrzeby kultywowania tradycji poprzez poznawanie technik wykonywania ozdób okolicznościowych.</t>
  </si>
  <si>
    <t>przedstawiciele KGW z Województwa Małopolskiego, z terenu powiatów: gorlickiego, nowosądecckiego, nowotarskiego i tatrzańskiego</t>
  </si>
  <si>
    <t>8.</t>
  </si>
  <si>
    <t>Zgoda, szacunek i praca każdą wieś wzbogaca - transfer sprawdzonych sposobów na kształtowanie dobrych relacji między mieszkańcami wsi</t>
  </si>
  <si>
    <t>Organizacja 5-dnowego wyjazdu studyjnegpo do Austrii i Niemiec dla 40 osób z Małopolski. Wyjazd ma na celu poszukiwanie efektywnych strategii prowadzących do harmonijnego rozwoju społecznego oraz poprawy jakości warunków życia mieszkańców na obszarach wiejskich.</t>
  </si>
  <si>
    <t>przedstawiciele wiejskich i miejsko-wiejskich samorządów gminnych z Małopolski (wójtowie, burmistrzowie, pracownicy referatów ds. planowania przestrzennego, ochrony środowiska i rolnictwa. Ponadto, w wyjeździe uczestniczyć będą przedstawiciele małopolskich LGD reprezentujacych rolników, przedstawiciele samorządu rolniczego (MIR), przedstawiciele organizacji zrzeszających doradców rolnych (MSDR) oraz przedstawiciele rady naukowej i członkowie insytutiu rozwoju obszarów wiejskich</t>
  </si>
  <si>
    <t>Współczesna kobieta w środowisku wiejskim</t>
  </si>
  <si>
    <t>Poznanie aktywności i inicjatyw podejmowanych przez kobiety na obszarach wiejskich w Rumunii i na Węgrzech, wymiana doświadczeń dotyczaca aktualnej sytuacji kobiet na obszarach wiejskich, wyzwań i szans jakie stoją przed współczeną kobietą w środowisku wiejskim.</t>
  </si>
  <si>
    <t>kobiety zamieszkujące obszary wiejskie w Małopolsce, właścicielki lub współwłaściecielki gospodarstw rolnych, członkinie KGW, delegatki MIR, doradczynie rolne, sołtyski, radne, kobiety prowadzące działalność gospodarcza na terenie obszarów wiejskich</t>
  </si>
  <si>
    <t>Stawiamy na Produkt Polski w województwie małopolskim</t>
  </si>
  <si>
    <t>Upowszechnienie wiedzy i znaczenia wytwarzanych w regionie produktów z oznaczeniem produkt polski oraz oznaczeniami europejskimi. Uzyskanie znaczenia przetwórstwa lokalnego w rozwoju obszraów wiejskich na przykładzie promowanych produktów, takich jak mięso i wędliny, także owoce  i warzywa.</t>
  </si>
  <si>
    <t>liczba stoisk wystawienniczych na imprezie plenerowej</t>
  </si>
  <si>
    <t>mieszkańcy obszarów wiejskich, rolnicy, przetwórcy, konsumenci</t>
  </si>
  <si>
    <t>Stowarzyszenie Rzeźników i Wędliniarzy RP</t>
  </si>
  <si>
    <t>ul. Miodowa 14, 00-246 warszawa</t>
  </si>
  <si>
    <t>liczba odwiedzających stoiska wystawniennicze</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</si>
  <si>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</si>
  <si>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</si>
  <si>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Rolnicy, przedstawiciele jednostek doradztwa rolniczego, instytucji okołorolniczych, mieszkańcy obszarów wiejskich, studencji uczelni rolniczych z terenu Województwa Małopolskiego</t>
  </si>
  <si>
    <t>Małopolski Ośrodek Doradztwa Rolniczego z siedzibą w Karniowicach</t>
  </si>
  <si>
    <t>ul. Osiedlowa 9, 32-082 Karniowice</t>
  </si>
  <si>
    <t>100</t>
  </si>
  <si>
    <t>Ochotnica i Tylmanowa w sercu Gorców</t>
  </si>
  <si>
    <t>Promocja walorów turysytycznych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</si>
  <si>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stoisko wystawiennicze/materiał drukowany</t>
  </si>
  <si>
    <t>liczba stoisk</t>
  </si>
  <si>
    <t>mieszkańcy Gminy Ochotnica Dolna, podmioty z sektora społecznego, gospodarczego i publicznego realizujace inicjatywy na rzecz zrównoważonego rozwoju obszarów wiejskich</t>
  </si>
  <si>
    <t>Gmina Ochotnica Dolna</t>
  </si>
  <si>
    <t>Os. Dłubacze 160, 34-452 Ochotnica Dolna</t>
  </si>
  <si>
    <t>szacowana liczba odwiedzających stoisko</t>
  </si>
  <si>
    <t>Gorce turystycznym światem</t>
  </si>
  <si>
    <t>stoisko wystawiennicze/materiał drukowany/film</t>
  </si>
  <si>
    <t>mieszkańcy Gminy Ochotnica Dolna, rolnicy, podmioty z sektora społecznego, gospodarczego i publicznego realizujace inicjatywy na rzecz zrównoważonego rozwoju obszarów wiejskich</t>
  </si>
  <si>
    <t>liczba oglądających</t>
  </si>
  <si>
    <t>400</t>
  </si>
  <si>
    <t>Promocja dziedzictwa kulinarnego Powiatu Dąbrowskiego</t>
  </si>
  <si>
    <t>Promocja dziedzictwa kulturowego Powiatu Dąbrowskiego za granicą poprzez zorganizowanie stoisk degustacyjnych w Budapeszcie.</t>
  </si>
  <si>
    <t>stosiko wystawiennicze/publikacja</t>
  </si>
  <si>
    <t>mieszkańcy Budapsztu oraz mniejszości narodowe uczestniczące w imprezie plenerowej, którzy chcą poznawać tradycje kulinarne Powiśla Dąbrowskiego bogate w produkty pochodzące z terenów wiejskich. Grupą docelową będą również przedstawiciele KGW z Powiatu Dąbrowskiego - wytwórcy żywności wysokiej jakości.</t>
  </si>
  <si>
    <t>Powiat Dąbrowski</t>
  </si>
  <si>
    <t>liczba osób odwiedzających stoisko wystawiennicze</t>
  </si>
  <si>
    <t>15.</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</si>
  <si>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</si>
  <si>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</si>
  <si>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</si>
  <si>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16.</t>
  </si>
  <si>
    <t>Wymiana wiedzy i doświadczeń na rzecz rozwoju wsi</t>
  </si>
  <si>
    <t>Organizacja wyjazdu studyjnego dla KGW ma na celu wymianę wiedzy i doświadczeń dotyczacych szans i zagrożeń dla rozwoju wspóóczesnej wsi.</t>
  </si>
  <si>
    <t>KGW Kryspinianki</t>
  </si>
  <si>
    <t>Koło Gospodyń Wiejskich "Kryspinianki" w Kryspinowie</t>
  </si>
  <si>
    <t>Kryspinów 164, 32-060 Liszki</t>
  </si>
  <si>
    <t>32</t>
  </si>
  <si>
    <t>17.</t>
  </si>
  <si>
    <t>Sołtys, rada sołectwa, zebranie wiejskie…, czyli co komu wolno w sołectwie - 3 dniowe warsztaty dla sołtysów z Województwa Małopolskiego</t>
  </si>
  <si>
    <t>Wzmocnienie kompetencji i podniesienie kwalifikacji sołtysów z Województwa Małopolskiego jako liderów lokalnych inicjatyw i animatorów partycypacji społecznej. Podniesienie poziomu umiejętności organizacyjnych uczestników warszatów, podniesienie świadomości bycia liderem oraz zwiększenie umiejętności rozwiązywania konfliktów.</t>
  </si>
  <si>
    <t>sołtysi Województwa Małopolskiego, ze szczególnym uwzględnieniem tych, którzy te funkcje pełnia po raz pierwszy</t>
  </si>
  <si>
    <t>18.</t>
  </si>
  <si>
    <t>Od dziedzictwa do bogactwa - spotkanie promujące tradycję i kulturę obszarów wiejskich</t>
  </si>
  <si>
    <t>Zaprezentowanej bogatej historii, kultury i dorobku społecznego, kulturowego oraz gospodarczego obszarów wiejskich.</t>
  </si>
  <si>
    <t>impreza plenerowa/konkurs</t>
  </si>
  <si>
    <t>Podmioty działające w środowisku lokalnym będące nieodzowną części obszarów wiejskich, zajmujących się wytwarzaniem produktów lokalnych; mieskzańcy Gminy Szczucin; przyjezdni</t>
  </si>
  <si>
    <t>Gmina Szczucin</t>
  </si>
  <si>
    <t>ul. Wolności 3, 33-230 Szczucin</t>
  </si>
  <si>
    <t>liczba uczestników imprezy plenerowej</t>
  </si>
  <si>
    <t>460</t>
  </si>
  <si>
    <t>19.</t>
  </si>
  <si>
    <t>II Festiwal Folklorystyczny pn. "Zatrzymać zanikające tradycje"</t>
  </si>
  <si>
    <t>Zwiększenie wiedzy, przekazywanie wiedzy mieszkańcom Gminy Biskupoice  i nie tylko istotnych informacji na temat rozwoju obszarów wiejskich i wiążącymi się z nim możliwościami promowania obszarów wiejskich w połączeniu z jej aspektami kulturowymi, regionalnymi czy kulinarnymi oraz zwiększenie oferty kulturalnej poprzez organizację imprezy.</t>
  </si>
  <si>
    <t>mieszkańcy Małopolski oraz turyści w różnym przedziale wiekowym-przedsiębiorcy, producenci, KGW, zespoły regionalne, etc.</t>
  </si>
  <si>
    <t>Centrum Kultury Gminy Biskupice</t>
  </si>
  <si>
    <t>Tomaszkowice 455, 32-020 Wieliczka</t>
  </si>
  <si>
    <t>20.</t>
  </si>
  <si>
    <t>Wyjazd studyjny do Gruzji - szansą rozwoju LGD Stowarzyszenie Korona Północnego Krakowa</t>
  </si>
  <si>
    <t>Zapoznanie się z przykładami dobrych praktyk w obszarze turystyki kulturowej i działań związanych z małym przetwórstwem, które służą kreowaniu nowych miejsc pracy oraz wspólnych działań partnerskich na obszarze wiejskim w Gruzji</t>
  </si>
  <si>
    <t>liczba wyjazd studyjny</t>
  </si>
  <si>
    <t>mieszkańcy obszaru LGD SKPK, reprezentnci trzech sektorów, lokalni liderzy, animatorzy życia społecznego, inicjatorzy większości działań podejmowanych przez lokalną społeczną, także w zakresie działań partnerskich.</t>
  </si>
  <si>
    <t>Stowarzyszenie Korona Północnego Krakowa</t>
  </si>
  <si>
    <t>ul. W. szomańskiego 1, 32-091 Zagórzyce Dworskie</t>
  </si>
  <si>
    <t>21.</t>
  </si>
  <si>
    <t>"Rodzinny EKOpiknik w gminie Stryszów" - organizacja ekologiczno-edukacyjnej imprezy plenerowej dla mieszkańców gminy</t>
  </si>
  <si>
    <t>Edukacja ekologiczna mieszkańców Gminy Stryszów podczas imprezy plenerowej EKOpiknik ok 1000 osób.</t>
  </si>
  <si>
    <t>lokalna społeczność z obszaru Gminy Stryszów, w tym również osoby defaworyzowane, zagrożone wykluczeniem społecznym, osoby starsze, dzieci i młodzież</t>
  </si>
  <si>
    <t>Gmina Stryszów</t>
  </si>
  <si>
    <t>Stryszów 149, 34-146 Stryszów</t>
  </si>
  <si>
    <t>liczba uczestników imprez plenerowych</t>
  </si>
  <si>
    <t>Wsparcie promocji i rozwoju Szlaku Kulinarnego Województwa Opolskiego Opolski Bifyj - przykład dobrej praktyki</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</si>
  <si>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Organizacja krajowej podróży studyjnej, udział w plenerowej imprezie turystyczno-kulinarnej oraz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</si>
  <si>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członkowie Sieci - szlaku Kulinarnego Województwa Opolskiego Opolski Bifyj</t>
  </si>
  <si>
    <t>Opolska Regionalna Organizacja Turystyczna</t>
  </si>
  <si>
    <t>ul. Żeromskiego 3, 45-053 Opole</t>
  </si>
  <si>
    <t>24</t>
  </si>
  <si>
    <t xml:space="preserve">członkowie Sieci - szlaku Kulinarnego Województwa Opolskiego Opolski Bifyj, mieszkańcy województwa opolskiego, turyści odwiedzający region </t>
  </si>
  <si>
    <t>szacowana liczba odwiedzających stoisko wystawiennicze na imprezie plenerowej</t>
  </si>
  <si>
    <t>5000</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</si>
  <si>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</si>
  <si>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</si>
  <si>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</si>
  <si>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</si>
  <si>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</si>
  <si>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</si>
  <si>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</si>
  <si>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</si>
  <si>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</si>
  <si>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Organizacja krajowej podroży studyjnej oraz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umiejetności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</si>
  <si>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mieszkańcy terenu Euro-Country, w tym agroturyści, przedstawiciele NGO i samorządu gminnego</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</si>
  <si>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</si>
  <si>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</si>
  <si>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</si>
  <si>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</si>
  <si>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</si>
  <si>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</si>
  <si>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</si>
  <si>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</si>
  <si>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</si>
  <si>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rodzaj i liczba</t>
  </si>
  <si>
    <t>ekspertyza</t>
  </si>
  <si>
    <t xml:space="preserve">spotkanie </t>
  </si>
  <si>
    <t>liczba uczestników spotkania</t>
  </si>
  <si>
    <t xml:space="preserve">publikacja/ materiał drukowany </t>
  </si>
  <si>
    <t>liczba spotów w radiu</t>
  </si>
  <si>
    <t>Pozarolnicza działalność gospodarcza - szansą wsi</t>
  </si>
  <si>
    <t>CEL: Zwiększenie udziału zainteresowanych stron we wdrażaniu inicjatyw na rzecz rozwoju obszarów wiejskich; transfer wiedzy i innowacji oraz przedstawienie dobrych praktyk nt. innowacyjnych rozwiązań w rolnictwie poprzez przekazanie rolnikom i innym podmiotom uczestniczącym w rozwoju obszarów wiejskich wiedzy i informacji nt. podstaw przedsiębiorczości i planowania działalności pozarolniczej, prowadzenia działalności gospodarczej oraz omówienie instrumentów jej wsparcia. PRZEDMIOT:  Konferencja dotycząca pozarolniczej działalności gospodarczej, która przybliży wiedzę nt. przedsiębiorczości wiejskiej - podkreśli jej znaczenie w wielofunkcyjnym rozwoju obszarów wiejskich.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1. 3: Promocja jakości życia na wsi lub promocja wsi jako miejsca do życia i rozwoju zawodowego. 4: Upowszechnianie wiedzy w zakresie planowania rozwoju lokalnego z uwzględnieniem potencjału ekonomicznego, społecznego i środowiskowego danego obszaru.</t>
  </si>
  <si>
    <t>mieszkańcy województwa opolskiego, ze szczególnym uwzględnieniem rolników</t>
  </si>
  <si>
    <t>Izba Rolnicza w Opolu</t>
  </si>
  <si>
    <t>ul. Północna 2, 45-802 Opole</t>
  </si>
  <si>
    <t>Cudze chwalicie, swego nie znacie - promujemy produkty lokalne i tradycyjne</t>
  </si>
  <si>
    <t xml:space="preserve">CEL I PRZEDMIOT: Zwiększenie udziału zainteresowanych stron we wdrażaniu inicjatyw na rzecz rozwoju obszarów wiejskich poprzez organizację konferencji, której celem jest umożliwienie transferu wiedzy i innowacji oraz przedstawienie dobrych praktyk nt. innowacyjnych rozwiązań w rolnictwie poprzez przekazanie rolnikom i innym podmiotom uczestniczącym w rozwoju obszarów wiejskich wiedzy i informacji nt. produktu lokalnego i tradycyjnego oraz wiedzy na temat rolniczego handlu detalicznego (RHD), sprzedaży bezpośredniej i działalności marginalnej.TEMAT 1: Upowszechnianie wiedzy w zakresie tworzenia krótkich łańcuchów dostaw w sektorze rolno-spożywczym. 2: Wspieranie rozwoju przedsiębiorczości na obszarach wiejskich poprzez podnoszenie poziomu wiedzy i umiejętności w obszarze małego przetwórstwa lokalnego lub w obszarze rozwoju zielonej gospodarki, w tym tworzenie nowych miejsc pracy. </t>
  </si>
  <si>
    <t>mieszkancy województwa opolskiego, ze szczególnym uwzględnieniem rolników</t>
  </si>
  <si>
    <t>Dobre bo swoje</t>
  </si>
  <si>
    <r>
      <t>CEL:</t>
    </r>
    <r>
      <rPr>
        <sz val="10"/>
        <color theme="1"/>
        <rFont val="Tahoma"/>
        <family val="2"/>
        <charset val="238"/>
      </rPr>
      <t xml:space="preserve"> N</t>
    </r>
    <r>
      <rPr>
        <sz val="10"/>
        <color theme="1"/>
        <rFont val="Calibri"/>
        <family val="2"/>
        <charset val="238"/>
        <scheme val="minor"/>
      </rPr>
      <t>awiązanie współpracy między NGO oraz sołectwami, informowanie społeczeństwa oraz potencjalnych beneficjentów o polityce rozwoju obszarów wiejskich i wsparciu finansowym przez partnerów KSOW oraz wymiana doświadczeń i pomysłów, w jaki sposób można przyczynić się do rozwoju obszarów wiejskich, promocja lokalnych wyrobów, promocja wsi jako miejsca do życia i rozwoju zawodowego.</t>
    </r>
    <r>
      <rPr>
        <sz val="10"/>
        <color rgb="FF000000"/>
        <rFont val="Calibri"/>
        <family val="2"/>
        <charset val="238"/>
        <scheme val="minor"/>
      </rPr>
      <t xml:space="preserve"> PRZEDMIOT: Podczas targów, zorganizowanego punktu informacyjnego oraz konkursu, członkowie NGO oraz mieszkańcy sołectw wskażą możliwości rozwoju gospodarczego terenów wiejskich, co będzie miało wpływ na włączenie społeczne i ograniczania ubóstwa. W ramach konkursu przewiduje się nagrody finansowe.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w tym tworzenie nowych miejsc pracy. 4: Promowanie jakości życia na wsi lub promocja wsi jako miejsca do życia i rozwoju zawodowego.</t>
    </r>
  </si>
  <si>
    <t>mieszkańcy Gminy Pokój, w tym członkowie NGO działający na terenie gminy, wystawcy produktów</t>
  </si>
  <si>
    <t>Stowarzyszenie Odnowy Wsi Zieleniec</t>
  </si>
  <si>
    <t xml:space="preserve">Zieleniec 99AII/1, 
46-034 Pokój
</t>
  </si>
  <si>
    <t xml:space="preserve">szacowana liczba uczestników targów </t>
  </si>
  <si>
    <t>punkt informacyjny</t>
  </si>
  <si>
    <t xml:space="preserve">liczba punktów informacyjnych na targach </t>
  </si>
  <si>
    <t xml:space="preserve">szacowana liczba odwiedzających punkty informacyjne na targach </t>
  </si>
  <si>
    <t>wystawcy na targach – NGO wraz z sołectwami z terenu Gminy Pokój lub inne podmioty</t>
  </si>
  <si>
    <t>co najmniej 30</t>
  </si>
  <si>
    <t>Kupalnocka w Domaradzkiej Kuźni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</si>
  <si>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</si>
  <si>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</si>
  <si>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</si>
  <si>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</si>
  <si>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</si>
  <si>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</si>
  <si>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mieszkańcy woj.opolskiego, w tym dzieci i młodzież z terenów obszarów wiejskich,osoby dorosłe; odbiorcy oglądający film na kanale You Tube</t>
  </si>
  <si>
    <t>Stowarzyszenie Lokalna Grupa Działania "Kraina Dinozaurów"</t>
  </si>
  <si>
    <t>ul. Słowackiego 18, 46-040 Ozimek</t>
  </si>
  <si>
    <t>liczba uczestników warsztatu</t>
  </si>
  <si>
    <t>liczba uczestników spotkań</t>
  </si>
  <si>
    <t>spot w radiu</t>
  </si>
  <si>
    <t>liczba słuchaczy radiowych</t>
  </si>
  <si>
    <t>liczba informacji w internecie</t>
  </si>
  <si>
    <t>liczba stron internetowych</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</si>
  <si>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</si>
  <si>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</si>
  <si>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mieszkańcy obszarów wiejskich na terenie Gminy Olesno, turyści odwiedzający powiat oleski, w tym z zagranicy </t>
  </si>
  <si>
    <t>Gmina Olesno</t>
  </si>
  <si>
    <t>ul. Pieloka 21,    46-300 Olesno</t>
  </si>
  <si>
    <t xml:space="preserve">ekspertyza </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</si>
  <si>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</si>
  <si>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</si>
  <si>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</si>
  <si>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</si>
  <si>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</si>
  <si>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</si>
  <si>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</si>
  <si>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</si>
  <si>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</si>
  <si>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</si>
  <si>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</si>
  <si>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</si>
  <si>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</si>
  <si>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</si>
  <si>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</si>
  <si>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</si>
  <si>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</si>
  <si>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</si>
  <si>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</si>
  <si>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</si>
  <si>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</si>
  <si>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</si>
  <si>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70</t>
  </si>
  <si>
    <t>Przedstawiciele LGD/mieszkańcy</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</si>
  <si>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</si>
  <si>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</si>
  <si>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</si>
  <si>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260</t>
  </si>
  <si>
    <t>rolnicy z terenu podkarpacia i anukowcy</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</si>
  <si>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</si>
  <si>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</si>
  <si>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</si>
  <si>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</si>
  <si>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</si>
  <si>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</si>
  <si>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</si>
  <si>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</si>
  <si>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</si>
  <si>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</si>
  <si>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</si>
  <si>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</si>
  <si>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</si>
  <si>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</si>
  <si>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</si>
  <si>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</si>
  <si>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</si>
  <si>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</si>
  <si>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</si>
  <si>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</si>
  <si>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</si>
  <si>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</si>
  <si>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</si>
  <si>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</si>
  <si>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</si>
  <si>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</si>
  <si>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</si>
  <si>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</si>
  <si>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</si>
  <si>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</si>
  <si>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</si>
  <si>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</si>
  <si>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</si>
  <si>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</si>
  <si>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</si>
  <si>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</si>
  <si>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</si>
  <si>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</si>
  <si>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</si>
  <si>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</si>
  <si>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</si>
  <si>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</si>
  <si>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</si>
  <si>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</si>
  <si>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</si>
  <si>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</si>
  <si>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</si>
  <si>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</si>
  <si>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</si>
  <si>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</si>
  <si>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</si>
  <si>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</si>
  <si>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</si>
  <si>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</si>
  <si>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</si>
  <si>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</si>
  <si>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</si>
  <si>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</si>
  <si>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</si>
  <si>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</si>
  <si>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</si>
  <si>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</si>
  <si>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</si>
  <si>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</si>
  <si>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</si>
  <si>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</si>
  <si>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</si>
  <si>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</si>
  <si>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</si>
  <si>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</si>
  <si>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</si>
  <si>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</si>
  <si>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</si>
  <si>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</si>
  <si>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</si>
  <si>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</si>
  <si>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</si>
  <si>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</si>
  <si>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</si>
  <si>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</si>
  <si>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</si>
  <si>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</si>
  <si>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</si>
  <si>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</si>
  <si>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</si>
  <si>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</si>
  <si>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</si>
  <si>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</si>
  <si>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</si>
  <si>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</si>
  <si>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</si>
  <si>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</si>
  <si>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</si>
  <si>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</si>
  <si>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</si>
  <si>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</si>
  <si>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</si>
  <si>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</si>
  <si>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</si>
  <si>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</si>
  <si>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</si>
  <si>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</si>
  <si>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</si>
  <si>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</si>
  <si>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</si>
  <si>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</si>
  <si>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</si>
  <si>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</si>
  <si>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</si>
  <si>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</si>
  <si>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</si>
  <si>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</si>
  <si>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</si>
  <si>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</si>
  <si>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</si>
  <si>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</si>
  <si>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</si>
  <si>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</si>
  <si>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</si>
  <si>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</si>
  <si>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</si>
  <si>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</si>
  <si>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</si>
  <si>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</si>
  <si>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</si>
  <si>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</si>
  <si>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</si>
  <si>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</si>
  <si>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</si>
  <si>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</si>
  <si>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Liczba konkursów/liczba uczestnikó</t>
  </si>
  <si>
    <t>1/120</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</si>
  <si>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</si>
  <si>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</si>
  <si>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</si>
  <si>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</si>
  <si>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</si>
  <si>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</si>
  <si>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</si>
  <si>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</si>
  <si>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</si>
  <si>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</si>
  <si>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</si>
  <si>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</si>
  <si>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</si>
  <si>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</si>
  <si>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</si>
  <si>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</si>
  <si>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</si>
  <si>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</si>
  <si>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</si>
  <si>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</si>
  <si>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</si>
  <si>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</si>
  <si>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</si>
  <si>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</si>
  <si>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</si>
  <si>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</si>
  <si>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</si>
  <si>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</si>
  <si>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</si>
  <si>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</si>
  <si>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</si>
  <si>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 xml:space="preserve">liczba uczestników wyjazdów studyjnych </t>
  </si>
  <si>
    <t>w tym liczba przedstwicieli LGD</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</si>
  <si>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</si>
  <si>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</si>
  <si>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właściele gospodarstw agroturystycznych i obiektów turystyki wiejskiej</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</si>
  <si>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</si>
  <si>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</si>
  <si>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</si>
  <si>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</si>
  <si>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</si>
  <si>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</si>
  <si>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</si>
  <si>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</si>
  <si>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liczba olimpiad</t>
  </si>
  <si>
    <t>koła gospodyń wiejskich z województwa pomorskiego</t>
  </si>
  <si>
    <t>Gminny Ośrodek Kultury, Sportu i Rekreacji w Chmielnie</t>
  </si>
  <si>
    <t>ul. Gryfa Pomorskiego 20, 83-333 Chmielno</t>
  </si>
  <si>
    <t>liczba uczestników olimpiad</t>
  </si>
  <si>
    <t>rolnicy, hodowcy zwierząt, przedstwiciele sektora rolnego związanego z hodowlą i żywieniem zwierząt, mieszkańcy obszarów wiejskich</t>
  </si>
  <si>
    <t>szacowana liczba uczestników wystaw</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</si>
  <si>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</si>
  <si>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</si>
  <si>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</si>
  <si>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</si>
  <si>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</si>
  <si>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</si>
  <si>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</si>
  <si>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</si>
  <si>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</si>
  <si>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</si>
  <si>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</si>
  <si>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</si>
  <si>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</si>
  <si>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</si>
  <si>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</si>
  <si>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</si>
  <si>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</si>
  <si>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</si>
  <si>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</si>
  <si>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</si>
  <si>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</si>
  <si>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</si>
  <si>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25 wystawców, 40 000 odwiedzających</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</si>
  <si>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</si>
  <si>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</si>
  <si>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</si>
  <si>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</si>
  <si>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</si>
  <si>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</si>
  <si>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</si>
  <si>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</si>
  <si>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</si>
  <si>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</si>
  <si>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</si>
  <si>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</si>
  <si>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</si>
  <si>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</si>
  <si>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</si>
  <si>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</si>
  <si>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</si>
  <si>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</si>
  <si>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</si>
  <si>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</si>
  <si>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</si>
  <si>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</si>
  <si>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</si>
  <si>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</si>
  <si>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</si>
  <si>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</si>
  <si>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</si>
  <si>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</si>
  <si>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</si>
  <si>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</si>
  <si>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</si>
  <si>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</si>
  <si>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</si>
  <si>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</si>
  <si>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</si>
  <si>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</si>
  <si>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</si>
  <si>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</si>
  <si>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</si>
  <si>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</si>
  <si>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</si>
  <si>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</si>
  <si>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</si>
  <si>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</si>
  <si>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</si>
  <si>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</si>
  <si>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</si>
  <si>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</si>
  <si>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</si>
  <si>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</si>
  <si>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</si>
  <si>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</si>
  <si>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</si>
  <si>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</si>
  <si>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</si>
  <si>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</si>
  <si>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</si>
  <si>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</si>
  <si>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Winiarze z rejonu świętokrzyskiego, w tym co najmiej połowę grupy docelowej będą stanowiły osoby do 35 roku życia mieszkające na obszarach wiejskich, którzy będą mieli możliwość podniesienia wiedzy i nawiązania współpracy z lokalnymi podmiotami.</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</si>
  <si>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</si>
  <si>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</si>
  <si>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</si>
  <si>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</si>
  <si>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</si>
  <si>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</si>
  <si>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</si>
  <si>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</si>
  <si>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</si>
  <si>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</si>
  <si>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</si>
  <si>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</si>
  <si>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</si>
  <si>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</si>
  <si>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</si>
  <si>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</si>
  <si>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</si>
  <si>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</si>
  <si>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</si>
  <si>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</si>
  <si>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</si>
  <si>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</si>
  <si>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</si>
  <si>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</si>
  <si>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</si>
  <si>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</si>
  <si>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</si>
  <si>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</si>
  <si>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</si>
  <si>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</si>
  <si>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</si>
  <si>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</si>
  <si>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</si>
  <si>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</si>
  <si>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</si>
  <si>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</si>
  <si>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</si>
  <si>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 xml:space="preserve">35 / 120                                                       </t>
  </si>
  <si>
    <t>liczba uczestników wyjazdu studyjnego,   konferencji</t>
  </si>
  <si>
    <t>45 / 45</t>
  </si>
  <si>
    <t xml:space="preserve">15 / 15 / 300                      </t>
  </si>
  <si>
    <t>288  / 550</t>
  </si>
  <si>
    <t>35 / 9</t>
  </si>
  <si>
    <t>25 / 5 000</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</si>
  <si>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</si>
  <si>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</si>
  <si>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szkoleń/Liczba uczestników szkoleń</t>
  </si>
  <si>
    <t>5/100</t>
  </si>
  <si>
    <t>rolnicy z województwa zachodniopomorskiego oraz pracownicy instytucji związanych z rolnictwem</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</si>
  <si>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</si>
  <si>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</si>
  <si>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</si>
  <si>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</si>
  <si>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</si>
  <si>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</si>
  <si>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</si>
  <si>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</si>
  <si>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</si>
  <si>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</si>
  <si>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</si>
  <si>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 xml:space="preserve">1/35 </t>
  </si>
  <si>
    <t>przedstawiciele lokalnych grup działania z województwa zachodniopomorskiego w szczególności pracownicy lub przedstawiciele Zarządu, Rady lub inni członkowie LGD.</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</si>
  <si>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</si>
  <si>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</si>
  <si>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</si>
  <si>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</si>
  <si>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</si>
  <si>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</si>
  <si>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</si>
  <si>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</si>
  <si>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</si>
  <si>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</si>
  <si>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</si>
  <si>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</si>
  <si>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</si>
  <si>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</si>
  <si>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</si>
  <si>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</si>
  <si>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</si>
  <si>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</si>
  <si>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</si>
  <si>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</si>
  <si>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</si>
  <si>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</si>
  <si>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</si>
  <si>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</si>
  <si>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</si>
  <si>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</si>
  <si>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</si>
  <si>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</si>
  <si>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</si>
  <si>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</si>
  <si>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</si>
  <si>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</si>
  <si>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</si>
  <si>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</si>
  <si>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</si>
  <si>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</si>
  <si>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</si>
  <si>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</si>
  <si>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</si>
  <si>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</si>
  <si>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</si>
  <si>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</si>
  <si>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</si>
  <si>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</si>
  <si>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</si>
  <si>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</si>
  <si>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</si>
  <si>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</si>
  <si>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</si>
  <si>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</si>
  <si>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</si>
  <si>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</si>
  <si>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</si>
  <si>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</si>
  <si>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</si>
  <si>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</si>
  <si>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</si>
  <si>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</si>
  <si>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</si>
  <si>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</si>
  <si>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</si>
  <si>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</si>
  <si>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</si>
  <si>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</si>
  <si>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liczba imprez plenerowych/liczba uczestników imprez plenerowych</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</si>
  <si>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</si>
  <si>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</si>
  <si>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</si>
  <si>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</si>
  <si>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</si>
  <si>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</si>
  <si>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</si>
  <si>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</si>
  <si>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</si>
  <si>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Gmina Świdwin</t>
  </si>
  <si>
    <t>Plac Konstytucji 3 Maja 1,              78-300 Świdwin</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</si>
  <si>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</si>
  <si>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</si>
  <si>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</si>
  <si>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</si>
  <si>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</si>
  <si>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</si>
  <si>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</si>
  <si>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</si>
  <si>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</si>
  <si>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</si>
  <si>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</si>
  <si>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</si>
  <si>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</si>
  <si>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</si>
  <si>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</si>
  <si>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</si>
  <si>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</si>
  <si>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</si>
  <si>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</si>
  <si>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</si>
  <si>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</si>
  <si>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</si>
  <si>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Liczba zorganizowanych wystaw fotograficznych</t>
  </si>
  <si>
    <t>rolnicy i mieszkańcy wsi z terenu województwa zachodniopomorskiego, zajmujący się amatorsko fotografią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</si>
  <si>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</si>
  <si>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</si>
  <si>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</si>
  <si>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</si>
  <si>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</si>
  <si>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</si>
  <si>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</si>
  <si>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</si>
  <si>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</si>
  <si>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</si>
  <si>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</si>
  <si>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</si>
  <si>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</si>
  <si>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Promocja przedsiębiorczości na obszarach wiejskich</t>
  </si>
  <si>
    <t>CEL i PRZEDMIOT: 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Cel ten zostanie zrealizowany poprzez wykonanie 3 filmów, których emisja odbędzie się w Internecie poprzez stronę internetową partnera KSOW. TEMATY: 1. Upowszechnianie wiedzy w zakresie systemów jakości żywności, o których mowa w art. 16 ust. 1 lit. a lub b rozporządzenia nr 1305/2013,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</si>
  <si>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3</t>
  </si>
  <si>
    <t>mieszkańcy obszarów wiejskich, a także potencjalni turyści, którzy odwiedzą region; zaprezentowane informacje mogą dostarczyć wiedzę dla producentów rolnych, przedsiębiorców prowadzących dostawy bezpośrednie, sprzedaż bezpośrednią, działalność marginalną, lokalną i ograniczoną, rolników prowadzących handel detaliczny, gospodarstw agroturystycznych oraz oferujący produkty tradycyjne, członków sieci Dziedzictwo Kulinarne Opolskie, przedsiębiorców lokalnych</t>
  </si>
  <si>
    <t>Fundacja Ludzie, Środowisko, Ekologia</t>
  </si>
  <si>
    <t>ul. Północna 2     45-805 Opole</t>
  </si>
  <si>
    <t>liczba stron internetowych, na których zostanie zamieszczona informacja/publikacja</t>
  </si>
  <si>
    <t>500</t>
  </si>
  <si>
    <t>XI Stobrawski Festiwal Piosenki Turystycznej pn. „Z piosenką na Stobrawskim Zielonym Szlaku”</t>
  </si>
  <si>
    <t>CEL i PRZEDMIOT: promocja turystyczna walorów kulturowych, historycznych i przyrodniczych obszaru województwa opolskiego poprzez organizację XI Stobrawskiego Festiwalu Piosenki Turystycznej pn. „Z piosenką na Stobrawskim Zielonym Szlaku”. Realizacja festiwalu nastąpi w formie konkursu.  TEMAT: 1. Promocja jakości życia na wsi lub promocja wsi jako miejsca do życia i rozwoju zawodowego.</t>
  </si>
  <si>
    <t>uczestnicy konkursu (dzieci, młodzież, osoby starsze oraz osoby niepełnosprawne) wraz z opiekunami, zaproszeni goście, w tym przedstawiciele samorządu terytorialnego, którzy są mieszkańcami województwa opolskiego</t>
  </si>
  <si>
    <t xml:space="preserve">Stowarzyszenie Lokalna Grupa Dzialania Stobrawski Zielony Szlak </t>
  </si>
  <si>
    <t>ul. Kościelna 5    46-081 Dobrzeń Wielki</t>
  </si>
  <si>
    <t>Promocja dziedzictwa kulturalnego wsi Jemielnica</t>
  </si>
  <si>
    <t>CEL i PRZEDMIOT: promocja wsi Jemielnicy, poprzez ukazanie średniowiecznej wsi podczas imprezy plenerowej (X Jarmark Cysterski) z dawnymi zawodami oraz nowoczesnej wsi (film promujący), a wszystko to połączone w niebanalnej wystawie ukazującej cykl życia na podstawie „ziarna”. TEMAT: 1. Promocja jakości życia na wsi lub promocja wsi jako miejsca do życia i rozwoju zawodowego.</t>
  </si>
  <si>
    <t xml:space="preserve">mieszkańcy województwa opolskiego </t>
  </si>
  <si>
    <t>Gmina Jemielnica</t>
  </si>
  <si>
    <t>ul. Strzelecka 67 47-133 Jemielnica</t>
  </si>
  <si>
    <t>szacowana liczba uczestników wystawy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</si>
  <si>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</si>
  <si>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</si>
  <si>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</si>
  <si>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</si>
  <si>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</si>
  <si>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</si>
  <si>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</si>
  <si>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</si>
  <si>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</si>
  <si>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</si>
  <si>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</si>
  <si>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</si>
  <si>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</si>
  <si>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</si>
  <si>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</si>
  <si>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</si>
  <si>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</si>
  <si>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</si>
  <si>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</si>
  <si>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</si>
  <si>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</si>
  <si>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</si>
  <si>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</si>
  <si>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</si>
  <si>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</si>
  <si>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</si>
  <si>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</si>
  <si>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</si>
  <si>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</si>
  <si>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</si>
  <si>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</si>
  <si>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</si>
  <si>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</si>
  <si>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</si>
  <si>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</si>
  <si>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</si>
  <si>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2</t>
  </si>
  <si>
    <t>Hodowcy kóz, pracownicy związków hodowców, pracownicy naukowi, doradcy rolni.</t>
  </si>
  <si>
    <t>Instytut Zootechniki Państwowy Instytut Badawczy</t>
  </si>
  <si>
    <t>ul. Sarego 2
31-047 Kraków</t>
  </si>
  <si>
    <t xml:space="preserve">Liczba uczestników warsztatów </t>
  </si>
  <si>
    <t>Liczba Liczba konferencji</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</si>
  <si>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</si>
  <si>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</si>
  <si>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</si>
  <si>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</si>
  <si>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</si>
  <si>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</si>
  <si>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</si>
  <si>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</si>
  <si>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</si>
  <si>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450</t>
  </si>
  <si>
    <t>Liczba tytułów publikacji</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</si>
  <si>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</si>
  <si>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</si>
  <si>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</si>
  <si>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szkolenie, wyjazd strydyjny</t>
  </si>
  <si>
    <t>liczba osób przeszkolonych/liczba uczestników wyjazdu</t>
  </si>
  <si>
    <t>40 / 40</t>
  </si>
  <si>
    <t>lokalne grupy działania z woj.wielkopolskiego, zachodniopomorskiego, lubuskiego i  łódzkiego</t>
  </si>
  <si>
    <t>II, III, IV</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</si>
  <si>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</si>
  <si>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</si>
  <si>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</si>
  <si>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</si>
  <si>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</si>
  <si>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</si>
  <si>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</si>
  <si>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</si>
  <si>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</si>
  <si>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</si>
  <si>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</si>
  <si>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</si>
  <si>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</si>
  <si>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</si>
  <si>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</si>
  <si>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</si>
  <si>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</si>
  <si>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I, II, III</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</si>
  <si>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</si>
  <si>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</si>
  <si>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</si>
  <si>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</si>
  <si>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I, II, III, IV</t>
  </si>
  <si>
    <t>Uniwersytet Przyrodniczy w Poznaniu</t>
  </si>
  <si>
    <t>60-637 Poznań, ul.Wojska Polskiego 28</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</si>
  <si>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</si>
  <si>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</si>
  <si>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</si>
  <si>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</si>
  <si>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</si>
  <si>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</si>
  <si>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Śląski Ośrodek Doradztwa Rolniczego w Częstochowie</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</si>
  <si>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</si>
  <si>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</si>
  <si>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</si>
  <si>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</si>
  <si>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</si>
  <si>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</si>
  <si>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</si>
  <si>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</si>
  <si>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</si>
  <si>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</si>
  <si>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</si>
  <si>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</si>
  <si>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</si>
  <si>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</si>
  <si>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</si>
  <si>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Liczba informacjii 
w internecie (informacje prasowe )</t>
  </si>
  <si>
    <t>4 artykuły</t>
  </si>
  <si>
    <t>Liczba informacjii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</si>
  <si>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</si>
  <si>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</si>
  <si>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</si>
  <si>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</si>
  <si>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</si>
  <si>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</si>
  <si>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</si>
  <si>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</si>
  <si>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</si>
  <si>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</si>
  <si>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</si>
  <si>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</si>
  <si>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</si>
  <si>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</si>
  <si>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</si>
  <si>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II, III,IV</t>
  </si>
  <si>
    <t xml:space="preserve">Lokalna Grupa Działania Ziemi Kraśnickiej   </t>
  </si>
  <si>
    <t>ul. Słowackiego 7, 23-210 Kraśnik</t>
  </si>
  <si>
    <t>50</t>
  </si>
  <si>
    <t>Liczba konferncji</t>
  </si>
  <si>
    <t>Liczba uczesników</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</si>
  <si>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</si>
  <si>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</si>
  <si>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</si>
  <si>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</si>
  <si>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</si>
  <si>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</si>
  <si>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</si>
  <si>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uczestników</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</si>
  <si>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</si>
  <si>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</si>
  <si>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</si>
  <si>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</si>
  <si>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</si>
  <si>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</si>
  <si>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</si>
  <si>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</si>
  <si>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</si>
  <si>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</si>
  <si>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II,III</t>
  </si>
  <si>
    <t>Polska Organizacja Turystyczna</t>
  </si>
  <si>
    <t xml:space="preserve">Chałubińskiego 8
00-613 Warszawa
</t>
  </si>
  <si>
    <t>liczba podrózy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</si>
  <si>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</si>
  <si>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</si>
  <si>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</si>
  <si>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</si>
  <si>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</si>
  <si>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</si>
  <si>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</si>
  <si>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</si>
  <si>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</si>
  <si>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 xml:space="preserve">wyjazd studyjny </t>
  </si>
  <si>
    <t>Uczestnikami wyjazdy studyjnego będą przedstawiciel LGD z czterech województw: mazowieckiego, lubelskiego, świętokrzyskiego oraz wielkopolskiego.</t>
  </si>
  <si>
    <t>Lokalna Grupa Działania „Puszcza Kozienicka”</t>
  </si>
  <si>
    <t>26-900 Kozienice 
M.Kopernika 8/17</t>
  </si>
  <si>
    <t>20</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</si>
  <si>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</si>
  <si>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</si>
  <si>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14</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</si>
  <si>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</si>
  <si>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III,IV</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</si>
  <si>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</si>
  <si>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</si>
  <si>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</si>
  <si>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</si>
  <si>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</si>
  <si>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</si>
  <si>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</si>
  <si>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10</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</si>
  <si>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160 osób, w każdym województwie biorącym udział w operacji. Łącznie w II etapach, 1600 uczestników seminariów (160*5*2).
</t>
  </si>
  <si>
    <t>II,III,IV</t>
  </si>
  <si>
    <t xml:space="preserve">Zachodniopomorski Ośrodek Doradztwa Rolniczego w Barzkowicach </t>
  </si>
  <si>
    <t xml:space="preserve">73-134 Barzkowice 2 
</t>
  </si>
  <si>
    <t>1600</t>
  </si>
  <si>
    <t>liczba artykułów w prasie</t>
  </si>
  <si>
    <t>120</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</si>
  <si>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</si>
  <si>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</si>
  <si>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</si>
  <si>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</si>
  <si>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</si>
  <si>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</si>
  <si>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</si>
  <si>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liczba uczetników</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</si>
  <si>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</si>
  <si>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</si>
  <si>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</si>
  <si>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</si>
  <si>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</si>
  <si>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</si>
  <si>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</si>
  <si>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</si>
  <si>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</si>
  <si>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</si>
  <si>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</si>
  <si>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</si>
  <si>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</si>
  <si>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</si>
  <si>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</si>
  <si>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</si>
  <si>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</si>
  <si>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</si>
  <si>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</si>
  <si>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</si>
  <si>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</si>
  <si>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</si>
  <si>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</si>
  <si>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</si>
  <si>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Wyjazd stdyjny</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</si>
  <si>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</si>
  <si>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</si>
  <si>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</si>
  <si>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</si>
  <si>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</si>
  <si>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</si>
  <si>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</si>
  <si>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</si>
  <si>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regionalen KSOW, zainteresowani sieciowaniem członkowie LGD </t>
  </si>
  <si>
    <t>III, IV</t>
  </si>
  <si>
    <t>Fundacja Idealna Gmina</t>
  </si>
  <si>
    <t>ul. Gdańska 2 lok. 128a
01-633 Warszawa</t>
  </si>
  <si>
    <t>Idea Kilometra Zero na przykładzie włoskich doświadczeń</t>
  </si>
  <si>
    <t>Zapoznanie uczestników wyjazdu studyjnego z modelem współpracy „Kilometr Zero” w regionie Veneto, we Włoszech, gdzie będą odwiedzać gospodarstwa agroturystyczne i związki rolników zrzeszonych w ramach tej inicjatywy.</t>
  </si>
  <si>
    <t>Wyjazd studyjny, spotkanie</t>
  </si>
  <si>
    <t>Liczba uczestników wyjazdu
Liczba uczestników spotkania</t>
  </si>
  <si>
    <t xml:space="preserve">17
17
</t>
  </si>
  <si>
    <t xml:space="preserve">Przedstawiciele Urzędów Marszałkowskich: województwa lubelskiego, łódzkiego, podkarpackiego, podlaskiego, przedstawiciele LGD „Puszcza Białowieska”,  LGD N.A.R.E.W. i Podlaskiej Izby Rolniczej. </t>
  </si>
  <si>
    <t>ul. Kard. Stafana Wyszyńskiego 1
15-888 Białystok</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</si>
  <si>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</si>
  <si>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</si>
  <si>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</si>
  <si>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</si>
  <si>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</si>
  <si>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</si>
  <si>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</si>
  <si>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</si>
  <si>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</si>
  <si>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</si>
  <si>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Liczba wyjazdów studyjnych</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</si>
  <si>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</si>
  <si>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</si>
  <si>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</si>
  <si>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</si>
  <si>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</si>
  <si>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</si>
  <si>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</si>
  <si>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</si>
  <si>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</si>
  <si>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</si>
  <si>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</si>
  <si>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</si>
  <si>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</si>
  <si>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</si>
  <si>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</si>
  <si>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</si>
  <si>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Grupę docelową stanowić będą przede wsystkim: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</si>
  <si>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</si>
  <si>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</si>
  <si>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</si>
  <si>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</si>
  <si>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</si>
  <si>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</si>
  <si>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</si>
  <si>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stoisk wystawienniczych</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</si>
  <si>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</si>
  <si>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</si>
  <si>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</si>
  <si>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</si>
  <si>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</si>
  <si>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</si>
  <si>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</si>
  <si>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</si>
  <si>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 xml:space="preserve"> -</t>
  </si>
  <si>
    <t>Małopolskie Stowarzyszenie Doradztwa Rolniczego</t>
  </si>
  <si>
    <t>ul. Czysta 21; 31-121 Kraków</t>
  </si>
  <si>
    <t>Publikacja/ materiał drukowany</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</si>
  <si>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</si>
  <si>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</si>
  <si>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</si>
  <si>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osóby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</si>
  <si>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Fundacja Hodowców Polskiej Białej Gęsi</t>
  </si>
  <si>
    <t>Wróble 37, 88-153 Wróble</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</si>
  <si>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</si>
  <si>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</si>
  <si>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</si>
  <si>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</si>
  <si>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</si>
  <si>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</si>
  <si>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</si>
  <si>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Audycja/ film/ spot</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</si>
  <si>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</si>
  <si>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</si>
  <si>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</si>
  <si>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Uniwersytet Przyrodniczy we Wrocławiu</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</si>
  <si>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</si>
  <si>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</si>
  <si>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</si>
  <si>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</si>
  <si>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</si>
  <si>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</si>
  <si>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</si>
  <si>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</si>
  <si>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</si>
  <si>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</si>
  <si>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</si>
  <si>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liczba uczestników, liczba uczestnikó, liczba uczestników, liczba egzmplarzy,liczba stron na których zamieszczony zostanie film </t>
  </si>
  <si>
    <t xml:space="preserve">100/25/100/1000/1 </t>
  </si>
  <si>
    <t>doradcy oraz pracownicy ODRów, przedstawiciele świata nauki oraz instytucji nadzorujących obrót żywnością, a także restauratorzy z terenu czterech województw – wielkopolskiego, kujawsko-pomorskiego, podlaskiego i małopolskiego.</t>
  </si>
  <si>
    <t>Wielkopolski Ośrodek Doradztwa Rolniczego w Poznaniu</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</si>
  <si>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</si>
  <si>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</si>
  <si>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</si>
  <si>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wyjzd</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</si>
  <si>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</si>
  <si>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</si>
  <si>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</si>
  <si>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Wspieranie rozwoju przedsiębiorczości na obszarach wiejskich poprzez podnoszenie poziomu wiedzy i umiejętności w obszarze małego przetwórstwa lokalnego lub w obszarze rozwoju zielonej gospodarki, w tym tworzenie nowych miejsc pracy</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</si>
  <si>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t>
    </r>
    <r>
      <rPr>
        <b/>
        <sz val="11"/>
        <rFont val="Calibri"/>
        <family val="2"/>
        <charset val="238"/>
        <scheme val="minor"/>
      </rPr>
      <t xml:space="preserve"> Przedmio</t>
    </r>
    <r>
      <rPr>
        <sz val="11"/>
        <rFont val="Calibri"/>
        <family val="2"/>
        <charset val="238"/>
        <scheme val="minor"/>
      </rPr>
      <t xml:space="preserve">t: przeprowadzenie procesu certyfikacji (audytów), organizacja konferencji branżowej połączonej z warsztatami.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</si>
  <si>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warsztaty, konferencja, audyt</t>
  </si>
  <si>
    <t>producenci rolni i przetwórcy żywności na terenie Dolnego Śląska</t>
  </si>
  <si>
    <t>DZD DOZEDO Sp. z o. o.</t>
  </si>
  <si>
    <t>Wystawowa 1, 51-618 Wrocław</t>
  </si>
  <si>
    <t>liczba uczestników  warsztatów</t>
  </si>
  <si>
    <t>17-20</t>
  </si>
  <si>
    <t>35-40</t>
  </si>
  <si>
    <t>audyt (planowana liczba produktów poddanych certyfikacji)</t>
  </si>
  <si>
    <t>8-10</t>
  </si>
  <si>
    <t>Święto Powiatu Kamiennogórskiego - X Święto Mleka, V Święto Przedsiębiorczości</t>
  </si>
  <si>
    <r>
      <rPr>
        <b/>
        <sz val="11"/>
        <rFont val="Calibri"/>
        <family val="2"/>
        <charset val="238"/>
        <scheme val="minor"/>
      </rPr>
      <t>Cel</t>
    </r>
    <r>
      <rPr>
        <sz val="11"/>
        <rFont val="Calibri"/>
        <family val="2"/>
        <charset val="238"/>
        <scheme val="minor"/>
      </rPr>
      <t xml:space="preserve">: zorganizowanie wydarzenia plenerowego,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t>
    </r>
    <r>
      <rPr>
        <b/>
        <sz val="11"/>
        <rFont val="Calibri"/>
        <family val="2"/>
        <charset val="238"/>
        <scheme val="minor"/>
      </rPr>
      <t>Przedmiot</t>
    </r>
    <r>
      <rPr>
        <sz val="11"/>
        <rFont val="Calibri"/>
        <family val="2"/>
        <charset val="238"/>
        <scheme val="minor"/>
      </rPr>
      <t xml:space="preserve">: zorganizowanie imprezy plenerowej.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</si>
  <si>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producenci rolni, firmy branżowe z sektora rolnictwa, lokalne stowarzyszenia mające w swojej ofercie produkty lokalne, produkty wykorzystujące mleko lub jego przetwory, rękodzielnicy, mieszkańcy powiatu kamiennogórskiego i powiatów ościennych</t>
  </si>
  <si>
    <t xml:space="preserve">  -</t>
  </si>
  <si>
    <t>Powiat Kamiennogórski</t>
  </si>
  <si>
    <t>Władysława Broniewskiego 15, 58-400 Kamienna Góra</t>
  </si>
  <si>
    <t>Wspieranie rozwoju biznesu społecznie odpowiedzialnego w obszarze rolnictwa, przetwórstwa i zielonej energii na terenie Dolnego Śląska</t>
  </si>
  <si>
    <r>
      <rPr>
        <b/>
        <sz val="11"/>
        <rFont val="Calibri"/>
        <family val="2"/>
        <charset val="238"/>
        <scheme val="minor"/>
      </rPr>
      <t>Cel</t>
    </r>
    <r>
      <rPr>
        <sz val="11"/>
        <rFont val="Calibri"/>
        <family val="2"/>
        <charset val="238"/>
        <scheme val="minor"/>
      </rPr>
      <t>: 1. wspieranie rozwoju biznesu społecznie odpowiedzialnego w obszarze rolnictwa, przetwórstwa  i zielonej energii na terenie Dolnego Śląska przez podniesienie poziomu wiedzy i umiejętności osób prowadzących działalność gospodarczą lub pragnących założyć działalność gospodarczą; 2. wspieranie podmiotów – liderów w obszarze rolnictwa, przetwórstwa i zielonej energii działających na terenie Dolnego Śląska we wprowadzaniu innowacji, promowaniu społecznej odpowiedzialności biznesu i zrównoważonego rozwoju; 3. rozwijanie współpracy regionalnej umożliwiającej adaptacje i wzmocnienie najlepszych praktyk w zakresie społecznej odpowiedzialności biznesu i zrównoważonego rozwoju wśród podmiotów zaproszonych do współpracy; 4. podniesienie poziomu wiedzy osób prowadzących i pragnących założyć działalność gospodarczą w zakresie społecznej odpowiedzialności biznesu i zrównoważonego rozwoju; 5. kształtowanie wśród podmiotów idei społecznej odpowiedzialności i zrównoważonego rozwoju w zakresie wprowadzania innowacji technologicznych i społecznych, w tym SMART VILLAGES, promowania tradycyjnego przetwórstwa lokalnego i zielonej gospodarki oraz promocji wsi jako miejsce do życia i rozwoju zawodowego.</t>
    </r>
    <r>
      <rPr>
        <b/>
        <sz val="11"/>
        <rFont val="Calibri"/>
        <family val="2"/>
        <charset val="238"/>
        <scheme val="minor"/>
      </rPr>
      <t xml:space="preserve"> Przedmiot</t>
    </r>
    <r>
      <rPr>
        <sz val="11"/>
        <rFont val="Calibri"/>
        <family val="2"/>
        <charset val="238"/>
        <scheme val="minor"/>
      </rPr>
      <t xml:space="preserve">: organizacja konferencji oraz konkursu.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</si>
  <si>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konferencja, konkurs</t>
  </si>
  <si>
    <t xml:space="preserve">przedstawiciele firm w obszarze rolnictwa, przetwórstwa i zielonej energii z Dolnego Śląska; przedstawiciele mieszkańców Dolnego Śląska, w tym obszarów wiejskich, pragnący założyć działalność gospodarczą w obszarze rolnictwa, przetwórstwa i zielonej energii w myśl założeń biznesu społecznie odpowiedzialnego i zrównoważonego rozwoju; przedstawiciele podmiotów i jednostek otoczenia biznesu wspierający firmy działające 
w obszarze rolnictwa, przetwórstwa i zielonej energii w myśl założeń biznesu społecznie odpowiedzialnego i zrównoważonego rozwoju; przedstawiciele rolników, a przede wszystkim młodych rolników do 35 roku życia; młodzież, studenci wchodzących na rynek pracy, wiążący swoją przyszłość zawodową 
z biznesem społecznie odpowiedzialnym i zrównoważonym w obszarze rolnictwa, przetwórstwa i zielonej energii na Dolnym Śląsku.
</t>
  </si>
  <si>
    <t>ul. C.K. Norwida 25, 50-375 Wrocław</t>
  </si>
  <si>
    <t>liczba nagród w konkursie</t>
  </si>
  <si>
    <t>Szkoleniowy wyjazd studyjny pn. "Agrotechniczne aspekty uprawy winorośli i poprawy jakości wina lokalnego"</t>
  </si>
  <si>
    <r>
      <rPr>
        <b/>
        <sz val="11"/>
        <color theme="1"/>
        <rFont val="Calibri"/>
        <family val="2"/>
        <charset val="238"/>
        <scheme val="minor"/>
      </rPr>
      <t>Cel:</t>
    </r>
    <r>
      <rPr>
        <sz val="11"/>
        <color theme="1"/>
        <rFont val="Calibri"/>
        <family val="2"/>
        <charset val="238"/>
        <scheme val="minor"/>
      </rPr>
      <t xml:space="preserve">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t>
    </r>
    <r>
      <rPr>
        <b/>
        <sz val="11"/>
        <color theme="1"/>
        <rFont val="Calibri"/>
        <family val="2"/>
        <charset val="238"/>
        <scheme val="minor"/>
      </rPr>
      <t>Przedmiot</t>
    </r>
    <r>
      <rPr>
        <sz val="11"/>
        <color theme="1"/>
        <rFont val="Calibri"/>
        <family val="2"/>
        <charset val="238"/>
        <scheme val="minor"/>
      </rPr>
      <t xml:space="preserve">:  organizacja
zagranicznego wyjazdu studyjnego. </t>
    </r>
    <r>
      <rPr>
        <b/>
        <sz val="11"/>
        <color theme="1"/>
        <rFont val="Calibri"/>
        <family val="2"/>
        <charset val="238"/>
        <scheme val="minor"/>
      </rPr>
      <t xml:space="preserve">Tematy </t>
    </r>
    <r>
      <rPr>
        <sz val="11"/>
        <color theme="1"/>
        <rFont val="Calibri"/>
        <family val="2"/>
        <charset val="238"/>
        <scheme val="minor"/>
      </rPr>
      <t>zgodne z § 17 ust. 1 pkt  9 rozporządzenia rozporządzenia Ministra Rolnictwa i Rozwoju Wsi z dnia 17 stycznia 2017 r. w sprawie krajowej sieci obszarów wiejskich w ramach Programu Rozwoju Obszarów Wiejskich na lata 2014–2020.</t>
    </r>
  </si>
  <si>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</si>
  <si>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25-30</t>
  </si>
  <si>
    <t>Audycja telewizyjna "Sielskie życie"</t>
  </si>
  <si>
    <r>
      <rPr>
        <b/>
        <sz val="11"/>
        <color theme="1"/>
        <rFont val="Calibri"/>
        <family val="2"/>
        <charset val="238"/>
        <scheme val="minor"/>
      </rPr>
      <t>Cel</t>
    </r>
    <r>
      <rPr>
        <sz val="11"/>
        <color theme="1"/>
        <rFont val="Calibri"/>
        <family val="2"/>
        <charset val="238"/>
        <scheme val="minor"/>
      </rPr>
      <t xml:space="preserve">: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t>
    </r>
    <r>
      <rPr>
        <b/>
        <sz val="11"/>
        <color theme="1"/>
        <rFont val="Calibri"/>
        <family val="2"/>
        <charset val="238"/>
        <scheme val="minor"/>
      </rPr>
      <t xml:space="preserve"> Przedmiot</t>
    </r>
    <r>
      <rPr>
        <sz val="11"/>
        <color theme="1"/>
        <rFont val="Calibri"/>
        <family val="2"/>
        <charset val="238"/>
        <scheme val="minor"/>
      </rPr>
      <t xml:space="preserve">:  produkcja 10 odcinków audycji  pt. „Sielskie życie”.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</si>
  <si>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</si>
  <si>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</si>
  <si>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</si>
  <si>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</si>
  <si>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</si>
  <si>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Podniesienie poziomu wiedzy z zakresu obszarów wiejskich poprzez organizację szkoleń dla mieszkańców</t>
  </si>
  <si>
    <r>
      <rPr>
        <b/>
        <sz val="11"/>
        <color theme="1"/>
        <rFont val="Calibri"/>
        <family val="2"/>
        <charset val="238"/>
        <scheme val="minor"/>
      </rPr>
      <t>Cel</t>
    </r>
    <r>
      <rPr>
        <sz val="11"/>
        <color theme="1"/>
        <rFont val="Calibri"/>
        <family val="2"/>
        <charset val="238"/>
        <scheme val="minor"/>
      </rPr>
      <t xml:space="preserve">: podniesienie poziomu wiedzy oraz świadomości mieszkańców obszarów wiejskich Dolnego Śląska, w szczególności Gminy Radków z zakresu rolnictwa (uprawy roślin, hodowli zwierząt) oraz m.in. ochrony środowiska, turystyki wiejskiej, działalności pozarolniczej, pszczelarstwa,służące promocji zrównoważonego rozwoju obszarów wiejskich oraz wpływające na poprawę warunków życia mieszkańców tych obszarów. </t>
    </r>
    <r>
      <rPr>
        <b/>
        <sz val="11"/>
        <color theme="1"/>
        <rFont val="Calibri"/>
        <family val="2"/>
        <charset val="238"/>
        <scheme val="minor"/>
      </rPr>
      <t>Przedmiot</t>
    </r>
    <r>
      <rPr>
        <sz val="11"/>
        <color theme="1"/>
        <rFont val="Calibri"/>
        <family val="2"/>
        <charset val="238"/>
        <scheme val="minor"/>
      </rPr>
      <t xml:space="preserve">: przeprowadzenie szkoleń.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t>
    </r>
  </si>
  <si>
    <t>mieszkańcy obszarów wiejskich, zwłaszcza rolnicy, osoby blisko związane z rolnictwem, pochodzące z Gminy Radków oraz gmin ościennych</t>
  </si>
  <si>
    <t>Gmina Radków</t>
  </si>
  <si>
    <t>Rynek 1, 57-420 Radków</t>
  </si>
  <si>
    <t>liczba uczestników szkoleń</t>
  </si>
  <si>
    <t>Współpraca, partnerstwo, rozwój - wymiana wiedzy i i doświadczeń pomiędzy partnerami KSOW</t>
  </si>
  <si>
    <r>
      <t xml:space="preserve">
</t>
    </r>
    <r>
      <rPr>
        <b/>
        <sz val="11"/>
        <color theme="1"/>
        <rFont val="Calibri"/>
        <family val="2"/>
        <charset val="238"/>
        <scheme val="minor"/>
      </rPr>
      <t>Cel</t>
    </r>
    <r>
      <rPr>
        <sz val="11"/>
        <color theme="1"/>
        <rFont val="Calibri"/>
        <family val="2"/>
        <charset val="238"/>
        <scheme val="minor"/>
      </rPr>
      <t>: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t>
    </r>
    <r>
      <rPr>
        <b/>
        <sz val="11"/>
        <color theme="1"/>
        <rFont val="Calibri"/>
        <family val="2"/>
        <charset val="238"/>
        <scheme val="minor"/>
      </rPr>
      <t xml:space="preserve"> Przedmiot</t>
    </r>
    <r>
      <rPr>
        <sz val="11"/>
        <color theme="1"/>
        <rFont val="Calibri"/>
        <family val="2"/>
        <charset val="238"/>
        <scheme val="minor"/>
      </rPr>
      <t xml:space="preserve">: organizacja 2 krajowych wyjazdów studyjnych, wydanie publikacji książkowej.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</si>
  <si>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</si>
  <si>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</si>
  <si>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</si>
  <si>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</si>
  <si>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</si>
  <si>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</si>
  <si>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</si>
  <si>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r>
      <rPr>
        <b/>
        <sz val="11"/>
        <color theme="1"/>
        <rFont val="Calibri"/>
        <family val="2"/>
        <charset val="238"/>
        <scheme val="minor"/>
      </rPr>
      <t>Cel</t>
    </r>
    <r>
      <rPr>
        <sz val="11"/>
        <color theme="1"/>
        <rFont val="Calibri"/>
        <family val="2"/>
        <charset val="238"/>
        <scheme val="minor"/>
      </rPr>
      <t xml:space="preserve">: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t>
    </r>
    <r>
      <rPr>
        <b/>
        <sz val="11"/>
        <color theme="1"/>
        <rFont val="Calibri"/>
        <family val="2"/>
        <charset val="238"/>
        <scheme val="minor"/>
      </rPr>
      <t>Przedmiot:</t>
    </r>
    <r>
      <rPr>
        <sz val="11"/>
        <color theme="1"/>
        <rFont val="Calibri"/>
        <family val="2"/>
        <charset val="238"/>
        <scheme val="minor"/>
      </rPr>
      <t xml:space="preserve"> organizacja spotkania, wyjazdu studyjnego, konferencji, wydanie publikacji. </t>
    </r>
    <r>
      <rPr>
        <b/>
        <sz val="11"/>
        <color theme="1"/>
        <rFont val="Calibri"/>
        <family val="2"/>
        <charset val="238"/>
        <scheme val="minor"/>
      </rPr>
      <t xml:space="preserve">Tematy </t>
    </r>
    <r>
      <rPr>
        <sz val="11"/>
        <color theme="1"/>
        <rFont val="Calibri"/>
        <family val="2"/>
        <charset val="238"/>
        <scheme val="minor"/>
      </rPr>
      <t xml:space="preserve">zgodne z § 17 ust. 1 pkt  9 rozporządzenia rozporządzenia Ministra Rolnictwa i Rozwoju Wsi z dnia 17 stycznia 2017 r. w sprawie krajowej sieci obszarów wiejskich w ramach Programu Rozwoju Obszarów Wiejskich na lata 2014–2020.
</t>
    </r>
  </si>
  <si>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</si>
  <si>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</si>
  <si>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</si>
  <si>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</si>
  <si>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</si>
  <si>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</si>
  <si>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</si>
  <si>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„Zaginione pasje – bartnictwo i pszczelarstwo”</t>
  </si>
  <si>
    <r>
      <rPr>
        <b/>
        <sz val="11"/>
        <rFont val="Calibri"/>
        <family val="2"/>
        <charset val="238"/>
        <scheme val="minor"/>
      </rPr>
      <t>Cel</t>
    </r>
    <r>
      <rPr>
        <sz val="11"/>
        <rFont val="Calibri"/>
        <family val="2"/>
        <charset val="238"/>
        <scheme val="minor"/>
      </rPr>
      <t xml:space="preserve">: przekazanie wiedzy umożliwiającej budowanie prośrodowiskowego charakteru rozwoju obszarów wiejskich, uwarunkowane kooperacyjnym i świadomym działaniem interesariuszy opartym na ich proekologicznych postawach. Cykl warsztatów wpłynie na poprawę świadomości ekologicznej oraz przyczyni się do stworzenia w świadomości odbiorców operacji wizji wielofunkcyjnego, zrównoważonego, przyjaznego środowisku rozwoju polskiej wsi, która będzie miejscem atrakcyjnym do życia i pracy. Poprzez przeprowadzenie warsztatów „Zaginione pasje – Bartnictwo i pszczelarstwo" oraz ukazanie uczestnikom przykładów dobrych praktyk z biernej i czynnej ochrony pszczołowatych, przyczyniających się do zrównoważonego rozwoju obszarów wiejskich oraz zwiększenia opłacalności społecznej i ekonomicznej na terenach wiejskich i leśnych, może wpłynąć na podejmowanie przez uczestników warsztatów podobnych inicjatyw w swoim otoczeniu. Realizacja operacji wpłynie na integrację społeczną oraz pobudzenie lokalnych inicjatyw społecznych. </t>
    </r>
    <r>
      <rPr>
        <b/>
        <sz val="11"/>
        <rFont val="Calibri"/>
        <family val="2"/>
        <charset val="238"/>
        <scheme val="minor"/>
      </rPr>
      <t>Przedmiot</t>
    </r>
    <r>
      <rPr>
        <sz val="11"/>
        <rFont val="Calibri"/>
        <family val="2"/>
        <charset val="238"/>
        <scheme val="minor"/>
      </rPr>
      <t xml:space="preserve">: przeprowadzenie cyklu warsztatów. </t>
    </r>
    <r>
      <rPr>
        <b/>
        <sz val="11"/>
        <rFont val="Calibri"/>
        <family val="2"/>
        <charset val="238"/>
        <scheme val="minor"/>
      </rPr>
      <t>Tematy</t>
    </r>
    <r>
      <rPr>
        <sz val="1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</si>
  <si>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ogół społeczeństwa, osoby pochodzącz z terenów wiejskich oraz miejskich, w wieku od 18 roku życia o różnym poziomie wykształcenia, z różnych grup zawodowych zainteresowanych działaniami na rzecz ochrony bioróżnorodności, a w szczególności ochrony pszczołowatych. Warsztaty będą odbywały się w trzech lokalizacjach. Połowę grupy docelowej będą stanowiły osoby do 35 roku życia, mieszkające na obszarach wiejskich. </t>
  </si>
  <si>
    <t xml:space="preserve">Państwowe Gospodarstwo Leśnie Lasy Państwowe Nadleśnictwo Milicz </t>
  </si>
  <si>
    <t>Trzebnicka 18, 56-300 Milicz</t>
  </si>
  <si>
    <t>Szkolenie dla pszczelarzy z terenu Dolnego Śląska</t>
  </si>
  <si>
    <r>
      <rPr>
        <b/>
        <sz val="11"/>
        <color theme="1"/>
        <rFont val="Calibri"/>
        <family val="2"/>
        <charset val="238"/>
        <scheme val="minor"/>
      </rPr>
      <t>Cel</t>
    </r>
    <r>
      <rPr>
        <sz val="11"/>
        <color theme="1"/>
        <rFont val="Calibri"/>
        <family val="2"/>
        <charset val="238"/>
        <scheme val="minor"/>
      </rPr>
      <t xml:space="preserve">: rozwój dolnośląskiego sektora pszczelarskiego, przez zwiększenie zdrowotności populacji pszczół na tym terenie, oraz poprawienie, poprzez edukację, opłacalności produkcji pszczelarskiej. Do celów szczegółowych operacji należy: nawiązanie współpracy ze związkami i organizacjami pszczelarskimi w celu dotarcia do jak największej liczby pszczelarzy, upowszechnienie wiedzy przez przeprowadzenie szkolenia, wymiana wiedzy i doświadczeń w trakcie panelu dyskusyjnego, podjęcia współpracy z podmiotami wspierającymi rozwój obszarów wiejskich, z samorządami i nauką. </t>
    </r>
    <r>
      <rPr>
        <b/>
        <sz val="11"/>
        <color theme="1"/>
        <rFont val="Calibri"/>
        <family val="2"/>
        <charset val="238"/>
        <scheme val="minor"/>
      </rPr>
      <t>Przedmiot:</t>
    </r>
    <r>
      <rPr>
        <sz val="11"/>
        <color theme="1"/>
        <rFont val="Calibri"/>
        <family val="2"/>
        <charset val="238"/>
        <scheme val="minor"/>
      </rPr>
      <t xml:space="preserve"> przeprowadzenie szkolenia. </t>
    </r>
    <r>
      <rPr>
        <b/>
        <sz val="11"/>
        <color theme="1"/>
        <rFont val="Calibri"/>
        <family val="2"/>
        <charset val="238"/>
        <scheme val="minor"/>
      </rPr>
      <t>Tematy</t>
    </r>
    <r>
      <rPr>
        <sz val="11"/>
        <color theme="1"/>
        <rFont val="Calibri"/>
        <family val="2"/>
        <charset val="238"/>
        <scheme val="minor"/>
      </rPr>
      <t xml:space="preserve"> zgodne z § 17 ust. 1 pkt  9 rozporządzenia rozporządzenia Ministra Rolnictwa i Rozwoju Wsi z dnia 17 stycznia 2017 r. w sprawie krajowej sieci obszarów wiejskich w ramach Programu Rozwoju Obszarów Wiejskich na lata 2014–2020.
</t>
    </r>
  </si>
  <si>
    <t xml:space="preserve">przedstawiciele organizacji skupiających pszczelarzy na Dolnym; odbiorcy miodu; przedstawiciele pszczelarzy, którzy nie są zrzeszeni w związkach i organizacjach pszczelarskich; mieszkańcy obszarów wiejskich zainteresowani tematyką pszczelarstwa;przedstawiciele podmiotów i jednostek pragnących wspierać rozwój pszczelarstwa; przedstawiciele rolników ze szczególnym uwzględnieniem w wieku do 35 roku życia.
</t>
  </si>
  <si>
    <t>Fundacja W Cieniu Dobrego Drzewa</t>
  </si>
  <si>
    <t>Letniskowa 1, 55-080 Sadowice</t>
  </si>
  <si>
    <t>50-60</t>
  </si>
  <si>
    <t xml:space="preserve">Uzasadnienie wprowadzenia nowej operacji: operacja wybrana do realizacji w ramach konkursu 4/2020 </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</si>
  <si>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</si>
  <si>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</si>
  <si>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</si>
  <si>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</si>
  <si>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</si>
  <si>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</si>
  <si>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</si>
  <si>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</si>
  <si>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</si>
  <si>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</si>
  <si>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</si>
  <si>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</si>
  <si>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</si>
  <si>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</si>
  <si>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</si>
  <si>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Stare i nowe smaki kuchni śląskiej – rolniczy handel detaliczny</t>
  </si>
  <si>
    <t>Celem realizowanej operacji jest zwiększenie wiedzy środowisk obszarów wiejskich naszego województwa na temat możliwości legalnego przetwórstwa produktów z gospodarstwa oraz ich legalnej sprzedaży, a także zwiększenie wiedzy konsumentów na temat podaży tych produktów poprzez zorganizowanie konkursu na przetwory z owoców i warzyw,  potraw mięsnych, potraw z produktów zbożowych kuchni śląskiej</t>
  </si>
  <si>
    <t>Liczba konkursów/ Liczba uczestników konkursów</t>
  </si>
  <si>
    <t>1/21</t>
  </si>
  <si>
    <t>Rolnicy zainteresowani przetwórstwem produktów rolnych, szczególnie w ramach możliwości jakie daje rolniczy handel detaliczny oraz konsumenci produktów żywnościowych, w szczególności świadomi konsumenci, którym zależy, aby żywność, którą spożywają była dobrej jakości i pochodziła ze znanego im miejsca</t>
  </si>
  <si>
    <t>Śląska Izba Rolnicza</t>
  </si>
  <si>
    <t>ul. Parkowa 20                                     42-622 Świerklaniec</t>
  </si>
  <si>
    <t>Realizacja szkoleń (warsztatów) dotyczących rolnictwa nowoczesnego i przyjaznego dla środowiska skierowanych do mieszkańców terenów wiejskich i osób związanych zawodowo z rolnictwem.</t>
  </si>
  <si>
    <t>Celem operacji jest przekazanie mieszkańcom terenów wiejskich województwa śląskiego i małopolskiego dobrych praktyk i nowoczesnych rozwiązań, które zostały wypracowane przez Zakład w wyniku prowadzonej działalności naukowo-badawczej</t>
  </si>
  <si>
    <t xml:space="preserve">Szkolenie/ seminarium/ warsztat/ spotkanie </t>
  </si>
  <si>
    <t xml:space="preserve">Liczba szkoleń/ seminariów/ warsztatów/spotkań / Liczba uczestników / w tym: liczba przedstawicieli LGD / w tym: liczba 
doradców 
</t>
  </si>
  <si>
    <t>5/150/2/2</t>
  </si>
  <si>
    <t>Mieszkańcy terenów wiejskich województwa śląskiego, uczniowie Zespołu Szkół Przyrodniczo-Technicznych w Międzyświeciu na kierunku technik rolnik oraz studenci Uniwersytetu Rolniczego w Krakowie.</t>
  </si>
  <si>
    <t>Zakład Doświadczalny Instytutu Zootechniki PIB Grodziec Śląski imienia Prof. Mieczysława Czai Sp. z.o.o.</t>
  </si>
  <si>
    <t>ul. Zaciszna 116                                              43-384 Jaworze</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</si>
  <si>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</si>
  <si>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</si>
  <si>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Liczba konferencji / Liczba uczestników/ w tym: liczba  doradców </t>
  </si>
  <si>
    <t>1/80/2</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</si>
  <si>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</si>
  <si>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</si>
  <si>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</si>
  <si>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</si>
  <si>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</si>
  <si>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</si>
  <si>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</si>
  <si>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</si>
  <si>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</si>
  <si>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ul. Wyszyńskiego 70/126 42-200 Częstochowa</t>
  </si>
  <si>
    <t xml:space="preserve">Mali producenci - Duże możliwości – skracanie łańcucha dostaw żywności i rolniczy handel detaliczny
</t>
  </si>
  <si>
    <t>Celem realizowanej operacji będzie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autentycznością produktów</t>
  </si>
  <si>
    <t xml:space="preserve">Liczba konferencji / Liczba uczestników/ w tym: liczba gości zagranicznych/ w tym liczba przedstawicieli LGD/ w tym liczba  doradców </t>
  </si>
  <si>
    <t>1/ 200/ 3/ 2/2</t>
  </si>
  <si>
    <t>Rolnicy z województwa śląskiego, właściciele małych gospodarstw rolnych, którzy zajmują się wytwarzaniem i sprzedażą produktów,  bądź też w planach mają podjęcie tego rodzaju działalności</t>
  </si>
  <si>
    <t>Wielofunduszowy RLKS – szansą rozwoju obszarów wiejskich</t>
  </si>
  <si>
    <t xml:space="preserve">Głównym celem przyświecającymi planowanej operacji jest:
wymiana dobrych praktyk i nauka przez wymianę doświadczeń we wdrażaniu podejścia LEADER z zakresu wielofunduszowego RLKS między przedstawicielami LGD z terenów województwa śląskiego i kujawsko-pomorskiego
</t>
  </si>
  <si>
    <t>Liczba wyjazdów studyjnych/ Liczba uczestników / w tym: liczba przedstawicieli LGD</t>
  </si>
  <si>
    <t>1/ 32/ 30</t>
  </si>
  <si>
    <t xml:space="preserve">Grupa docelowa operacji to przedstawiciele LGD, które aktualnie funkcjonują na terenie województwa śląskiego oraz przedstawiciele wnioskodawcy/organizatora - podmiotu działającego na rzecz rozwoju obszarów wiejskich </t>
  </si>
  <si>
    <t xml:space="preserve"> Śląski Związek Gmin i Powiatów</t>
  </si>
  <si>
    <t>ul. Kościuszki 43/5                               40-048 Katowice</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</si>
  <si>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</si>
  <si>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</si>
  <si>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</si>
  <si>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</si>
  <si>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</si>
  <si>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</si>
  <si>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</si>
  <si>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</si>
  <si>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</si>
  <si>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</si>
  <si>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</si>
  <si>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</si>
  <si>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Marka lokalna czyli przedsiębiorcza wieś i jej droga do rozwoju - wyjazd studyjny</t>
  </si>
  <si>
    <t>Głównym celem operacji tj. wyjazdu studyjnego jest wymiana wiedzy i doświadczeń pomiędzy LGD z terenu województwa śląskiego i województwa dolnośląskiego nt. sposobów promocji lokalnych produktów oraz długofalowego planowania i tworzenia kompleksowego rozwoju marki lokalnej.</t>
  </si>
  <si>
    <t xml:space="preserve">Wyjazd studyjny </t>
  </si>
  <si>
    <t>1/ 30/ 28</t>
  </si>
  <si>
    <t xml:space="preserve">Przedstawiciele lokalnych grup działania z terenu województwa śląskiego oraz przedstawiciele wnioskodawcy tj. Śląskiego Związku Gmin i Powiatów – organizatorzy wyjazdu </t>
  </si>
  <si>
    <t>Smaki Jury</t>
  </si>
  <si>
    <t>Promocja zrównoważonego rozwoju obszarów wiejskich poprzez organizację jednodniowego wydarzenia plenerowego pn.: SMAKI JURY. Wydarzenie zorganizowane zostanie w Zawierciu – prawie 50-tys. mieście, położonym w sercu Jury Krakowsko – Częstochowskiej, w północnej części województwa śląskiego.</t>
  </si>
  <si>
    <t>Liczba imprez plenerowych/  Szacowana liczba uczestników imprez plenerowych</t>
  </si>
  <si>
    <t>1 / 1500</t>
  </si>
  <si>
    <t xml:space="preserve">Przedstawiciele samorządów gminnych, powiatowych, województwa śląskiego, przedstawiciele organizacji pozarządowych i KGW,  rolnicy, przedstawiciele branży przetwórczej, przedstawiciele instytucji działających na rzecz wsi i rolnictwa oraz media,  turyści i mieszkańcy 
</t>
  </si>
  <si>
    <t>Powiat Zawierciański</t>
  </si>
  <si>
    <t>ul. Sienkiewicza 34                           42-400 Zawiercie</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</si>
  <si>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</si>
  <si>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</si>
  <si>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</si>
  <si>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</si>
  <si>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</si>
  <si>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</si>
  <si>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</si>
  <si>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</si>
  <si>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</si>
  <si>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</si>
  <si>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</si>
  <si>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</si>
  <si>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</si>
  <si>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</si>
  <si>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</si>
  <si>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</si>
  <si>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 4000-5000</t>
  </si>
  <si>
    <t>Grupę docelową stanowią osoby z regionu północnej Jury (powiat częstochowski, lubliniecki, zawierciański, myszkowski) a także turyści z aglomeracji śląskiej</t>
  </si>
  <si>
    <t>Samorządowy Ośrodek Kultury i Sportu w Janowie</t>
  </si>
  <si>
    <t>ul. Częstochowska 1                         42-253 Janów</t>
  </si>
  <si>
    <t>Jubileuszowe X 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</si>
  <si>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wśród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</si>
  <si>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Liczba imprez plenerowych</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</si>
  <si>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</si>
  <si>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</si>
  <si>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</si>
  <si>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</si>
  <si>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1200</t>
  </si>
  <si>
    <t>Szacowana liczba odwiedzających stoiska wystawiennicze</t>
  </si>
  <si>
    <t>Materiał drukowany</t>
  </si>
  <si>
    <t xml:space="preserve">Liczba tytułów publikacji/ materiałów drukowanych </t>
  </si>
  <si>
    <t>2/400</t>
  </si>
  <si>
    <t>4</t>
  </si>
  <si>
    <t>Liczba uczestników konkursów</t>
  </si>
  <si>
    <t>57</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</si>
  <si>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</si>
  <si>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</si>
  <si>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Warsztaty</t>
  </si>
  <si>
    <t>Mieszkańcy Powiatu Piotrkowskiego - przedsiębiorcy, lokalni producenci i wytwórcy, a także władze lokalne.</t>
  </si>
  <si>
    <t>Powiat Piotrkowski</t>
  </si>
  <si>
    <t xml:space="preserve">ul. Dąbrowskiego 7
97-300 Piotrków Trybunalski
</t>
  </si>
  <si>
    <t xml:space="preserve">100 </t>
  </si>
  <si>
    <t>Warsztaty i Festyn Dożynkowy - aktywizacja mieszkańców wsi</t>
  </si>
  <si>
    <t>Celem operacji jest przeszkolenie uczestników zadania w zakresie wyplatania ze słomy połączonym z elementami florystyki na materiałach, które są łatwo dostępne na terenach wiejskich oraz w zakresie promocji i sprzedaży produktów lokalnych i tradycyjnych. Celem jest także wzrost aktywizacji lokalnej społeczności, podniesienie motywacji uczestników, integracji lokalnego środowiska i tym samym podniesienie standardów i jakości życia na terenach wiejskich.</t>
  </si>
  <si>
    <t>Mieszkańcy województwa łódzkiego - rolnicy, przedsiębiorcy, osoby fizyczne, przetwórcy, hodowcy, przedstawiciele firm branżowych, przedstawiciele lokalnych społeczności, osoby niepełnosprawne, osoby do 35 roku życia - młodzi rolnicy, członkowie i członkinie kół, stowarzyszeń, samorządowcy.</t>
  </si>
  <si>
    <t>Gminny Dom Kultury w Burzeninie</t>
  </si>
  <si>
    <t>ul. Rynek 8 
98-260 Burzenin</t>
  </si>
  <si>
    <t>Szacowana liczba uczestników</t>
  </si>
  <si>
    <t>Dobre praktyki w zakresie produktu lokalnego oraz marki obszaru Śliwkowego Szlaku - wyjazd studyjny</t>
  </si>
  <si>
    <t>Pokazanie dobrych praktyk w zakresie produktu lokalnego i funkcjonowania marki własnej oraz aktywizacja przedstawicieli obszaru LGD „Podkowa” poprzez wymianę dobrych praktyk na terenie Stowarzyszenia „Na śliwkowym szlaku” .</t>
  </si>
  <si>
    <t>Lokalni liderzy z terenu działania LGD, w tym: członkowie LGD, przedstawiciele kół gospodyń wiejskich, lokalnych stowarzyszeń, sołtysi, a także rolnicy, przedsiębiorcy i mieszkańcy zainteresowani tematyką wizyty.</t>
  </si>
  <si>
    <t>Lokalna Grupa Działania "Podkowa"</t>
  </si>
  <si>
    <t>Czechy 142,
98-220 Czechy</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</si>
  <si>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</si>
  <si>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</si>
  <si>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</si>
  <si>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</si>
  <si>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</si>
  <si>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 xml:space="preserve">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
</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</si>
  <si>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</si>
  <si>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</si>
  <si>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</si>
  <si>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</si>
  <si>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</si>
  <si>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</si>
  <si>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</si>
  <si>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35</t>
  </si>
  <si>
    <t>Stawiamy na Produkt Polski z województwa łódzkiego</t>
  </si>
  <si>
    <t>Celem operacji jest upowszechnienie wiedzy i znaczenia wytwarzanych w regionie produktów z oznaczeniem Produkt Polski oraz oznaczeniami europejskimi.</t>
  </si>
  <si>
    <t>Mieszkańcy województwa łódzkiego - rolnicy, osoby fizyczne, przetwórcy, konsumenci</t>
  </si>
  <si>
    <t>30 Targi Rolniczo-Ogrodnicze Kościerzyn</t>
  </si>
  <si>
    <t>Celem operacji zachęcenie rolników oraz ogrodników z województwa łódzkiego do wdrażania inicjatyw na rzecz rozwoju obszarów wiejskich i promocji życia na wsi - integracja mieszkańców, promocja życia na wsi, lokalnej żywności i kreowanie postaw konsumenckich, uświadomienie najmłodszym uczestnikom jak ważne jest rolnictwo.</t>
  </si>
  <si>
    <t>Mieszkańcy obszarów wiejskich, rolnicy, właściciele gospodarstw, działkowicze, producenci branży rolniczej, producenci produktów regionalnych, twórcy ludowi, właściciele szkółek ogrodniczych,  zainteresowani mieszkańcy województwa łódzkiego.</t>
  </si>
  <si>
    <t>Łódzki Ośrodek Doradztwa Rolniczego z siedzibą w Bratoszewicach</t>
  </si>
  <si>
    <t>ul. Nowości 32
Bratoszewice
95-011 Stryków</t>
  </si>
  <si>
    <t>Liczba targów</t>
  </si>
  <si>
    <t>Liczba materiałów drukowanych</t>
  </si>
  <si>
    <t>Prasa</t>
  </si>
  <si>
    <t>Audycja w radiu i TV</t>
  </si>
  <si>
    <t>Liczba audycji / programów / spotów</t>
  </si>
  <si>
    <t>Pokaz</t>
  </si>
  <si>
    <t>Liczba pokazów</t>
  </si>
  <si>
    <t>Liczba maszyn</t>
  </si>
  <si>
    <t>Organizacja 3 konferencji dotyczących  realizacji celów Wspólnej Polityki Rolnej  2021-2027</t>
  </si>
  <si>
    <t>Celem operacji jest przekazanie wiedzy uczestnikom konferencji tj. 150 osobom w przedmiocie norm i przepisów wynikających z wprowadzonej WPR po 2021r m.in. w zakresie dbania o środowisko, przeciwdziałania zmianom klimatu, wsparcia wymiany pokoleniowej oraz możliwości pozwalających zapewnić rolnikom godziwe dochody, zwiększenie konkurencyjności oraz rozwój gospodarstw i obszarów wiejskich w województwie łódzkim</t>
  </si>
  <si>
    <t>Rolnicy, mieszkańcy obszarów wiejskich, przedstawiciele instytucji pracujących na rzecz rolnictwa z terenu województwa łódzkiego</t>
  </si>
  <si>
    <t>VI-X</t>
  </si>
  <si>
    <t>150</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</si>
  <si>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</si>
  <si>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</si>
  <si>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</si>
  <si>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</si>
  <si>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</si>
  <si>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Produkty lokalne oraz spójna przestrzeń publiczna i kulturalna siłą napędową rozwoju przedsiębiorczości w Gminie Uniejów</t>
  </si>
  <si>
    <t>Celem operacji jest przeszkolenie restauratorów i hotelarzy z zakresu krótkich łańcuchów dostaw, skutecznej promocji produktów lokalnych oraz wykorzystania istniejących rysów przestrzeni publicznej Uniejowa do spójnej aranżacji przestrzeni na zewnątrz i wewnątrz lokali usługowych.</t>
  </si>
  <si>
    <t>Przedstawiciele branży hotelarskiej i gastronomicznej z terenu gminy, mieszkańcy gminy i województwa łódzkiego.</t>
  </si>
  <si>
    <t>Gmina Uniejów</t>
  </si>
  <si>
    <t>ul. Bł. Bogumiła 13
99-210 Uniejów</t>
  </si>
  <si>
    <t>Żniwa Łowickie - od ziarna do chleba</t>
  </si>
  <si>
    <t>Celem operacji jest przekazanie wiedzy z zakresu kultury ludowej oraz popularyzacja umiejętności rękodzielniczych. Ponadto celem operacji jest aktywizacja mieszkańców obszarów wiejskich, która pozwoli na tworzenie partnerstw na rzecz realizacji projektów nakierowanych na rozwój obszarów wiejskich oraz wymiana doświadczeń i dobrych praktyk w zakresie podtrzymywania i kultywowania tradycji ludowych.</t>
  </si>
  <si>
    <t>Mieszkańcy województwa łódzkiego, twórcy ludowi, koła gospodyń wiejskich, przedsiębiorcy działający w ramach RHD</t>
  </si>
  <si>
    <t>Powiat Łowicki</t>
  </si>
  <si>
    <t>ul. Stanisławskiego 30
99-400 Łowicz</t>
  </si>
  <si>
    <t>Liczba uczestników imprez plenerowych</t>
  </si>
  <si>
    <t xml:space="preserve">Liczba stoisk wystawienniczych </t>
  </si>
  <si>
    <t>Liczba ogłoszeń w prasie</t>
  </si>
  <si>
    <t>Spot</t>
  </si>
  <si>
    <t>Liczba spotów w radiu</t>
  </si>
  <si>
    <t>Łączna liczba emisji spotu</t>
  </si>
  <si>
    <t>Informacje i publikacje w Internecie</t>
  </si>
  <si>
    <t xml:space="preserve">Liczba informacji w Internecie </t>
  </si>
  <si>
    <t xml:space="preserve">Liczba stron internetowych na których zostanie zamieszczona informacja </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</si>
  <si>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</si>
  <si>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</si>
  <si>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</si>
  <si>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</si>
  <si>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</si>
  <si>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</si>
  <si>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</si>
  <si>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</si>
  <si>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</si>
  <si>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</si>
  <si>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</si>
  <si>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</si>
  <si>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</si>
  <si>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</si>
  <si>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</si>
  <si>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</si>
  <si>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</si>
  <si>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</si>
  <si>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Stowarzyszenie Centrum Edukacji Tradycja i Współczesność</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</si>
  <si>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</si>
  <si>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</si>
  <si>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</si>
  <si>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</si>
  <si>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Lista rezerwowa - konkurs 4/2020 dla partnerów KSOW - Plan operacyjny KSOW na lata 2020-2021 - województwo łódzkie</t>
  </si>
  <si>
    <t>Sieciowy produkt turystyczny szansą na rozwój obszaru działania Stowarzyszenie - LGD "STER"</t>
  </si>
  <si>
    <t xml:space="preserve">Celem operacji jest aktywne włączenie grupy osób wyłonionej spośród lokalnej społeczności i profesjonalne przygotowanie jej podczas wyjazdu studyjnego, do planowania strategicznego na rzecz rozwoju wielofunkcyjnego obszaru działania Stowarzyszenia – Lokalna Grupa Działania „STER”. </t>
  </si>
  <si>
    <t>Mieszkańcy, rolników, przedstawicieli Kół Gospodyń Wiejskich, przedsiębiorców i sektora publicznego z  obszaru działania Stowarzyszenia-Lokalna Grupa Działania „STER”</t>
  </si>
  <si>
    <t>Stowarzyszenie Lokalna Grupa Działania "STER"</t>
  </si>
  <si>
    <t xml:space="preserve">ul. Rokicińska 125 lok. 26;  95-020 Andrespol
</t>
  </si>
  <si>
    <t>53</t>
  </si>
  <si>
    <t>Wymiana dobrych praktyk w rolnictwie ekologicznym - wyjazd studyjny</t>
  </si>
  <si>
    <t xml:space="preserve">Celem operacji jest pozyskiwanie i upowszechnianie wiedzy w zakresie innowacyjnych rozwiązań w rolnictwie ekologicznym wśród mieszkańców powiatu wieruszowskiego, poprzez zorganizowanie wyjazdów studyjnych. </t>
  </si>
  <si>
    <t>Rolnicy, producenci rolni, producenci żywności ekologicznej małych lokalnych przetwórców spożywczych z terenów wiejskich powiatu wieruszowskiego.</t>
  </si>
  <si>
    <t>Powiat Wieruszowski</t>
  </si>
  <si>
    <t>ul. Runek 1-7, 98-400 Wieruszów</t>
  </si>
  <si>
    <t>Wyjazd studyjny rolników na targi ziemniaczane "Potato Europe" 2020 - Villers-St-Christophe (Francja)</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</si>
  <si>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</si>
  <si>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</si>
  <si>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Izba Rolnica Województwa Łódzkiego</t>
  </si>
  <si>
    <t>45</t>
  </si>
  <si>
    <t>Dobre praktyki za granicą - szansą na rozwój obszarów wiejskich w Gminie Opole Lubelskie</t>
  </si>
  <si>
    <t>Aktywizacja mieszkańcówwsi na rzecz podejmowania inicjatyw w zakresie rozwoju obszarów wiejskich, w tym kreowania miejsc pracy na terenach wiejskich. Celem operacji jest wsparcie lokalnych grup działania w zakresie poszukiwania partnerów do współpracy międzyterytorialnej i międzynarodowej oraz podniesieniu kompetencji LGD w zakresie wykonywanych przez nie zadań związanych z realizacja LSR, w szczególności doradztwa na rzecz potencjalnych wnioskodawców i prowadzenia oceny operacji. Aktywizacja mieszkańców obszarów wiejskich w celu tworzenia partnerstw na rzecz realizacji projektów nakierowanych na rozwój tych obszarów, w skład których wchodza przedstawiciele sektora publicznego, sektora prywatnego oraz organizacji pozarządowych. Wspieranie rozwoju przedsiębiorczości na obszarach wiejskich przez podnoszenie poziomu wiedzy i umiwjętności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t>
  </si>
  <si>
    <t>Wyjazd studyjno - szkoleniowy/ szkolenie</t>
  </si>
  <si>
    <t>Przedstawiciele LGD</t>
  </si>
  <si>
    <t>Gmina Opole Lubelskie</t>
  </si>
  <si>
    <t>ul. Lubelska 4                    24-300 Opole Lubelskie</t>
  </si>
  <si>
    <t>Rękodzieło - od pasji do biznesu</t>
  </si>
  <si>
    <t xml:space="preserve">Warztaty mają na celu wspieranie przedsiębiorczości na obszarach wiejskich przez podnoszenie poziomu wiedzy i umiejętności w obszarze małego przetwórstwa lokalnego lub w obszarze rozwoju zielonej gospodarki, w tym tworzenie naowych miejsc pracy. Wyjazd studyjny wspiera tworzenie sieci wspólpracy partnerskiej dotyczącej rolnictwa i obszarów wiejskich przez podnoszenie poziomu wiedzy w tym zakresie. Celem operacji jest zwiększenie udziału zainteresowanych stron we wdrazaniu inicjatyw na rzecz rozwoju obszarów wijskich. </t>
  </si>
  <si>
    <t>Wyjazd studyjno - szkoleniowy/warsztaty</t>
  </si>
  <si>
    <t>liczba uczestników wyjazdy</t>
  </si>
  <si>
    <t>Rolnicy, Producenci, Przedstawiciele samorządów, Pracownicy instytucji działających na rzecz rozwoju obszarów wijskich</t>
  </si>
  <si>
    <t>Lubelski Ośrodek Doradztwa Rolniczego w Końskowoli</t>
  </si>
  <si>
    <t>ul. Pożowska 8                    24-130 Końskowola</t>
  </si>
  <si>
    <t>liczba warsztatów/ uczestników warsztatów</t>
  </si>
  <si>
    <t>3/45</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</si>
  <si>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</si>
  <si>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</si>
  <si>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</si>
  <si>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</si>
  <si>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</si>
  <si>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</si>
  <si>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</si>
  <si>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Razem dla rozwoju obszarów wiejskich</t>
  </si>
  <si>
    <t xml:space="preserve">Celem wyjazdu studyjno - szkoleniowego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Upowszechnianie wiedzy w zakresie planowania rozwoju lokalnego z uwzglednienim potencjału ekonomicznego, społecznego i środowiskowego danego obszaru. </t>
  </si>
  <si>
    <t>Warsztat/wyjazd studyjno szkoleniowy/spotkanie</t>
  </si>
  <si>
    <t xml:space="preserve">Liderzy obszarów wijskich, samorządowcy, przedstawiciele LGD, pracownicy Partnera KSOW, </t>
  </si>
  <si>
    <t>Powiat bialski</t>
  </si>
  <si>
    <t>ul. Brzeska                 21-500 Biała Podlaska</t>
  </si>
  <si>
    <t>Kobieta przedsiębiorcza na obszarach wiejskich</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</si>
  <si>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dotyczącej zarządzania projektami z zakresu rozwoju obszarów wiejskich</t>
  </si>
  <si>
    <t>60</t>
  </si>
  <si>
    <t>Rolnicy, mieszkńcy obszarów wiejskich, członkowie stowarzyszeń, członkowie Kół Gospodyń Wiejskich, członkowie organizacji pozarządowych, pracownicy instytucji działających na rzecz rozwoju obszarów wiejskich</t>
  </si>
  <si>
    <t>III. IV</t>
  </si>
  <si>
    <t>ul. Pożowska 8                  24-130 Końskowola</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</si>
  <si>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</si>
  <si>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</si>
  <si>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</si>
  <si>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</si>
  <si>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</si>
  <si>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</si>
  <si>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</si>
  <si>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</si>
  <si>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</si>
  <si>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</si>
  <si>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</si>
  <si>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</si>
  <si>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</si>
  <si>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</si>
  <si>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</si>
  <si>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</si>
  <si>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</si>
  <si>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</si>
  <si>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Inkubatory Przetwóórstwa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</si>
  <si>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</si>
  <si>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</si>
  <si>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</si>
  <si>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</si>
  <si>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</si>
  <si>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</si>
  <si>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Agro Piknik Obsza</t>
  </si>
  <si>
    <t>Szkolenie, impreza plenerowa</t>
  </si>
  <si>
    <t xml:space="preserve">liczba szkoleń </t>
  </si>
  <si>
    <t xml:space="preserve">Mieszkańcy obszarów wiejskich </t>
  </si>
  <si>
    <t>Gminny Ośrodek Kultury w Obszy</t>
  </si>
  <si>
    <t>Obsza 36 A                                    23-413 Obsza</t>
  </si>
  <si>
    <t xml:space="preserve">liczba uczaestników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</si>
  <si>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</si>
  <si>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</si>
  <si>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</si>
  <si>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</si>
  <si>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</si>
  <si>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</si>
  <si>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</si>
  <si>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</si>
  <si>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</si>
  <si>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</si>
  <si>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Piknik kulinarny w gminie Czemierniki</t>
  </si>
  <si>
    <t>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optymalizacji wykorzystywania przez mieszkańców obszarów wiejskich zasobów środowiska naturalnego.</t>
  </si>
  <si>
    <t xml:space="preserve">liczba warsztatów </t>
  </si>
  <si>
    <t>Mieszkańcy gminy Czemierniki</t>
  </si>
  <si>
    <t>Gmina Czemierniki</t>
  </si>
  <si>
    <t>ul. Zamkowa 9                                   21-306 Czemierniki</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</si>
  <si>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</si>
  <si>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</si>
  <si>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</si>
  <si>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</si>
  <si>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</si>
  <si>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</si>
  <si>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</si>
  <si>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</si>
  <si>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</si>
  <si>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</si>
  <si>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</si>
  <si>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</si>
  <si>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</si>
  <si>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</si>
  <si>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</si>
  <si>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Radzyńska Akademia Turystyki Wiejskiej</t>
  </si>
  <si>
    <t xml:space="preserve">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</si>
  <si>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konferencja</t>
  </si>
  <si>
    <t xml:space="preserve">ilość szkoleń </t>
  </si>
  <si>
    <t>osoby prowadzące działalnośc rolniczą na terenie gmin powiatu radzyńskiego</t>
  </si>
  <si>
    <t>Powiat Radzyński</t>
  </si>
  <si>
    <t>Pl.I.Potockiego 1                           21-300 Radzyń</t>
  </si>
  <si>
    <t>ilość konferencji</t>
  </si>
  <si>
    <t>Dożynki Powiatu Świdnickiego jako metoda rozpowszechniania informacji na temat rozwoju obszarów wiejskich oraz promocji wsi jako miejsca zycia i rozwoju zawodowego</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</si>
  <si>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</si>
  <si>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Warsztat, impreza plenerowa, stoisko wystawienniczeimprezie plenrowej, punkt informacyjny na imprezie plenrowej, materiał drukowany, konkurs</t>
  </si>
  <si>
    <t>ilość warsztatów</t>
  </si>
  <si>
    <t>Mieszkańcy gmin powiatu Świdnickiego i powiatów ościennych</t>
  </si>
  <si>
    <t>Powiat Świdnicki</t>
  </si>
  <si>
    <t>ul. Niepodległości 13                21-040  świdnik</t>
  </si>
  <si>
    <t xml:space="preserve">ilośc szkoleń </t>
  </si>
  <si>
    <t>ilość punktów informacyjnych na imprezie plenerowej</t>
  </si>
  <si>
    <t>szacowana liczba odwiedzających punkt informacyjny</t>
  </si>
  <si>
    <t>ilość stoisk wystawienniczych na imprezie plenerowej</t>
  </si>
  <si>
    <t>ilość konkursów</t>
  </si>
  <si>
    <t>ilosć uczestników konkursu</t>
  </si>
  <si>
    <t xml:space="preserve">ilość imprez plenerowych </t>
  </si>
  <si>
    <t xml:space="preserve">szacowana liczba uczestników imprezy plemerowej </t>
  </si>
  <si>
    <t>liczba tytułów materiałów drukowanych</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</si>
  <si>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</si>
  <si>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</si>
  <si>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</si>
  <si>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</si>
  <si>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</si>
  <si>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</si>
  <si>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</si>
  <si>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</si>
  <si>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</si>
  <si>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</si>
  <si>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</si>
  <si>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</si>
  <si>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</si>
  <si>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</si>
  <si>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Promocja maliny jako regionalnego produktu</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</si>
  <si>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</si>
  <si>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Warsztat, impreza plenerowa, stoisko wystawiennicze na imprezie plenrowej,  konkurs</t>
  </si>
  <si>
    <t>ilośc warsztatów</t>
  </si>
  <si>
    <t>mieszkańcy powiatu kraśnickiego</t>
  </si>
  <si>
    <t>Powiat Kraśnicki</t>
  </si>
  <si>
    <t>Al.. Niepodległosci 20                    23-204 Krasnik</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</si>
  <si>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</si>
  <si>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</si>
  <si>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</si>
  <si>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</si>
  <si>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</si>
  <si>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</si>
  <si>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</si>
  <si>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</si>
  <si>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Obchody XXX-lecia samorządu Gminy Strzyżewiece</t>
  </si>
  <si>
    <t xml:space="preserve">Zwiększenie udziału zainteresowanych stron we wdrażaniu inicjatyw na rzecz rozwoju obszarów wiejskich. Informowanie społeczenstwa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</si>
  <si>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Wystawa, Inne (uroczystość)</t>
  </si>
  <si>
    <t>ilość wystaw</t>
  </si>
  <si>
    <t>mieszkańcy gminy Strzyżewice, w tym osoby które przez okres 30 lat przyczyniły się do rozwoju samorządu</t>
  </si>
  <si>
    <t>Gmina Strzyżewice</t>
  </si>
  <si>
    <t>Strzyżewice 109                 23-107  Strzyżewice</t>
  </si>
  <si>
    <t>szacowana  liczba uczestników wystawy</t>
  </si>
  <si>
    <t>liczba zorganizowanych imprez</t>
  </si>
  <si>
    <t>liczba osób uczestniczacych w imprezie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</si>
  <si>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</si>
  <si>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</si>
  <si>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</si>
  <si>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</si>
  <si>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</si>
  <si>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</si>
  <si>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</si>
  <si>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</si>
  <si>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</si>
  <si>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</si>
  <si>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</si>
  <si>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</si>
  <si>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</si>
  <si>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</si>
  <si>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</si>
  <si>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</si>
  <si>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</si>
  <si>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</si>
  <si>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</si>
  <si>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</si>
  <si>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</si>
  <si>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</si>
  <si>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</si>
  <si>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</si>
  <si>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</si>
  <si>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</si>
  <si>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</si>
  <si>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</si>
  <si>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</si>
  <si>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</si>
  <si>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</si>
  <si>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</si>
  <si>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</si>
  <si>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</si>
  <si>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</si>
  <si>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</si>
  <si>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</si>
  <si>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</si>
  <si>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</si>
  <si>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</si>
  <si>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</si>
  <si>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</si>
  <si>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</si>
  <si>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</si>
  <si>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</si>
  <si>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</si>
  <si>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</si>
  <si>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</si>
  <si>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</si>
  <si>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</si>
  <si>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</si>
  <si>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</si>
  <si>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</si>
  <si>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</si>
  <si>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</si>
  <si>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</si>
  <si>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</si>
  <si>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</si>
  <si>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</si>
  <si>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</si>
  <si>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</si>
  <si>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</si>
  <si>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</si>
  <si>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</si>
  <si>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</si>
  <si>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</si>
  <si>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</si>
  <si>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</si>
  <si>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</si>
  <si>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</si>
  <si>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</si>
  <si>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</si>
  <si>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</si>
  <si>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</si>
  <si>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</si>
  <si>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</si>
  <si>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</si>
  <si>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</si>
  <si>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</si>
  <si>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</si>
  <si>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</si>
  <si>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</si>
  <si>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Dzieci i młodzież z województwa warmińsko-mazurskiego</t>
  </si>
  <si>
    <t xml:space="preserve">Muzeum Budownictwa Ludowego Park Etnograficzny w Olsztynku </t>
  </si>
  <si>
    <t>ul. Leśna 23, 11-015 Olsztynek</t>
  </si>
  <si>
    <t>1 / 46</t>
  </si>
  <si>
    <t>liczba wyjazdów studyjnych / liczba uczestników</t>
  </si>
  <si>
    <t>1 / 22</t>
  </si>
  <si>
    <t>6 / 162</t>
  </si>
  <si>
    <t>liczba warsztatów / liczba uczestników</t>
  </si>
  <si>
    <t>1 / 250
1 / 250</t>
  </si>
  <si>
    <t>liczba imprez plenerowych / liczba uczestników;                                    liczba konkursów / liczba uczestników</t>
  </si>
  <si>
    <t>1 / 110
1 / 110</t>
  </si>
  <si>
    <t>liczba szkoleń / liczba uczestników
liczba publikacji / nakład</t>
  </si>
  <si>
    <t>1 / 100
4 / 12
1 / 12</t>
  </si>
  <si>
    <t>liczba seminariów / liczba uczestników
liczba szkoleń / liczba uczestników
liczba wyjazdów studyjnych / liczba uczestników</t>
  </si>
  <si>
    <t>1 / 500</t>
  </si>
  <si>
    <t>liczba publikacji / nakład</t>
  </si>
  <si>
    <t>1 / 57</t>
  </si>
  <si>
    <t>liczba konkursów /
liczba uczestników</t>
  </si>
  <si>
    <t>12 / 36
1 / min. 430
2</t>
  </si>
  <si>
    <t>liczba szkoleń / liczba uczestników
liczba targów / liczba uczestników                                       liczba kampanii informacyjno-promocyjne</t>
  </si>
  <si>
    <t>1 / 80
1 / 500</t>
  </si>
  <si>
    <t xml:space="preserve">liczba szkoleń /liczba uczestników                           liczba publikacji / nakład </t>
  </si>
  <si>
    <t>1 / 200
20
1 / 4000
12 / 20000</t>
  </si>
  <si>
    <t xml:space="preserve">liczba szkoleń / liczba uczestników
liczba wystaw
liczba publikacja /nakład
liczba publikacji w internecie / liczba odwiedzin </t>
  </si>
  <si>
    <t>3 / 300
1 / 1000</t>
  </si>
  <si>
    <t>3 / 50
13</t>
  </si>
  <si>
    <t>liczba szkoleń /liczba uczestników
liczba spotów</t>
  </si>
  <si>
    <t>1 / 20 000</t>
  </si>
  <si>
    <t xml:space="preserve">liczba publikacja w internecie (film) / liczba odwiedzin </t>
  </si>
  <si>
    <t>Nazwa / tytuł operacji</t>
  </si>
  <si>
    <t>Cel, przedmiot operacji i temat operacji</t>
  </si>
  <si>
    <t>Harmonogram/ termin realizacji      (w ujęciu kwartalnym)</t>
  </si>
  <si>
    <t>Budżet brutto operacji 
(w zł)</t>
  </si>
  <si>
    <t>Koszty kwalifikowalne operacji 
(w zł)</t>
  </si>
  <si>
    <t>Nazwa</t>
  </si>
  <si>
    <t>Jednostka miary</t>
  </si>
  <si>
    <t>W poszukiwaniu inspiracji - poznajemy możliwości aktywizacji mieszkańców gminy Dobrzyniewo Duże</t>
  </si>
  <si>
    <t xml:space="preserve">Wyjazd studyjny/ Warsztaty </t>
  </si>
  <si>
    <t>Liczba wyjazdów studyjnych/ Liczba uczestników wyjazdu studyjnego/ Liczba warsztatów/ Liczba uczestników warsztatów</t>
  </si>
  <si>
    <t>1/32/6/110</t>
  </si>
  <si>
    <t>Grupą docelową operacji są w szczególności: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</si>
  <si>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</si>
  <si>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 xml:space="preserve">Dobrzyniewo Duże,         
ul. Białostocka 25,   
16-002 Dobrzyniewo Duże
</t>
  </si>
  <si>
    <t>Wymiana wiedzy i doświadczeń – siłą LGD – wyjazd studyjny</t>
  </si>
  <si>
    <t>Liczba wyjazdów studyjnych/ Liczba uczestników wyjazdu studyjnego</t>
  </si>
  <si>
    <t>1/min. 24 osoby</t>
  </si>
  <si>
    <t>Pracownicy biur oraz członkowie Lokalnych Grup Działania z województwa podlaskiego jak też przedstawiciele Urzędu Marszałkowskiego Województwa Podlaskiego jako eksperci w zakresie tworzenia sieci współpracy i rozwoju obszarów wiejskich.</t>
  </si>
  <si>
    <t>Stowarzyszenie N.A.R.E.W.-Narwiańska Akcja Rozwoju Ekonomicznego Wsi</t>
  </si>
  <si>
    <t xml:space="preserve">Turośń Kościelna,
ul. Lipowa 4,
18-106 Turośń Kościelna
</t>
  </si>
  <si>
    <t>Podlaskie Forum LGD- wymiana wiedzy i doświadczeń</t>
  </si>
  <si>
    <t>Liczba konferencji/ Liczba uczestników konferencji</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</si>
  <si>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</si>
  <si>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</si>
  <si>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</si>
  <si>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</si>
  <si>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</si>
  <si>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</si>
  <si>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</si>
  <si>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Konik polski – promocja rasy i hodowli zachowawczej</t>
  </si>
  <si>
    <t>Seminarium/ Publikacja</t>
  </si>
  <si>
    <t xml:space="preserve">Liczba seminariów/ Liczba uczestników seminariów/ Liczba tytułów publikacji </t>
  </si>
  <si>
    <t>1/60/1</t>
  </si>
  <si>
    <t xml:space="preserve">* Hodowcy rasy według aktualnego wykazu WZHK w Białymstoku oraz członków zarejestrowanych w Związku Hodowców Koników Polskich; * Osoby zainteresowane hodowlą koni; *Przedstawiciele instytucji/organizacji prowadzących lub zainteresowanych hodowlą konika polskiego (nadleśnictwa, parki, szkoły rolnicze, organizacje pozarządowe) </t>
  </si>
  <si>
    <t>Polskie Towarzystwo Ochrony Ptaków</t>
  </si>
  <si>
    <t xml:space="preserve">Białowieża,
ul. Mostowa 25,
17-230 Białowieża 
</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</si>
  <si>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</si>
  <si>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</si>
  <si>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</si>
  <si>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</si>
  <si>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</si>
  <si>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</si>
  <si>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</si>
  <si>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</si>
  <si>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</si>
  <si>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</si>
  <si>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</si>
  <si>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</si>
  <si>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</si>
  <si>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</si>
  <si>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Podlaskie Forum Agroturystyczne „Turystyka na terenach rolniczych i niezurbanizowanych”</t>
  </si>
  <si>
    <t>Spotkanie</t>
  </si>
  <si>
    <t>Liczba spotkań/ Liczba uczestników spotkań</t>
  </si>
  <si>
    <t>1/ 80</t>
  </si>
  <si>
    <t>Mieszkańcy obszarów wiejskich z województwa podlaskiego, prowadzący lub chcący rozpocząć działalność związaną z turystyką wiejską, a także pracownicy instytucji związanych z turystyka wiejską.</t>
  </si>
  <si>
    <t>Podlaska Regionalna Organizacja Turystyczna</t>
  </si>
  <si>
    <t>Białystok, ul. Malmeda 6, 15-440 Białystok</t>
  </si>
  <si>
    <t>„Kreowanie marki (branding) w agroturystyce” - szkolenia</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</si>
  <si>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</si>
  <si>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</si>
  <si>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</si>
  <si>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Kultywowanie tradycji ludowych i promocja przedsiębiorczości wiejskiej oraz zaczerpnięcie dobrych praktyk w zakresie rozkwitu turystyki jako szansy na rozwój obszarów wiejskich – Powiatu Monieckiego</t>
  </si>
  <si>
    <t>Wyjazd studyjny/ Impreza plenerowa</t>
  </si>
  <si>
    <t xml:space="preserve">Liczba wyjazdów studyjnych/ Liczba uczestników wyjazdów studyjnych/ Liczba imprez plenerowych/ Szacowana liczba uczestników imprez plenerowych  </t>
  </si>
  <si>
    <t>1/ 14/ 1/ 900</t>
  </si>
  <si>
    <t>Pracownicy Starostwa Powiatowego w Mońkach, Mieszkańcy obszarów wiejskich, lokalni producenci i wytwórcy produktów tradycyjnych i lokalnych, firmy i instytucje z branży rolniczej, firmy prowadzące działalność gospodarczą.</t>
  </si>
  <si>
    <t>Powiat Moniecki</t>
  </si>
  <si>
    <t xml:space="preserve">Mońki,
ul. Słowackiego 5a
19-100 Mońki 
</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</si>
  <si>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</si>
  <si>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</si>
  <si>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</si>
  <si>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</si>
  <si>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</si>
  <si>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</si>
  <si>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</si>
  <si>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</si>
  <si>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</si>
  <si>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</si>
  <si>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</si>
  <si>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</si>
  <si>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</si>
  <si>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</si>
  <si>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</si>
  <si>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</si>
  <si>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</si>
  <si>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</si>
  <si>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</si>
  <si>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</si>
  <si>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</si>
  <si>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</si>
  <si>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</si>
  <si>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</si>
  <si>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</si>
  <si>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</si>
  <si>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</si>
  <si>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</si>
  <si>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</si>
  <si>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</si>
  <si>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r>
      <rPr>
        <b/>
        <sz val="11"/>
        <rFont val="Calibri"/>
        <family val="2"/>
        <charset val="238"/>
        <scheme val="minor"/>
      </rPr>
      <t>Cel operacji:</t>
    </r>
    <r>
      <rPr>
        <sz val="11"/>
        <rFont val="Calibri"/>
        <family val="2"/>
        <charset val="238"/>
        <scheme val="minor"/>
      </rPr>
      <t xml:space="preserve">  Zwiększenie aktywności społecznej, wzrost wiedzy i zaangażowania uczestników wyjazdu studyjnego oraz uczestników warsztatów poprzez poznanie dobrych praktyk, które zaktywizują i pokażą możliwości różnych form aktywności na terenach wiejskich, zachęcą do podejmowania inicjatyw wpływających na tworzenie pozarolniczych źródeł dochodu oraz zainspirują do realizacji nowych inwestycji.</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</si>
  <si>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Zapoznanie uczestników z przedsiębiorczością i turystyką rejonu Bergamo (Włochy) oraz zaobserwowanie dobrych praktyk w zakresie wykorzystania lokalnych zasobów przyrodniczych i kulturowych dla poprawy jakości życia mieszkańców na terenach wiejskich, jak również próba nawiązania sieci współpracy pomiędzy LGD z województwa podlaskiego a LGD z Włoch.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</si>
  <si>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</si>
  <si>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</si>
  <si>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Promocja rasy i hodowli zachowawczej konika polskiego poprzez przekazanie aktualnym hodowcom i osobom zainteresowanym rozpoczęciem lub rozwojem prowadzonej hodowli, informacji nt.: wybranych zasad i wymogów przystąpienia do Programu ochrony zasobów genetycznych; znaczenia zachowania różnorodności genetycznej w obrębie rasy; zasad hodowli i prezentacji koni podczas prób dzielności i innych wystaw i pokazów,  cechach rasy i możliwościach praktycznego wykorzystania koni oraz o dodatkowej funkcji hodowli – ochronie środowiska. </t>
    </r>
    <r>
      <rPr>
        <b/>
        <sz val="11"/>
        <rFont val="Calibri"/>
        <family val="2"/>
        <charset val="238"/>
        <scheme val="minor"/>
      </rPr>
      <t>Przedmiot operacji:</t>
    </r>
    <r>
      <rPr>
        <sz val="11"/>
        <rFont val="Calibri"/>
        <family val="2"/>
        <charset val="238"/>
        <scheme val="minor"/>
      </rPr>
      <t xml:space="preserve"> Promowanie i informowanie o cechach rasy, a także o warunkach prowadzenia hodowli i możliwości wykorzystywania koni np. w zaprzęgach konnych, rekreacji czy hipoterapii. </t>
    </r>
    <r>
      <rPr>
        <b/>
        <sz val="11"/>
        <rFont val="Calibri"/>
        <family val="2"/>
        <charset val="238"/>
        <scheme val="minor"/>
      </rPr>
      <t>Temat operacji</t>
    </r>
    <r>
      <rPr>
        <sz val="11"/>
        <rFont val="Calibri"/>
        <family val="2"/>
        <charset val="238"/>
        <scheme val="minor"/>
      </rPr>
      <t>: Upowszechnianie wiedzy w zakresie dotyczącym zachowania różnorodności genetycznej roślin lub zwierząt; 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</si>
  <si>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</si>
  <si>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</si>
  <si>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podniesienie wiedzy mieszkańców obszarów wiejskich oraz osób prowadzących działalność na terenach wiejskich na temat możliwości rozwoju turystyki na terenach rolniczych i niezurbanizowanych. </t>
    </r>
    <r>
      <rPr>
        <b/>
        <sz val="11"/>
        <rFont val="Calibri"/>
        <family val="2"/>
        <charset val="238"/>
        <scheme val="minor"/>
      </rPr>
      <t xml:space="preserve">Przedmiot operacji: </t>
    </r>
    <r>
      <rPr>
        <sz val="11"/>
        <rFont val="Calibri"/>
        <family val="2"/>
        <charset val="238"/>
        <scheme val="minor"/>
      </rPr>
      <t xml:space="preserve">Wymiana i upowszechnienie wiedzo i doświadczeń podmiotów działajacych w sferze turystyki wiejskiej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</si>
  <si>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</si>
  <si>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poprzez aktywizację mieszkańców obszarów wiejskich oraz zwiększenie wiedzy uczesników wyjazdu studyjnego w zakresie rozwoju przedsiębiorczości i obszarów wiejskich. </t>
    </r>
    <r>
      <rPr>
        <b/>
        <sz val="11"/>
        <rFont val="Calibri"/>
        <family val="2"/>
        <charset val="238"/>
        <scheme val="minor"/>
      </rPr>
      <t xml:space="preserve">Przedmiot operacji: </t>
    </r>
    <r>
      <rPr>
        <sz val="11"/>
        <rFont val="Calibri"/>
        <family val="2"/>
        <charset val="238"/>
        <scheme val="minor"/>
      </rPr>
      <t>Realizacja projektu będzie polegała na</t>
    </r>
    <r>
      <rPr>
        <b/>
        <sz val="11"/>
        <rFont val="Calibri"/>
        <family val="2"/>
        <charset val="238"/>
        <scheme val="minor"/>
      </rPr>
      <t xml:space="preserve"> </t>
    </r>
    <r>
      <rPr>
        <sz val="11"/>
        <rFont val="Calibri"/>
        <family val="2"/>
        <charset val="238"/>
        <scheme val="minor"/>
      </rPr>
      <t xml:space="preserve">zorganizowaniu imprezy plenerowej oraz wizyty studyjnej. Podczas jarmarku oraz wizyty nastapi wymiana wiedzy i doświadczeń,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</si>
  <si>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</si>
  <si>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</si>
  <si>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</si>
  <si>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</si>
  <si>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</si>
  <si>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 / 200</t>
  </si>
  <si>
    <t>Liczba publikacji / nakład</t>
  </si>
  <si>
    <t>12</t>
  </si>
  <si>
    <t>5 / 25000</t>
  </si>
  <si>
    <t>32 / 768</t>
  </si>
  <si>
    <t>liczba szkoleń / uczestnicy</t>
  </si>
  <si>
    <t>2 / 1600</t>
  </si>
  <si>
    <t>liczba audycji/ filmów / spotów</t>
  </si>
  <si>
    <t>liczba felietonów</t>
  </si>
  <si>
    <t>10 / 150</t>
  </si>
  <si>
    <t>liczba szkoleń / liczba uczestników</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</si>
  <si>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</si>
  <si>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</si>
  <si>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</si>
  <si>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</si>
  <si>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</si>
  <si>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</si>
  <si>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</si>
  <si>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</si>
  <si>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</si>
  <si>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</si>
  <si>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</si>
  <si>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</si>
  <si>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</si>
  <si>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XV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</si>
  <si>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</si>
  <si>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 xml:space="preserve">liczba konferencji </t>
  </si>
  <si>
    <t>mieszkańcy obszarów wiejskich i mieszkańcy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</si>
  <si>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 xml:space="preserve">liczba konkursów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</si>
  <si>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</si>
  <si>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</si>
  <si>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</si>
  <si>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</si>
  <si>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</si>
  <si>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</si>
  <si>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</si>
  <si>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</si>
  <si>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</si>
  <si>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</si>
  <si>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</si>
  <si>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</si>
  <si>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</si>
  <si>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</si>
  <si>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</si>
  <si>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</si>
  <si>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</si>
  <si>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mieszkańcy obszarów wiejskich, mieszkańcy obszarów miejskich, organizacje pozarządowe, lokalni liderzy, przedstawiciele instytucji kultury i samorządów</t>
  </si>
  <si>
    <t>LGD Stowarzyszenie "Razem dla Radomki"</t>
  </si>
  <si>
    <t>ul. Zielona 127, 26-652 Janiszew</t>
  </si>
  <si>
    <t>110</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</si>
  <si>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</si>
  <si>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</si>
  <si>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</si>
  <si>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</si>
  <si>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</si>
  <si>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</si>
  <si>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</si>
  <si>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</si>
  <si>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</si>
  <si>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</si>
  <si>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 xml:space="preserve">mieszkańcy województwa mazowieckiego  zamieszkujący na terenach wiejskich </t>
  </si>
  <si>
    <t>Stowarzyszenie Akademia Praktyki i Innowacji</t>
  </si>
  <si>
    <t>Męczenino 27, 09-451 Męczenino</t>
  </si>
  <si>
    <t>1000</t>
  </si>
  <si>
    <t>Szlakiem Jabłkowym - Wyjazd studyjny do Austrii</t>
  </si>
  <si>
    <t>podniesienie wiedzy w zakresie rozwoju turystyki na terenach wiejskich z wykorzystaniem potencjału rolniczego, sadowniczego i warzywniczego</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</si>
  <si>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</si>
  <si>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</si>
  <si>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</si>
  <si>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</si>
  <si>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</si>
  <si>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</si>
  <si>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</si>
  <si>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</si>
  <si>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</si>
  <si>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</si>
  <si>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ul. Komuny Paryskiej 56/48, 30-389  Kraków</t>
  </si>
  <si>
    <t>75</t>
  </si>
  <si>
    <t>Udział w Targach Turystycznych Wypoczynek 2020 Toruński Festiwal Smaków</t>
  </si>
  <si>
    <t xml:space="preserve">budowanie więzi lokalnych, prezentacja oferty lokalnych producentów tradycyjnej i ekologicznej żywności, zdobywanie nowych doświadczeń,  zaistnienie w kręgu ponadlokalnym </t>
  </si>
  <si>
    <t>liczba targów, imprez plenerowych/ wystaw</t>
  </si>
  <si>
    <t>przedstawiciele KGW i Gospodarstw Agroturystycznych,  osoby i stowarzyszenia działające dla budowania więzi lokalnych oraz przedstawiciele gospodarstw agroturystycznych z terenu Miasta i Gminy Serock</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</si>
  <si>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</si>
  <si>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</si>
  <si>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</si>
  <si>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</si>
  <si>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</si>
  <si>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</si>
  <si>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</si>
  <si>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</si>
  <si>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</si>
  <si>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</si>
  <si>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</si>
  <si>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</si>
  <si>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</si>
  <si>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</si>
  <si>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</si>
  <si>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młodzi rolnicy, mieszkańcy obszarów wiejskich z powiatów: ciechanowskiego, mławskiego, płońskiego, pułtuskiego, żuromińskiego, legionowskiego i nowodworskiego prowadzący gospodarstwa samodzielnie lub wspólnie z rodzicami</t>
  </si>
  <si>
    <t>Dobre praktyki i współpraca międzynarodowa dla rozwoju przedsiębiorczości na obszarach wiejskich - wyjazd studyjny</t>
  </si>
  <si>
    <t>poszukiwanie nowych inicjatyw przyczyniających się do poprawy życia na wsi i zwiększenia możliwości rozwoju osobistego oraz całej społeczności obszarów wiejskich; poznanie dziedzictwa kulturowego i warunków przyrodniczych Dalmacji; promowanie regionalizmu i przekazywania kultury kolejnym pokoleniom; aktywizacja kobiet mieszkających na wsi</t>
  </si>
  <si>
    <t>członkowie KGW, koordynatorzy gminni, przedstawiciel LGD</t>
  </si>
  <si>
    <t>Gmina Krasnosielc</t>
  </si>
  <si>
    <t xml:space="preserve">ul. Rynek 40, 06-212 Krasnosielc </t>
  </si>
  <si>
    <t>Dożynki w Gminie Baboszewo</t>
  </si>
  <si>
    <t xml:space="preserve">wzmocnienie poczucia tożsamości i przynależności do grupy społecznej, integracja lokalnej społeczności, podtrzymywanie tradycji, promocja życia na wsi, wzmacnianie więzi i współpracy 
</t>
  </si>
  <si>
    <t>impreza plenerowa, materiał drukowany,  konkurs</t>
  </si>
  <si>
    <t>mieszkańcy sołectw tworzących gminę Baboszewo</t>
  </si>
  <si>
    <t>Gmina Baboszewo</t>
  </si>
  <si>
    <t>ul. Warszawska 9A, 09-130 Baboszewo</t>
  </si>
  <si>
    <t>minimum 4 maksimum 10</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</si>
  <si>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</si>
  <si>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</si>
  <si>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</si>
  <si>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</si>
  <si>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</si>
  <si>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Dożynki Diecezjalno-Powiatowo-Gminne</t>
  </si>
  <si>
    <t xml:space="preserve">celem operacji jest aktywizacja mieszkańców wsi z województwa mazowieckiego i podlaskiego oraz podniesienie i poszerzenie wiedzy z zakresu optymalizacji wykorzystania przez mieszkańców zasobów środowiska naturalnego </t>
  </si>
  <si>
    <t>impreza plenerowa, konkurs</t>
  </si>
  <si>
    <t>mieszkańcy województwa mazowieckiego i województwa podlaskiego</t>
  </si>
  <si>
    <t>Powiat sokołowski</t>
  </si>
  <si>
    <t>ul. Wolności 23, 08-300 Sokołów Podlaski</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</si>
  <si>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</si>
  <si>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</si>
  <si>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</si>
  <si>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</si>
  <si>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</si>
  <si>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</si>
  <si>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</si>
  <si>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</si>
  <si>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</si>
  <si>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</si>
  <si>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</si>
  <si>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</si>
  <si>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</si>
  <si>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</si>
  <si>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</si>
  <si>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</si>
  <si>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</si>
  <si>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</si>
  <si>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</si>
  <si>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</si>
  <si>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</si>
  <si>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</si>
  <si>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</si>
  <si>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</si>
  <si>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</si>
  <si>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</si>
  <si>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</si>
  <si>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</si>
  <si>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</si>
  <si>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Wymiana doświadczeń pomiędzy Lokalnymi Grupami Dzialania szansą na rozwój obszarów wiejskich</t>
  </si>
  <si>
    <t>Organizacja wyjazdu studyjnego dla osób z obszaru działania Stowarzyszenia "Solidarni w Partnertwie" mającego na celu wzrost wiedzy umożliwiający wdrożenie rozwiązań i dobrych praktyk na obszarze LGD Stowarzyszenia "Solidarni w Partnerstwie"</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</si>
  <si>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</si>
  <si>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</si>
  <si>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</si>
  <si>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</si>
  <si>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</si>
  <si>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</si>
  <si>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</si>
  <si>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</si>
  <si>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</si>
  <si>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</si>
  <si>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</si>
  <si>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25</t>
  </si>
  <si>
    <t>Wyjazd studyjny LGD na rzecz tworzenia sieci kontaktów i wzmacniania współpracy</t>
  </si>
  <si>
    <t>Organizacja wyjazdu studyjnego w celu promowania życia na wsi, posniesienia poziomu wiedzy i świadomości na temat ochrony środowiska a także upowszzechniania wiedzy w zakresie planowania rozwoju lokalnego z uwzględnieniem potencjału, społeczecznego i środowiskowego oraz wymiany doświdczeń pomiędzy LGD "Między Ludźmi i Jeziorami" a LGD "Krajna Złotowska"</t>
  </si>
  <si>
    <t>Osoby z obszaru działania Lokalnej Grupy Działania "Między Ludźmi i Jeziorami".</t>
  </si>
  <si>
    <t>Między Ludźmi i Jeziorami</t>
  </si>
  <si>
    <t>Plac Wolności 2, 
62-530 Kazimierz Biskupi</t>
  </si>
  <si>
    <t>w tym: liczba doradców</t>
  </si>
  <si>
    <t>30 lat samorządu, 750 lat Rozdrażewa –  doświadczenia i wyzwania w rozwoju obszarów wiejskich</t>
  </si>
  <si>
    <t>Organizacja konferencji oraz wydanie ulotki w fomie drukowanej i elektronicznej w celu zwiększenia zaangażowania zainteresowanych stron we wdrażaniu zinicjatyw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</si>
  <si>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</si>
  <si>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</si>
  <si>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</si>
  <si>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</si>
  <si>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</si>
  <si>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Liczba tytułów publikacji/materiałów druowanych</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</si>
  <si>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</si>
  <si>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</si>
  <si>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</si>
  <si>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</si>
  <si>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</si>
  <si>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</si>
  <si>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</si>
  <si>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</si>
  <si>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Wymiana i rozpowszechnianie dobrych przykładów przedsiębiorczości z poszanowaniem ochrony środowiska</t>
  </si>
  <si>
    <t>Celem operacji jest wymiana wiedzy w zakresie rozwoju przedsiębiorczości na obszarach wiejskich z poszanowaniem środowiska naturalnego między rolnikami i innymi mieszkańcami obszarów wiejskich, pracownikami WODR w Poznaniu oraz przedstawicielami instytucji działających na rzecz rolnictwa podczas wyjazdu studyjnego, a także jej kaskadowe rozpowszechnianie</t>
  </si>
  <si>
    <t xml:space="preserve">40 uczestników z województwa wielkopolskiego, tj. rolników i mieszkańców obszarów wiejskich, a także instytucje/organizacje wspierające rozwój obszarów wiejskich </t>
  </si>
  <si>
    <t>ul. Sieradzka 29, 
60-163 Poznań</t>
  </si>
  <si>
    <t>Organizacje pozarządowe dla wielkopolskiej wsi</t>
  </si>
  <si>
    <t>Celem operacji jest organizacja spotkania, które zaktywizuje i wskaże kierunki działań oraz stworzy platformę do nawiązania współpracy, wymiany doświadczeń i integracji między organizacjami działającymi na terenach wiejskich w całej Wielkopolsce.</t>
  </si>
  <si>
    <t>Liczba szkoleń/ seminariów/ warsztatów/spotkań</t>
  </si>
  <si>
    <t>Liderzy rozwoju lokalnego, członkowie organizacji pozarządowych działających na terenach wiejskich oraz osoby aktywnie działające na rzecz rozwoju obszarów wiejskich z całej Wielkopolski.</t>
  </si>
  <si>
    <t>Wielkopolska Izba Rolnicza</t>
  </si>
  <si>
    <t>ul. Golęcińska 9,
60-626 Poznań</t>
  </si>
  <si>
    <t>1100</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</si>
  <si>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</si>
  <si>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</si>
  <si>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</si>
  <si>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„Jubileuszowy Festyn Rodzinny ŚWIĘTO PALAT promocją rozwoju obszarów wiejskich”</t>
  </si>
  <si>
    <t>Celem operacji będzie organizacja imprezy plenerowej pn. „Jubileuszowy Festyn Rodzinny ŚWIĘTO PALAT promocją rozwoju obszarów wiejskich”, która przyczyni się do zwiększenia udziału zainteresowanych stron we wdrażaniu inicjatyw na rzecz rozwoju obszarów wiejskich,  ułatwienia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</si>
  <si>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Targi/ impreza plenerowa/ wystawa</t>
  </si>
  <si>
    <t>Liczba targów / imprez plenerowych / wystaw</t>
  </si>
  <si>
    <t>Mieszkańcy Sołectwa Palaty oraz pozostali mieszkańcy Miasta i Gminy Grabów nad Prosną, a także zaproszeni goście</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</si>
  <si>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</si>
  <si>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</si>
  <si>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</si>
  <si>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</si>
  <si>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</si>
  <si>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</si>
  <si>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</si>
  <si>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</si>
  <si>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</si>
  <si>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 xml:space="preserve">33  548,62 </t>
  </si>
  <si>
    <t>Gmina i Miasto Stawiszyn</t>
  </si>
  <si>
    <t>ul. Szosa Pleszewska 3, 62-820 Stawiszyn</t>
  </si>
  <si>
    <t xml:space="preserve">Konferencja/ kongres </t>
  </si>
  <si>
    <t xml:space="preserve">Liczba konferencji/ kongresów </t>
  </si>
  <si>
    <t>Stawiamy na Produkt Polski w województwie wielkopolskim</t>
  </si>
  <si>
    <t xml:space="preserve">Organizacja stoiska wystawienniczego i punktu informacyjnego podczas imprezy plenerowej w celu upowszechnienia wiedzy i znaczenia wytwarzanych w regionie produktów z oznaczeniem Produkt Polski oraz oznaczeniami europejskimi.  </t>
  </si>
  <si>
    <t xml:space="preserve">Stoisko wystawiennicze/ punkt informacyjny na tragach/imprezie plenerowej/ wystawie </t>
  </si>
  <si>
    <t xml:space="preserve">Mieszkańcy obszarów wiejskich, rolnicy, przetwórcy, konsumenci
</t>
  </si>
  <si>
    <t>ul. Miodowa 14,
00-246 Warszawa</t>
  </si>
  <si>
    <t>4000</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</si>
  <si>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</si>
  <si>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</si>
  <si>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</si>
  <si>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</si>
  <si>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</si>
  <si>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</si>
  <si>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</si>
  <si>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</si>
  <si>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</si>
  <si>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</si>
  <si>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</si>
  <si>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</si>
  <si>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</si>
  <si>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</si>
  <si>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</si>
  <si>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</si>
  <si>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</si>
  <si>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Ochrona klimatu – wykorzystanie odnawialnych źródeł energii.</t>
  </si>
  <si>
    <t>Celem operacji jest zwiększenie wiedzy uczestników szkolenia, uczniów szkół rolniczych/leśnych oraz mieszkańców obszarów wiejskich w zakresie możliwości ochrony klimatu poprzez wykorzystanie odnawialnych źródeł energii, które wpływają w istoty sposób na poprawę jakości powietrza</t>
  </si>
  <si>
    <t xml:space="preserve">Osoby z terenu Wielkopolski: uczestnicy szkolenia oraz spotkań informacyjnych, w tym: przedstawiciele organizacji pozarządowych (np. Lokalnych Grup Działania), przedstawiciele doradztwa rolniczego, przedstawiciele samorządów, nauczyciele i uczniowie szkół rolniczych i leśnych i mieszkańcy obszarów wiejskich (np. rolnicy, przedsiębiorcy), zainteresowani ochroną klimatu i poprawą jakości powietrza z wykorzystaniem odnawialnych źródeł energii oraz ich zastosowaniem w przedsiębiorczości, inwestycjach komunalnych, budownictwie na obszarach wiejskich Wielkopolski. </t>
  </si>
  <si>
    <t>Centrum Doradztwa Rolniczego w Brwinowie,
Oddział w Poznaniu</t>
  </si>
  <si>
    <t>ul. Winogrady 63, 61-659 Poznań</t>
  </si>
  <si>
    <t>Rozpowszechnianie wiedzy i podnoszenie kompetencji podmiotów kluczowych w kształtowaniu polityki gminy Murowana Goślina, dotyczącej obszarów wiejskich.</t>
  </si>
  <si>
    <t>Celem operacji realizowanej w formie wyjazdu studyjnego jest przedstawienie uczestnikom projektu inicjatyw podejmowanych w celu rozwoju obszarów zależnych od rolnictwa, leśnictwa oraz obszarów wiejskich, przeszkolenie w zakresie uwarunkowań prawnych Rolniczego Handlu Detalicznego (RHD), działalności Marginalnej Lokalnie Ograniczonej (MLO)</t>
  </si>
  <si>
    <t>Sołtysi, radni, burmistrz z dopuszczeniem możliwości uczestnictwa lokalnych liderów, np. przedstawicieli stowarzyszeń działających w obszarze rozwoju obszarów wiejskich. z terenu gminy miejsko-wiejskiej Murowana Goślina</t>
  </si>
  <si>
    <t>Gmina Murowana Goślina</t>
  </si>
  <si>
    <t>ul. Plac Powstańców Wielkopolskich 9, 62-095 Murowana Goślina</t>
  </si>
  <si>
    <t xml:space="preserve">„Od pola i zagrody do stołu, czyli dziedzictwo Wielkopolski 
– stoiska wystawiennicze i Regionalna Wystawa Zwierząt Hodowlanych”.
</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</si>
  <si>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</si>
  <si>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</si>
  <si>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</si>
  <si>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</si>
  <si>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900</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</si>
  <si>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</si>
  <si>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</si>
  <si>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</si>
  <si>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</si>
  <si>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</si>
  <si>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„Eko wieś”.</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</si>
  <si>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</si>
  <si>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</si>
  <si>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</si>
  <si>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</si>
  <si>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WIĘCEJ WIEM, WIĘCEJ UMIEM, SPRAWNIEJ DZIAŁAM - wyjazd studyjny mieszkańców Gminy Lisków do Gminy Poronin</t>
  </si>
  <si>
    <t xml:space="preserve">Celem operacji realizowanej w formie wyjazdy studyjnego jest rozwiązanie problemu: małego i nieskutecznego przepływu informacji pomiędzy osobami i instytucjami życia gospodarczego, szczególnie przez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t>
  </si>
  <si>
    <t xml:space="preserve">Rolnicy oraz członkowie ich rodzin z terenu Gminy Lisków, którzy poza pracą zawodową realizują pasje kulturalno – społeczne szczególnie w instytucjach muzycznych jakimi są zespoły ludowe i orkiestry dęte. </t>
  </si>
  <si>
    <t>Gmina Lisków</t>
  </si>
  <si>
    <t>ul. Ks. W. Blizińskiego 56, 62-850 Lisków</t>
  </si>
  <si>
    <t>„Współpraca się opłaca”.</t>
  </si>
  <si>
    <t>Celem operacji realizowanej w formie wyjazdu studyjnego jest wzrost poziomu wiedzy na temat sposobu aktywizacji społeczności lokalnej oraz promowania marki lokalnej poprzez nawiązanie kontaktów i współpracy z LGD-ami z innych województw</t>
  </si>
  <si>
    <t>Mieszkańcy i członkowie LGD w liczbie 40 osób, w tym działający na rzecz wdrażania LSR w ramach PROW</t>
  </si>
  <si>
    <t xml:space="preserve">LGD KOLD </t>
  </si>
  <si>
    <t>ul. Rynek 33/1, 64-310 Lwówek</t>
  </si>
  <si>
    <t>33</t>
  </si>
  <si>
    <t>„Nasze regionalne bogactwo na stoły!”.</t>
  </si>
  <si>
    <t>Celem operacji realizowanej w formieimprez plenerowych i konkursów jest stworzenie okazji do spotkania się producentów, przetwórców i konsumentów produktów lokalnych, ich promocja oraz tworzenie sieci powiązań pomiędzy producentami oraz pomiędzy producentami i konsumentami</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</si>
  <si>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</si>
  <si>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</si>
  <si>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</si>
  <si>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</si>
  <si>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</si>
  <si>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</si>
  <si>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</si>
  <si>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</si>
  <si>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</si>
  <si>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</si>
  <si>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</si>
  <si>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</si>
  <si>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</si>
  <si>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</si>
  <si>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</si>
  <si>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</si>
  <si>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</si>
  <si>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</si>
  <si>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</si>
  <si>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</si>
  <si>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</si>
  <si>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</si>
  <si>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</si>
  <si>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„Rodzina tradycyjna i nowoczesna”.</t>
  </si>
  <si>
    <t>Celem głównym operacji jest, aby przy okazji organizacji w formie plenerowej wydarzenia pod nazwą „Rodzina tradycyjna i nowoczesna”, zintegrować wszystkie pokolenia społeczności wiejskiej oraz przekazać niezbędną wiedzę na temat osiągnięć Unii Europejskiej i możliwości pozyskiwania różnych środków unijnych w celu rozwoju wsi. Cele te chcemy osiągnąć za pomocą konkursów oraz innych działań towarzyszących wydarzeniu</t>
  </si>
  <si>
    <t xml:space="preserve">Mieszkańcy Dubina, gminy Jutrosin i gmin ościennych, przede wszystkim rolnicy oraz mieszkańcy obszarów wiejskich, których interesuje pozyskanie   i wykorzystanie środków unijnych. </t>
  </si>
  <si>
    <t>Stowarzyszenie Razem dla Dubina</t>
  </si>
  <si>
    <t>Dubin 131, 63-930 Jutrosin</t>
  </si>
  <si>
    <t>166 (w tym 13 KGW)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</si>
  <si>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</si>
  <si>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</si>
  <si>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</si>
  <si>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„II Letni Festiwal Familijny Smaków i Rękodzieła Wielkopolski w Pakosławiu”.</t>
  </si>
  <si>
    <t>Głównym celem operacji  „II Letniego Festiwalu Familijnego Smaków i Rękodzieła Wielkopolski w Pakosławiu” jest promocja zrównoważonego rozwoju obszarów wiejskich oraz poprawa jakości życia mieszkańców wsi poprzez zaprezentowanie bogactwa kulinarnego i kulturowego występującego na obszarze Wielkopolski</t>
  </si>
  <si>
    <t>7</t>
  </si>
  <si>
    <t xml:space="preserve">Mieszkańcy południowej części wielkopolski – uczestnicy Festiwalu (m.in. mieszkańcy powiatów: rawickiego, gostyńskiego, krotoszyńskiego i leszczyńskiego). </t>
  </si>
  <si>
    <t>Fundacja Rodziny Duda im. Maksymiliana
Duda</t>
  </si>
  <si>
    <t>Grąbkowo 76, 63-930 Jutrosin</t>
  </si>
  <si>
    <t>140</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</si>
  <si>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</si>
  <si>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</si>
  <si>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</si>
  <si>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</si>
  <si>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</si>
  <si>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"Ot, pany się nudzą sami, to się pięknie bawiom z nami" Dramat S. Wyspiańskiego jako wyraz włączenia kulturowo-społecznego mieszkańców obszarów wiejskich</t>
  </si>
  <si>
    <t>Celem projektu jest włączenie społeczne mieszkańców, ze szczególnym uwzględnieniem młodych kobiet oraz seniorów zamieszkujących obszar dziewięciu gmin członkowskich LGD TUR - Brudzew, Dobra, Goszczanów, Kawęczyn, Kościelec, Malanów, Turek, Przykona, Władysławów poprzez aktywizację artystyczną (udział w warsztatach i sztuce) przedstawicieli należących do różnych pokoleń oraz promocja wsi jako miejsca atrakcyjnego kulturowo, z poszanowaniem i przywiązaniem dla tradycji i sztuki ludowe</t>
  </si>
  <si>
    <t>Mieszkańcy gmin z powiatu tureckiego: Brudzew, Kawęczyn, Dobra, Malanów, Przykona, Władysławów, Turek, z powiatu kolskiego - Kościelec oraz powiatu sieradzkiego - Goszczanów (woj. łódzkie). Pośród uczestników projektu znajdą się osoby młode, tj. do 35 roku życia, które stanowić będą w  projekcie  powyżej 50 % wszystkich uczestników</t>
  </si>
  <si>
    <t>Turkowska Unia Rozwoju T.U.R.</t>
  </si>
  <si>
    <t xml:space="preserve">Krwony 32
62-720 Brudzew
</t>
  </si>
  <si>
    <t>Inne (Spektakl)</t>
  </si>
  <si>
    <t>Liczba aktorów</t>
  </si>
  <si>
    <t>Liczba podmiotów - partnerów KSOW</t>
  </si>
  <si>
    <t>Liczba widzów</t>
  </si>
  <si>
    <t>Śladami doruchowskich czarownic - mroczna historia</t>
  </si>
  <si>
    <t>Głównym celem operacji jest organizacja imprezy plenerowej, która odtworzy tradycje kulturowe i kulinarne wsi. Realizacja operacji odbędzie do 31 października 2020r.</t>
  </si>
  <si>
    <t>Mieszkańcy Gminy Doruchów zaangażowani w organizacje wydarzenia, czyli aktorzy, wystawcy produktów, lokalne służby porządkowe i zabezpieczające. Pośrednią grupą docelową będą wszyscy widzowie</t>
  </si>
  <si>
    <t>Gmina Doruchów</t>
  </si>
  <si>
    <t xml:space="preserve">ul. Kępińska 13
63-505 Doruchów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</si>
  <si>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</si>
  <si>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</si>
  <si>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</si>
  <si>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</si>
  <si>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</si>
  <si>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Warsztaty ginących zawodów - tradycje lokalne wczoraj i dziś
"DZIEŃ ŻNIWIARZA"</t>
  </si>
  <si>
    <t>Celem operacji jest wsparcie oddolnej inicjatywy mieszkańców sołectwa Potworów w promowaniu życia na obszarach wiejskich poprzez poznawanie na nowo kultury i tradycji regionu w szczególności obrzędów żniwnych, połączone z zajęciami warsztatowymi o wymiarze edukacyjnym, co pozwoli na budowanie płaszczyzny wymiany doświadczeń międzypokoleniowych dla całej lokalnej społeczności</t>
  </si>
  <si>
    <t>Mieszkańcy wsi Potworów, Gminy Dobra, Powiatu Tureckiego oraz  całego województwa wielkopolskiego</t>
  </si>
  <si>
    <t xml:space="preserve">Gmina Dobra </t>
  </si>
  <si>
    <t>Plac Wojska Polskiego 10, 62-730 Dobra</t>
  </si>
  <si>
    <t xml:space="preserve">"Aktywizacja Mieszkańców Powiatu Pleszewskiego" </t>
  </si>
  <si>
    <t>Celem głównym zadania jest upowszechnienie aktywnych form integracji międzypokoleniowej na rzecz podejmowania inicjatyw służących włączeniu społecznemu seniorów, dzieci i młodzieży poprzez realizację przedsięwzięcia dążącego do zwiększenia aktywności oraz aktywizacji obywatelskiej na rzecz włączenia społecznego, w terminie do 31.10.2020r. Cel  zostanie osiągnięty poprzez realizację konferencji wprowadzającej, zajęć sportowo - rekreacyjnych, warsztatów rękodzielniczych, szkolenia oraz zorganizowanie stoiska wystawienniczego</t>
  </si>
  <si>
    <t>Mieszkańcy obszaru funkcjonowania LGD "Wspólnie dla Przyszłości", przede wszystkim seniorzy oraz dzieci i młodzież zamieszkujący obszary wiejskie</t>
  </si>
  <si>
    <t xml:space="preserve">Stowarzyszenie "Wspólnie dla
Przyszłości" </t>
  </si>
  <si>
    <t>Rynek 1, 62-7300 Pleszew</t>
  </si>
  <si>
    <t xml:space="preserve">w tym: liczba 
doradców 
</t>
  </si>
  <si>
    <t xml:space="preserve">w tym: liczba  doradców </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</si>
  <si>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</si>
  <si>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</si>
  <si>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</si>
  <si>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</si>
  <si>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</si>
  <si>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</si>
  <si>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</si>
  <si>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</si>
  <si>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</si>
  <si>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</si>
  <si>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</si>
  <si>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</si>
  <si>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</si>
  <si>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</si>
  <si>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</si>
  <si>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</si>
  <si>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</si>
  <si>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Innowacyjne rozwiązania dla zrównoważonego rozwoju
rolnictwa
</t>
  </si>
  <si>
    <t xml:space="preserve">Partnerzy KSOW,uczelnie wyższe o profilach rolniczym i technicznym, przedsiębiorstwa o profilu branży inżynierii rolniczej i spożywczej, rolnicy i przetwórcy indywidualni, inne instytucje (ośrodki doradztwa rolniczego, szkoły rolnicze, instytucje naukowe, naukowcy, instytucje otoczenia biznesu)
 rolnicy i przetwórcy indywidualni,
inne instytucje (ośrodki doradztwa rolniczego, szkoły rolnicze, instytucje naukowe, naukowcy, instytucje otoczenia biznesu).
</t>
  </si>
  <si>
    <t xml:space="preserve">Sieć Badawcza Łukasiewicz -
Przemysłowy Instytut Maszyn
Rolniczych
</t>
  </si>
  <si>
    <t>ul. Starołęcka 31, 60-963 Poznań</t>
  </si>
  <si>
    <t xml:space="preserve">Liczba artykułów / wkładek / ogłoszeń w prasie </t>
  </si>
  <si>
    <t>Inne</t>
  </si>
  <si>
    <t>Liczba pendrive</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</si>
  <si>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</si>
  <si>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</si>
  <si>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</si>
  <si>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</si>
  <si>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</si>
  <si>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r>
      <t>I-</t>
    </r>
    <r>
      <rPr>
        <b/>
        <sz val="11"/>
        <color theme="1"/>
        <rFont val="Calibri"/>
        <family val="2"/>
        <charset val="238"/>
        <scheme val="minor"/>
      </rPr>
      <t>III</t>
    </r>
  </si>
  <si>
    <r>
      <t>I</t>
    </r>
    <r>
      <rPr>
        <b/>
        <sz val="11"/>
        <color theme="1"/>
        <rFont val="Calibri"/>
        <family val="2"/>
        <charset val="238"/>
        <scheme val="minor"/>
      </rPr>
      <t>-IV</t>
    </r>
  </si>
  <si>
    <r>
      <t>I-</t>
    </r>
    <r>
      <rPr>
        <b/>
        <sz val="11"/>
        <color theme="1"/>
        <rFont val="Calibri"/>
        <family val="2"/>
        <charset val="238"/>
        <scheme val="minor"/>
      </rPr>
      <t>IV</t>
    </r>
  </si>
  <si>
    <r>
      <t>1/</t>
    </r>
    <r>
      <rPr>
        <b/>
        <sz val="11"/>
        <color theme="1"/>
        <rFont val="Calibri"/>
        <family val="2"/>
        <charset val="238"/>
        <scheme val="minor"/>
      </rPr>
      <t>300</t>
    </r>
  </si>
  <si>
    <r>
      <t>II-</t>
    </r>
    <r>
      <rPr>
        <b/>
        <sz val="11"/>
        <color theme="1"/>
        <rFont val="Calibri"/>
        <family val="2"/>
        <charset val="238"/>
        <scheme val="minor"/>
      </rPr>
      <t>IV</t>
    </r>
  </si>
  <si>
    <t>III - IV</t>
  </si>
  <si>
    <t>Promocja dziedzictwa kulturowego i przyrodniczego wsi mazurskiej</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</si>
  <si>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aktywnoć społeczności lokalnej</t>
  </si>
  <si>
    <t>publikacja/materiał drukowany;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</si>
  <si>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</si>
  <si>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</si>
  <si>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</si>
  <si>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</si>
  <si>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</si>
  <si>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</si>
  <si>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</si>
  <si>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</si>
  <si>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</si>
  <si>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</si>
  <si>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</si>
  <si>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</si>
  <si>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10 filmów promocyjnych/800 oglądających</t>
  </si>
  <si>
    <t>mieszkańcy wojewódtwa warmińsko-mazurskiego oraz województwa świętokrzyskiego</t>
  </si>
  <si>
    <t>Stowarzyszenie Lokalna Grupa Rybacka "Wielkie Jeziora Mazurskie"</t>
  </si>
  <si>
    <t>Plac Wolności 1B, 11-600 Węgorzewo</t>
  </si>
  <si>
    <t>Sztuka tworzenia bonsai jako przykład poszukiwania alternatywnych szans rozwoju mikroprzedsiębiorczości</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</si>
  <si>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</si>
  <si>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2 szkolenia/48 osób</t>
  </si>
  <si>
    <t>mieszkańcy terenów wiejskich regionu Warmii i Mazur, pracownicy Nadleśnictwa Maskulińskie, uczniowie szkół średnich, przedstawiciele małych i średnich przedsiębiorstw z branży ogrodniczej, szkółkarskiej oraz tyrystycznej</t>
  </si>
  <si>
    <t xml:space="preserve">Państwowe Gospodarstwo Leśne Lasy Państwowe Nadleśnictwo Maskulińskie </t>
  </si>
  <si>
    <t>ul. Rybacka 1, 12-220 Ruciane-Nida</t>
  </si>
  <si>
    <t>publikacja
konkurs</t>
  </si>
  <si>
    <t xml:space="preserve">konkurs
publikacja w internecie </t>
  </si>
  <si>
    <t>liczba filmów</t>
  </si>
  <si>
    <t>liczba szkoleń
liczba uczestników</t>
  </si>
  <si>
    <t>II,III.IV</t>
  </si>
  <si>
    <t>I,II</t>
  </si>
  <si>
    <t>Operacje partnerów KSOW do Planu operacyjnego KSOW na lata 2020-2021 - Województwo Dolnośląskie - październik 2020</t>
  </si>
  <si>
    <t>Operacje partnerów KSOW do Planu operacyjnego KSOW na lata 2020-2021 - Województwo Kujawsko-Pomorskie - październik 2020</t>
  </si>
  <si>
    <t>Operacje partnerów KSOW do Planu operacyjnego KSOW na lata 2020-2021 - Województwo Lubelskie - październik 2020</t>
  </si>
  <si>
    <t>Operacje partnerów KSOW do Planu operacyjnego KSOW na lata 2020-2021 - Województwo Lubuskie - październik 2020</t>
  </si>
  <si>
    <t>Razem</t>
  </si>
  <si>
    <t>Operacje partnerów KSOW do Planu operacyjnego KSOW na lata 2020-2021 - Województwo Łódzkie - październik 2020</t>
  </si>
  <si>
    <t>Operacje partnerów KSOW do Planu operacyjnego KSOW na lata 2020-2021 - Województwo Małopolskie - październik 2020</t>
  </si>
  <si>
    <t>Operacje partnerów KSOW do Planu operacyjnego KSOW na lata 2020-2021 - Województwo Mazowieckie - październik 2020</t>
  </si>
  <si>
    <t>Operacje partnerów KSOW do Planu operacyjnego KSOW na lata 2020-2021 - Województwo Opolskie - październik 2020</t>
  </si>
  <si>
    <t>Operacje partnerów KSOW do Planu operacyjnego KSOW na lata 2020-2021 - Województwo Podkarpackie - październik 2020</t>
  </si>
  <si>
    <t>Operacje partnerów KSOW do Planu operacyjnego KSOW na lata 2020-2021 - Województwo Podlaskie - październik 2020</t>
  </si>
  <si>
    <t>Operacje partnerów KSOW do Planu operacyjnego KSOW na lata 2020-2021 - Województwo Pomorskie - październik 2020</t>
  </si>
  <si>
    <t>Operacje partnerów KSOW do Planu operacyjnego KSOW na lata 2020-2021 - Województwo Śląskie - październik 2020</t>
  </si>
  <si>
    <t>Operacje partnerów KSOW do Planu operacyjnego KSOW na lata 2020-2021 - Województwo Świętokrzyskie - październik 2020</t>
  </si>
  <si>
    <t>Operacje partnerów KSOW do Planu operacyjnego KSOW na lata 2020-2021 - Województwo Warmińsko-mazurskie - październik 2020</t>
  </si>
  <si>
    <t>Propozycje operacji do Planu operacyjnego KSOW na lata 2020-2021 (z wyłączeniem działania 8 Plan komunikacyjny) - operacje Partnerów KSOW - województwo wielkopolskie - październik 2020</t>
  </si>
  <si>
    <t>Operacje partnerów KSOW do Planu operacyjnego KSOW na lata 2020-2021 - Województwo Zachodniopomorskie - październik 2020</t>
  </si>
  <si>
    <t>liczba uczestników warsztatu/liczba uczestników konferencji/liczba publikacji/liczba egzemplarzy</t>
  </si>
  <si>
    <t>60/78/1/20000-40000</t>
  </si>
  <si>
    <t>liczba wyjazdów studyjnych/liczba uczestników konferencji/ publikacja/liczba  egzemplarzy</t>
  </si>
  <si>
    <t>3/100/1/1000</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</si>
  <si>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</si>
  <si>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Liczba uczestników
3 seminariów</t>
  </si>
  <si>
    <t>Szacowana liczba odwiedzających 
3 stoiska
wystawiennicze</t>
  </si>
  <si>
    <t>Operacje partnerów KSOW do Planu operacyjnego KSOW na lata 2020-2021 - Centrum Doradztwa Rolniczego w Brwinowie - październik 2020</t>
  </si>
  <si>
    <t>Załącznik  nr 1 do uchwały nr 53 Grupy Roboczej do spraw Krajowej Sieci Obszarów Wiejskich z dnia 01 października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</si>
</sst>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0.00\ &quot;zł&quot;"/>
    <numFmt numFmtId="165" formatCode="[$-415]General"/>
    <numFmt numFmtId="166" formatCode="#,##0.0000"/>
    <numFmt numFmtId="167" formatCode="#,##0.00;[Red]#,##0.00"/>
    <numFmt numFmtId="168" formatCode="#,##0.00\ _z_ł"/>
  </numFmts>
  <fonts count="42"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Calibri"/>
      <family val="2"/>
      <charset val="238"/>
      <scheme val="minor"/>
    </font>
    <font>
      <sz val="11"/>
      <name val="Calibri"/>
      <family val="2"/>
      <charset val="238"/>
    </font>
    <font>
      <sz val="11"/>
      <color rgb="FF000000"/>
      <name val="Calibri"/>
      <family val="2"/>
      <charset val="238"/>
    </font>
    <font>
      <sz val="10"/>
      <name val="Calibri"/>
      <family val="2"/>
      <charset val="238"/>
      <scheme val="minor"/>
    </font>
    <font>
      <sz val="10"/>
      <color theme="1"/>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9"/>
      <color theme="1"/>
      <name val="Calibri"/>
      <family val="2"/>
      <charset val="238"/>
      <scheme val="minor"/>
    </font>
    <font>
      <sz val="11"/>
      <name val="Arial CE"/>
      <charset val="238"/>
    </font>
    <font>
      <sz val="9"/>
      <name val="Calibri"/>
      <family val="2"/>
      <charset val="238"/>
      <scheme val="minor"/>
    </font>
    <font>
      <sz val="10"/>
      <color indexed="8"/>
      <name val="Calibri"/>
      <family val="2"/>
      <charset val="238"/>
    </font>
    <font>
      <sz val="10"/>
      <name val="Calibri"/>
      <family val="2"/>
      <charset val="238"/>
    </font>
    <font>
      <b/>
      <sz val="14"/>
      <color theme="1"/>
      <name val="Calibri"/>
      <family val="2"/>
      <charset val="238"/>
      <scheme val="minor"/>
    </font>
    <font>
      <sz val="11"/>
      <color indexed="8"/>
      <name val="Calibri"/>
      <family val="2"/>
      <charset val="238"/>
      <scheme val="minor"/>
    </font>
    <font>
      <sz val="10"/>
      <color rgb="FFFF0000"/>
      <name val="Calibri"/>
      <family val="2"/>
      <charset val="238"/>
      <scheme val="minor"/>
    </font>
    <font>
      <i/>
      <sz val="10"/>
      <name val="Calibri"/>
      <family val="2"/>
      <charset val="238"/>
      <scheme val="minor"/>
    </font>
    <font>
      <sz val="12"/>
      <color theme="1"/>
      <name val="Times New Roman"/>
      <family val="1"/>
      <charset val="238"/>
    </font>
    <font>
      <sz val="10"/>
      <color rgb="FF000000"/>
      <name val="Calibri"/>
      <family val="2"/>
      <charset val="238"/>
      <scheme val="minor"/>
    </font>
    <font>
      <sz val="10"/>
      <color theme="1"/>
      <name val="Tahoma"/>
      <family val="2"/>
      <charset val="238"/>
    </font>
    <font>
      <sz val="11"/>
      <color rgb="FF000000"/>
      <name val="Calibri"/>
      <family val="2"/>
      <charset val="238"/>
      <scheme val="minor"/>
    </font>
    <font>
      <b/>
      <sz val="11"/>
      <name val="Calibri"/>
      <family val="2"/>
      <charset val="238"/>
      <scheme val="minor"/>
    </font>
    <font>
      <sz val="11"/>
      <color theme="1"/>
      <name val="Tahoma"/>
      <family val="2"/>
      <charset val="238"/>
    </font>
    <font>
      <sz val="12"/>
      <name val="Calibri"/>
      <family val="2"/>
      <charset val="238"/>
      <scheme val="minor"/>
    </font>
    <font>
      <u/>
      <sz val="11"/>
      <color theme="10"/>
      <name val="Calibri"/>
      <family val="2"/>
      <charset val="238"/>
      <scheme val="minor"/>
    </font>
    <font>
      <sz val="9"/>
      <color indexed="8"/>
      <name val="Calibri"/>
      <family val="2"/>
      <charset val="238"/>
      <scheme val="minor"/>
    </font>
    <font>
      <sz val="9"/>
      <color rgb="FFFF0000"/>
      <name val="Calibri"/>
      <family val="2"/>
      <charset val="238"/>
      <scheme val="minor"/>
    </font>
    <font>
      <i/>
      <sz val="11"/>
      <name val="Calibri"/>
      <family val="2"/>
      <charset val="238"/>
      <scheme val="minor"/>
    </font>
    <font>
      <sz val="11"/>
      <color theme="1"/>
      <name val="Calibri"/>
      <family val="2"/>
      <scheme val="minor"/>
    </font>
    <font>
      <sz val="12"/>
      <color indexed="8"/>
      <name val="Calibri"/>
      <family val="2"/>
      <charset val="238"/>
    </font>
    <font>
      <sz val="12"/>
      <color theme="1"/>
      <name val="Calibri"/>
      <family val="2"/>
      <charset val="238"/>
      <scheme val="minor"/>
    </font>
    <font>
      <sz val="12"/>
      <color rgb="FFFF0000"/>
      <name val="Calibri"/>
      <family val="2"/>
      <charset val="238"/>
      <scheme val="minor"/>
    </font>
    <font>
      <b/>
      <sz val="9"/>
      <color theme="1"/>
      <name val="Calibri"/>
      <family val="2"/>
      <charset val="238"/>
      <scheme val="minor"/>
    </font>
    <font>
      <sz val="9"/>
      <color rgb="FF000000"/>
      <name val="Calibri"/>
      <family val="2"/>
      <charset val="238"/>
      <scheme val="minor"/>
    </font>
    <font>
      <sz val="9"/>
      <color theme="1"/>
      <name val="Tahoma"/>
      <family val="2"/>
      <charset val="238"/>
    </font>
    <font>
      <sz val="9"/>
      <color rgb="FF00000A"/>
      <name val="Tahoma"/>
      <family val="2"/>
      <charset val="238"/>
    </font>
    <font>
      <sz val="10"/>
      <color theme="1"/>
      <name val="Calibri"/>
      <family val="2"/>
      <charset val="238"/>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11">
    <xf numFmtId="0" fontId="0" fillId="0" borderId="0"/>
    <xf numFmtId="44" fontId="5" fillId="0" borderId="0" applyFont="0" applyFill="0" applyBorder="0" applyAlignment="0" applyProtection="0"/>
    <xf numFmtId="165" fontId="7" fillId="0" borderId="0" applyBorder="0" applyProtection="0"/>
    <xf numFmtId="0" fontId="5" fillId="0" borderId="0"/>
    <xf numFmtId="0" fontId="11" fillId="6" borderId="0" applyBorder="0" applyProtection="0"/>
    <xf numFmtId="0" fontId="10" fillId="5" borderId="0" applyNumberFormat="0" applyBorder="0" applyAlignment="0" applyProtection="0"/>
    <xf numFmtId="0" fontId="3" fillId="0" borderId="0"/>
    <xf numFmtId="0" fontId="29" fillId="0" borderId="0" applyNumberFormat="0" applyFill="0" applyBorder="0" applyAlignment="0" applyProtection="0"/>
    <xf numFmtId="43" fontId="5" fillId="0" borderId="0" applyFont="0" applyFill="0" applyBorder="0" applyAlignment="0" applyProtection="0"/>
    <xf numFmtId="0" fontId="33" fillId="0" borderId="0"/>
    <xf numFmtId="0" fontId="33" fillId="0" borderId="0"/>
  </cellStyleXfs>
  <cellXfs count="780">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4" borderId="1" xfId="0" applyFont="1" applyFill="1" applyBorder="1" applyAlignment="1">
      <alignment horizontal="center" vertical="center"/>
    </xf>
    <xf numFmtId="0" fontId="0" fillId="0" borderId="0" xfId="0" applyAlignment="1">
      <alignment horizontal="left" vertical="center"/>
    </xf>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3" borderId="0" xfId="0" applyFill="1"/>
    <xf numFmtId="2" fontId="0" fillId="0" borderId="0" xfId="0" applyNumberFormat="1"/>
    <xf numFmtId="2" fontId="0" fillId="7" borderId="2" xfId="0" applyNumberFormat="1" applyFill="1" applyBorder="1" applyAlignment="1">
      <alignment horizontal="center"/>
    </xf>
    <xf numFmtId="0" fontId="0" fillId="7" borderId="2" xfId="0" applyFill="1" applyBorder="1"/>
    <xf numFmtId="3" fontId="0" fillId="0" borderId="2" xfId="0" applyNumberFormat="1" applyBorder="1" applyAlignment="1">
      <alignment horizontal="center"/>
    </xf>
    <xf numFmtId="0" fontId="0" fillId="7" borderId="2" xfId="0" applyFill="1" applyBorder="1" applyAlignment="1">
      <alignment wrapText="1"/>
    </xf>
    <xf numFmtId="0" fontId="1" fillId="7" borderId="2" xfId="0" applyFont="1" applyFill="1" applyBorder="1"/>
    <xf numFmtId="4" fontId="4" fillId="0" borderId="2" xfId="0" applyNumberFormat="1" applyFont="1" applyBorder="1" applyAlignment="1">
      <alignment horizontal="right" vertical="center"/>
    </xf>
    <xf numFmtId="0" fontId="0" fillId="0" borderId="0" xfId="0" applyAlignment="1">
      <alignment vertical="center"/>
    </xf>
    <xf numFmtId="0" fontId="12" fillId="0" borderId="0" xfId="0" applyFont="1"/>
    <xf numFmtId="1" fontId="16"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xf>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0" fillId="4" borderId="12" xfId="0" applyFill="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1" fillId="0" borderId="0" xfId="0" applyFont="1"/>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0" fillId="0" borderId="11" xfId="0" applyBorder="1" applyAlignment="1">
      <alignment horizontal="right"/>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4" borderId="1" xfId="0" applyFill="1" applyBorder="1" applyAlignment="1">
      <alignment horizont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2" fillId="2" borderId="2" xfId="0" applyFont="1" applyFill="1" applyBorder="1" applyAlignment="1">
      <alignment horizontal="center" vertical="center"/>
    </xf>
    <xf numFmtId="4" fontId="4" fillId="0" borderId="2"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20" fillId="0" borderId="0" xfId="0" applyFont="1" applyAlignment="1">
      <alignment vertical="center" wrapText="1"/>
    </xf>
    <xf numFmtId="49" fontId="0" fillId="0" borderId="2" xfId="0" applyNumberFormat="1" applyBorder="1" applyAlignment="1">
      <alignment horizontal="center" vertical="center"/>
    </xf>
    <xf numFmtId="0" fontId="6" fillId="2" borderId="2" xfId="0" applyFont="1" applyFill="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18" fillId="0" borderId="0" xfId="0" applyFont="1"/>
    <xf numFmtId="4" fontId="0" fillId="0" borderId="0" xfId="0" applyNumberFormat="1" applyAlignment="1">
      <alignment horizontal="center"/>
    </xf>
    <xf numFmtId="0" fontId="4" fillId="0" borderId="0" xfId="0" applyFont="1" applyAlignment="1">
      <alignment horizontal="center" vertical="center"/>
    </xf>
    <xf numFmtId="0" fontId="4" fillId="0" borderId="6"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8" fillId="0" borderId="4" xfId="0" applyFont="1" applyBorder="1" applyAlignment="1">
      <alignment horizontal="center" vertical="center"/>
    </xf>
    <xf numFmtId="3" fontId="8" fillId="0" borderId="1" xfId="0" applyNumberFormat="1"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right"/>
    </xf>
    <xf numFmtId="4" fontId="0" fillId="0" borderId="2" xfId="0" applyNumberFormat="1" applyBorder="1"/>
    <xf numFmtId="0" fontId="4" fillId="0" borderId="16"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17" fontId="0" fillId="0" borderId="2" xfId="0" applyNumberFormat="1" applyBorder="1" applyAlignment="1">
      <alignment horizontal="center" vertical="center"/>
    </xf>
    <xf numFmtId="0" fontId="25" fillId="0" borderId="2" xfId="0" applyFont="1" applyBorder="1" applyAlignment="1">
      <alignment horizontal="justify" vertical="center"/>
    </xf>
    <xf numFmtId="0" fontId="0" fillId="0" borderId="0" xfId="0" applyFont="1" applyAlignment="1">
      <alignment horizontal="justify" vertical="center"/>
    </xf>
    <xf numFmtId="0" fontId="0" fillId="0" borderId="3" xfId="0" applyBorder="1" applyAlignment="1">
      <alignment horizontal="center"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center"/>
    </xf>
    <xf numFmtId="0" fontId="0" fillId="0" borderId="2" xfId="0" applyFont="1" applyBorder="1" applyAlignment="1">
      <alignment wrapText="1"/>
    </xf>
    <xf numFmtId="0" fontId="0" fillId="0" borderId="2" xfId="0" applyFont="1" applyBorder="1" applyAlignment="1">
      <alignment horizontal="left" vertical="center" wrapText="1"/>
    </xf>
    <xf numFmtId="17" fontId="4" fillId="0" borderId="2" xfId="0" applyNumberFormat="1" applyFont="1" applyBorder="1" applyAlignment="1">
      <alignment horizontal="left" vertical="center" wrapText="1"/>
    </xf>
    <xf numFmtId="164" fontId="0" fillId="3" borderId="0" xfId="0" applyNumberFormat="1" applyFill="1" applyAlignment="1">
      <alignment horizontal="center" vertical="center"/>
    </xf>
    <xf numFmtId="17" fontId="4" fillId="3" borderId="2" xfId="0" applyNumberFormat="1" applyFont="1" applyFill="1" applyBorder="1" applyAlignment="1">
      <alignment horizontal="left" vertical="center" wrapText="1"/>
    </xf>
    <xf numFmtId="0" fontId="0" fillId="0" borderId="9" xfId="0" applyBorder="1" applyAlignment="1">
      <alignment horizontal="left" vertical="center"/>
    </xf>
    <xf numFmtId="0" fontId="0" fillId="0" borderId="0" xfId="0" applyFill="1" applyBorder="1"/>
    <xf numFmtId="0" fontId="0" fillId="0" borderId="0" xfId="0" applyFill="1" applyBorder="1" applyAlignment="1"/>
    <xf numFmtId="0" fontId="4" fillId="0" borderId="0" xfId="0" applyFont="1" applyFill="1" applyBorder="1" applyAlignment="1">
      <alignment horizontal="center" vertical="center"/>
    </xf>
    <xf numFmtId="0" fontId="4" fillId="0" borderId="2" xfId="0" applyFont="1" applyBorder="1" applyAlignment="1">
      <alignment horizontal="justify" vertical="center"/>
    </xf>
    <xf numFmtId="3" fontId="4" fillId="0" borderId="2" xfId="0" applyNumberFormat="1" applyFont="1" applyBorder="1" applyAlignment="1">
      <alignment horizontal="center" vertical="center" wrapText="1"/>
    </xf>
    <xf numFmtId="0" fontId="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17" fontId="13"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0" fillId="4" borderId="2" xfId="0" applyFont="1" applyFill="1" applyBorder="1" applyAlignment="1">
      <alignment horizontal="center" vertical="center"/>
    </xf>
    <xf numFmtId="0" fontId="0" fillId="0" borderId="2" xfId="0" applyBorder="1" applyAlignment="1">
      <alignment horizontal="center" vertical="center" wrapText="1"/>
    </xf>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17" fontId="0" fillId="0" borderId="2" xfId="0" applyNumberFormat="1" applyBorder="1" applyAlignment="1">
      <alignment horizontal="center" vertical="center" wrapText="1"/>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0" fontId="8" fillId="0" borderId="1" xfId="0" applyFont="1" applyBorder="1" applyAlignment="1">
      <alignment horizontal="center" vertical="center" wrapText="1"/>
    </xf>
    <xf numFmtId="3"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0" fillId="3" borderId="2" xfId="0"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4" fontId="0" fillId="0" borderId="2" xfId="0" applyNumberFormat="1" applyBorder="1" applyAlignment="1">
      <alignment horizontal="center" vertical="center"/>
    </xf>
    <xf numFmtId="0" fontId="0" fillId="0" borderId="2" xfId="0" applyBorder="1" applyAlignment="1">
      <alignment horizontal="center" vertical="center" wrapText="1"/>
    </xf>
    <xf numFmtId="0" fontId="4" fillId="0" borderId="0" xfId="0" applyFont="1" applyAlignment="1">
      <alignment vertical="center"/>
    </xf>
    <xf numFmtId="0" fontId="0" fillId="0" borderId="0" xfId="0" applyAlignment="1">
      <alignment horizontal="center" vertical="center" wrapText="1"/>
    </xf>
    <xf numFmtId="0" fontId="26" fillId="0" borderId="2" xfId="0" applyFont="1" applyBorder="1" applyAlignment="1">
      <alignment horizontal="center" vertical="center"/>
    </xf>
    <xf numFmtId="0" fontId="4" fillId="3" borderId="2" xfId="0" applyFont="1" applyFill="1" applyBorder="1" applyAlignment="1">
      <alignment horizontal="center" vertical="center"/>
    </xf>
    <xf numFmtId="1" fontId="19"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0" fillId="3" borderId="2" xfId="0" applyNumberFormat="1" applyFill="1" applyBorder="1" applyAlignment="1">
      <alignment horizontal="center" vertical="center" wrapText="1"/>
    </xf>
    <xf numFmtId="164" fontId="4" fillId="3" borderId="0" xfId="0" applyNumberFormat="1" applyFont="1" applyFill="1" applyAlignment="1">
      <alignment horizontal="center" vertical="center"/>
    </xf>
    <xf numFmtId="0" fontId="4" fillId="3" borderId="0" xfId="0" applyFont="1" applyFill="1"/>
    <xf numFmtId="49" fontId="0" fillId="0" borderId="0" xfId="0" applyNumberFormat="1" applyAlignment="1">
      <alignment horizontal="center" vertical="center" wrapText="1"/>
    </xf>
    <xf numFmtId="17" fontId="0" fillId="0" borderId="0" xfId="0" applyNumberFormat="1" applyAlignment="1">
      <alignment horizontal="center" vertical="center" wrapText="1"/>
    </xf>
    <xf numFmtId="0" fontId="18" fillId="0" borderId="0" xfId="0" applyFont="1" applyAlignment="1">
      <alignment horizontal="left" vertical="center"/>
    </xf>
    <xf numFmtId="4" fontId="0" fillId="0" borderId="0" xfId="0" applyNumberFormat="1" applyAlignment="1">
      <alignment horizontal="center" vertical="center"/>
    </xf>
    <xf numFmtId="0" fontId="8" fillId="0" borderId="2" xfId="0" applyFont="1" applyBorder="1" applyAlignment="1">
      <alignment vertical="center"/>
    </xf>
    <xf numFmtId="0" fontId="15"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4" fontId="0" fillId="3" borderId="2" xfId="0" applyNumberFormat="1" applyFill="1" applyBorder="1" applyAlignment="1">
      <alignment horizontal="center" vertical="center"/>
    </xf>
    <xf numFmtId="0" fontId="0" fillId="0" borderId="2" xfId="0" applyBorder="1" applyAlignment="1">
      <alignment horizontal="center"/>
    </xf>
    <xf numFmtId="0" fontId="4" fillId="0" borderId="2" xfId="0" applyFont="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wrapText="1"/>
    </xf>
    <xf numFmtId="0" fontId="4"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wrapText="1"/>
    </xf>
    <xf numFmtId="0" fontId="4" fillId="0" borderId="13" xfId="0" applyFont="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49" fontId="0" fillId="0" borderId="0" xfId="0" applyNumberFormat="1"/>
    <xf numFmtId="168" fontId="0" fillId="0" borderId="0" xfId="0" applyNumberFormat="1"/>
    <xf numFmtId="0" fontId="0" fillId="0" borderId="17" xfId="0" applyBorder="1"/>
    <xf numFmtId="0" fontId="3" fillId="0" borderId="18" xfId="0" applyFont="1" applyBorder="1"/>
    <xf numFmtId="0" fontId="3" fillId="0" borderId="17" xfId="0" applyFont="1" applyBorder="1"/>
    <xf numFmtId="0" fontId="30" fillId="2" borderId="5" xfId="0" applyFont="1" applyFill="1" applyBorder="1" applyAlignment="1">
      <alignment horizontal="center" vertical="center" wrapText="1"/>
    </xf>
    <xf numFmtId="49" fontId="30" fillId="2" borderId="5" xfId="0" applyNumberFormat="1" applyFont="1" applyFill="1" applyBorder="1" applyAlignment="1">
      <alignment horizontal="center" vertical="center" wrapText="1"/>
    </xf>
    <xf numFmtId="0" fontId="30" fillId="2" borderId="2" xfId="0" applyFont="1" applyFill="1" applyBorder="1" applyAlignment="1">
      <alignment horizontal="center" vertical="center" wrapText="1"/>
    </xf>
    <xf numFmtId="0" fontId="15" fillId="0" borderId="5" xfId="0"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5" xfId="0" applyFont="1" applyFill="1" applyBorder="1" applyAlignment="1">
      <alignment horizontal="center" vertical="center"/>
    </xf>
    <xf numFmtId="49" fontId="30" fillId="0" borderId="5"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4" fontId="30" fillId="0" borderId="2" xfId="0" applyNumberFormat="1" applyFont="1" applyFill="1" applyBorder="1" applyAlignment="1">
      <alignment horizontal="center" vertical="center" wrapText="1"/>
    </xf>
    <xf numFmtId="168" fontId="30" fillId="0" borderId="2" xfId="0" applyNumberFormat="1" applyFont="1" applyFill="1" applyBorder="1" applyAlignment="1">
      <alignment horizontal="center" vertical="center" wrapText="1"/>
    </xf>
    <xf numFmtId="0" fontId="3" fillId="0" borderId="18" xfId="0" applyFont="1" applyFill="1" applyBorder="1"/>
    <xf numFmtId="0" fontId="3" fillId="0" borderId="17" xfId="0" applyFont="1" applyFill="1" applyBorder="1"/>
    <xf numFmtId="0" fontId="3" fillId="0" borderId="0" xfId="0" applyFont="1" applyFill="1"/>
    <xf numFmtId="0" fontId="15" fillId="3" borderId="5" xfId="0"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0" fontId="3" fillId="0" borderId="19" xfId="0" applyFont="1" applyFill="1" applyBorder="1"/>
    <xf numFmtId="0" fontId="3" fillId="0" borderId="0" xfId="0" applyFont="1" applyFill="1" applyBorder="1"/>
    <xf numFmtId="0" fontId="15" fillId="3" borderId="2" xfId="0"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3" borderId="2"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0" fontId="15" fillId="0" borderId="1" xfId="0" applyFont="1" applyFill="1" applyBorder="1" applyAlignment="1">
      <alignment horizontal="center" vertical="center"/>
    </xf>
    <xf numFmtId="3" fontId="15" fillId="0"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4" fillId="3" borderId="18" xfId="0" applyFont="1" applyFill="1" applyBorder="1"/>
    <xf numFmtId="0" fontId="4" fillId="3" borderId="17" xfId="0" applyFont="1" applyFill="1" applyBorder="1"/>
    <xf numFmtId="0" fontId="4" fillId="3" borderId="19" xfId="0" applyFont="1" applyFill="1" applyBorder="1"/>
    <xf numFmtId="0" fontId="4" fillId="3" borderId="20" xfId="0" applyFont="1" applyFill="1" applyBorder="1"/>
    <xf numFmtId="0" fontId="4" fillId="0" borderId="18" xfId="0" applyFont="1" applyFill="1" applyBorder="1"/>
    <xf numFmtId="0" fontId="4" fillId="0" borderId="17" xfId="0" applyFont="1" applyFill="1" applyBorder="1"/>
    <xf numFmtId="0" fontId="4" fillId="0" borderId="19" xfId="0" applyFont="1" applyFill="1" applyBorder="1"/>
    <xf numFmtId="0" fontId="4" fillId="0" borderId="0" xfId="0" applyFont="1" applyFill="1"/>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center" vertical="center" wrapText="1"/>
    </xf>
    <xf numFmtId="0" fontId="4" fillId="0" borderId="0" xfId="0" applyFont="1" applyFill="1" applyBorder="1"/>
    <xf numFmtId="3"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168" fontId="15"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0" fontId="15" fillId="0" borderId="0" xfId="0" applyFont="1"/>
    <xf numFmtId="0" fontId="13" fillId="0" borderId="0" xfId="0" applyFont="1"/>
    <xf numFmtId="49" fontId="13" fillId="0" borderId="0" xfId="0" applyNumberFormat="1" applyFont="1"/>
    <xf numFmtId="4" fontId="13" fillId="0" borderId="0" xfId="0" applyNumberFormat="1" applyFont="1"/>
    <xf numFmtId="168" fontId="13" fillId="0" borderId="0" xfId="0" applyNumberFormat="1" applyFo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0" fillId="0" borderId="0" xfId="0" applyAlignment="1">
      <alignment vertical="center" wrapText="1"/>
    </xf>
    <xf numFmtId="0" fontId="0" fillId="4" borderId="1" xfId="0" applyFill="1" applyBorder="1" applyAlignment="1">
      <alignment horizont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8" borderId="0" xfId="0" applyFill="1"/>
    <xf numFmtId="0" fontId="18" fillId="0" borderId="0" xfId="0" applyFont="1" applyAlignment="1">
      <alignment vertical="top"/>
    </xf>
    <xf numFmtId="0" fontId="0" fillId="0" borderId="0" xfId="0" applyAlignment="1"/>
    <xf numFmtId="49" fontId="2" fillId="0" borderId="5" xfId="0" applyNumberFormat="1" applyFont="1" applyBorder="1" applyAlignment="1">
      <alignment horizontal="center" vertical="center" wrapText="1"/>
    </xf>
    <xf numFmtId="0" fontId="1" fillId="0" borderId="0" xfId="0" applyFont="1" applyAlignment="1">
      <alignment vertical="center"/>
    </xf>
    <xf numFmtId="0" fontId="0" fillId="0" borderId="0" xfId="0" applyFont="1" applyAlignment="1">
      <alignment wrapText="1"/>
    </xf>
    <xf numFmtId="0" fontId="0"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0" fontId="13" fillId="0" borderId="0" xfId="0" applyFont="1" applyAlignment="1">
      <alignment horizontal="center"/>
    </xf>
    <xf numFmtId="1" fontId="34" fillId="2" borderId="2" xfId="0" applyNumberFormat="1" applyFont="1" applyFill="1" applyBorder="1" applyAlignment="1">
      <alignment horizontal="center" vertical="center" wrapText="1"/>
    </xf>
    <xf numFmtId="49" fontId="28" fillId="0" borderId="2" xfId="0" applyNumberFormat="1" applyFont="1" applyBorder="1" applyAlignment="1">
      <alignment horizontal="center" vertical="center" wrapText="1"/>
    </xf>
    <xf numFmtId="164" fontId="15" fillId="0" borderId="0" xfId="0" applyNumberFormat="1" applyFont="1" applyAlignment="1">
      <alignment horizontal="center" vertical="center"/>
    </xf>
    <xf numFmtId="0" fontId="28" fillId="3" borderId="2" xfId="0" applyFont="1" applyFill="1" applyBorder="1" applyAlignment="1">
      <alignment horizontal="center" vertical="center" wrapText="1"/>
    </xf>
    <xf numFmtId="4" fontId="35" fillId="0" borderId="2" xfId="0" applyNumberFormat="1" applyFont="1" applyBorder="1" applyAlignment="1">
      <alignment horizontal="center" vertical="center"/>
    </xf>
    <xf numFmtId="49" fontId="28" fillId="3" borderId="2" xfId="0" applyNumberFormat="1" applyFont="1" applyFill="1" applyBorder="1" applyAlignment="1">
      <alignment horizontal="center" vertical="center" wrapText="1"/>
    </xf>
    <xf numFmtId="0" fontId="28" fillId="3" borderId="2" xfId="0" applyFont="1" applyFill="1" applyBorder="1" applyAlignment="1">
      <alignment horizontal="center" vertical="center"/>
    </xf>
    <xf numFmtId="0" fontId="0" fillId="0" borderId="2" xfId="0" applyBorder="1" applyAlignment="1">
      <alignment horizontal="center"/>
    </xf>
    <xf numFmtId="0" fontId="0" fillId="4" borderId="1" xfId="0" applyFont="1" applyFill="1" applyBorder="1" applyAlignment="1">
      <alignment horizontal="center" vertical="center"/>
    </xf>
    <xf numFmtId="0" fontId="35" fillId="0" borderId="5" xfId="0" applyFont="1" applyBorder="1" applyAlignment="1">
      <alignment horizontal="center" vertical="center"/>
    </xf>
    <xf numFmtId="0" fontId="28" fillId="0" borderId="2" xfId="0" applyFont="1" applyBorder="1" applyAlignment="1">
      <alignment horizontal="center" vertical="center" wrapText="1"/>
    </xf>
    <xf numFmtId="0" fontId="35" fillId="0" borderId="2" xfId="0" applyFont="1" applyBorder="1" applyAlignment="1">
      <alignment horizontal="center" vertical="center" wrapText="1"/>
    </xf>
    <xf numFmtId="4" fontId="35" fillId="0" borderId="2" xfId="0" applyNumberFormat="1" applyFont="1" applyBorder="1" applyAlignment="1">
      <alignment horizontal="center" vertical="center" wrapText="1"/>
    </xf>
    <xf numFmtId="0" fontId="35" fillId="0" borderId="2" xfId="0" applyFont="1" applyBorder="1" applyAlignment="1">
      <alignment horizontal="center" vertical="center"/>
    </xf>
    <xf numFmtId="0" fontId="34" fillId="2" borderId="2" xfId="0" applyFont="1" applyFill="1" applyBorder="1" applyAlignment="1">
      <alignment horizontal="center" vertical="center"/>
    </xf>
    <xf numFmtId="0" fontId="34" fillId="2" borderId="2" xfId="0" applyFont="1" applyFill="1" applyBorder="1" applyAlignment="1">
      <alignment horizontal="center" vertical="center" wrapText="1"/>
    </xf>
    <xf numFmtId="0" fontId="28" fillId="0" borderId="2" xfId="0" applyFont="1" applyBorder="1" applyAlignment="1">
      <alignment horizontal="center" vertical="center"/>
    </xf>
    <xf numFmtId="4" fontId="34" fillId="2" borderId="2" xfId="0" applyNumberFormat="1" applyFont="1" applyFill="1" applyBorder="1" applyAlignment="1">
      <alignment horizontal="center" vertical="center" wrapText="1"/>
    </xf>
    <xf numFmtId="0" fontId="34" fillId="2" borderId="5" xfId="0" applyFont="1" applyFill="1" applyBorder="1" applyAlignment="1">
      <alignment horizontal="center" vertical="center"/>
    </xf>
    <xf numFmtId="0" fontId="13" fillId="0" borderId="2" xfId="0" applyFont="1" applyBorder="1" applyAlignment="1">
      <alignment horizontal="center" vertical="center"/>
    </xf>
    <xf numFmtId="3" fontId="15" fillId="0" borderId="2" xfId="0" applyNumberFormat="1" applyFont="1" applyBorder="1" applyAlignment="1">
      <alignment horizontal="center" vertical="center"/>
    </xf>
    <xf numFmtId="0" fontId="13" fillId="0" borderId="2" xfId="0" applyFont="1" applyBorder="1" applyAlignment="1">
      <alignment horizontal="center" wrapText="1"/>
    </xf>
    <xf numFmtId="0" fontId="37" fillId="0" borderId="2" xfId="0" applyFont="1" applyBorder="1" applyAlignment="1">
      <alignment horizontal="center" wrapText="1"/>
    </xf>
    <xf numFmtId="17" fontId="15" fillId="0" borderId="2" xfId="0" applyNumberFormat="1" applyFont="1" applyBorder="1" applyAlignment="1">
      <alignment vertical="center" wrapText="1"/>
    </xf>
    <xf numFmtId="17" fontId="15" fillId="3" borderId="2" xfId="0" quotePrefix="1" applyNumberFormat="1" applyFont="1" applyFill="1" applyBorder="1" applyAlignment="1">
      <alignment horizontal="center" vertical="center"/>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0" fontId="40"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5" xfId="0" applyNumberFormat="1" applyFont="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horizontal="center" vertical="center"/>
    </xf>
    <xf numFmtId="4" fontId="0" fillId="0" borderId="2" xfId="0" applyNumberFormat="1" applyFill="1" applyBorder="1" applyAlignment="1">
      <alignment horizontal="right" vertical="center"/>
    </xf>
    <xf numFmtId="0" fontId="0" fillId="0" borderId="2" xfId="0" applyFill="1" applyBorder="1" applyAlignment="1">
      <alignment horizontal="center"/>
    </xf>
    <xf numFmtId="4" fontId="0" fillId="0" borderId="2" xfId="0" applyNumberFormat="1" applyFill="1" applyBorder="1" applyAlignment="1">
      <alignment horizontal="right"/>
    </xf>
    <xf numFmtId="4" fontId="4" fillId="0" borderId="2" xfId="0" applyNumberFormat="1" applyFont="1" applyFill="1" applyBorder="1" applyAlignment="1">
      <alignment horizontal="right" vertical="center"/>
    </xf>
    <xf numFmtId="3" fontId="0" fillId="0" borderId="2" xfId="0" applyNumberFormat="1" applyFill="1" applyBorder="1" applyAlignment="1">
      <alignment horizontal="center"/>
    </xf>
    <xf numFmtId="0" fontId="0" fillId="0" borderId="4" xfId="0" applyFill="1" applyBorder="1" applyAlignment="1">
      <alignment horizontal="center"/>
    </xf>
    <xf numFmtId="0" fontId="1" fillId="0" borderId="2" xfId="0" applyFont="1" applyFill="1" applyBorder="1" applyAlignment="1">
      <alignment horizontal="center"/>
    </xf>
    <xf numFmtId="4" fontId="1" fillId="0" borderId="2" xfId="0" applyNumberFormat="1" applyFont="1" applyFill="1" applyBorder="1" applyAlignment="1">
      <alignment horizontal="right"/>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17" fontId="1"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17" fontId="0" fillId="0" borderId="0" xfId="0" applyNumberFormat="1" applyFill="1" applyBorder="1" applyAlignment="1">
      <alignment horizontal="center" vertical="center" wrapText="1"/>
    </xf>
    <xf numFmtId="0" fontId="0" fillId="0" borderId="0" xfId="0" applyFont="1" applyFill="1" applyBorder="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41" fillId="0" borderId="2" xfId="0" applyFont="1" applyFill="1" applyBorder="1" applyAlignment="1">
      <alignment horizontal="center" vertical="center" wrapText="1"/>
    </xf>
    <xf numFmtId="0" fontId="9" fillId="0" borderId="0" xfId="0" applyFont="1" applyFill="1" applyAlignment="1">
      <alignment horizontal="center" vertical="center"/>
    </xf>
    <xf numFmtId="1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4" xfId="0" applyBorder="1" applyAlignment="1">
      <alignment horizontal="center"/>
    </xf>
    <xf numFmtId="17" fontId="15" fillId="3" borderId="2" xfId="0" applyNumberFormat="1" applyFont="1" applyFill="1" applyBorder="1" applyAlignment="1">
      <alignment horizontal="center" vertical="center" wrapText="1"/>
    </xf>
    <xf numFmtId="0" fontId="0" fillId="0" borderId="0" xfId="0" applyFill="1" applyBorder="1" applyAlignment="1">
      <alignment horizontal="center"/>
    </xf>
    <xf numFmtId="0" fontId="13" fillId="0" borderId="2" xfId="0" applyFont="1" applyBorder="1" applyAlignment="1">
      <alignment horizontal="center" vertical="center" wrapText="1"/>
    </xf>
    <xf numFmtId="0" fontId="15" fillId="0" borderId="2" xfId="0" applyFont="1" applyBorder="1" applyAlignment="1">
      <alignment horizontal="center" vertical="center" wrapText="1"/>
    </xf>
    <xf numFmtId="17" fontId="15"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4" fontId="15" fillId="0" borderId="2" xfId="0" applyNumberFormat="1" applyFont="1" applyBorder="1" applyAlignment="1">
      <alignment horizontal="center" vertical="center"/>
    </xf>
    <xf numFmtId="0" fontId="0" fillId="3" borderId="2" xfId="0" applyFill="1" applyBorder="1" applyAlignment="1">
      <alignment horizontal="center" vertical="center" wrapText="1"/>
    </xf>
    <xf numFmtId="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xf>
    <xf numFmtId="0" fontId="0" fillId="3" borderId="2" xfId="0"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49" fontId="15" fillId="0" borderId="0" xfId="0" applyNumberFormat="1" applyFont="1" applyAlignment="1">
      <alignment horizontal="center" vertical="center" wrapText="1"/>
    </xf>
    <xf numFmtId="17" fontId="15" fillId="3" borderId="0" xfId="0" applyNumberFormat="1" applyFont="1" applyFill="1" applyAlignment="1">
      <alignment horizontal="center" vertical="center" wrapText="1"/>
    </xf>
    <xf numFmtId="17" fontId="15" fillId="0" borderId="0" xfId="0" applyNumberFormat="1" applyFont="1" applyAlignment="1">
      <alignment horizontal="center" vertical="center" wrapText="1"/>
    </xf>
    <xf numFmtId="4" fontId="15" fillId="0" borderId="0" xfId="0" applyNumberFormat="1" applyFont="1" applyAlignment="1">
      <alignment horizontal="center" vertical="center"/>
    </xf>
    <xf numFmtId="0" fontId="0" fillId="4" borderId="1" xfId="0" applyFill="1" applyBorder="1" applyAlignment="1">
      <alignment horizontal="center"/>
    </xf>
    <xf numFmtId="4" fontId="4" fillId="0" borderId="2" xfId="0" applyNumberFormat="1" applyFont="1" applyBorder="1" applyAlignment="1">
      <alignment horizontal="center" vertical="center"/>
    </xf>
    <xf numFmtId="0" fontId="0" fillId="0" borderId="4" xfId="0" applyBorder="1" applyAlignment="1">
      <alignment horizontal="center"/>
    </xf>
    <xf numFmtId="0" fontId="0" fillId="4" borderId="1" xfId="0" applyFill="1" applyBorder="1" applyAlignment="1">
      <alignment horizontal="center"/>
    </xf>
    <xf numFmtId="0" fontId="0" fillId="0" borderId="0" xfId="0" applyBorder="1" applyAlignment="1">
      <alignment horizontal="left" vertical="center"/>
    </xf>
    <xf numFmtId="0" fontId="0" fillId="7" borderId="2" xfId="0" applyFill="1" applyBorder="1" applyAlignment="1">
      <alignment horizontal="center"/>
    </xf>
    <xf numFmtId="0" fontId="0" fillId="4" borderId="2" xfId="0" applyFont="1" applyFill="1" applyBorder="1" applyAlignment="1">
      <alignment horizontal="center" vertical="center"/>
    </xf>
    <xf numFmtId="4" fontId="4" fillId="0" borderId="2" xfId="0" applyNumberFormat="1" applyFont="1" applyBorder="1" applyAlignment="1">
      <alignment horizontal="center" vertical="center"/>
    </xf>
    <xf numFmtId="0" fontId="0" fillId="0" borderId="2" xfId="0" applyBorder="1" applyAlignment="1">
      <alignment horizontal="center"/>
    </xf>
    <xf numFmtId="0" fontId="0" fillId="4" borderId="2" xfId="0" applyFill="1" applyBorder="1" applyAlignment="1">
      <alignment horizontal="center"/>
    </xf>
    <xf numFmtId="0" fontId="0" fillId="0" borderId="0" xfId="0" applyAlignment="1">
      <alignment vertical="top"/>
    </xf>
    <xf numFmtId="4" fontId="0" fillId="0" borderId="0" xfId="0" applyNumberFormat="1" applyFill="1" applyBorder="1"/>
    <xf numFmtId="168" fontId="0" fillId="0" borderId="0" xfId="0" applyNumberFormat="1" applyFill="1" applyBorder="1"/>
    <xf numFmtId="4" fontId="0" fillId="3" borderId="0" xfId="0" applyNumberFormat="1" applyFill="1"/>
    <xf numFmtId="4" fontId="4" fillId="0" borderId="0" xfId="0" applyNumberFormat="1" applyFont="1"/>
    <xf numFmtId="2" fontId="4" fillId="0" borderId="0" xfId="0" applyNumberFormat="1" applyFont="1"/>
    <xf numFmtId="166" fontId="0" fillId="0" borderId="0" xfId="0" applyNumberFormat="1"/>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33" fillId="0" borderId="0" xfId="10"/>
    <xf numFmtId="0" fontId="0" fillId="7" borderId="2" xfId="0" applyFill="1" applyBorder="1" applyAlignment="1">
      <alignment horizontal="center"/>
    </xf>
    <xf numFmtId="0" fontId="0" fillId="4"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xf>
    <xf numFmtId="0" fontId="0" fillId="4"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0" fillId="0" borderId="4" xfId="0" applyFont="1" applyFill="1" applyBorder="1" applyAlignment="1">
      <alignment horizontal="justify" vertical="center"/>
    </xf>
    <xf numFmtId="0"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0" fontId="0" fillId="0" borderId="2" xfId="0" applyFill="1" applyBorder="1"/>
    <xf numFmtId="0" fontId="0" fillId="0" borderId="2" xfId="0" applyFill="1" applyBorder="1" applyAlignment="1">
      <alignment horizontal="center" vertical="center" wrapText="1"/>
    </xf>
    <xf numFmtId="17" fontId="15" fillId="0" borderId="2" xfId="0" applyNumberFormat="1" applyFont="1" applyFill="1" applyBorder="1" applyAlignment="1">
      <alignment horizontal="center" vertical="center" wrapText="1"/>
    </xf>
    <xf numFmtId="17"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32" fillId="0"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2" xfId="0" applyFont="1" applyFill="1" applyBorder="1" applyAlignment="1">
      <alignment horizontal="center" vertical="center"/>
    </xf>
    <xf numFmtId="2" fontId="0" fillId="3" borderId="2" xfId="0" applyNumberFormat="1" applyFill="1" applyBorder="1" applyAlignment="1">
      <alignment horizontal="center" vertical="center" wrapText="1"/>
    </xf>
    <xf numFmtId="167" fontId="0" fillId="3" borderId="2" xfId="0" applyNumberFormat="1" applyFill="1" applyBorder="1" applyAlignment="1">
      <alignment horizontal="center" vertical="center" wrapText="1"/>
    </xf>
    <xf numFmtId="0" fontId="26" fillId="3" borderId="2" xfId="0" applyFont="1" applyFill="1" applyBorder="1" applyAlignment="1">
      <alignment horizontal="center" vertical="center"/>
    </xf>
    <xf numFmtId="0" fontId="0" fillId="3" borderId="2" xfId="0" applyFill="1" applyBorder="1" applyAlignment="1">
      <alignment horizontal="center" vertical="center" wrapText="1"/>
    </xf>
    <xf numFmtId="0" fontId="4" fillId="0" borderId="2" xfId="7" applyFont="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26" fillId="0" borderId="2" xfId="0" applyFont="1" applyBorder="1" applyAlignment="1">
      <alignment horizontal="center" vertical="center"/>
    </xf>
    <xf numFmtId="2" fontId="0" fillId="3" borderId="2" xfId="0" applyNumberFormat="1" applyFill="1" applyBorder="1" applyAlignment="1">
      <alignment horizontal="center" vertical="center"/>
    </xf>
    <xf numFmtId="4"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4" fontId="0" fillId="0" borderId="2" xfId="0" applyNumberFormat="1" applyBorder="1" applyAlignment="1">
      <alignment horizontal="center" vertical="center" wrapText="1"/>
    </xf>
    <xf numFmtId="0" fontId="25" fillId="3" borderId="2"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4" fontId="4" fillId="0" borderId="2" xfId="0" applyNumberFormat="1" applyFont="1" applyBorder="1" applyAlignment="1">
      <alignment horizontal="center" vertical="center"/>
    </xf>
    <xf numFmtId="4" fontId="0" fillId="0" borderId="2" xfId="0" applyNumberFormat="1" applyBorder="1" applyAlignment="1">
      <alignment horizontal="center" vertical="center"/>
    </xf>
    <xf numFmtId="17"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wrapText="1"/>
    </xf>
    <xf numFmtId="0" fontId="0" fillId="0" borderId="2" xfId="0" applyBorder="1" applyAlignment="1">
      <alignment horizontal="center"/>
    </xf>
    <xf numFmtId="4" fontId="19" fillId="2" borderId="2"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4" fillId="0" borderId="1" xfId="0" applyFont="1" applyBorder="1"/>
    <xf numFmtId="0" fontId="0" fillId="0" borderId="5" xfId="0" applyFont="1" applyBorder="1"/>
    <xf numFmtId="4" fontId="4" fillId="0" borderId="2" xfId="0" applyNumberFormat="1" applyFont="1" applyBorder="1" applyAlignment="1">
      <alignment horizontal="righ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4"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Alignment="1">
      <alignment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4" fontId="4" fillId="0" borderId="5" xfId="0" applyNumberFormat="1" applyFont="1" applyBorder="1" applyAlignment="1">
      <alignment horizontal="right" vertical="center"/>
    </xf>
    <xf numFmtId="164" fontId="4" fillId="0" borderId="2" xfId="0" applyNumberFormat="1" applyFont="1" applyBorder="1" applyAlignment="1">
      <alignment vertical="center" wrapText="1"/>
    </xf>
    <xf numFmtId="0" fontId="4" fillId="0" borderId="2" xfId="0" applyFont="1" applyBorder="1" applyAlignment="1">
      <alignment vertical="center" wrapText="1"/>
    </xf>
    <xf numFmtId="17"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right" vertical="center"/>
    </xf>
    <xf numFmtId="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4" fillId="0" borderId="7" xfId="0" applyFont="1" applyBorder="1" applyAlignment="1">
      <alignment horizontal="left" vertical="center" wrapText="1"/>
    </xf>
    <xf numFmtId="17" fontId="4" fillId="0" borderId="7"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4" fontId="4" fillId="0" borderId="1"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horizontal="right" vertical="center" wrapText="1"/>
    </xf>
    <xf numFmtId="0" fontId="4" fillId="3"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4" fontId="4" fillId="0" borderId="7" xfId="0" applyNumberFormat="1" applyFont="1" applyBorder="1" applyAlignment="1">
      <alignment horizontal="right" vertical="center"/>
    </xf>
    <xf numFmtId="4" fontId="4" fillId="0" borderId="7" xfId="0" applyNumberFormat="1" applyFont="1" applyBorder="1" applyAlignment="1">
      <alignment horizontal="center" vertical="center"/>
    </xf>
    <xf numFmtId="4" fontId="4" fillId="0" borderId="5" xfId="0" applyNumberFormat="1" applyFont="1" applyBorder="1" applyAlignment="1">
      <alignment horizontal="center" vertical="center"/>
    </xf>
    <xf numFmtId="0" fontId="0" fillId="4" borderId="2" xfId="0" applyFill="1" applyBorder="1" applyAlignment="1">
      <alignment horizontal="center" wrapText="1"/>
    </xf>
    <xf numFmtId="0" fontId="0" fillId="0" borderId="2" xfId="0" applyBorder="1" applyAlignment="1">
      <alignment horizontal="center" vertical="center" wrapText="1"/>
    </xf>
    <xf numFmtId="49" fontId="0" fillId="0" borderId="2" xfId="8" applyNumberFormat="1" applyFont="1" applyFill="1" applyBorder="1" applyAlignment="1">
      <alignment horizontal="center" vertical="center" wrapText="1"/>
    </xf>
    <xf numFmtId="0" fontId="0" fillId="0" borderId="2" xfId="0" applyBorder="1" applyAlignment="1">
      <alignment horizontal="center" wrapText="1"/>
    </xf>
    <xf numFmtId="4" fontId="0" fillId="0" borderId="1"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49" fontId="0" fillId="0" borderId="1"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43" fontId="0" fillId="0" borderId="1" xfId="8" applyFont="1" applyBorder="1" applyAlignment="1">
      <alignment horizontal="center" vertical="center" wrapText="1"/>
    </xf>
    <xf numFmtId="43" fontId="0" fillId="0" borderId="7" xfId="8" applyFont="1" applyBorder="1" applyAlignment="1">
      <alignment horizontal="center" vertical="center" wrapText="1"/>
    </xf>
    <xf numFmtId="43" fontId="0" fillId="0" borderId="5" xfId="8" applyFont="1" applyBorder="1" applyAlignment="1">
      <alignment horizontal="center" vertical="center" wrapText="1"/>
    </xf>
    <xf numFmtId="0" fontId="0" fillId="0" borderId="2" xfId="0" applyBorder="1" applyAlignment="1">
      <alignment horizontal="center" vertical="center"/>
    </xf>
    <xf numFmtId="0" fontId="32"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0" fillId="4" borderId="6" xfId="0" applyFont="1" applyFill="1" applyBorder="1" applyAlignment="1">
      <alignment horizontal="center" vertical="center"/>
    </xf>
    <xf numFmtId="0" fontId="0" fillId="0" borderId="4" xfId="0" applyBorder="1" applyAlignment="1">
      <alignment horizontal="center"/>
    </xf>
    <xf numFmtId="0" fontId="0" fillId="4" borderId="4" xfId="0" applyFill="1" applyBorder="1" applyAlignment="1">
      <alignment horizontal="center"/>
    </xf>
    <xf numFmtId="0" fontId="0" fillId="4" borderId="2" xfId="0" applyFill="1" applyBorder="1" applyAlignment="1">
      <alignment horizontal="center"/>
    </xf>
    <xf numFmtId="0" fontId="30" fillId="2" borderId="1"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13" fillId="0" borderId="4" xfId="0" applyFont="1" applyBorder="1" applyAlignment="1">
      <alignment horizontal="center"/>
    </xf>
    <xf numFmtId="4" fontId="30" fillId="2" borderId="2"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168" fontId="15" fillId="3" borderId="5" xfId="0" applyNumberFormat="1" applyFont="1" applyFill="1" applyBorder="1" applyAlignment="1">
      <alignment horizontal="center" vertical="center" wrapText="1"/>
    </xf>
    <xf numFmtId="168" fontId="15" fillId="3" borderId="2" xfId="0" applyNumberFormat="1" applyFont="1" applyFill="1" applyBorder="1" applyAlignment="1">
      <alignment horizontal="center" vertical="center" wrapText="1"/>
    </xf>
    <xf numFmtId="4" fontId="15" fillId="3" borderId="5" xfId="0" applyNumberFormat="1" applyFont="1" applyFill="1" applyBorder="1" applyAlignment="1">
      <alignment horizontal="center" vertical="center" wrapText="1"/>
    </xf>
    <xf numFmtId="168" fontId="15" fillId="0" borderId="2" xfId="0" applyNumberFormat="1" applyFont="1" applyFill="1" applyBorder="1" applyAlignment="1">
      <alignment horizontal="center" vertical="center" wrapText="1"/>
    </xf>
    <xf numFmtId="168"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168" fontId="15"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168" fontId="15" fillId="0" borderId="1" xfId="0" applyNumberFormat="1" applyFont="1" applyFill="1" applyBorder="1" applyAlignment="1">
      <alignment horizontal="center" vertical="center"/>
    </xf>
    <xf numFmtId="168" fontId="15" fillId="0" borderId="7" xfId="0" applyNumberFormat="1" applyFont="1" applyFill="1" applyBorder="1" applyAlignment="1">
      <alignment horizontal="center" vertical="center"/>
    </xf>
    <xf numFmtId="168" fontId="15" fillId="0" borderId="5" xfId="0" applyNumberFormat="1"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3" borderId="2" xfId="0" applyNumberFormat="1" applyFont="1" applyFill="1" applyBorder="1" applyAlignment="1">
      <alignment horizontal="center" vertical="center" wrapText="1"/>
    </xf>
    <xf numFmtId="0" fontId="0" fillId="0" borderId="7" xfId="0" applyFill="1" applyBorder="1" applyAlignment="1">
      <alignment horizontal="center" vertical="center"/>
    </xf>
    <xf numFmtId="0" fontId="0" fillId="0" borderId="7" xfId="0" applyBorder="1" applyAlignment="1">
      <alignment vertical="center" wrapText="1"/>
    </xf>
    <xf numFmtId="0" fontId="15" fillId="3" borderId="1"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4" fontId="15" fillId="3" borderId="1" xfId="0" applyNumberFormat="1" applyFont="1" applyFill="1" applyBorder="1" applyAlignment="1">
      <alignment horizontal="center" vertical="center" wrapText="1"/>
    </xf>
    <xf numFmtId="0" fontId="0" fillId="0" borderId="5" xfId="0" applyBorder="1" applyAlignment="1">
      <alignment vertical="center" wrapText="1"/>
    </xf>
    <xf numFmtId="17" fontId="15" fillId="3" borderId="2" xfId="0" applyNumberFormat="1" applyFont="1" applyFill="1" applyBorder="1" applyAlignment="1">
      <alignment horizontal="center" vertical="center" wrapText="1"/>
    </xf>
    <xf numFmtId="4" fontId="15" fillId="3" borderId="2" xfId="0" applyNumberFormat="1" applyFont="1" applyFill="1" applyBorder="1" applyAlignment="1">
      <alignment horizontal="center" vertical="center"/>
    </xf>
    <xf numFmtId="0" fontId="15" fillId="3" borderId="1" xfId="0" applyFont="1" applyFill="1" applyBorder="1" applyAlignment="1">
      <alignment horizontal="center" vertical="center"/>
    </xf>
    <xf numFmtId="164" fontId="15" fillId="3" borderId="2" xfId="0" applyNumberFormat="1" applyFont="1" applyFill="1" applyBorder="1" applyAlignment="1">
      <alignment horizontal="center" vertical="center" wrapText="1"/>
    </xf>
    <xf numFmtId="168" fontId="15" fillId="3" borderId="2" xfId="0" applyNumberFormat="1" applyFont="1" applyFill="1" applyBorder="1" applyAlignment="1">
      <alignment horizontal="center" vertical="center"/>
    </xf>
    <xf numFmtId="168" fontId="15" fillId="3" borderId="1" xfId="0" applyNumberFormat="1" applyFont="1" applyFill="1" applyBorder="1" applyAlignment="1">
      <alignment horizontal="center" vertical="center"/>
    </xf>
    <xf numFmtId="168" fontId="15" fillId="3" borderId="5"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4" fontId="15" fillId="3" borderId="5"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 xfId="0"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17" fontId="0" fillId="0" borderId="2" xfId="0" applyNumberForma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10" xfId="0" applyFont="1" applyBorder="1" applyAlignment="1">
      <alignment horizontal="center" vertical="center"/>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0" fontId="4" fillId="0" borderId="0" xfId="0" applyFont="1" applyAlignment="1">
      <alignment horizontal="center" vertical="center" wrapText="1"/>
    </xf>
    <xf numFmtId="0" fontId="35" fillId="0" borderId="1" xfId="0" applyFont="1" applyBorder="1" applyAlignment="1">
      <alignment horizontal="center" vertical="center"/>
    </xf>
    <xf numFmtId="0" fontId="35" fillId="0" borderId="5" xfId="0" applyFont="1" applyBorder="1" applyAlignment="1">
      <alignment horizontal="center" vertical="center"/>
    </xf>
    <xf numFmtId="0" fontId="35" fillId="0" borderId="1" xfId="0" applyFont="1" applyBorder="1" applyAlignment="1">
      <alignment horizontal="center" vertical="center" wrapText="1"/>
    </xf>
    <xf numFmtId="0" fontId="35" fillId="0" borderId="5" xfId="0" applyFont="1" applyBorder="1" applyAlignment="1">
      <alignment horizontal="center" vertical="center" wrapText="1"/>
    </xf>
    <xf numFmtId="4" fontId="35" fillId="0" borderId="1" xfId="0" applyNumberFormat="1" applyFont="1" applyBorder="1" applyAlignment="1">
      <alignment horizontal="center" vertical="center" wrapText="1"/>
    </xf>
    <xf numFmtId="4" fontId="35"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4" fontId="35" fillId="0" borderId="5" xfId="0" applyNumberFormat="1" applyFont="1" applyBorder="1" applyAlignment="1">
      <alignment horizontal="center" vertical="center" wrapText="1"/>
    </xf>
    <xf numFmtId="0" fontId="35" fillId="0" borderId="7" xfId="0" applyFont="1" applyBorder="1" applyAlignment="1">
      <alignment horizontal="center" vertical="center" wrapText="1"/>
    </xf>
    <xf numFmtId="4" fontId="35" fillId="0" borderId="7" xfId="0" applyNumberFormat="1" applyFont="1" applyBorder="1" applyAlignment="1">
      <alignment horizontal="center" vertical="center" wrapText="1"/>
    </xf>
    <xf numFmtId="0" fontId="35" fillId="0" borderId="7" xfId="0" applyFont="1" applyBorder="1" applyAlignment="1">
      <alignment horizontal="center" vertical="center"/>
    </xf>
    <xf numFmtId="0" fontId="28"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 xfId="0" applyFont="1" applyBorder="1" applyAlignment="1">
      <alignment horizontal="center" vertical="center"/>
    </xf>
    <xf numFmtId="0" fontId="34" fillId="2" borderId="2" xfId="0" applyFont="1" applyFill="1" applyBorder="1" applyAlignment="1">
      <alignment horizontal="center" vertical="center" wrapText="1"/>
    </xf>
    <xf numFmtId="0" fontId="35" fillId="0" borderId="2" xfId="0" applyFont="1" applyBorder="1" applyAlignment="1">
      <alignment horizontal="center"/>
    </xf>
    <xf numFmtId="4" fontId="34" fillId="2"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xf>
    <xf numFmtId="0" fontId="28" fillId="0" borderId="2" xfId="0" applyFont="1" applyBorder="1" applyAlignment="1">
      <alignment horizontal="center" vertical="center"/>
    </xf>
    <xf numFmtId="17" fontId="36"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4" fontId="28" fillId="0" borderId="2" xfId="0" applyNumberFormat="1" applyFont="1" applyBorder="1" applyAlignment="1">
      <alignment horizontal="center" vertical="center" wrapText="1"/>
    </xf>
    <xf numFmtId="4" fontId="35" fillId="0" borderId="2" xfId="0" applyNumberFormat="1" applyFont="1" applyBorder="1" applyAlignment="1">
      <alignment horizontal="center" vertical="center" wrapText="1"/>
    </xf>
    <xf numFmtId="4" fontId="28" fillId="0" borderId="2" xfId="0" applyNumberFormat="1" applyFont="1" applyBorder="1" applyAlignment="1">
      <alignment horizontal="center" vertical="center"/>
    </xf>
    <xf numFmtId="0" fontId="35" fillId="0" borderId="2" xfId="0" applyFont="1" applyBorder="1" applyAlignment="1">
      <alignment horizontal="center"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xf>
    <xf numFmtId="0" fontId="28" fillId="0" borderId="1" xfId="0" applyFont="1" applyBorder="1" applyAlignment="1">
      <alignment horizontal="left" vertical="center"/>
    </xf>
    <xf numFmtId="0" fontId="35" fillId="0" borderId="5" xfId="0" applyFont="1" applyBorder="1" applyAlignment="1">
      <alignment horizontal="left" vertical="center"/>
    </xf>
    <xf numFmtId="4" fontId="28" fillId="0" borderId="1" xfId="0" applyNumberFormat="1" applyFont="1" applyBorder="1" applyAlignment="1">
      <alignment horizontal="center" vertical="center"/>
    </xf>
    <xf numFmtId="4" fontId="35" fillId="0" borderId="5" xfId="0" applyNumberFormat="1" applyFont="1" applyBorder="1" applyAlignment="1">
      <alignment vertical="center"/>
    </xf>
    <xf numFmtId="0" fontId="35" fillId="0" borderId="5" xfId="0" applyFont="1" applyBorder="1" applyAlignment="1">
      <alignment vertical="center"/>
    </xf>
    <xf numFmtId="0" fontId="36" fillId="0" borderId="1" xfId="0" applyFont="1" applyBorder="1" applyAlignment="1">
      <alignment horizontal="center" vertical="center" wrapText="1"/>
    </xf>
    <xf numFmtId="4" fontId="28" fillId="0" borderId="1"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17" fontId="9"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41" fillId="0" borderId="2"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0" fontId="8" fillId="0" borderId="7" xfId="0" applyFont="1" applyBorder="1" applyAlignment="1">
      <alignment horizontal="center" vertical="center"/>
    </xf>
    <xf numFmtId="0" fontId="23" fillId="0" borderId="1"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horizontal="left" vertical="center" wrapText="1"/>
    </xf>
    <xf numFmtId="0" fontId="8" fillId="0" borderId="7" xfId="0" applyFont="1" applyBorder="1" applyAlignment="1">
      <alignment horizontal="center"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9" fillId="0" borderId="2" xfId="0" applyFont="1" applyBorder="1" applyAlignment="1">
      <alignment horizontal="center" vertical="center"/>
    </xf>
    <xf numFmtId="17" fontId="8" fillId="0" borderId="2" xfId="0" applyNumberFormat="1" applyFont="1" applyBorder="1" applyAlignment="1">
      <alignment horizontal="center" vertical="center" wrapText="1"/>
    </xf>
    <xf numFmtId="0" fontId="8" fillId="3" borderId="2" xfId="0" applyFont="1" applyFill="1" applyBorder="1" applyAlignment="1">
      <alignment horizontal="center" vertical="center" wrapText="1"/>
    </xf>
    <xf numFmtId="0" fontId="21" fillId="0" borderId="2" xfId="0" applyFont="1" applyBorder="1" applyAlignment="1">
      <alignment horizontal="center" vertic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4" xfId="0" applyFont="1" applyBorder="1" applyAlignment="1">
      <alignment horizontal="left"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6" fillId="2" borderId="3" xfId="0" applyFont="1" applyFill="1" applyBorder="1" applyAlignment="1">
      <alignment horizontal="center" vertical="center" wrapText="1"/>
    </xf>
    <xf numFmtId="0" fontId="9" fillId="0" borderId="4" xfId="0" applyFont="1" applyBorder="1" applyAlignment="1">
      <alignment horizontal="center"/>
    </xf>
    <xf numFmtId="4" fontId="16"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4" fontId="8" fillId="0" borderId="1"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5" xfId="0" applyNumberFormat="1" applyFont="1" applyBorder="1" applyAlignment="1">
      <alignment horizontal="center" vertical="center"/>
    </xf>
    <xf numFmtId="17" fontId="8" fillId="0" borderId="1"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0" fillId="0" borderId="0" xfId="0" applyBorder="1" applyAlignment="1">
      <alignment horizontal="right"/>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1" xfId="0" applyBorder="1" applyAlignment="1">
      <alignment horizontal="center"/>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left" vertical="top" wrapText="1"/>
    </xf>
    <xf numFmtId="0" fontId="0" fillId="3" borderId="2" xfId="0" applyFill="1" applyBorder="1" applyAlignment="1">
      <alignment horizontal="center" vertical="center"/>
    </xf>
    <xf numFmtId="0" fontId="0" fillId="0" borderId="2" xfId="0" applyBorder="1" applyAlignment="1">
      <alignment horizontal="left" vertical="top" wrapText="1"/>
    </xf>
    <xf numFmtId="0" fontId="0" fillId="3" borderId="2" xfId="0" applyFill="1" applyBorder="1" applyAlignment="1">
      <alignment horizontal="left" vertical="center" wrapText="1"/>
    </xf>
    <xf numFmtId="0" fontId="0" fillId="0" borderId="1" xfId="0"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horizontal="left" vertical="center" wrapText="1"/>
    </xf>
    <xf numFmtId="0" fontId="0" fillId="3" borderId="2" xfId="0" applyFill="1" applyBorder="1" applyAlignment="1">
      <alignment horizontal="left" vertical="top"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2" fontId="0" fillId="0" borderId="2" xfId="0" applyNumberFormat="1" applyBorder="1" applyAlignment="1">
      <alignment horizontal="center" vertical="center"/>
    </xf>
    <xf numFmtId="0" fontId="0" fillId="0" borderId="1" xfId="0" applyBorder="1" applyAlignment="1">
      <alignment horizontal="left" vertical="top" wrapText="1"/>
    </xf>
    <xf numFmtId="0" fontId="0" fillId="0" borderId="5" xfId="0" applyBorder="1" applyAlignment="1">
      <alignment horizontal="left" vertical="top" wrapText="1"/>
    </xf>
    <xf numFmtId="0" fontId="2" fillId="2" borderId="2" xfId="0" applyFont="1" applyFill="1" applyBorder="1" applyAlignment="1">
      <alignment horizontal="center" vertical="center"/>
    </xf>
    <xf numFmtId="0" fontId="15" fillId="0" borderId="2" xfId="0" applyFont="1" applyBorder="1" applyAlignment="1">
      <alignment horizontal="center" vertical="center" wrapText="1"/>
    </xf>
    <xf numFmtId="0" fontId="13" fillId="0" borderId="2" xfId="0" applyFont="1" applyBorder="1" applyAlignment="1">
      <alignment horizontal="center"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4" fontId="15"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15" fillId="0" borderId="2" xfId="0" applyFont="1" applyBorder="1" applyAlignment="1">
      <alignment horizontal="center" vertical="center"/>
    </xf>
    <xf numFmtId="0" fontId="13" fillId="0" borderId="2" xfId="0" applyFont="1" applyBorder="1"/>
    <xf numFmtId="17" fontId="15" fillId="0" borderId="2" xfId="0" applyNumberFormat="1"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left" vertical="center"/>
    </xf>
    <xf numFmtId="0" fontId="13" fillId="0" borderId="2" xfId="0" applyFont="1" applyBorder="1" applyAlignment="1">
      <alignment vertical="center"/>
    </xf>
    <xf numFmtId="0" fontId="13" fillId="0" borderId="2" xfId="0" applyFont="1" applyBorder="1" applyAlignment="1">
      <alignment wrapText="1"/>
    </xf>
    <xf numFmtId="0" fontId="13" fillId="0" borderId="2" xfId="0" applyFont="1" applyBorder="1" applyAlignment="1">
      <alignment horizontal="left" vertical="center"/>
    </xf>
    <xf numFmtId="4" fontId="13"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0" borderId="2" xfId="0" applyNumberFormat="1" applyFont="1" applyBorder="1" applyAlignment="1">
      <alignment horizontal="center" vertical="center" wrapText="1"/>
    </xf>
    <xf numFmtId="4" fontId="13" fillId="3" borderId="2" xfId="0" applyNumberFormat="1" applyFont="1" applyFill="1" applyBorder="1" applyAlignment="1">
      <alignment horizontal="center" vertical="center" wrapText="1"/>
    </xf>
    <xf numFmtId="0" fontId="13" fillId="3" borderId="2" xfId="0" applyFont="1" applyFill="1" applyBorder="1"/>
    <xf numFmtId="4" fontId="3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 xfId="0" applyFont="1" applyFill="1" applyBorder="1" applyAlignment="1">
      <alignment horizontal="center" vertical="center"/>
    </xf>
    <xf numFmtId="166"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shrinkToFit="1"/>
    </xf>
  </cellXfs>
  <cellStyles count="11">
    <cellStyle name="Dziesiętny" xfId="8" builtinId="3"/>
    <cellStyle name="Excel Built-in Bad" xfId="4" xr:uid="{00000000-0005-0000-0000-000001000000}"/>
    <cellStyle name="Excel Built-in Normal" xfId="2" xr:uid="{00000000-0005-0000-0000-000002000000}"/>
    <cellStyle name="Hiperłącze" xfId="7" builtinId="8"/>
    <cellStyle name="Normalny" xfId="0" builtinId="0"/>
    <cellStyle name="Normalny 2" xfId="3" xr:uid="{00000000-0005-0000-0000-000005000000}"/>
    <cellStyle name="Normalny 3" xfId="6" xr:uid="{00000000-0005-0000-0000-000006000000}"/>
    <cellStyle name="Normalny 4" xfId="9" xr:uid="{00000000-0005-0000-0000-000007000000}"/>
    <cellStyle name="Normalny 6" xfId="10" xr:uid="{82CDF040-7570-4967-805D-793475EA2F9D}"/>
    <cellStyle name="Walutowy 2" xfId="1" xr:uid="{00000000-0005-0000-0000-000008000000}"/>
    <cellStyle name="Zły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7"/>
  <sheetViews>
    <sheetView workbookViewId="0">
      <selection activeCell="B1" sqref="B1"/>
    </sheetView>
  </sheetViews>
  <sheetFormatPr defaultRowHeight="15" x14ac:dyDescent="0.25"/>
  <cols>
    <col min="1" max="1" width="9.140625" style="1"/>
    <col min="2" max="2" width="37.42578125" style="1" customWidth="1"/>
    <col min="3" max="3" width="9.140625" style="1"/>
    <col min="4" max="4" width="17" style="17" customWidth="1"/>
    <col min="5" max="5" width="10.85546875" style="1" customWidth="1"/>
    <col min="6" max="6" width="16.85546875" style="1" customWidth="1"/>
    <col min="7" max="16384" width="9.140625" style="1"/>
  </cols>
  <sheetData>
    <row r="1" spans="2:4" x14ac:dyDescent="0.25">
      <c r="B1" s="379" t="s">
        <v>2469</v>
      </c>
      <c r="C1" s="379"/>
      <c r="D1" s="1"/>
    </row>
    <row r="2" spans="2:4" x14ac:dyDescent="0.25">
      <c r="B2" s="1" t="s">
        <v>188</v>
      </c>
    </row>
    <row r="4" spans="2:4" x14ac:dyDescent="0.25">
      <c r="B4" s="380"/>
      <c r="C4" s="364" t="s">
        <v>94</v>
      </c>
      <c r="D4" s="18" t="s">
        <v>41</v>
      </c>
    </row>
    <row r="5" spans="2:4" x14ac:dyDescent="0.25">
      <c r="B5" s="19" t="s">
        <v>95</v>
      </c>
      <c r="C5" s="301">
        <v>10</v>
      </c>
      <c r="D5" s="302">
        <v>476984.85</v>
      </c>
    </row>
    <row r="6" spans="2:4" x14ac:dyDescent="0.25">
      <c r="B6" s="19" t="s">
        <v>96</v>
      </c>
      <c r="C6" s="301">
        <v>9</v>
      </c>
      <c r="D6" s="302">
        <v>370153.19999999995</v>
      </c>
    </row>
    <row r="7" spans="2:4" x14ac:dyDescent="0.25">
      <c r="B7" s="19" t="s">
        <v>97</v>
      </c>
      <c r="C7" s="303">
        <v>21</v>
      </c>
      <c r="D7" s="304">
        <v>770299.19</v>
      </c>
    </row>
    <row r="8" spans="2:4" x14ac:dyDescent="0.25">
      <c r="B8" s="19" t="s">
        <v>98</v>
      </c>
      <c r="C8" s="303">
        <v>17</v>
      </c>
      <c r="D8" s="304">
        <v>446067.88999999996</v>
      </c>
    </row>
    <row r="9" spans="2:4" x14ac:dyDescent="0.25">
      <c r="B9" s="19" t="s">
        <v>99</v>
      </c>
      <c r="C9" s="303">
        <v>18</v>
      </c>
      <c r="D9" s="304">
        <v>869964.27</v>
      </c>
    </row>
    <row r="10" spans="2:4" x14ac:dyDescent="0.25">
      <c r="B10" s="19" t="s">
        <v>100</v>
      </c>
      <c r="C10" s="37">
        <v>21</v>
      </c>
      <c r="D10" s="305">
        <v>1037570.4299999999</v>
      </c>
    </row>
    <row r="11" spans="2:4" x14ac:dyDescent="0.25">
      <c r="B11" s="19" t="s">
        <v>101</v>
      </c>
      <c r="C11" s="303">
        <v>24</v>
      </c>
      <c r="D11" s="304">
        <v>890556.37000000023</v>
      </c>
    </row>
    <row r="12" spans="2:4" x14ac:dyDescent="0.25">
      <c r="B12" s="19" t="s">
        <v>102</v>
      </c>
      <c r="C12" s="303">
        <v>13</v>
      </c>
      <c r="D12" s="304">
        <v>400000</v>
      </c>
    </row>
    <row r="13" spans="2:4" x14ac:dyDescent="0.25">
      <c r="B13" s="19" t="s">
        <v>103</v>
      </c>
      <c r="C13" s="306">
        <v>22</v>
      </c>
      <c r="D13" s="304">
        <v>1008382.7999999999</v>
      </c>
    </row>
    <row r="14" spans="2:4" x14ac:dyDescent="0.25">
      <c r="B14" s="19" t="s">
        <v>104</v>
      </c>
      <c r="C14" s="303">
        <v>15</v>
      </c>
      <c r="D14" s="304">
        <v>678679.85000000009</v>
      </c>
    </row>
    <row r="15" spans="2:4" x14ac:dyDescent="0.25">
      <c r="B15" s="19" t="s">
        <v>105</v>
      </c>
      <c r="C15" s="307">
        <v>9</v>
      </c>
      <c r="D15" s="304">
        <v>361058.89</v>
      </c>
    </row>
    <row r="16" spans="2:4" x14ac:dyDescent="0.25">
      <c r="B16" s="19" t="s">
        <v>106</v>
      </c>
      <c r="C16" s="307">
        <v>15</v>
      </c>
      <c r="D16" s="304">
        <v>494652.43999999994</v>
      </c>
    </row>
    <row r="17" spans="2:6" x14ac:dyDescent="0.25">
      <c r="B17" s="19" t="s">
        <v>107</v>
      </c>
      <c r="C17" s="307">
        <v>18</v>
      </c>
      <c r="D17" s="304">
        <v>562359.43999999994</v>
      </c>
    </row>
    <row r="18" spans="2:6" x14ac:dyDescent="0.25">
      <c r="B18" s="19" t="s">
        <v>108</v>
      </c>
      <c r="C18" s="307">
        <v>19</v>
      </c>
      <c r="D18" s="304">
        <v>990121.73</v>
      </c>
    </row>
    <row r="19" spans="2:6" x14ac:dyDescent="0.25">
      <c r="B19" s="19" t="s">
        <v>109</v>
      </c>
      <c r="C19" s="307">
        <v>28</v>
      </c>
      <c r="D19" s="304">
        <v>819094.77999999991</v>
      </c>
    </row>
    <row r="20" spans="2:6" x14ac:dyDescent="0.25">
      <c r="B20" s="19" t="s">
        <v>110</v>
      </c>
      <c r="C20" s="307">
        <v>19</v>
      </c>
      <c r="D20" s="304">
        <v>411723.23000000004</v>
      </c>
    </row>
    <row r="21" spans="2:6" ht="30" x14ac:dyDescent="0.25">
      <c r="B21" s="21" t="s">
        <v>112</v>
      </c>
      <c r="C21" s="301">
        <v>42</v>
      </c>
      <c r="D21" s="302">
        <v>8787536.879999999</v>
      </c>
    </row>
    <row r="22" spans="2:6" x14ac:dyDescent="0.25">
      <c r="B22" s="22" t="s">
        <v>111</v>
      </c>
      <c r="C22" s="308">
        <f>SUM(C5:C21)</f>
        <v>320</v>
      </c>
      <c r="D22" s="309">
        <f>SUM(D5:D21)</f>
        <v>19375206.239999998</v>
      </c>
    </row>
    <row r="27" spans="2:6" x14ac:dyDescent="0.25">
      <c r="F27"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48"/>
  <sheetViews>
    <sheetView topLeftCell="A43" zoomScale="60" zoomScaleNormal="60" workbookViewId="0">
      <selection activeCell="N46" sqref="N46:N48"/>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6.85546875" style="1" customWidth="1"/>
    <col min="6" max="6" width="81.140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18" ht="18.75" x14ac:dyDescent="0.3">
      <c r="A2" s="76" t="s">
        <v>2453</v>
      </c>
    </row>
    <row r="3" spans="1:18" x14ac:dyDescent="0.25">
      <c r="M3" s="2"/>
      <c r="N3" s="2"/>
      <c r="O3" s="2"/>
      <c r="P3" s="2"/>
    </row>
    <row r="4" spans="1:18" s="4" customFormat="1" ht="63"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row>
    <row r="5" spans="1:18" s="4" customFormat="1" x14ac:dyDescent="0.2">
      <c r="A5" s="439"/>
      <c r="B5" s="453"/>
      <c r="C5" s="453"/>
      <c r="D5" s="453"/>
      <c r="E5" s="439"/>
      <c r="F5" s="439"/>
      <c r="G5" s="439"/>
      <c r="H5" s="33" t="s">
        <v>14</v>
      </c>
      <c r="I5" s="33" t="s">
        <v>15</v>
      </c>
      <c r="J5" s="439"/>
      <c r="K5" s="34">
        <v>2020</v>
      </c>
      <c r="L5" s="34">
        <v>2021</v>
      </c>
      <c r="M5" s="5">
        <v>2020</v>
      </c>
      <c r="N5" s="5">
        <v>2021</v>
      </c>
      <c r="O5" s="5">
        <v>2020</v>
      </c>
      <c r="P5" s="5">
        <v>2021</v>
      </c>
      <c r="Q5" s="439"/>
      <c r="R5" s="453"/>
    </row>
    <row r="6" spans="1:18" s="4" customForma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row>
    <row r="7" spans="1:18" s="6" customFormat="1" ht="150" x14ac:dyDescent="0.25">
      <c r="A7" s="45">
        <v>1</v>
      </c>
      <c r="B7" s="46">
        <v>1</v>
      </c>
      <c r="C7" s="45">
        <v>1</v>
      </c>
      <c r="D7" s="46">
        <v>3</v>
      </c>
      <c r="E7" s="46" t="s">
        <v>521</v>
      </c>
      <c r="F7" s="46" t="s">
        <v>522</v>
      </c>
      <c r="G7" s="46" t="s">
        <v>523</v>
      </c>
      <c r="H7" s="46" t="s">
        <v>524</v>
      </c>
      <c r="I7" s="11" t="s">
        <v>525</v>
      </c>
      <c r="J7" s="46" t="s">
        <v>526</v>
      </c>
      <c r="K7" s="55" t="s">
        <v>55</v>
      </c>
      <c r="L7" s="55"/>
      <c r="M7" s="56">
        <v>115994.88</v>
      </c>
      <c r="N7" s="45"/>
      <c r="O7" s="56">
        <v>115994.88</v>
      </c>
      <c r="P7" s="56"/>
      <c r="Q7" s="46" t="s">
        <v>527</v>
      </c>
      <c r="R7" s="46" t="s">
        <v>528</v>
      </c>
    </row>
    <row r="8" spans="1:18" ht="90" x14ac:dyDescent="0.25">
      <c r="A8" s="38">
        <v>2</v>
      </c>
      <c r="B8" s="38">
        <v>1</v>
      </c>
      <c r="C8" s="38">
        <v>1</v>
      </c>
      <c r="D8" s="40">
        <v>3</v>
      </c>
      <c r="E8" s="40" t="s">
        <v>529</v>
      </c>
      <c r="F8" s="40" t="s">
        <v>530</v>
      </c>
      <c r="G8" s="40" t="s">
        <v>73</v>
      </c>
      <c r="H8" s="40" t="s">
        <v>81</v>
      </c>
      <c r="I8" s="12" t="s">
        <v>50</v>
      </c>
      <c r="J8" s="40" t="s">
        <v>122</v>
      </c>
      <c r="K8" s="60" t="s">
        <v>55</v>
      </c>
      <c r="L8" s="60"/>
      <c r="M8" s="61">
        <v>60480</v>
      </c>
      <c r="N8" s="38"/>
      <c r="O8" s="61">
        <v>60480</v>
      </c>
      <c r="P8" s="61"/>
      <c r="Q8" s="40" t="s">
        <v>531</v>
      </c>
      <c r="R8" s="40" t="s">
        <v>532</v>
      </c>
    </row>
    <row r="9" spans="1:18" ht="135" x14ac:dyDescent="0.25">
      <c r="A9" s="40">
        <v>3</v>
      </c>
      <c r="B9" s="40"/>
      <c r="C9" s="40"/>
      <c r="D9" s="40">
        <v>3</v>
      </c>
      <c r="E9" s="40" t="s">
        <v>533</v>
      </c>
      <c r="F9" s="40" t="s">
        <v>534</v>
      </c>
      <c r="G9" s="40" t="s">
        <v>535</v>
      </c>
      <c r="H9" s="40" t="s">
        <v>536</v>
      </c>
      <c r="I9" s="40" t="s">
        <v>537</v>
      </c>
      <c r="J9" s="40" t="s">
        <v>538</v>
      </c>
      <c r="K9" s="38" t="s">
        <v>55</v>
      </c>
      <c r="L9" s="60"/>
      <c r="M9" s="47">
        <v>22600</v>
      </c>
      <c r="N9" s="39"/>
      <c r="O9" s="47">
        <v>20000</v>
      </c>
      <c r="P9" s="39"/>
      <c r="Q9" s="40" t="s">
        <v>539</v>
      </c>
      <c r="R9" s="40" t="s">
        <v>540</v>
      </c>
    </row>
    <row r="10" spans="1:18" ht="120" x14ac:dyDescent="0.25">
      <c r="A10" s="45">
        <v>4</v>
      </c>
      <c r="B10" s="46">
        <v>6</v>
      </c>
      <c r="C10" s="45">
        <v>5</v>
      </c>
      <c r="D10" s="46">
        <v>4</v>
      </c>
      <c r="E10" s="46" t="s">
        <v>541</v>
      </c>
      <c r="F10" s="46" t="s">
        <v>542</v>
      </c>
      <c r="G10" s="46" t="s">
        <v>53</v>
      </c>
      <c r="H10" s="46" t="s">
        <v>48</v>
      </c>
      <c r="I10" s="11" t="s">
        <v>543</v>
      </c>
      <c r="J10" s="46" t="s">
        <v>544</v>
      </c>
      <c r="K10" s="55" t="s">
        <v>52</v>
      </c>
      <c r="L10" s="55"/>
      <c r="M10" s="56">
        <v>94800</v>
      </c>
      <c r="N10" s="45"/>
      <c r="O10" s="56">
        <v>94800</v>
      </c>
      <c r="P10" s="56"/>
      <c r="Q10" s="46" t="s">
        <v>531</v>
      </c>
      <c r="R10" s="46" t="s">
        <v>532</v>
      </c>
    </row>
    <row r="11" spans="1:18" ht="210" x14ac:dyDescent="0.25">
      <c r="A11" s="38">
        <v>5</v>
      </c>
      <c r="B11" s="38">
        <v>1</v>
      </c>
      <c r="C11" s="38">
        <v>1</v>
      </c>
      <c r="D11" s="40">
        <v>6</v>
      </c>
      <c r="E11" s="40" t="s">
        <v>545</v>
      </c>
      <c r="F11" s="44" t="s">
        <v>546</v>
      </c>
      <c r="G11" s="40" t="s">
        <v>547</v>
      </c>
      <c r="H11" s="40" t="s">
        <v>89</v>
      </c>
      <c r="I11" s="12" t="s">
        <v>548</v>
      </c>
      <c r="J11" s="40" t="s">
        <v>549</v>
      </c>
      <c r="K11" s="60" t="s">
        <v>37</v>
      </c>
      <c r="L11" s="60"/>
      <c r="M11" s="61">
        <v>76169.039999999994</v>
      </c>
      <c r="N11" s="38"/>
      <c r="O11" s="61">
        <v>68405.100000000006</v>
      </c>
      <c r="P11" s="61"/>
      <c r="Q11" s="40" t="s">
        <v>550</v>
      </c>
      <c r="R11" s="40" t="s">
        <v>551</v>
      </c>
    </row>
    <row r="12" spans="1:18" ht="75" x14ac:dyDescent="0.25">
      <c r="A12" s="40">
        <v>6</v>
      </c>
      <c r="B12" s="40">
        <v>1</v>
      </c>
      <c r="C12" s="40">
        <v>1</v>
      </c>
      <c r="D12" s="40">
        <v>6</v>
      </c>
      <c r="E12" s="40" t="s">
        <v>552</v>
      </c>
      <c r="F12" s="40" t="s">
        <v>553</v>
      </c>
      <c r="G12" s="40" t="s">
        <v>554</v>
      </c>
      <c r="H12" s="40" t="s">
        <v>555</v>
      </c>
      <c r="I12" s="40" t="s">
        <v>556</v>
      </c>
      <c r="J12" s="40" t="s">
        <v>557</v>
      </c>
      <c r="K12" s="38" t="s">
        <v>55</v>
      </c>
      <c r="L12" s="60"/>
      <c r="M12" s="47">
        <v>57700</v>
      </c>
      <c r="N12" s="39"/>
      <c r="O12" s="47">
        <v>51825</v>
      </c>
      <c r="P12" s="39"/>
      <c r="Q12" s="40" t="s">
        <v>558</v>
      </c>
      <c r="R12" s="40" t="s">
        <v>559</v>
      </c>
    </row>
    <row r="13" spans="1:18" ht="180" x14ac:dyDescent="0.25">
      <c r="A13" s="45">
        <v>7</v>
      </c>
      <c r="B13" s="46">
        <v>2</v>
      </c>
      <c r="C13" s="45">
        <v>1</v>
      </c>
      <c r="D13" s="46">
        <v>6</v>
      </c>
      <c r="E13" s="41" t="s">
        <v>560</v>
      </c>
      <c r="F13" s="41" t="s">
        <v>561</v>
      </c>
      <c r="G13" s="46" t="s">
        <v>562</v>
      </c>
      <c r="H13" s="46" t="s">
        <v>563</v>
      </c>
      <c r="I13" s="11" t="s">
        <v>564</v>
      </c>
      <c r="J13" s="46" t="s">
        <v>565</v>
      </c>
      <c r="K13" s="55" t="s">
        <v>566</v>
      </c>
      <c r="L13" s="55"/>
      <c r="M13" s="56">
        <v>38346.57</v>
      </c>
      <c r="N13" s="45"/>
      <c r="O13" s="56">
        <v>32934.57</v>
      </c>
      <c r="P13" s="56"/>
      <c r="Q13" s="46" t="s">
        <v>567</v>
      </c>
      <c r="R13" s="46" t="s">
        <v>568</v>
      </c>
    </row>
    <row r="14" spans="1:18" ht="105" x14ac:dyDescent="0.25">
      <c r="A14" s="38">
        <v>8</v>
      </c>
      <c r="B14" s="38">
        <v>1</v>
      </c>
      <c r="C14" s="38">
        <v>1</v>
      </c>
      <c r="D14" s="40">
        <v>6</v>
      </c>
      <c r="E14" s="40" t="s">
        <v>569</v>
      </c>
      <c r="F14" s="40" t="s">
        <v>570</v>
      </c>
      <c r="G14" s="40" t="s">
        <v>571</v>
      </c>
      <c r="H14" s="40" t="s">
        <v>572</v>
      </c>
      <c r="I14" s="12" t="s">
        <v>573</v>
      </c>
      <c r="J14" s="40" t="s">
        <v>574</v>
      </c>
      <c r="K14" s="60" t="s">
        <v>55</v>
      </c>
      <c r="L14" s="60"/>
      <c r="M14" s="61">
        <v>61040.88</v>
      </c>
      <c r="N14" s="38"/>
      <c r="O14" s="61">
        <v>60260.88</v>
      </c>
      <c r="P14" s="61"/>
      <c r="Q14" s="40" t="s">
        <v>550</v>
      </c>
      <c r="R14" s="40" t="s">
        <v>575</v>
      </c>
    </row>
    <row r="15" spans="1:18" ht="60" x14ac:dyDescent="0.25">
      <c r="A15" s="40">
        <v>9</v>
      </c>
      <c r="B15" s="40"/>
      <c r="C15" s="40"/>
      <c r="D15" s="40">
        <v>6</v>
      </c>
      <c r="E15" s="40" t="s">
        <v>576</v>
      </c>
      <c r="F15" s="40" t="s">
        <v>577</v>
      </c>
      <c r="G15" s="40" t="s">
        <v>578</v>
      </c>
      <c r="H15" s="40" t="s">
        <v>579</v>
      </c>
      <c r="I15" s="38" t="s">
        <v>580</v>
      </c>
      <c r="J15" s="40" t="s">
        <v>581</v>
      </c>
      <c r="K15" s="38" t="s">
        <v>55</v>
      </c>
      <c r="L15" s="60"/>
      <c r="M15" s="47">
        <v>30918.98</v>
      </c>
      <c r="N15" s="39"/>
      <c r="O15" s="47">
        <v>27718.98</v>
      </c>
      <c r="P15" s="39"/>
      <c r="Q15" s="40" t="s">
        <v>567</v>
      </c>
      <c r="R15" s="40" t="s">
        <v>568</v>
      </c>
    </row>
    <row r="16" spans="1:18" ht="75" x14ac:dyDescent="0.25">
      <c r="A16" s="45">
        <v>10</v>
      </c>
      <c r="B16" s="46">
        <v>1</v>
      </c>
      <c r="C16" s="45">
        <v>1</v>
      </c>
      <c r="D16" s="46">
        <v>6</v>
      </c>
      <c r="E16" s="46" t="s">
        <v>582</v>
      </c>
      <c r="F16" s="46" t="s">
        <v>583</v>
      </c>
      <c r="G16" s="46" t="s">
        <v>53</v>
      </c>
      <c r="H16" s="46" t="s">
        <v>584</v>
      </c>
      <c r="I16" s="11" t="s">
        <v>585</v>
      </c>
      <c r="J16" s="46" t="s">
        <v>586</v>
      </c>
      <c r="K16" s="55" t="s">
        <v>587</v>
      </c>
      <c r="L16" s="55"/>
      <c r="M16" s="56">
        <v>93600</v>
      </c>
      <c r="N16" s="45"/>
      <c r="O16" s="56">
        <v>93600</v>
      </c>
      <c r="P16" s="56"/>
      <c r="Q16" s="46" t="s">
        <v>588</v>
      </c>
      <c r="R16" s="46" t="s">
        <v>589</v>
      </c>
    </row>
    <row r="17" spans="1:18" ht="105" x14ac:dyDescent="0.25">
      <c r="A17" s="38">
        <v>11</v>
      </c>
      <c r="B17" s="38">
        <v>6</v>
      </c>
      <c r="C17" s="38">
        <v>1</v>
      </c>
      <c r="D17" s="40">
        <v>6</v>
      </c>
      <c r="E17" s="40" t="s">
        <v>590</v>
      </c>
      <c r="F17" s="40" t="s">
        <v>591</v>
      </c>
      <c r="G17" s="40" t="s">
        <v>592</v>
      </c>
      <c r="H17" s="40" t="s">
        <v>593</v>
      </c>
      <c r="I17" s="40" t="s">
        <v>594</v>
      </c>
      <c r="J17" s="40" t="s">
        <v>595</v>
      </c>
      <c r="K17" s="38" t="s">
        <v>55</v>
      </c>
      <c r="L17" s="60"/>
      <c r="M17" s="61">
        <v>95800</v>
      </c>
      <c r="N17" s="38"/>
      <c r="O17" s="61">
        <v>95800</v>
      </c>
      <c r="P17" s="61"/>
      <c r="Q17" s="46" t="s">
        <v>596</v>
      </c>
      <c r="R17" s="13" t="s">
        <v>597</v>
      </c>
    </row>
    <row r="18" spans="1:18" ht="150" x14ac:dyDescent="0.25">
      <c r="A18" s="40">
        <v>12</v>
      </c>
      <c r="B18" s="40">
        <v>2</v>
      </c>
      <c r="C18" s="40">
        <v>1</v>
      </c>
      <c r="D18" s="40">
        <v>9</v>
      </c>
      <c r="E18" s="40" t="s">
        <v>598</v>
      </c>
      <c r="F18" s="40" t="s">
        <v>599</v>
      </c>
      <c r="G18" s="40" t="s">
        <v>53</v>
      </c>
      <c r="H18" s="40" t="s">
        <v>584</v>
      </c>
      <c r="I18" s="38" t="s">
        <v>300</v>
      </c>
      <c r="J18" s="40" t="s">
        <v>54</v>
      </c>
      <c r="K18" s="38" t="s">
        <v>55</v>
      </c>
      <c r="L18" s="60"/>
      <c r="M18" s="47">
        <v>95550</v>
      </c>
      <c r="N18" s="39"/>
      <c r="O18" s="47">
        <v>83125</v>
      </c>
      <c r="P18" s="39"/>
      <c r="Q18" s="36" t="s">
        <v>600</v>
      </c>
      <c r="R18" s="40" t="s">
        <v>601</v>
      </c>
    </row>
    <row r="19" spans="1:18" ht="240" x14ac:dyDescent="0.25">
      <c r="A19" s="45">
        <v>13</v>
      </c>
      <c r="B19" s="46">
        <v>3</v>
      </c>
      <c r="C19" s="45">
        <v>1</v>
      </c>
      <c r="D19" s="46">
        <v>9</v>
      </c>
      <c r="E19" s="46" t="s">
        <v>602</v>
      </c>
      <c r="F19" s="46" t="s">
        <v>603</v>
      </c>
      <c r="G19" s="46" t="s">
        <v>61</v>
      </c>
      <c r="H19" s="46" t="s">
        <v>604</v>
      </c>
      <c r="I19" s="11" t="s">
        <v>605</v>
      </c>
      <c r="J19" s="46" t="s">
        <v>122</v>
      </c>
      <c r="K19" s="55" t="s">
        <v>37</v>
      </c>
      <c r="L19" s="55"/>
      <c r="M19" s="56">
        <v>14030</v>
      </c>
      <c r="N19" s="45"/>
      <c r="O19" s="56">
        <v>14030</v>
      </c>
      <c r="P19" s="56"/>
      <c r="Q19" s="46" t="s">
        <v>606</v>
      </c>
      <c r="R19" s="46" t="s">
        <v>607</v>
      </c>
    </row>
    <row r="20" spans="1:18" ht="105" x14ac:dyDescent="0.25">
      <c r="A20" s="38">
        <v>14</v>
      </c>
      <c r="B20" s="38">
        <v>2</v>
      </c>
      <c r="C20" s="38">
        <v>3</v>
      </c>
      <c r="D20" s="40">
        <v>10</v>
      </c>
      <c r="E20" s="40" t="s">
        <v>608</v>
      </c>
      <c r="F20" s="40" t="s">
        <v>609</v>
      </c>
      <c r="G20" s="40" t="s">
        <v>610</v>
      </c>
      <c r="H20" s="40" t="s">
        <v>611</v>
      </c>
      <c r="I20" s="12" t="s">
        <v>612</v>
      </c>
      <c r="J20" s="40" t="s">
        <v>613</v>
      </c>
      <c r="K20" s="60" t="s">
        <v>55</v>
      </c>
      <c r="L20" s="60"/>
      <c r="M20" s="61">
        <v>23565.29</v>
      </c>
      <c r="N20" s="38"/>
      <c r="O20" s="61">
        <v>19965.29</v>
      </c>
      <c r="P20" s="61"/>
      <c r="Q20" s="40" t="s">
        <v>567</v>
      </c>
      <c r="R20" s="40" t="s">
        <v>568</v>
      </c>
    </row>
    <row r="21" spans="1:18" ht="345" x14ac:dyDescent="0.25">
      <c r="A21" s="38">
        <v>15</v>
      </c>
      <c r="B21" s="38">
        <v>2</v>
      </c>
      <c r="C21" s="38">
        <v>3</v>
      </c>
      <c r="D21" s="40">
        <v>10</v>
      </c>
      <c r="E21" s="40" t="s">
        <v>614</v>
      </c>
      <c r="F21" s="44" t="s">
        <v>615</v>
      </c>
      <c r="G21" s="40" t="s">
        <v>616</v>
      </c>
      <c r="H21" s="40" t="s">
        <v>617</v>
      </c>
      <c r="I21" s="12" t="s">
        <v>618</v>
      </c>
      <c r="J21" s="40" t="s">
        <v>619</v>
      </c>
      <c r="K21" s="60" t="s">
        <v>55</v>
      </c>
      <c r="L21" s="60"/>
      <c r="M21" s="61">
        <v>36229.230000000003</v>
      </c>
      <c r="N21" s="38"/>
      <c r="O21" s="61">
        <v>30029.23</v>
      </c>
      <c r="P21" s="61"/>
      <c r="Q21" s="40" t="s">
        <v>567</v>
      </c>
      <c r="R21" s="40" t="s">
        <v>568</v>
      </c>
    </row>
    <row r="22" spans="1:18" ht="120" x14ac:dyDescent="0.25">
      <c r="A22" s="40">
        <v>16</v>
      </c>
      <c r="B22" s="40">
        <v>6</v>
      </c>
      <c r="C22" s="40">
        <v>5</v>
      </c>
      <c r="D22" s="40">
        <v>11</v>
      </c>
      <c r="E22" s="40" t="s">
        <v>620</v>
      </c>
      <c r="F22" s="40" t="s">
        <v>621</v>
      </c>
      <c r="G22" s="40" t="s">
        <v>622</v>
      </c>
      <c r="H22" s="40" t="s">
        <v>623</v>
      </c>
      <c r="I22" s="38" t="s">
        <v>624</v>
      </c>
      <c r="J22" s="40" t="s">
        <v>625</v>
      </c>
      <c r="K22" s="38" t="s">
        <v>55</v>
      </c>
      <c r="L22" s="60"/>
      <c r="M22" s="47">
        <v>20563.099999999999</v>
      </c>
      <c r="N22" s="39"/>
      <c r="O22" s="47">
        <v>11489.1</v>
      </c>
      <c r="P22" s="39"/>
      <c r="Q22" s="40" t="s">
        <v>626</v>
      </c>
      <c r="R22" s="40" t="s">
        <v>627</v>
      </c>
    </row>
    <row r="23" spans="1:18" ht="135" x14ac:dyDescent="0.25">
      <c r="A23" s="45">
        <v>17</v>
      </c>
      <c r="B23" s="46">
        <v>6</v>
      </c>
      <c r="C23" s="45">
        <v>5</v>
      </c>
      <c r="D23" s="46">
        <v>11</v>
      </c>
      <c r="E23" s="46" t="s">
        <v>628</v>
      </c>
      <c r="F23" s="46" t="s">
        <v>629</v>
      </c>
      <c r="G23" s="46" t="s">
        <v>630</v>
      </c>
      <c r="H23" s="46" t="s">
        <v>631</v>
      </c>
      <c r="I23" s="11" t="s">
        <v>632</v>
      </c>
      <c r="J23" s="46" t="s">
        <v>122</v>
      </c>
      <c r="K23" s="55" t="s">
        <v>46</v>
      </c>
      <c r="L23" s="55"/>
      <c r="M23" s="56">
        <v>28562.2</v>
      </c>
      <c r="N23" s="45"/>
      <c r="O23" s="56">
        <v>19216</v>
      </c>
      <c r="P23" s="56"/>
      <c r="Q23" s="46" t="s">
        <v>633</v>
      </c>
      <c r="R23" s="46" t="s">
        <v>634</v>
      </c>
    </row>
    <row r="24" spans="1:18" ht="150" x14ac:dyDescent="0.25">
      <c r="A24" s="38">
        <v>18</v>
      </c>
      <c r="B24" s="38">
        <v>6</v>
      </c>
      <c r="C24" s="38">
        <v>5</v>
      </c>
      <c r="D24" s="40">
        <v>11</v>
      </c>
      <c r="E24" s="40" t="s">
        <v>635</v>
      </c>
      <c r="F24" s="40" t="s">
        <v>636</v>
      </c>
      <c r="G24" s="40" t="s">
        <v>36</v>
      </c>
      <c r="H24" s="40" t="s">
        <v>274</v>
      </c>
      <c r="I24" s="12" t="s">
        <v>637</v>
      </c>
      <c r="J24" s="40" t="s">
        <v>122</v>
      </c>
      <c r="K24" s="60" t="s">
        <v>55</v>
      </c>
      <c r="L24" s="60"/>
      <c r="M24" s="61">
        <v>17491.650000000001</v>
      </c>
      <c r="N24" s="38"/>
      <c r="O24" s="61">
        <v>15711.72</v>
      </c>
      <c r="P24" s="61"/>
      <c r="Q24" s="40" t="s">
        <v>638</v>
      </c>
      <c r="R24" s="40" t="s">
        <v>639</v>
      </c>
    </row>
    <row r="25" spans="1:18" ht="120.75" thickBot="1" x14ac:dyDescent="0.3">
      <c r="A25" s="40">
        <v>19</v>
      </c>
      <c r="B25" s="40">
        <v>4</v>
      </c>
      <c r="C25" s="40">
        <v>2</v>
      </c>
      <c r="D25" s="40">
        <v>12</v>
      </c>
      <c r="E25" s="90" t="s">
        <v>640</v>
      </c>
      <c r="F25" s="94" t="s">
        <v>706</v>
      </c>
      <c r="G25" s="40" t="s">
        <v>641</v>
      </c>
      <c r="H25" s="40" t="s">
        <v>642</v>
      </c>
      <c r="I25" s="38" t="s">
        <v>643</v>
      </c>
      <c r="J25" s="40" t="s">
        <v>644</v>
      </c>
      <c r="K25" s="38" t="s">
        <v>55</v>
      </c>
      <c r="L25" s="60"/>
      <c r="M25" s="47">
        <v>21669.5</v>
      </c>
      <c r="N25" s="39"/>
      <c r="O25" s="47">
        <v>16569.5</v>
      </c>
      <c r="P25" s="39"/>
      <c r="Q25" s="40" t="s">
        <v>567</v>
      </c>
      <c r="R25" s="40" t="s">
        <v>568</v>
      </c>
    </row>
    <row r="26" spans="1:18" ht="120" x14ac:dyDescent="0.25">
      <c r="A26" s="38">
        <v>20</v>
      </c>
      <c r="B26" s="38">
        <v>6</v>
      </c>
      <c r="C26" s="38">
        <v>1</v>
      </c>
      <c r="D26" s="40">
        <v>13</v>
      </c>
      <c r="E26" s="40" t="s">
        <v>645</v>
      </c>
      <c r="F26" s="95" t="s">
        <v>646</v>
      </c>
      <c r="G26" s="40" t="s">
        <v>647</v>
      </c>
      <c r="H26" s="40" t="s">
        <v>289</v>
      </c>
      <c r="I26" s="12" t="s">
        <v>231</v>
      </c>
      <c r="J26" s="40" t="s">
        <v>648</v>
      </c>
      <c r="K26" s="60" t="s">
        <v>46</v>
      </c>
      <c r="L26" s="60"/>
      <c r="M26" s="61">
        <v>51091.199999999997</v>
      </c>
      <c r="N26" s="38"/>
      <c r="O26" s="61">
        <v>44399.199999999997</v>
      </c>
      <c r="P26" s="61"/>
      <c r="Q26" s="46" t="s">
        <v>649</v>
      </c>
      <c r="R26" s="13" t="s">
        <v>650</v>
      </c>
    </row>
    <row r="27" spans="1:18" s="369" customFormat="1" ht="153.75" customHeight="1" x14ac:dyDescent="0.25">
      <c r="A27" s="312">
        <v>21</v>
      </c>
      <c r="B27" s="312">
        <v>6</v>
      </c>
      <c r="C27" s="312">
        <v>1</v>
      </c>
      <c r="D27" s="386">
        <v>13</v>
      </c>
      <c r="E27" s="387" t="s">
        <v>658</v>
      </c>
      <c r="F27" s="388" t="s">
        <v>659</v>
      </c>
      <c r="G27" s="310" t="s">
        <v>419</v>
      </c>
      <c r="H27" s="310" t="s">
        <v>660</v>
      </c>
      <c r="I27" s="316" t="s">
        <v>661</v>
      </c>
      <c r="J27" s="310" t="s">
        <v>122</v>
      </c>
      <c r="K27" s="313" t="s">
        <v>37</v>
      </c>
      <c r="L27" s="313"/>
      <c r="M27" s="317">
        <v>29225.5</v>
      </c>
      <c r="N27" s="389"/>
      <c r="O27" s="317">
        <v>12619.96</v>
      </c>
      <c r="P27" s="390"/>
      <c r="Q27" s="391" t="s">
        <v>662</v>
      </c>
      <c r="R27" s="310" t="s">
        <v>663</v>
      </c>
    </row>
    <row r="28" spans="1:18" s="369" customFormat="1" ht="209.25" customHeight="1" x14ac:dyDescent="0.25">
      <c r="A28" s="312">
        <v>22</v>
      </c>
      <c r="B28" s="312">
        <v>2</v>
      </c>
      <c r="C28" s="312">
        <v>3</v>
      </c>
      <c r="D28" s="386">
        <v>13</v>
      </c>
      <c r="E28" s="387" t="s">
        <v>664</v>
      </c>
      <c r="F28" s="388" t="s">
        <v>665</v>
      </c>
      <c r="G28" s="310" t="s">
        <v>666</v>
      </c>
      <c r="H28" s="310" t="s">
        <v>667</v>
      </c>
      <c r="I28" s="316" t="s">
        <v>668</v>
      </c>
      <c r="J28" s="310" t="s">
        <v>669</v>
      </c>
      <c r="K28" s="313" t="s">
        <v>55</v>
      </c>
      <c r="L28" s="313"/>
      <c r="M28" s="317">
        <v>23058.39</v>
      </c>
      <c r="N28" s="389"/>
      <c r="O28" s="317">
        <v>19408.39</v>
      </c>
      <c r="P28" s="390"/>
      <c r="Q28" s="391" t="s">
        <v>567</v>
      </c>
      <c r="R28" s="310" t="s">
        <v>670</v>
      </c>
    </row>
    <row r="30" spans="1:18" x14ac:dyDescent="0.25">
      <c r="N30" s="276"/>
      <c r="O30" s="516" t="s">
        <v>39</v>
      </c>
      <c r="P30" s="517"/>
    </row>
    <row r="31" spans="1:18" x14ac:dyDescent="0.25">
      <c r="N31" s="385"/>
      <c r="O31" s="31" t="s">
        <v>40</v>
      </c>
      <c r="P31" s="362" t="s">
        <v>41</v>
      </c>
    </row>
    <row r="32" spans="1:18" x14ac:dyDescent="0.25">
      <c r="N32" s="385" t="s">
        <v>2448</v>
      </c>
      <c r="O32" s="361">
        <v>22</v>
      </c>
      <c r="P32" s="360">
        <f>O7+O8+O9+O10+O11+O12+O13+O14+O15+O16+O17+O18+O19+O20+O21+O22+O23+O24+O25+O26+O27+O28</f>
        <v>1008382.7999999999</v>
      </c>
    </row>
    <row r="34" spans="1:18" ht="18.75" x14ac:dyDescent="0.3">
      <c r="A34" s="76" t="s">
        <v>322</v>
      </c>
      <c r="L34" s="105"/>
    </row>
    <row r="35" spans="1:18" x14ac:dyDescent="0.25">
      <c r="A35" s="719"/>
      <c r="B35" s="719"/>
      <c r="C35" s="719"/>
      <c r="D35" s="719"/>
      <c r="E35" s="719"/>
      <c r="F35" s="719"/>
    </row>
    <row r="36" spans="1:18" ht="67.5" customHeight="1" x14ac:dyDescent="0.25">
      <c r="A36" s="438" t="s">
        <v>0</v>
      </c>
      <c r="B36" s="452" t="s">
        <v>1</v>
      </c>
      <c r="C36" s="452" t="s">
        <v>2</v>
      </c>
      <c r="D36" s="452" t="s">
        <v>3</v>
      </c>
      <c r="E36" s="438" t="s">
        <v>4</v>
      </c>
      <c r="F36" s="438" t="s">
        <v>5</v>
      </c>
      <c r="G36" s="438" t="s">
        <v>6</v>
      </c>
      <c r="H36" s="454" t="s">
        <v>7</v>
      </c>
      <c r="I36" s="454"/>
      <c r="J36" s="438" t="s">
        <v>8</v>
      </c>
      <c r="K36" s="510" t="s">
        <v>9</v>
      </c>
      <c r="L36" s="515"/>
      <c r="M36" s="442" t="s">
        <v>10</v>
      </c>
      <c r="N36" s="442"/>
      <c r="O36" s="442" t="s">
        <v>11</v>
      </c>
      <c r="P36" s="442"/>
      <c r="Q36" s="438" t="s">
        <v>12</v>
      </c>
      <c r="R36" s="452" t="s">
        <v>13</v>
      </c>
    </row>
    <row r="37" spans="1:18" x14ac:dyDescent="0.25">
      <c r="A37" s="439"/>
      <c r="B37" s="453"/>
      <c r="C37" s="453"/>
      <c r="D37" s="453"/>
      <c r="E37" s="439"/>
      <c r="F37" s="439"/>
      <c r="G37" s="439"/>
      <c r="H37" s="33" t="s">
        <v>14</v>
      </c>
      <c r="I37" s="33" t="s">
        <v>15</v>
      </c>
      <c r="J37" s="439"/>
      <c r="K37" s="34">
        <v>2020</v>
      </c>
      <c r="L37" s="34">
        <v>2021</v>
      </c>
      <c r="M37" s="5">
        <v>2020</v>
      </c>
      <c r="N37" s="5">
        <v>2021</v>
      </c>
      <c r="O37" s="5">
        <v>2020</v>
      </c>
      <c r="P37" s="5">
        <v>2021</v>
      </c>
      <c r="Q37" s="439"/>
      <c r="R37" s="453"/>
    </row>
    <row r="38" spans="1:18" x14ac:dyDescent="0.25">
      <c r="A38" s="32" t="s">
        <v>16</v>
      </c>
      <c r="B38" s="33" t="s">
        <v>17</v>
      </c>
      <c r="C38" s="33" t="s">
        <v>18</v>
      </c>
      <c r="D38" s="33" t="s">
        <v>19</v>
      </c>
      <c r="E38" s="32" t="s">
        <v>20</v>
      </c>
      <c r="F38" s="32" t="s">
        <v>21</v>
      </c>
      <c r="G38" s="32" t="s">
        <v>22</v>
      </c>
      <c r="H38" s="33" t="s">
        <v>23</v>
      </c>
      <c r="I38" s="33" t="s">
        <v>24</v>
      </c>
      <c r="J38" s="32" t="s">
        <v>25</v>
      </c>
      <c r="K38" s="34" t="s">
        <v>26</v>
      </c>
      <c r="L38" s="34" t="s">
        <v>27</v>
      </c>
      <c r="M38" s="35" t="s">
        <v>28</v>
      </c>
      <c r="N38" s="35" t="s">
        <v>29</v>
      </c>
      <c r="O38" s="35" t="s">
        <v>30</v>
      </c>
      <c r="P38" s="35" t="s">
        <v>31</v>
      </c>
      <c r="Q38" s="32" t="s">
        <v>32</v>
      </c>
      <c r="R38" s="33" t="s">
        <v>33</v>
      </c>
    </row>
    <row r="39" spans="1:18" ht="210" x14ac:dyDescent="0.25">
      <c r="A39" s="38">
        <v>1</v>
      </c>
      <c r="B39" s="38">
        <v>6</v>
      </c>
      <c r="C39" s="38">
        <v>1</v>
      </c>
      <c r="D39" s="91">
        <v>6</v>
      </c>
      <c r="E39" s="40" t="s">
        <v>651</v>
      </c>
      <c r="F39" s="97" t="s">
        <v>652</v>
      </c>
      <c r="G39" s="40" t="s">
        <v>653</v>
      </c>
      <c r="H39" s="40" t="s">
        <v>654</v>
      </c>
      <c r="I39" s="12" t="s">
        <v>655</v>
      </c>
      <c r="J39" s="40" t="s">
        <v>656</v>
      </c>
      <c r="K39" s="60" t="s">
        <v>37</v>
      </c>
      <c r="L39" s="60"/>
      <c r="M39" s="61">
        <v>77544.7</v>
      </c>
      <c r="N39" s="38"/>
      <c r="O39" s="61">
        <v>68540.710000000006</v>
      </c>
      <c r="P39" s="92"/>
      <c r="Q39" s="46" t="s">
        <v>550</v>
      </c>
      <c r="R39" s="46" t="s">
        <v>657</v>
      </c>
    </row>
    <row r="40" spans="1:18" ht="225" x14ac:dyDescent="0.25">
      <c r="A40" s="38">
        <v>2</v>
      </c>
      <c r="B40" s="38">
        <v>6</v>
      </c>
      <c r="C40" s="38">
        <v>3</v>
      </c>
      <c r="D40" s="91">
        <v>10</v>
      </c>
      <c r="E40" s="72" t="s">
        <v>671</v>
      </c>
      <c r="F40" s="97" t="s">
        <v>672</v>
      </c>
      <c r="G40" s="40" t="s">
        <v>673</v>
      </c>
      <c r="H40" s="40" t="s">
        <v>674</v>
      </c>
      <c r="I40" s="12" t="s">
        <v>675</v>
      </c>
      <c r="J40" s="40" t="s">
        <v>122</v>
      </c>
      <c r="K40" s="60" t="s">
        <v>55</v>
      </c>
      <c r="L40" s="60"/>
      <c r="M40" s="61">
        <v>40942</v>
      </c>
      <c r="N40" s="38"/>
      <c r="O40" s="61">
        <v>18402</v>
      </c>
      <c r="P40" s="92"/>
      <c r="Q40" s="46" t="s">
        <v>676</v>
      </c>
      <c r="R40" s="40" t="s">
        <v>677</v>
      </c>
    </row>
    <row r="41" spans="1:18" ht="297.75" customHeight="1" x14ac:dyDescent="0.25">
      <c r="A41" s="38">
        <v>3</v>
      </c>
      <c r="B41" s="38">
        <v>6</v>
      </c>
      <c r="C41" s="38">
        <v>1</v>
      </c>
      <c r="D41" s="91">
        <v>13</v>
      </c>
      <c r="E41" s="72" t="s">
        <v>678</v>
      </c>
      <c r="F41" s="98" t="s">
        <v>679</v>
      </c>
      <c r="G41" s="38" t="s">
        <v>87</v>
      </c>
      <c r="H41" s="40" t="s">
        <v>680</v>
      </c>
      <c r="I41" s="70" t="s">
        <v>681</v>
      </c>
      <c r="J41" s="38" t="s">
        <v>122</v>
      </c>
      <c r="K41" s="93" t="s">
        <v>44</v>
      </c>
      <c r="L41" s="93"/>
      <c r="M41" s="61">
        <v>10129</v>
      </c>
      <c r="N41" s="38"/>
      <c r="O41" s="61">
        <v>8500</v>
      </c>
      <c r="P41" s="92"/>
      <c r="Q41" s="45" t="s">
        <v>682</v>
      </c>
      <c r="R41" s="40" t="s">
        <v>683</v>
      </c>
    </row>
    <row r="42" spans="1:18" ht="180" x14ac:dyDescent="0.25">
      <c r="A42" s="38">
        <v>4</v>
      </c>
      <c r="B42" s="38">
        <v>6</v>
      </c>
      <c r="C42" s="38">
        <v>3</v>
      </c>
      <c r="D42" s="91">
        <v>13</v>
      </c>
      <c r="E42" s="72" t="s">
        <v>684</v>
      </c>
      <c r="F42" s="97" t="s">
        <v>685</v>
      </c>
      <c r="G42" s="40" t="s">
        <v>686</v>
      </c>
      <c r="H42" s="40" t="s">
        <v>687</v>
      </c>
      <c r="I42" s="12" t="s">
        <v>688</v>
      </c>
      <c r="J42" s="40" t="s">
        <v>122</v>
      </c>
      <c r="K42" s="93" t="s">
        <v>37</v>
      </c>
      <c r="L42" s="93"/>
      <c r="M42" s="61">
        <v>50451.199999999997</v>
      </c>
      <c r="N42" s="38"/>
      <c r="O42" s="61">
        <v>38675.57</v>
      </c>
      <c r="P42" s="92"/>
      <c r="Q42" s="46" t="s">
        <v>689</v>
      </c>
      <c r="R42" s="40" t="s">
        <v>690</v>
      </c>
    </row>
    <row r="43" spans="1:18" ht="198.75" customHeight="1" x14ac:dyDescent="0.25">
      <c r="A43" s="38">
        <v>5</v>
      </c>
      <c r="B43" s="38">
        <v>6</v>
      </c>
      <c r="C43" s="38">
        <v>5</v>
      </c>
      <c r="D43" s="38">
        <v>13</v>
      </c>
      <c r="E43" s="44" t="s">
        <v>691</v>
      </c>
      <c r="F43" s="99" t="s">
        <v>692</v>
      </c>
      <c r="G43" s="38" t="s">
        <v>693</v>
      </c>
      <c r="H43" s="40" t="s">
        <v>694</v>
      </c>
      <c r="I43" s="40" t="s">
        <v>695</v>
      </c>
      <c r="J43" s="38" t="s">
        <v>696</v>
      </c>
      <c r="K43" s="38" t="s">
        <v>44</v>
      </c>
      <c r="L43" s="38"/>
      <c r="M43" s="38">
        <v>31515.67</v>
      </c>
      <c r="N43" s="38"/>
      <c r="O43" s="38">
        <v>26228.99</v>
      </c>
      <c r="P43" s="96"/>
      <c r="Q43" s="40" t="s">
        <v>697</v>
      </c>
      <c r="R43" s="40" t="s">
        <v>698</v>
      </c>
    </row>
    <row r="44" spans="1:18" ht="120" x14ac:dyDescent="0.25">
      <c r="A44" s="38">
        <v>6</v>
      </c>
      <c r="B44" s="38">
        <v>6</v>
      </c>
      <c r="C44" s="38">
        <v>1</v>
      </c>
      <c r="D44" s="38">
        <v>13</v>
      </c>
      <c r="E44" s="43" t="s">
        <v>699</v>
      </c>
      <c r="F44" s="100" t="s">
        <v>700</v>
      </c>
      <c r="G44" s="40" t="s">
        <v>701</v>
      </c>
      <c r="H44" s="40" t="s">
        <v>702</v>
      </c>
      <c r="I44" s="40" t="s">
        <v>703</v>
      </c>
      <c r="J44" s="40" t="s">
        <v>122</v>
      </c>
      <c r="K44" s="40" t="s">
        <v>37</v>
      </c>
      <c r="L44" s="40"/>
      <c r="M44" s="40">
        <v>10325.42</v>
      </c>
      <c r="N44" s="40"/>
      <c r="O44" s="40">
        <v>9645.42</v>
      </c>
      <c r="P44" s="40"/>
      <c r="Q44" s="40" t="s">
        <v>704</v>
      </c>
      <c r="R44" s="40" t="s">
        <v>705</v>
      </c>
    </row>
    <row r="46" spans="1:18" x14ac:dyDescent="0.25">
      <c r="N46" s="276"/>
      <c r="O46" s="516" t="s">
        <v>39</v>
      </c>
      <c r="P46" s="517"/>
    </row>
    <row r="47" spans="1:18" x14ac:dyDescent="0.25">
      <c r="N47" s="385"/>
      <c r="O47" s="31" t="s">
        <v>40</v>
      </c>
      <c r="P47" s="362" t="s">
        <v>41</v>
      </c>
    </row>
    <row r="48" spans="1:18" x14ac:dyDescent="0.25">
      <c r="N48" s="385" t="s">
        <v>2448</v>
      </c>
      <c r="O48" s="361">
        <v>6</v>
      </c>
      <c r="P48" s="360">
        <f>O39+O40+O41+O42+O43+O44</f>
        <v>169992.69</v>
      </c>
    </row>
  </sheetData>
  <mergeCells count="31">
    <mergeCell ref="A35:F35"/>
    <mergeCell ref="A36:A37"/>
    <mergeCell ref="B36:B37"/>
    <mergeCell ref="C36:C37"/>
    <mergeCell ref="G36:G37"/>
    <mergeCell ref="O46:P46"/>
    <mergeCell ref="O36:P36"/>
    <mergeCell ref="Q36:Q37"/>
    <mergeCell ref="R36:R37"/>
    <mergeCell ref="D36:D37"/>
    <mergeCell ref="E36:E37"/>
    <mergeCell ref="F36:F37"/>
    <mergeCell ref="H36:I36"/>
    <mergeCell ref="J36:J37"/>
    <mergeCell ref="K36:L36"/>
    <mergeCell ref="M36:N36"/>
    <mergeCell ref="O30:P30"/>
    <mergeCell ref="F4:F5"/>
    <mergeCell ref="G4:G5"/>
    <mergeCell ref="H4:I4"/>
    <mergeCell ref="J4:J5"/>
    <mergeCell ref="K4:L4"/>
    <mergeCell ref="M4:N4"/>
    <mergeCell ref="Q4:Q5"/>
    <mergeCell ref="R4:R5"/>
    <mergeCell ref="O4:P4"/>
    <mergeCell ref="A4:A5"/>
    <mergeCell ref="B4:B5"/>
    <mergeCell ref="C4:C5"/>
    <mergeCell ref="D4:D5"/>
    <mergeCell ref="E4: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R25"/>
  <sheetViews>
    <sheetView topLeftCell="A22" zoomScale="70" zoomScaleNormal="70" workbookViewId="0">
      <selection activeCell="N23" sqref="N23:N25"/>
    </sheetView>
  </sheetViews>
  <sheetFormatPr defaultRowHeight="15" x14ac:dyDescent="0.25"/>
  <cols>
    <col min="1" max="1" width="5.140625" style="1" customWidth="1"/>
    <col min="2" max="3" width="9.140625" style="1"/>
    <col min="4" max="4" width="8.85546875" style="1" customWidth="1"/>
    <col min="5" max="5" width="22.42578125" style="1" customWidth="1"/>
    <col min="6" max="6" width="53.28515625" style="1" customWidth="1"/>
    <col min="7" max="7" width="16.28515625" style="1" customWidth="1"/>
    <col min="8" max="8" width="18.28515625" style="1" customWidth="1"/>
    <col min="9" max="9" width="13.85546875" style="183" customWidth="1"/>
    <col min="10" max="10" width="21.140625" style="1" customWidth="1"/>
    <col min="11" max="11" width="13.7109375" style="1" customWidth="1"/>
    <col min="12" max="12" width="13.28515625" style="1" customWidth="1"/>
    <col min="13" max="13" width="16.140625" style="1" customWidth="1"/>
    <col min="14" max="14" width="12.42578125" style="1" customWidth="1"/>
    <col min="15" max="15" width="15.28515625" style="1" customWidth="1"/>
    <col min="16" max="16" width="16.42578125" style="1" customWidth="1"/>
    <col min="17" max="17" width="18.140625" style="1" customWidth="1"/>
    <col min="18" max="18" width="27.140625" style="1" customWidth="1"/>
    <col min="19" max="256" width="9.140625" style="1"/>
    <col min="257" max="257" width="5.140625" style="1" customWidth="1"/>
    <col min="258" max="259" width="9.140625" style="1"/>
    <col min="260" max="260" width="8.85546875" style="1" customWidth="1"/>
    <col min="261" max="261" width="22.42578125" style="1" customWidth="1"/>
    <col min="262" max="262" width="43.7109375" style="1" customWidth="1"/>
    <col min="263" max="263" width="14" style="1" customWidth="1"/>
    <col min="264" max="264" width="15.85546875" style="1" customWidth="1"/>
    <col min="265" max="265" width="13.85546875" style="1" customWidth="1"/>
    <col min="266" max="266" width="18.28515625" style="1" customWidth="1"/>
    <col min="267" max="267" width="6.5703125" style="1" customWidth="1"/>
    <col min="268" max="268" width="6.140625" style="1" customWidth="1"/>
    <col min="269" max="269" width="10.85546875" style="1" customWidth="1"/>
    <col min="270" max="270" width="5.140625" style="1" customWidth="1"/>
    <col min="271" max="271" width="10" style="1" customWidth="1"/>
    <col min="272" max="272" width="8.42578125" style="1" customWidth="1"/>
    <col min="273" max="273" width="15.7109375" style="1" customWidth="1"/>
    <col min="274" max="274" width="14.42578125" style="1" customWidth="1"/>
    <col min="275" max="512" width="9.140625" style="1"/>
    <col min="513" max="513" width="5.140625" style="1" customWidth="1"/>
    <col min="514" max="515" width="9.140625" style="1"/>
    <col min="516" max="516" width="8.85546875" style="1" customWidth="1"/>
    <col min="517" max="517" width="22.42578125" style="1" customWidth="1"/>
    <col min="518" max="518" width="43.7109375" style="1" customWidth="1"/>
    <col min="519" max="519" width="14" style="1" customWidth="1"/>
    <col min="520" max="520" width="15.85546875" style="1" customWidth="1"/>
    <col min="521" max="521" width="13.85546875" style="1" customWidth="1"/>
    <col min="522" max="522" width="18.28515625" style="1" customWidth="1"/>
    <col min="523" max="523" width="6.5703125" style="1" customWidth="1"/>
    <col min="524" max="524" width="6.140625" style="1" customWidth="1"/>
    <col min="525" max="525" width="10.85546875" style="1" customWidth="1"/>
    <col min="526" max="526" width="5.140625" style="1" customWidth="1"/>
    <col min="527" max="527" width="10" style="1" customWidth="1"/>
    <col min="528" max="528" width="8.42578125" style="1" customWidth="1"/>
    <col min="529" max="529" width="15.7109375" style="1" customWidth="1"/>
    <col min="530" max="530" width="14.42578125" style="1" customWidth="1"/>
    <col min="531" max="768" width="9.140625" style="1"/>
    <col min="769" max="769" width="5.140625" style="1" customWidth="1"/>
    <col min="770" max="771" width="9.140625" style="1"/>
    <col min="772" max="772" width="8.85546875" style="1" customWidth="1"/>
    <col min="773" max="773" width="22.42578125" style="1" customWidth="1"/>
    <col min="774" max="774" width="43.7109375" style="1" customWidth="1"/>
    <col min="775" max="775" width="14" style="1" customWidth="1"/>
    <col min="776" max="776" width="15.85546875" style="1" customWidth="1"/>
    <col min="777" max="777" width="13.85546875" style="1" customWidth="1"/>
    <col min="778" max="778" width="18.28515625" style="1" customWidth="1"/>
    <col min="779" max="779" width="6.5703125" style="1" customWidth="1"/>
    <col min="780" max="780" width="6.140625" style="1" customWidth="1"/>
    <col min="781" max="781" width="10.85546875" style="1" customWidth="1"/>
    <col min="782" max="782" width="5.140625" style="1" customWidth="1"/>
    <col min="783" max="783" width="10" style="1" customWidth="1"/>
    <col min="784" max="784" width="8.42578125" style="1" customWidth="1"/>
    <col min="785" max="785" width="15.7109375" style="1" customWidth="1"/>
    <col min="786" max="786" width="14.42578125" style="1" customWidth="1"/>
    <col min="787" max="1024" width="9.140625" style="1"/>
    <col min="1025" max="1025" width="5.140625" style="1" customWidth="1"/>
    <col min="1026" max="1027" width="9.140625" style="1"/>
    <col min="1028" max="1028" width="8.85546875" style="1" customWidth="1"/>
    <col min="1029" max="1029" width="22.42578125" style="1" customWidth="1"/>
    <col min="1030" max="1030" width="43.7109375" style="1" customWidth="1"/>
    <col min="1031" max="1031" width="14" style="1" customWidth="1"/>
    <col min="1032" max="1032" width="15.85546875" style="1" customWidth="1"/>
    <col min="1033" max="1033" width="13.85546875" style="1" customWidth="1"/>
    <col min="1034" max="1034" width="18.28515625" style="1" customWidth="1"/>
    <col min="1035" max="1035" width="6.5703125" style="1" customWidth="1"/>
    <col min="1036" max="1036" width="6.140625" style="1" customWidth="1"/>
    <col min="1037" max="1037" width="10.85546875" style="1" customWidth="1"/>
    <col min="1038" max="1038" width="5.140625" style="1" customWidth="1"/>
    <col min="1039" max="1039" width="10" style="1" customWidth="1"/>
    <col min="1040" max="1040" width="8.42578125" style="1" customWidth="1"/>
    <col min="1041" max="1041" width="15.7109375" style="1" customWidth="1"/>
    <col min="1042" max="1042" width="14.42578125" style="1" customWidth="1"/>
    <col min="1043" max="1280" width="9.140625" style="1"/>
    <col min="1281" max="1281" width="5.140625" style="1" customWidth="1"/>
    <col min="1282" max="1283" width="9.140625" style="1"/>
    <col min="1284" max="1284" width="8.85546875" style="1" customWidth="1"/>
    <col min="1285" max="1285" width="22.42578125" style="1" customWidth="1"/>
    <col min="1286" max="1286" width="43.7109375" style="1" customWidth="1"/>
    <col min="1287" max="1287" width="14" style="1" customWidth="1"/>
    <col min="1288" max="1288" width="15.85546875" style="1" customWidth="1"/>
    <col min="1289" max="1289" width="13.85546875" style="1" customWidth="1"/>
    <col min="1290" max="1290" width="18.28515625" style="1" customWidth="1"/>
    <col min="1291" max="1291" width="6.5703125" style="1" customWidth="1"/>
    <col min="1292" max="1292" width="6.140625" style="1" customWidth="1"/>
    <col min="1293" max="1293" width="10.85546875" style="1" customWidth="1"/>
    <col min="1294" max="1294" width="5.140625" style="1" customWidth="1"/>
    <col min="1295" max="1295" width="10" style="1" customWidth="1"/>
    <col min="1296" max="1296" width="8.42578125" style="1" customWidth="1"/>
    <col min="1297" max="1297" width="15.7109375" style="1" customWidth="1"/>
    <col min="1298" max="1298" width="14.42578125" style="1" customWidth="1"/>
    <col min="1299" max="1536" width="9.140625" style="1"/>
    <col min="1537" max="1537" width="5.140625" style="1" customWidth="1"/>
    <col min="1538" max="1539" width="9.140625" style="1"/>
    <col min="1540" max="1540" width="8.85546875" style="1" customWidth="1"/>
    <col min="1541" max="1541" width="22.42578125" style="1" customWidth="1"/>
    <col min="1542" max="1542" width="43.7109375" style="1" customWidth="1"/>
    <col min="1543" max="1543" width="14" style="1" customWidth="1"/>
    <col min="1544" max="1544" width="15.85546875" style="1" customWidth="1"/>
    <col min="1545" max="1545" width="13.85546875" style="1" customWidth="1"/>
    <col min="1546" max="1546" width="18.28515625" style="1" customWidth="1"/>
    <col min="1547" max="1547" width="6.5703125" style="1" customWidth="1"/>
    <col min="1548" max="1548" width="6.140625" style="1" customWidth="1"/>
    <col min="1549" max="1549" width="10.85546875" style="1" customWidth="1"/>
    <col min="1550" max="1550" width="5.140625" style="1" customWidth="1"/>
    <col min="1551" max="1551" width="10" style="1" customWidth="1"/>
    <col min="1552" max="1552" width="8.42578125" style="1" customWidth="1"/>
    <col min="1553" max="1553" width="15.7109375" style="1" customWidth="1"/>
    <col min="1554" max="1554" width="14.42578125" style="1" customWidth="1"/>
    <col min="1555" max="1792" width="9.140625" style="1"/>
    <col min="1793" max="1793" width="5.140625" style="1" customWidth="1"/>
    <col min="1794" max="1795" width="9.140625" style="1"/>
    <col min="1796" max="1796" width="8.85546875" style="1" customWidth="1"/>
    <col min="1797" max="1797" width="22.42578125" style="1" customWidth="1"/>
    <col min="1798" max="1798" width="43.7109375" style="1" customWidth="1"/>
    <col min="1799" max="1799" width="14" style="1" customWidth="1"/>
    <col min="1800" max="1800" width="15.85546875" style="1" customWidth="1"/>
    <col min="1801" max="1801" width="13.85546875" style="1" customWidth="1"/>
    <col min="1802" max="1802" width="18.28515625" style="1" customWidth="1"/>
    <col min="1803" max="1803" width="6.5703125" style="1" customWidth="1"/>
    <col min="1804" max="1804" width="6.140625" style="1" customWidth="1"/>
    <col min="1805" max="1805" width="10.85546875" style="1" customWidth="1"/>
    <col min="1806" max="1806" width="5.140625" style="1" customWidth="1"/>
    <col min="1807" max="1807" width="10" style="1" customWidth="1"/>
    <col min="1808" max="1808" width="8.42578125" style="1" customWidth="1"/>
    <col min="1809" max="1809" width="15.7109375" style="1" customWidth="1"/>
    <col min="1810" max="1810" width="14.42578125" style="1" customWidth="1"/>
    <col min="1811" max="2048" width="9.140625" style="1"/>
    <col min="2049" max="2049" width="5.140625" style="1" customWidth="1"/>
    <col min="2050" max="2051" width="9.140625" style="1"/>
    <col min="2052" max="2052" width="8.85546875" style="1" customWidth="1"/>
    <col min="2053" max="2053" width="22.42578125" style="1" customWidth="1"/>
    <col min="2054" max="2054" width="43.7109375" style="1" customWidth="1"/>
    <col min="2055" max="2055" width="14" style="1" customWidth="1"/>
    <col min="2056" max="2056" width="15.85546875" style="1" customWidth="1"/>
    <col min="2057" max="2057" width="13.85546875" style="1" customWidth="1"/>
    <col min="2058" max="2058" width="18.28515625" style="1" customWidth="1"/>
    <col min="2059" max="2059" width="6.5703125" style="1" customWidth="1"/>
    <col min="2060" max="2060" width="6.140625" style="1" customWidth="1"/>
    <col min="2061" max="2061" width="10.85546875" style="1" customWidth="1"/>
    <col min="2062" max="2062" width="5.140625" style="1" customWidth="1"/>
    <col min="2063" max="2063" width="10" style="1" customWidth="1"/>
    <col min="2064" max="2064" width="8.42578125" style="1" customWidth="1"/>
    <col min="2065" max="2065" width="15.7109375" style="1" customWidth="1"/>
    <col min="2066" max="2066" width="14.42578125" style="1" customWidth="1"/>
    <col min="2067" max="2304" width="9.140625" style="1"/>
    <col min="2305" max="2305" width="5.140625" style="1" customWidth="1"/>
    <col min="2306" max="2307" width="9.140625" style="1"/>
    <col min="2308" max="2308" width="8.85546875" style="1" customWidth="1"/>
    <col min="2309" max="2309" width="22.42578125" style="1" customWidth="1"/>
    <col min="2310" max="2310" width="43.7109375" style="1" customWidth="1"/>
    <col min="2311" max="2311" width="14" style="1" customWidth="1"/>
    <col min="2312" max="2312" width="15.85546875" style="1" customWidth="1"/>
    <col min="2313" max="2313" width="13.85546875" style="1" customWidth="1"/>
    <col min="2314" max="2314" width="18.28515625" style="1" customWidth="1"/>
    <col min="2315" max="2315" width="6.5703125" style="1" customWidth="1"/>
    <col min="2316" max="2316" width="6.140625" style="1" customWidth="1"/>
    <col min="2317" max="2317" width="10.85546875" style="1" customWidth="1"/>
    <col min="2318" max="2318" width="5.140625" style="1" customWidth="1"/>
    <col min="2319" max="2319" width="10" style="1" customWidth="1"/>
    <col min="2320" max="2320" width="8.42578125" style="1" customWidth="1"/>
    <col min="2321" max="2321" width="15.7109375" style="1" customWidth="1"/>
    <col min="2322" max="2322" width="14.42578125" style="1" customWidth="1"/>
    <col min="2323" max="2560" width="9.140625" style="1"/>
    <col min="2561" max="2561" width="5.140625" style="1" customWidth="1"/>
    <col min="2562" max="2563" width="9.140625" style="1"/>
    <col min="2564" max="2564" width="8.85546875" style="1" customWidth="1"/>
    <col min="2565" max="2565" width="22.42578125" style="1" customWidth="1"/>
    <col min="2566" max="2566" width="43.7109375" style="1" customWidth="1"/>
    <col min="2567" max="2567" width="14" style="1" customWidth="1"/>
    <col min="2568" max="2568" width="15.85546875" style="1" customWidth="1"/>
    <col min="2569" max="2569" width="13.85546875" style="1" customWidth="1"/>
    <col min="2570" max="2570" width="18.28515625" style="1" customWidth="1"/>
    <col min="2571" max="2571" width="6.5703125" style="1" customWidth="1"/>
    <col min="2572" max="2572" width="6.140625" style="1" customWidth="1"/>
    <col min="2573" max="2573" width="10.85546875" style="1" customWidth="1"/>
    <col min="2574" max="2574" width="5.140625" style="1" customWidth="1"/>
    <col min="2575" max="2575" width="10" style="1" customWidth="1"/>
    <col min="2576" max="2576" width="8.42578125" style="1" customWidth="1"/>
    <col min="2577" max="2577" width="15.7109375" style="1" customWidth="1"/>
    <col min="2578" max="2578" width="14.42578125" style="1" customWidth="1"/>
    <col min="2579" max="2816" width="9.140625" style="1"/>
    <col min="2817" max="2817" width="5.140625" style="1" customWidth="1"/>
    <col min="2818" max="2819" width="9.140625" style="1"/>
    <col min="2820" max="2820" width="8.85546875" style="1" customWidth="1"/>
    <col min="2821" max="2821" width="22.42578125" style="1" customWidth="1"/>
    <col min="2822" max="2822" width="43.7109375" style="1" customWidth="1"/>
    <col min="2823" max="2823" width="14" style="1" customWidth="1"/>
    <col min="2824" max="2824" width="15.85546875" style="1" customWidth="1"/>
    <col min="2825" max="2825" width="13.85546875" style="1" customWidth="1"/>
    <col min="2826" max="2826" width="18.28515625" style="1" customWidth="1"/>
    <col min="2827" max="2827" width="6.5703125" style="1" customWidth="1"/>
    <col min="2828" max="2828" width="6.140625" style="1" customWidth="1"/>
    <col min="2829" max="2829" width="10.85546875" style="1" customWidth="1"/>
    <col min="2830" max="2830" width="5.140625" style="1" customWidth="1"/>
    <col min="2831" max="2831" width="10" style="1" customWidth="1"/>
    <col min="2832" max="2832" width="8.42578125" style="1" customWidth="1"/>
    <col min="2833" max="2833" width="15.7109375" style="1" customWidth="1"/>
    <col min="2834" max="2834" width="14.42578125" style="1" customWidth="1"/>
    <col min="2835" max="3072" width="9.140625" style="1"/>
    <col min="3073" max="3073" width="5.140625" style="1" customWidth="1"/>
    <col min="3074" max="3075" width="9.140625" style="1"/>
    <col min="3076" max="3076" width="8.85546875" style="1" customWidth="1"/>
    <col min="3077" max="3077" width="22.42578125" style="1" customWidth="1"/>
    <col min="3078" max="3078" width="43.7109375" style="1" customWidth="1"/>
    <col min="3079" max="3079" width="14" style="1" customWidth="1"/>
    <col min="3080" max="3080" width="15.85546875" style="1" customWidth="1"/>
    <col min="3081" max="3081" width="13.85546875" style="1" customWidth="1"/>
    <col min="3082" max="3082" width="18.28515625" style="1" customWidth="1"/>
    <col min="3083" max="3083" width="6.5703125" style="1" customWidth="1"/>
    <col min="3084" max="3084" width="6.140625" style="1" customWidth="1"/>
    <col min="3085" max="3085" width="10.85546875" style="1" customWidth="1"/>
    <col min="3086" max="3086" width="5.140625" style="1" customWidth="1"/>
    <col min="3087" max="3087" width="10" style="1" customWidth="1"/>
    <col min="3088" max="3088" width="8.42578125" style="1" customWidth="1"/>
    <col min="3089" max="3089" width="15.7109375" style="1" customWidth="1"/>
    <col min="3090" max="3090" width="14.42578125" style="1" customWidth="1"/>
    <col min="3091" max="3328" width="9.140625" style="1"/>
    <col min="3329" max="3329" width="5.140625" style="1" customWidth="1"/>
    <col min="3330" max="3331" width="9.140625" style="1"/>
    <col min="3332" max="3332" width="8.85546875" style="1" customWidth="1"/>
    <col min="3333" max="3333" width="22.42578125" style="1" customWidth="1"/>
    <col min="3334" max="3334" width="43.7109375" style="1" customWidth="1"/>
    <col min="3335" max="3335" width="14" style="1" customWidth="1"/>
    <col min="3336" max="3336" width="15.85546875" style="1" customWidth="1"/>
    <col min="3337" max="3337" width="13.85546875" style="1" customWidth="1"/>
    <col min="3338" max="3338" width="18.28515625" style="1" customWidth="1"/>
    <col min="3339" max="3339" width="6.5703125" style="1" customWidth="1"/>
    <col min="3340" max="3340" width="6.140625" style="1" customWidth="1"/>
    <col min="3341" max="3341" width="10.85546875" style="1" customWidth="1"/>
    <col min="3342" max="3342" width="5.140625" style="1" customWidth="1"/>
    <col min="3343" max="3343" width="10" style="1" customWidth="1"/>
    <col min="3344" max="3344" width="8.42578125" style="1" customWidth="1"/>
    <col min="3345" max="3345" width="15.7109375" style="1" customWidth="1"/>
    <col min="3346" max="3346" width="14.42578125" style="1" customWidth="1"/>
    <col min="3347" max="3584" width="9.140625" style="1"/>
    <col min="3585" max="3585" width="5.140625" style="1" customWidth="1"/>
    <col min="3586" max="3587" width="9.140625" style="1"/>
    <col min="3588" max="3588" width="8.85546875" style="1" customWidth="1"/>
    <col min="3589" max="3589" width="22.42578125" style="1" customWidth="1"/>
    <col min="3590" max="3590" width="43.7109375" style="1" customWidth="1"/>
    <col min="3591" max="3591" width="14" style="1" customWidth="1"/>
    <col min="3592" max="3592" width="15.85546875" style="1" customWidth="1"/>
    <col min="3593" max="3593" width="13.85546875" style="1" customWidth="1"/>
    <col min="3594" max="3594" width="18.28515625" style="1" customWidth="1"/>
    <col min="3595" max="3595" width="6.5703125" style="1" customWidth="1"/>
    <col min="3596" max="3596" width="6.140625" style="1" customWidth="1"/>
    <col min="3597" max="3597" width="10.85546875" style="1" customWidth="1"/>
    <col min="3598" max="3598" width="5.140625" style="1" customWidth="1"/>
    <col min="3599" max="3599" width="10" style="1" customWidth="1"/>
    <col min="3600" max="3600" width="8.42578125" style="1" customWidth="1"/>
    <col min="3601" max="3601" width="15.7109375" style="1" customWidth="1"/>
    <col min="3602" max="3602" width="14.42578125" style="1" customWidth="1"/>
    <col min="3603" max="3840" width="9.140625" style="1"/>
    <col min="3841" max="3841" width="5.140625" style="1" customWidth="1"/>
    <col min="3842" max="3843" width="9.140625" style="1"/>
    <col min="3844" max="3844" width="8.85546875" style="1" customWidth="1"/>
    <col min="3845" max="3845" width="22.42578125" style="1" customWidth="1"/>
    <col min="3846" max="3846" width="43.7109375" style="1" customWidth="1"/>
    <col min="3847" max="3847" width="14" style="1" customWidth="1"/>
    <col min="3848" max="3848" width="15.85546875" style="1" customWidth="1"/>
    <col min="3849" max="3849" width="13.85546875" style="1" customWidth="1"/>
    <col min="3850" max="3850" width="18.28515625" style="1" customWidth="1"/>
    <col min="3851" max="3851" width="6.5703125" style="1" customWidth="1"/>
    <col min="3852" max="3852" width="6.140625" style="1" customWidth="1"/>
    <col min="3853" max="3853" width="10.85546875" style="1" customWidth="1"/>
    <col min="3854" max="3854" width="5.140625" style="1" customWidth="1"/>
    <col min="3855" max="3855" width="10" style="1" customWidth="1"/>
    <col min="3856" max="3856" width="8.42578125" style="1" customWidth="1"/>
    <col min="3857" max="3857" width="15.7109375" style="1" customWidth="1"/>
    <col min="3858" max="3858" width="14.42578125" style="1" customWidth="1"/>
    <col min="3859" max="4096" width="9.140625" style="1"/>
    <col min="4097" max="4097" width="5.140625" style="1" customWidth="1"/>
    <col min="4098" max="4099" width="9.140625" style="1"/>
    <col min="4100" max="4100" width="8.85546875" style="1" customWidth="1"/>
    <col min="4101" max="4101" width="22.42578125" style="1" customWidth="1"/>
    <col min="4102" max="4102" width="43.7109375" style="1" customWidth="1"/>
    <col min="4103" max="4103" width="14" style="1" customWidth="1"/>
    <col min="4104" max="4104" width="15.85546875" style="1" customWidth="1"/>
    <col min="4105" max="4105" width="13.85546875" style="1" customWidth="1"/>
    <col min="4106" max="4106" width="18.28515625" style="1" customWidth="1"/>
    <col min="4107" max="4107" width="6.5703125" style="1" customWidth="1"/>
    <col min="4108" max="4108" width="6.140625" style="1" customWidth="1"/>
    <col min="4109" max="4109" width="10.85546875" style="1" customWidth="1"/>
    <col min="4110" max="4110" width="5.140625" style="1" customWidth="1"/>
    <col min="4111" max="4111" width="10" style="1" customWidth="1"/>
    <col min="4112" max="4112" width="8.42578125" style="1" customWidth="1"/>
    <col min="4113" max="4113" width="15.7109375" style="1" customWidth="1"/>
    <col min="4114" max="4114" width="14.42578125" style="1" customWidth="1"/>
    <col min="4115" max="4352" width="9.140625" style="1"/>
    <col min="4353" max="4353" width="5.140625" style="1" customWidth="1"/>
    <col min="4354" max="4355" width="9.140625" style="1"/>
    <col min="4356" max="4356" width="8.85546875" style="1" customWidth="1"/>
    <col min="4357" max="4357" width="22.42578125" style="1" customWidth="1"/>
    <col min="4358" max="4358" width="43.7109375" style="1" customWidth="1"/>
    <col min="4359" max="4359" width="14" style="1" customWidth="1"/>
    <col min="4360" max="4360" width="15.85546875" style="1" customWidth="1"/>
    <col min="4361" max="4361" width="13.85546875" style="1" customWidth="1"/>
    <col min="4362" max="4362" width="18.28515625" style="1" customWidth="1"/>
    <col min="4363" max="4363" width="6.5703125" style="1" customWidth="1"/>
    <col min="4364" max="4364" width="6.140625" style="1" customWidth="1"/>
    <col min="4365" max="4365" width="10.85546875" style="1" customWidth="1"/>
    <col min="4366" max="4366" width="5.140625" style="1" customWidth="1"/>
    <col min="4367" max="4367" width="10" style="1" customWidth="1"/>
    <col min="4368" max="4368" width="8.42578125" style="1" customWidth="1"/>
    <col min="4369" max="4369" width="15.7109375" style="1" customWidth="1"/>
    <col min="4370" max="4370" width="14.42578125" style="1" customWidth="1"/>
    <col min="4371" max="4608" width="9.140625" style="1"/>
    <col min="4609" max="4609" width="5.140625" style="1" customWidth="1"/>
    <col min="4610" max="4611" width="9.140625" style="1"/>
    <col min="4612" max="4612" width="8.85546875" style="1" customWidth="1"/>
    <col min="4613" max="4613" width="22.42578125" style="1" customWidth="1"/>
    <col min="4614" max="4614" width="43.7109375" style="1" customWidth="1"/>
    <col min="4615" max="4615" width="14" style="1" customWidth="1"/>
    <col min="4616" max="4616" width="15.85546875" style="1" customWidth="1"/>
    <col min="4617" max="4617" width="13.85546875" style="1" customWidth="1"/>
    <col min="4618" max="4618" width="18.28515625" style="1" customWidth="1"/>
    <col min="4619" max="4619" width="6.5703125" style="1" customWidth="1"/>
    <col min="4620" max="4620" width="6.140625" style="1" customWidth="1"/>
    <col min="4621" max="4621" width="10.85546875" style="1" customWidth="1"/>
    <col min="4622" max="4622" width="5.140625" style="1" customWidth="1"/>
    <col min="4623" max="4623" width="10" style="1" customWidth="1"/>
    <col min="4624" max="4624" width="8.42578125" style="1" customWidth="1"/>
    <col min="4625" max="4625" width="15.7109375" style="1" customWidth="1"/>
    <col min="4626" max="4626" width="14.42578125" style="1" customWidth="1"/>
    <col min="4627" max="4864" width="9.140625" style="1"/>
    <col min="4865" max="4865" width="5.140625" style="1" customWidth="1"/>
    <col min="4866" max="4867" width="9.140625" style="1"/>
    <col min="4868" max="4868" width="8.85546875" style="1" customWidth="1"/>
    <col min="4869" max="4869" width="22.42578125" style="1" customWidth="1"/>
    <col min="4870" max="4870" width="43.7109375" style="1" customWidth="1"/>
    <col min="4871" max="4871" width="14" style="1" customWidth="1"/>
    <col min="4872" max="4872" width="15.85546875" style="1" customWidth="1"/>
    <col min="4873" max="4873" width="13.85546875" style="1" customWidth="1"/>
    <col min="4874" max="4874" width="18.28515625" style="1" customWidth="1"/>
    <col min="4875" max="4875" width="6.5703125" style="1" customWidth="1"/>
    <col min="4876" max="4876" width="6.140625" style="1" customWidth="1"/>
    <col min="4877" max="4877" width="10.85546875" style="1" customWidth="1"/>
    <col min="4878" max="4878" width="5.140625" style="1" customWidth="1"/>
    <col min="4879" max="4879" width="10" style="1" customWidth="1"/>
    <col min="4880" max="4880" width="8.42578125" style="1" customWidth="1"/>
    <col min="4881" max="4881" width="15.7109375" style="1" customWidth="1"/>
    <col min="4882" max="4882" width="14.42578125" style="1" customWidth="1"/>
    <col min="4883" max="5120" width="9.140625" style="1"/>
    <col min="5121" max="5121" width="5.140625" style="1" customWidth="1"/>
    <col min="5122" max="5123" width="9.140625" style="1"/>
    <col min="5124" max="5124" width="8.85546875" style="1" customWidth="1"/>
    <col min="5125" max="5125" width="22.42578125" style="1" customWidth="1"/>
    <col min="5126" max="5126" width="43.7109375" style="1" customWidth="1"/>
    <col min="5127" max="5127" width="14" style="1" customWidth="1"/>
    <col min="5128" max="5128" width="15.85546875" style="1" customWidth="1"/>
    <col min="5129" max="5129" width="13.85546875" style="1" customWidth="1"/>
    <col min="5130" max="5130" width="18.28515625" style="1" customWidth="1"/>
    <col min="5131" max="5131" width="6.5703125" style="1" customWidth="1"/>
    <col min="5132" max="5132" width="6.140625" style="1" customWidth="1"/>
    <col min="5133" max="5133" width="10.85546875" style="1" customWidth="1"/>
    <col min="5134" max="5134" width="5.140625" style="1" customWidth="1"/>
    <col min="5135" max="5135" width="10" style="1" customWidth="1"/>
    <col min="5136" max="5136" width="8.42578125" style="1" customWidth="1"/>
    <col min="5137" max="5137" width="15.7109375" style="1" customWidth="1"/>
    <col min="5138" max="5138" width="14.42578125" style="1" customWidth="1"/>
    <col min="5139" max="5376" width="9.140625" style="1"/>
    <col min="5377" max="5377" width="5.140625" style="1" customWidth="1"/>
    <col min="5378" max="5379" width="9.140625" style="1"/>
    <col min="5380" max="5380" width="8.85546875" style="1" customWidth="1"/>
    <col min="5381" max="5381" width="22.42578125" style="1" customWidth="1"/>
    <col min="5382" max="5382" width="43.7109375" style="1" customWidth="1"/>
    <col min="5383" max="5383" width="14" style="1" customWidth="1"/>
    <col min="5384" max="5384" width="15.85546875" style="1" customWidth="1"/>
    <col min="5385" max="5385" width="13.85546875" style="1" customWidth="1"/>
    <col min="5386" max="5386" width="18.28515625" style="1" customWidth="1"/>
    <col min="5387" max="5387" width="6.5703125" style="1" customWidth="1"/>
    <col min="5388" max="5388" width="6.140625" style="1" customWidth="1"/>
    <col min="5389" max="5389" width="10.85546875" style="1" customWidth="1"/>
    <col min="5390" max="5390" width="5.140625" style="1" customWidth="1"/>
    <col min="5391" max="5391" width="10" style="1" customWidth="1"/>
    <col min="5392" max="5392" width="8.42578125" style="1" customWidth="1"/>
    <col min="5393" max="5393" width="15.7109375" style="1" customWidth="1"/>
    <col min="5394" max="5394" width="14.42578125" style="1" customWidth="1"/>
    <col min="5395" max="5632" width="9.140625" style="1"/>
    <col min="5633" max="5633" width="5.140625" style="1" customWidth="1"/>
    <col min="5634" max="5635" width="9.140625" style="1"/>
    <col min="5636" max="5636" width="8.85546875" style="1" customWidth="1"/>
    <col min="5637" max="5637" width="22.42578125" style="1" customWidth="1"/>
    <col min="5638" max="5638" width="43.7109375" style="1" customWidth="1"/>
    <col min="5639" max="5639" width="14" style="1" customWidth="1"/>
    <col min="5640" max="5640" width="15.85546875" style="1" customWidth="1"/>
    <col min="5641" max="5641" width="13.85546875" style="1" customWidth="1"/>
    <col min="5642" max="5642" width="18.28515625" style="1" customWidth="1"/>
    <col min="5643" max="5643" width="6.5703125" style="1" customWidth="1"/>
    <col min="5644" max="5644" width="6.140625" style="1" customWidth="1"/>
    <col min="5645" max="5645" width="10.85546875" style="1" customWidth="1"/>
    <col min="5646" max="5646" width="5.140625" style="1" customWidth="1"/>
    <col min="5647" max="5647" width="10" style="1" customWidth="1"/>
    <col min="5648" max="5648" width="8.42578125" style="1" customWidth="1"/>
    <col min="5649" max="5649" width="15.7109375" style="1" customWidth="1"/>
    <col min="5650" max="5650" width="14.42578125" style="1" customWidth="1"/>
    <col min="5651" max="5888" width="9.140625" style="1"/>
    <col min="5889" max="5889" width="5.140625" style="1" customWidth="1"/>
    <col min="5890" max="5891" width="9.140625" style="1"/>
    <col min="5892" max="5892" width="8.85546875" style="1" customWidth="1"/>
    <col min="5893" max="5893" width="22.42578125" style="1" customWidth="1"/>
    <col min="5894" max="5894" width="43.7109375" style="1" customWidth="1"/>
    <col min="5895" max="5895" width="14" style="1" customWidth="1"/>
    <col min="5896" max="5896" width="15.85546875" style="1" customWidth="1"/>
    <col min="5897" max="5897" width="13.85546875" style="1" customWidth="1"/>
    <col min="5898" max="5898" width="18.28515625" style="1" customWidth="1"/>
    <col min="5899" max="5899" width="6.5703125" style="1" customWidth="1"/>
    <col min="5900" max="5900" width="6.140625" style="1" customWidth="1"/>
    <col min="5901" max="5901" width="10.85546875" style="1" customWidth="1"/>
    <col min="5902" max="5902" width="5.140625" style="1" customWidth="1"/>
    <col min="5903" max="5903" width="10" style="1" customWidth="1"/>
    <col min="5904" max="5904" width="8.42578125" style="1" customWidth="1"/>
    <col min="5905" max="5905" width="15.7109375" style="1" customWidth="1"/>
    <col min="5906" max="5906" width="14.42578125" style="1" customWidth="1"/>
    <col min="5907" max="6144" width="9.140625" style="1"/>
    <col min="6145" max="6145" width="5.140625" style="1" customWidth="1"/>
    <col min="6146" max="6147" width="9.140625" style="1"/>
    <col min="6148" max="6148" width="8.85546875" style="1" customWidth="1"/>
    <col min="6149" max="6149" width="22.42578125" style="1" customWidth="1"/>
    <col min="6150" max="6150" width="43.7109375" style="1" customWidth="1"/>
    <col min="6151" max="6151" width="14" style="1" customWidth="1"/>
    <col min="6152" max="6152" width="15.85546875" style="1" customWidth="1"/>
    <col min="6153" max="6153" width="13.85546875" style="1" customWidth="1"/>
    <col min="6154" max="6154" width="18.28515625" style="1" customWidth="1"/>
    <col min="6155" max="6155" width="6.5703125" style="1" customWidth="1"/>
    <col min="6156" max="6156" width="6.140625" style="1" customWidth="1"/>
    <col min="6157" max="6157" width="10.85546875" style="1" customWidth="1"/>
    <col min="6158" max="6158" width="5.140625" style="1" customWidth="1"/>
    <col min="6159" max="6159" width="10" style="1" customWidth="1"/>
    <col min="6160" max="6160" width="8.42578125" style="1" customWidth="1"/>
    <col min="6161" max="6161" width="15.7109375" style="1" customWidth="1"/>
    <col min="6162" max="6162" width="14.42578125" style="1" customWidth="1"/>
    <col min="6163" max="6400" width="9.140625" style="1"/>
    <col min="6401" max="6401" width="5.140625" style="1" customWidth="1"/>
    <col min="6402" max="6403" width="9.140625" style="1"/>
    <col min="6404" max="6404" width="8.85546875" style="1" customWidth="1"/>
    <col min="6405" max="6405" width="22.42578125" style="1" customWidth="1"/>
    <col min="6406" max="6406" width="43.7109375" style="1" customWidth="1"/>
    <col min="6407" max="6407" width="14" style="1" customWidth="1"/>
    <col min="6408" max="6408" width="15.85546875" style="1" customWidth="1"/>
    <col min="6409" max="6409" width="13.85546875" style="1" customWidth="1"/>
    <col min="6410" max="6410" width="18.28515625" style="1" customWidth="1"/>
    <col min="6411" max="6411" width="6.5703125" style="1" customWidth="1"/>
    <col min="6412" max="6412" width="6.140625" style="1" customWidth="1"/>
    <col min="6413" max="6413" width="10.85546875" style="1" customWidth="1"/>
    <col min="6414" max="6414" width="5.140625" style="1" customWidth="1"/>
    <col min="6415" max="6415" width="10" style="1" customWidth="1"/>
    <col min="6416" max="6416" width="8.42578125" style="1" customWidth="1"/>
    <col min="6417" max="6417" width="15.7109375" style="1" customWidth="1"/>
    <col min="6418" max="6418" width="14.42578125" style="1" customWidth="1"/>
    <col min="6419" max="6656" width="9.140625" style="1"/>
    <col min="6657" max="6657" width="5.140625" style="1" customWidth="1"/>
    <col min="6658" max="6659" width="9.140625" style="1"/>
    <col min="6660" max="6660" width="8.85546875" style="1" customWidth="1"/>
    <col min="6661" max="6661" width="22.42578125" style="1" customWidth="1"/>
    <col min="6662" max="6662" width="43.7109375" style="1" customWidth="1"/>
    <col min="6663" max="6663" width="14" style="1" customWidth="1"/>
    <col min="6664" max="6664" width="15.85546875" style="1" customWidth="1"/>
    <col min="6665" max="6665" width="13.85546875" style="1" customWidth="1"/>
    <col min="6666" max="6666" width="18.28515625" style="1" customWidth="1"/>
    <col min="6667" max="6667" width="6.5703125" style="1" customWidth="1"/>
    <col min="6668" max="6668" width="6.140625" style="1" customWidth="1"/>
    <col min="6669" max="6669" width="10.85546875" style="1" customWidth="1"/>
    <col min="6670" max="6670" width="5.140625" style="1" customWidth="1"/>
    <col min="6671" max="6671" width="10" style="1" customWidth="1"/>
    <col min="6672" max="6672" width="8.42578125" style="1" customWidth="1"/>
    <col min="6673" max="6673" width="15.7109375" style="1" customWidth="1"/>
    <col min="6674" max="6674" width="14.42578125" style="1" customWidth="1"/>
    <col min="6675" max="6912" width="9.140625" style="1"/>
    <col min="6913" max="6913" width="5.140625" style="1" customWidth="1"/>
    <col min="6914" max="6915" width="9.140625" style="1"/>
    <col min="6916" max="6916" width="8.85546875" style="1" customWidth="1"/>
    <col min="6917" max="6917" width="22.42578125" style="1" customWidth="1"/>
    <col min="6918" max="6918" width="43.7109375" style="1" customWidth="1"/>
    <col min="6919" max="6919" width="14" style="1" customWidth="1"/>
    <col min="6920" max="6920" width="15.85546875" style="1" customWidth="1"/>
    <col min="6921" max="6921" width="13.85546875" style="1" customWidth="1"/>
    <col min="6922" max="6922" width="18.28515625" style="1" customWidth="1"/>
    <col min="6923" max="6923" width="6.5703125" style="1" customWidth="1"/>
    <col min="6924" max="6924" width="6.140625" style="1" customWidth="1"/>
    <col min="6925" max="6925" width="10.85546875" style="1" customWidth="1"/>
    <col min="6926" max="6926" width="5.140625" style="1" customWidth="1"/>
    <col min="6927" max="6927" width="10" style="1" customWidth="1"/>
    <col min="6928" max="6928" width="8.42578125" style="1" customWidth="1"/>
    <col min="6929" max="6929" width="15.7109375" style="1" customWidth="1"/>
    <col min="6930" max="6930" width="14.42578125" style="1" customWidth="1"/>
    <col min="6931" max="7168" width="9.140625" style="1"/>
    <col min="7169" max="7169" width="5.140625" style="1" customWidth="1"/>
    <col min="7170" max="7171" width="9.140625" style="1"/>
    <col min="7172" max="7172" width="8.85546875" style="1" customWidth="1"/>
    <col min="7173" max="7173" width="22.42578125" style="1" customWidth="1"/>
    <col min="7174" max="7174" width="43.7109375" style="1" customWidth="1"/>
    <col min="7175" max="7175" width="14" style="1" customWidth="1"/>
    <col min="7176" max="7176" width="15.85546875" style="1" customWidth="1"/>
    <col min="7177" max="7177" width="13.85546875" style="1" customWidth="1"/>
    <col min="7178" max="7178" width="18.28515625" style="1" customWidth="1"/>
    <col min="7179" max="7179" width="6.5703125" style="1" customWidth="1"/>
    <col min="7180" max="7180" width="6.140625" style="1" customWidth="1"/>
    <col min="7181" max="7181" width="10.85546875" style="1" customWidth="1"/>
    <col min="7182" max="7182" width="5.140625" style="1" customWidth="1"/>
    <col min="7183" max="7183" width="10" style="1" customWidth="1"/>
    <col min="7184" max="7184" width="8.42578125" style="1" customWidth="1"/>
    <col min="7185" max="7185" width="15.7109375" style="1" customWidth="1"/>
    <col min="7186" max="7186" width="14.42578125" style="1" customWidth="1"/>
    <col min="7187" max="7424" width="9.140625" style="1"/>
    <col min="7425" max="7425" width="5.140625" style="1" customWidth="1"/>
    <col min="7426" max="7427" width="9.140625" style="1"/>
    <col min="7428" max="7428" width="8.85546875" style="1" customWidth="1"/>
    <col min="7429" max="7429" width="22.42578125" style="1" customWidth="1"/>
    <col min="7430" max="7430" width="43.7109375" style="1" customWidth="1"/>
    <col min="7431" max="7431" width="14" style="1" customWidth="1"/>
    <col min="7432" max="7432" width="15.85546875" style="1" customWidth="1"/>
    <col min="7433" max="7433" width="13.85546875" style="1" customWidth="1"/>
    <col min="7434" max="7434" width="18.28515625" style="1" customWidth="1"/>
    <col min="7435" max="7435" width="6.5703125" style="1" customWidth="1"/>
    <col min="7436" max="7436" width="6.140625" style="1" customWidth="1"/>
    <col min="7437" max="7437" width="10.85546875" style="1" customWidth="1"/>
    <col min="7438" max="7438" width="5.140625" style="1" customWidth="1"/>
    <col min="7439" max="7439" width="10" style="1" customWidth="1"/>
    <col min="7440" max="7440" width="8.42578125" style="1" customWidth="1"/>
    <col min="7441" max="7441" width="15.7109375" style="1" customWidth="1"/>
    <col min="7442" max="7442" width="14.42578125" style="1" customWidth="1"/>
    <col min="7443" max="7680" width="9.140625" style="1"/>
    <col min="7681" max="7681" width="5.140625" style="1" customWidth="1"/>
    <col min="7682" max="7683" width="9.140625" style="1"/>
    <col min="7684" max="7684" width="8.85546875" style="1" customWidth="1"/>
    <col min="7685" max="7685" width="22.42578125" style="1" customWidth="1"/>
    <col min="7686" max="7686" width="43.7109375" style="1" customWidth="1"/>
    <col min="7687" max="7687" width="14" style="1" customWidth="1"/>
    <col min="7688" max="7688" width="15.85546875" style="1" customWidth="1"/>
    <col min="7689" max="7689" width="13.85546875" style="1" customWidth="1"/>
    <col min="7690" max="7690" width="18.28515625" style="1" customWidth="1"/>
    <col min="7691" max="7691" width="6.5703125" style="1" customWidth="1"/>
    <col min="7692" max="7692" width="6.140625" style="1" customWidth="1"/>
    <col min="7693" max="7693" width="10.85546875" style="1" customWidth="1"/>
    <col min="7694" max="7694" width="5.140625" style="1" customWidth="1"/>
    <col min="7695" max="7695" width="10" style="1" customWidth="1"/>
    <col min="7696" max="7696" width="8.42578125" style="1" customWidth="1"/>
    <col min="7697" max="7697" width="15.7109375" style="1" customWidth="1"/>
    <col min="7698" max="7698" width="14.42578125" style="1" customWidth="1"/>
    <col min="7699" max="7936" width="9.140625" style="1"/>
    <col min="7937" max="7937" width="5.140625" style="1" customWidth="1"/>
    <col min="7938" max="7939" width="9.140625" style="1"/>
    <col min="7940" max="7940" width="8.85546875" style="1" customWidth="1"/>
    <col min="7941" max="7941" width="22.42578125" style="1" customWidth="1"/>
    <col min="7942" max="7942" width="43.7109375" style="1" customWidth="1"/>
    <col min="7943" max="7943" width="14" style="1" customWidth="1"/>
    <col min="7944" max="7944" width="15.85546875" style="1" customWidth="1"/>
    <col min="7945" max="7945" width="13.85546875" style="1" customWidth="1"/>
    <col min="7946" max="7946" width="18.28515625" style="1" customWidth="1"/>
    <col min="7947" max="7947" width="6.5703125" style="1" customWidth="1"/>
    <col min="7948" max="7948" width="6.140625" style="1" customWidth="1"/>
    <col min="7949" max="7949" width="10.85546875" style="1" customWidth="1"/>
    <col min="7950" max="7950" width="5.140625" style="1" customWidth="1"/>
    <col min="7951" max="7951" width="10" style="1" customWidth="1"/>
    <col min="7952" max="7952" width="8.42578125" style="1" customWidth="1"/>
    <col min="7953" max="7953" width="15.7109375" style="1" customWidth="1"/>
    <col min="7954" max="7954" width="14.42578125" style="1" customWidth="1"/>
    <col min="7955" max="8192" width="9.140625" style="1"/>
    <col min="8193" max="8193" width="5.140625" style="1" customWidth="1"/>
    <col min="8194" max="8195" width="9.140625" style="1"/>
    <col min="8196" max="8196" width="8.85546875" style="1" customWidth="1"/>
    <col min="8197" max="8197" width="22.42578125" style="1" customWidth="1"/>
    <col min="8198" max="8198" width="43.7109375" style="1" customWidth="1"/>
    <col min="8199" max="8199" width="14" style="1" customWidth="1"/>
    <col min="8200" max="8200" width="15.85546875" style="1" customWidth="1"/>
    <col min="8201" max="8201" width="13.85546875" style="1" customWidth="1"/>
    <col min="8202" max="8202" width="18.28515625" style="1" customWidth="1"/>
    <col min="8203" max="8203" width="6.5703125" style="1" customWidth="1"/>
    <col min="8204" max="8204" width="6.140625" style="1" customWidth="1"/>
    <col min="8205" max="8205" width="10.85546875" style="1" customWidth="1"/>
    <col min="8206" max="8206" width="5.140625" style="1" customWidth="1"/>
    <col min="8207" max="8207" width="10" style="1" customWidth="1"/>
    <col min="8208" max="8208" width="8.42578125" style="1" customWidth="1"/>
    <col min="8209" max="8209" width="15.7109375" style="1" customWidth="1"/>
    <col min="8210" max="8210" width="14.42578125" style="1" customWidth="1"/>
    <col min="8211" max="8448" width="9.140625" style="1"/>
    <col min="8449" max="8449" width="5.140625" style="1" customWidth="1"/>
    <col min="8450" max="8451" width="9.140625" style="1"/>
    <col min="8452" max="8452" width="8.85546875" style="1" customWidth="1"/>
    <col min="8453" max="8453" width="22.42578125" style="1" customWidth="1"/>
    <col min="8454" max="8454" width="43.7109375" style="1" customWidth="1"/>
    <col min="8455" max="8455" width="14" style="1" customWidth="1"/>
    <col min="8456" max="8456" width="15.85546875" style="1" customWidth="1"/>
    <col min="8457" max="8457" width="13.85546875" style="1" customWidth="1"/>
    <col min="8458" max="8458" width="18.28515625" style="1" customWidth="1"/>
    <col min="8459" max="8459" width="6.5703125" style="1" customWidth="1"/>
    <col min="8460" max="8460" width="6.140625" style="1" customWidth="1"/>
    <col min="8461" max="8461" width="10.85546875" style="1" customWidth="1"/>
    <col min="8462" max="8462" width="5.140625" style="1" customWidth="1"/>
    <col min="8463" max="8463" width="10" style="1" customWidth="1"/>
    <col min="8464" max="8464" width="8.42578125" style="1" customWidth="1"/>
    <col min="8465" max="8465" width="15.7109375" style="1" customWidth="1"/>
    <col min="8466" max="8466" width="14.42578125" style="1" customWidth="1"/>
    <col min="8467" max="8704" width="9.140625" style="1"/>
    <col min="8705" max="8705" width="5.140625" style="1" customWidth="1"/>
    <col min="8706" max="8707" width="9.140625" style="1"/>
    <col min="8708" max="8708" width="8.85546875" style="1" customWidth="1"/>
    <col min="8709" max="8709" width="22.42578125" style="1" customWidth="1"/>
    <col min="8710" max="8710" width="43.7109375" style="1" customWidth="1"/>
    <col min="8711" max="8711" width="14" style="1" customWidth="1"/>
    <col min="8712" max="8712" width="15.85546875" style="1" customWidth="1"/>
    <col min="8713" max="8713" width="13.85546875" style="1" customWidth="1"/>
    <col min="8714" max="8714" width="18.28515625" style="1" customWidth="1"/>
    <col min="8715" max="8715" width="6.5703125" style="1" customWidth="1"/>
    <col min="8716" max="8716" width="6.140625" style="1" customWidth="1"/>
    <col min="8717" max="8717" width="10.85546875" style="1" customWidth="1"/>
    <col min="8718" max="8718" width="5.140625" style="1" customWidth="1"/>
    <col min="8719" max="8719" width="10" style="1" customWidth="1"/>
    <col min="8720" max="8720" width="8.42578125" style="1" customWidth="1"/>
    <col min="8721" max="8721" width="15.7109375" style="1" customWidth="1"/>
    <col min="8722" max="8722" width="14.42578125" style="1" customWidth="1"/>
    <col min="8723" max="8960" width="9.140625" style="1"/>
    <col min="8961" max="8961" width="5.140625" style="1" customWidth="1"/>
    <col min="8962" max="8963" width="9.140625" style="1"/>
    <col min="8964" max="8964" width="8.85546875" style="1" customWidth="1"/>
    <col min="8965" max="8965" width="22.42578125" style="1" customWidth="1"/>
    <col min="8966" max="8966" width="43.7109375" style="1" customWidth="1"/>
    <col min="8967" max="8967" width="14" style="1" customWidth="1"/>
    <col min="8968" max="8968" width="15.85546875" style="1" customWidth="1"/>
    <col min="8969" max="8969" width="13.85546875" style="1" customWidth="1"/>
    <col min="8970" max="8970" width="18.28515625" style="1" customWidth="1"/>
    <col min="8971" max="8971" width="6.5703125" style="1" customWidth="1"/>
    <col min="8972" max="8972" width="6.140625" style="1" customWidth="1"/>
    <col min="8973" max="8973" width="10.85546875" style="1" customWidth="1"/>
    <col min="8974" max="8974" width="5.140625" style="1" customWidth="1"/>
    <col min="8975" max="8975" width="10" style="1" customWidth="1"/>
    <col min="8976" max="8976" width="8.42578125" style="1" customWidth="1"/>
    <col min="8977" max="8977" width="15.7109375" style="1" customWidth="1"/>
    <col min="8978" max="8978" width="14.42578125" style="1" customWidth="1"/>
    <col min="8979" max="9216" width="9.140625" style="1"/>
    <col min="9217" max="9217" width="5.140625" style="1" customWidth="1"/>
    <col min="9218" max="9219" width="9.140625" style="1"/>
    <col min="9220" max="9220" width="8.85546875" style="1" customWidth="1"/>
    <col min="9221" max="9221" width="22.42578125" style="1" customWidth="1"/>
    <col min="9222" max="9222" width="43.7109375" style="1" customWidth="1"/>
    <col min="9223" max="9223" width="14" style="1" customWidth="1"/>
    <col min="9224" max="9224" width="15.85546875" style="1" customWidth="1"/>
    <col min="9225" max="9225" width="13.85546875" style="1" customWidth="1"/>
    <col min="9226" max="9226" width="18.28515625" style="1" customWidth="1"/>
    <col min="9227" max="9227" width="6.5703125" style="1" customWidth="1"/>
    <col min="9228" max="9228" width="6.140625" style="1" customWidth="1"/>
    <col min="9229" max="9229" width="10.85546875" style="1" customWidth="1"/>
    <col min="9230" max="9230" width="5.140625" style="1" customWidth="1"/>
    <col min="9231" max="9231" width="10" style="1" customWidth="1"/>
    <col min="9232" max="9232" width="8.42578125" style="1" customWidth="1"/>
    <col min="9233" max="9233" width="15.7109375" style="1" customWidth="1"/>
    <col min="9234" max="9234" width="14.42578125" style="1" customWidth="1"/>
    <col min="9235" max="9472" width="9.140625" style="1"/>
    <col min="9473" max="9473" width="5.140625" style="1" customWidth="1"/>
    <col min="9474" max="9475" width="9.140625" style="1"/>
    <col min="9476" max="9476" width="8.85546875" style="1" customWidth="1"/>
    <col min="9477" max="9477" width="22.42578125" style="1" customWidth="1"/>
    <col min="9478" max="9478" width="43.7109375" style="1" customWidth="1"/>
    <col min="9479" max="9479" width="14" style="1" customWidth="1"/>
    <col min="9480" max="9480" width="15.85546875" style="1" customWidth="1"/>
    <col min="9481" max="9481" width="13.85546875" style="1" customWidth="1"/>
    <col min="9482" max="9482" width="18.28515625" style="1" customWidth="1"/>
    <col min="9483" max="9483" width="6.5703125" style="1" customWidth="1"/>
    <col min="9484" max="9484" width="6.140625" style="1" customWidth="1"/>
    <col min="9485" max="9485" width="10.85546875" style="1" customWidth="1"/>
    <col min="9486" max="9486" width="5.140625" style="1" customWidth="1"/>
    <col min="9487" max="9487" width="10" style="1" customWidth="1"/>
    <col min="9488" max="9488" width="8.42578125" style="1" customWidth="1"/>
    <col min="9489" max="9489" width="15.7109375" style="1" customWidth="1"/>
    <col min="9490" max="9490" width="14.42578125" style="1" customWidth="1"/>
    <col min="9491" max="9728" width="9.140625" style="1"/>
    <col min="9729" max="9729" width="5.140625" style="1" customWidth="1"/>
    <col min="9730" max="9731" width="9.140625" style="1"/>
    <col min="9732" max="9732" width="8.85546875" style="1" customWidth="1"/>
    <col min="9733" max="9733" width="22.42578125" style="1" customWidth="1"/>
    <col min="9734" max="9734" width="43.7109375" style="1" customWidth="1"/>
    <col min="9735" max="9735" width="14" style="1" customWidth="1"/>
    <col min="9736" max="9736" width="15.85546875" style="1" customWidth="1"/>
    <col min="9737" max="9737" width="13.85546875" style="1" customWidth="1"/>
    <col min="9738" max="9738" width="18.28515625" style="1" customWidth="1"/>
    <col min="9739" max="9739" width="6.5703125" style="1" customWidth="1"/>
    <col min="9740" max="9740" width="6.140625" style="1" customWidth="1"/>
    <col min="9741" max="9741" width="10.85546875" style="1" customWidth="1"/>
    <col min="9742" max="9742" width="5.140625" style="1" customWidth="1"/>
    <col min="9743" max="9743" width="10" style="1" customWidth="1"/>
    <col min="9744" max="9744" width="8.42578125" style="1" customWidth="1"/>
    <col min="9745" max="9745" width="15.7109375" style="1" customWidth="1"/>
    <col min="9746" max="9746" width="14.42578125" style="1" customWidth="1"/>
    <col min="9747" max="9984" width="9.140625" style="1"/>
    <col min="9985" max="9985" width="5.140625" style="1" customWidth="1"/>
    <col min="9986" max="9987" width="9.140625" style="1"/>
    <col min="9988" max="9988" width="8.85546875" style="1" customWidth="1"/>
    <col min="9989" max="9989" width="22.42578125" style="1" customWidth="1"/>
    <col min="9990" max="9990" width="43.7109375" style="1" customWidth="1"/>
    <col min="9991" max="9991" width="14" style="1" customWidth="1"/>
    <col min="9992" max="9992" width="15.85546875" style="1" customWidth="1"/>
    <col min="9993" max="9993" width="13.85546875" style="1" customWidth="1"/>
    <col min="9994" max="9994" width="18.28515625" style="1" customWidth="1"/>
    <col min="9995" max="9995" width="6.5703125" style="1" customWidth="1"/>
    <col min="9996" max="9996" width="6.140625" style="1" customWidth="1"/>
    <col min="9997" max="9997" width="10.85546875" style="1" customWidth="1"/>
    <col min="9998" max="9998" width="5.140625" style="1" customWidth="1"/>
    <col min="9999" max="9999" width="10" style="1" customWidth="1"/>
    <col min="10000" max="10000" width="8.42578125" style="1" customWidth="1"/>
    <col min="10001" max="10001" width="15.7109375" style="1" customWidth="1"/>
    <col min="10002" max="10002" width="14.42578125" style="1" customWidth="1"/>
    <col min="10003" max="10240" width="9.140625" style="1"/>
    <col min="10241" max="10241" width="5.140625" style="1" customWidth="1"/>
    <col min="10242" max="10243" width="9.140625" style="1"/>
    <col min="10244" max="10244" width="8.85546875" style="1" customWidth="1"/>
    <col min="10245" max="10245" width="22.42578125" style="1" customWidth="1"/>
    <col min="10246" max="10246" width="43.7109375" style="1" customWidth="1"/>
    <col min="10247" max="10247" width="14" style="1" customWidth="1"/>
    <col min="10248" max="10248" width="15.85546875" style="1" customWidth="1"/>
    <col min="10249" max="10249" width="13.85546875" style="1" customWidth="1"/>
    <col min="10250" max="10250" width="18.28515625" style="1" customWidth="1"/>
    <col min="10251" max="10251" width="6.5703125" style="1" customWidth="1"/>
    <col min="10252" max="10252" width="6.140625" style="1" customWidth="1"/>
    <col min="10253" max="10253" width="10.85546875" style="1" customWidth="1"/>
    <col min="10254" max="10254" width="5.140625" style="1" customWidth="1"/>
    <col min="10255" max="10255" width="10" style="1" customWidth="1"/>
    <col min="10256" max="10256" width="8.42578125" style="1" customWidth="1"/>
    <col min="10257" max="10257" width="15.7109375" style="1" customWidth="1"/>
    <col min="10258" max="10258" width="14.42578125" style="1" customWidth="1"/>
    <col min="10259" max="10496" width="9.140625" style="1"/>
    <col min="10497" max="10497" width="5.140625" style="1" customWidth="1"/>
    <col min="10498" max="10499" width="9.140625" style="1"/>
    <col min="10500" max="10500" width="8.85546875" style="1" customWidth="1"/>
    <col min="10501" max="10501" width="22.42578125" style="1" customWidth="1"/>
    <col min="10502" max="10502" width="43.7109375" style="1" customWidth="1"/>
    <col min="10503" max="10503" width="14" style="1" customWidth="1"/>
    <col min="10504" max="10504" width="15.85546875" style="1" customWidth="1"/>
    <col min="10505" max="10505" width="13.85546875" style="1" customWidth="1"/>
    <col min="10506" max="10506" width="18.28515625" style="1" customWidth="1"/>
    <col min="10507" max="10507" width="6.5703125" style="1" customWidth="1"/>
    <col min="10508" max="10508" width="6.140625" style="1" customWidth="1"/>
    <col min="10509" max="10509" width="10.85546875" style="1" customWidth="1"/>
    <col min="10510" max="10510" width="5.140625" style="1" customWidth="1"/>
    <col min="10511" max="10511" width="10" style="1" customWidth="1"/>
    <col min="10512" max="10512" width="8.42578125" style="1" customWidth="1"/>
    <col min="10513" max="10513" width="15.7109375" style="1" customWidth="1"/>
    <col min="10514" max="10514" width="14.42578125" style="1" customWidth="1"/>
    <col min="10515" max="10752" width="9.140625" style="1"/>
    <col min="10753" max="10753" width="5.140625" style="1" customWidth="1"/>
    <col min="10754" max="10755" width="9.140625" style="1"/>
    <col min="10756" max="10756" width="8.85546875" style="1" customWidth="1"/>
    <col min="10757" max="10757" width="22.42578125" style="1" customWidth="1"/>
    <col min="10758" max="10758" width="43.7109375" style="1" customWidth="1"/>
    <col min="10759" max="10759" width="14" style="1" customWidth="1"/>
    <col min="10760" max="10760" width="15.85546875" style="1" customWidth="1"/>
    <col min="10761" max="10761" width="13.85546875" style="1" customWidth="1"/>
    <col min="10762" max="10762" width="18.28515625" style="1" customWidth="1"/>
    <col min="10763" max="10763" width="6.5703125" style="1" customWidth="1"/>
    <col min="10764" max="10764" width="6.140625" style="1" customWidth="1"/>
    <col min="10765" max="10765" width="10.85546875" style="1" customWidth="1"/>
    <col min="10766" max="10766" width="5.140625" style="1" customWidth="1"/>
    <col min="10767" max="10767" width="10" style="1" customWidth="1"/>
    <col min="10768" max="10768" width="8.42578125" style="1" customWidth="1"/>
    <col min="10769" max="10769" width="15.7109375" style="1" customWidth="1"/>
    <col min="10770" max="10770" width="14.42578125" style="1" customWidth="1"/>
    <col min="10771" max="11008" width="9.140625" style="1"/>
    <col min="11009" max="11009" width="5.140625" style="1" customWidth="1"/>
    <col min="11010" max="11011" width="9.140625" style="1"/>
    <col min="11012" max="11012" width="8.85546875" style="1" customWidth="1"/>
    <col min="11013" max="11013" width="22.42578125" style="1" customWidth="1"/>
    <col min="11014" max="11014" width="43.7109375" style="1" customWidth="1"/>
    <col min="11015" max="11015" width="14" style="1" customWidth="1"/>
    <col min="11016" max="11016" width="15.85546875" style="1" customWidth="1"/>
    <col min="11017" max="11017" width="13.85546875" style="1" customWidth="1"/>
    <col min="11018" max="11018" width="18.28515625" style="1" customWidth="1"/>
    <col min="11019" max="11019" width="6.5703125" style="1" customWidth="1"/>
    <col min="11020" max="11020" width="6.140625" style="1" customWidth="1"/>
    <col min="11021" max="11021" width="10.85546875" style="1" customWidth="1"/>
    <col min="11022" max="11022" width="5.140625" style="1" customWidth="1"/>
    <col min="11023" max="11023" width="10" style="1" customWidth="1"/>
    <col min="11024" max="11024" width="8.42578125" style="1" customWidth="1"/>
    <col min="11025" max="11025" width="15.7109375" style="1" customWidth="1"/>
    <col min="11026" max="11026" width="14.42578125" style="1" customWidth="1"/>
    <col min="11027" max="11264" width="9.140625" style="1"/>
    <col min="11265" max="11265" width="5.140625" style="1" customWidth="1"/>
    <col min="11266" max="11267" width="9.140625" style="1"/>
    <col min="11268" max="11268" width="8.85546875" style="1" customWidth="1"/>
    <col min="11269" max="11269" width="22.42578125" style="1" customWidth="1"/>
    <col min="11270" max="11270" width="43.7109375" style="1" customWidth="1"/>
    <col min="11271" max="11271" width="14" style="1" customWidth="1"/>
    <col min="11272" max="11272" width="15.85546875" style="1" customWidth="1"/>
    <col min="11273" max="11273" width="13.85546875" style="1" customWidth="1"/>
    <col min="11274" max="11274" width="18.28515625" style="1" customWidth="1"/>
    <col min="11275" max="11275" width="6.5703125" style="1" customWidth="1"/>
    <col min="11276" max="11276" width="6.140625" style="1" customWidth="1"/>
    <col min="11277" max="11277" width="10.85546875" style="1" customWidth="1"/>
    <col min="11278" max="11278" width="5.140625" style="1" customWidth="1"/>
    <col min="11279" max="11279" width="10" style="1" customWidth="1"/>
    <col min="11280" max="11280" width="8.42578125" style="1" customWidth="1"/>
    <col min="11281" max="11281" width="15.7109375" style="1" customWidth="1"/>
    <col min="11282" max="11282" width="14.42578125" style="1" customWidth="1"/>
    <col min="11283" max="11520" width="9.140625" style="1"/>
    <col min="11521" max="11521" width="5.140625" style="1" customWidth="1"/>
    <col min="11522" max="11523" width="9.140625" style="1"/>
    <col min="11524" max="11524" width="8.85546875" style="1" customWidth="1"/>
    <col min="11525" max="11525" width="22.42578125" style="1" customWidth="1"/>
    <col min="11526" max="11526" width="43.7109375" style="1" customWidth="1"/>
    <col min="11527" max="11527" width="14" style="1" customWidth="1"/>
    <col min="11528" max="11528" width="15.85546875" style="1" customWidth="1"/>
    <col min="11529" max="11529" width="13.85546875" style="1" customWidth="1"/>
    <col min="11530" max="11530" width="18.28515625" style="1" customWidth="1"/>
    <col min="11531" max="11531" width="6.5703125" style="1" customWidth="1"/>
    <col min="11532" max="11532" width="6.140625" style="1" customWidth="1"/>
    <col min="11533" max="11533" width="10.85546875" style="1" customWidth="1"/>
    <col min="11534" max="11534" width="5.140625" style="1" customWidth="1"/>
    <col min="11535" max="11535" width="10" style="1" customWidth="1"/>
    <col min="11536" max="11536" width="8.42578125" style="1" customWidth="1"/>
    <col min="11537" max="11537" width="15.7109375" style="1" customWidth="1"/>
    <col min="11538" max="11538" width="14.42578125" style="1" customWidth="1"/>
    <col min="11539" max="11776" width="9.140625" style="1"/>
    <col min="11777" max="11777" width="5.140625" style="1" customWidth="1"/>
    <col min="11778" max="11779" width="9.140625" style="1"/>
    <col min="11780" max="11780" width="8.85546875" style="1" customWidth="1"/>
    <col min="11781" max="11781" width="22.42578125" style="1" customWidth="1"/>
    <col min="11782" max="11782" width="43.7109375" style="1" customWidth="1"/>
    <col min="11783" max="11783" width="14" style="1" customWidth="1"/>
    <col min="11784" max="11784" width="15.85546875" style="1" customWidth="1"/>
    <col min="11785" max="11785" width="13.85546875" style="1" customWidth="1"/>
    <col min="11786" max="11786" width="18.28515625" style="1" customWidth="1"/>
    <col min="11787" max="11787" width="6.5703125" style="1" customWidth="1"/>
    <col min="11788" max="11788" width="6.140625" style="1" customWidth="1"/>
    <col min="11789" max="11789" width="10.85546875" style="1" customWidth="1"/>
    <col min="11790" max="11790" width="5.140625" style="1" customWidth="1"/>
    <col min="11791" max="11791" width="10" style="1" customWidth="1"/>
    <col min="11792" max="11792" width="8.42578125" style="1" customWidth="1"/>
    <col min="11793" max="11793" width="15.7109375" style="1" customWidth="1"/>
    <col min="11794" max="11794" width="14.42578125" style="1" customWidth="1"/>
    <col min="11795" max="12032" width="9.140625" style="1"/>
    <col min="12033" max="12033" width="5.140625" style="1" customWidth="1"/>
    <col min="12034" max="12035" width="9.140625" style="1"/>
    <col min="12036" max="12036" width="8.85546875" style="1" customWidth="1"/>
    <col min="12037" max="12037" width="22.42578125" style="1" customWidth="1"/>
    <col min="12038" max="12038" width="43.7109375" style="1" customWidth="1"/>
    <col min="12039" max="12039" width="14" style="1" customWidth="1"/>
    <col min="12040" max="12040" width="15.85546875" style="1" customWidth="1"/>
    <col min="12041" max="12041" width="13.85546875" style="1" customWidth="1"/>
    <col min="12042" max="12042" width="18.28515625" style="1" customWidth="1"/>
    <col min="12043" max="12043" width="6.5703125" style="1" customWidth="1"/>
    <col min="12044" max="12044" width="6.140625" style="1" customWidth="1"/>
    <col min="12045" max="12045" width="10.85546875" style="1" customWidth="1"/>
    <col min="12046" max="12046" width="5.140625" style="1" customWidth="1"/>
    <col min="12047" max="12047" width="10" style="1" customWidth="1"/>
    <col min="12048" max="12048" width="8.42578125" style="1" customWidth="1"/>
    <col min="12049" max="12049" width="15.7109375" style="1" customWidth="1"/>
    <col min="12050" max="12050" width="14.42578125" style="1" customWidth="1"/>
    <col min="12051" max="12288" width="9.140625" style="1"/>
    <col min="12289" max="12289" width="5.140625" style="1" customWidth="1"/>
    <col min="12290" max="12291" width="9.140625" style="1"/>
    <col min="12292" max="12292" width="8.85546875" style="1" customWidth="1"/>
    <col min="12293" max="12293" width="22.42578125" style="1" customWidth="1"/>
    <col min="12294" max="12294" width="43.7109375" style="1" customWidth="1"/>
    <col min="12295" max="12295" width="14" style="1" customWidth="1"/>
    <col min="12296" max="12296" width="15.85546875" style="1" customWidth="1"/>
    <col min="12297" max="12297" width="13.85546875" style="1" customWidth="1"/>
    <col min="12298" max="12298" width="18.28515625" style="1" customWidth="1"/>
    <col min="12299" max="12299" width="6.5703125" style="1" customWidth="1"/>
    <col min="12300" max="12300" width="6.140625" style="1" customWidth="1"/>
    <col min="12301" max="12301" width="10.85546875" style="1" customWidth="1"/>
    <col min="12302" max="12302" width="5.140625" style="1" customWidth="1"/>
    <col min="12303" max="12303" width="10" style="1" customWidth="1"/>
    <col min="12304" max="12304" width="8.42578125" style="1" customWidth="1"/>
    <col min="12305" max="12305" width="15.7109375" style="1" customWidth="1"/>
    <col min="12306" max="12306" width="14.42578125" style="1" customWidth="1"/>
    <col min="12307" max="12544" width="9.140625" style="1"/>
    <col min="12545" max="12545" width="5.140625" style="1" customWidth="1"/>
    <col min="12546" max="12547" width="9.140625" style="1"/>
    <col min="12548" max="12548" width="8.85546875" style="1" customWidth="1"/>
    <col min="12549" max="12549" width="22.42578125" style="1" customWidth="1"/>
    <col min="12550" max="12550" width="43.7109375" style="1" customWidth="1"/>
    <col min="12551" max="12551" width="14" style="1" customWidth="1"/>
    <col min="12552" max="12552" width="15.85546875" style="1" customWidth="1"/>
    <col min="12553" max="12553" width="13.85546875" style="1" customWidth="1"/>
    <col min="12554" max="12554" width="18.28515625" style="1" customWidth="1"/>
    <col min="12555" max="12555" width="6.5703125" style="1" customWidth="1"/>
    <col min="12556" max="12556" width="6.140625" style="1" customWidth="1"/>
    <col min="12557" max="12557" width="10.85546875" style="1" customWidth="1"/>
    <col min="12558" max="12558" width="5.140625" style="1" customWidth="1"/>
    <col min="12559" max="12559" width="10" style="1" customWidth="1"/>
    <col min="12560" max="12560" width="8.42578125" style="1" customWidth="1"/>
    <col min="12561" max="12561" width="15.7109375" style="1" customWidth="1"/>
    <col min="12562" max="12562" width="14.42578125" style="1" customWidth="1"/>
    <col min="12563" max="12800" width="9.140625" style="1"/>
    <col min="12801" max="12801" width="5.140625" style="1" customWidth="1"/>
    <col min="12802" max="12803" width="9.140625" style="1"/>
    <col min="12804" max="12804" width="8.85546875" style="1" customWidth="1"/>
    <col min="12805" max="12805" width="22.42578125" style="1" customWidth="1"/>
    <col min="12806" max="12806" width="43.7109375" style="1" customWidth="1"/>
    <col min="12807" max="12807" width="14" style="1" customWidth="1"/>
    <col min="12808" max="12808" width="15.85546875" style="1" customWidth="1"/>
    <col min="12809" max="12809" width="13.85546875" style="1" customWidth="1"/>
    <col min="12810" max="12810" width="18.28515625" style="1" customWidth="1"/>
    <col min="12811" max="12811" width="6.5703125" style="1" customWidth="1"/>
    <col min="12812" max="12812" width="6.140625" style="1" customWidth="1"/>
    <col min="12813" max="12813" width="10.85546875" style="1" customWidth="1"/>
    <col min="12814" max="12814" width="5.140625" style="1" customWidth="1"/>
    <col min="12815" max="12815" width="10" style="1" customWidth="1"/>
    <col min="12816" max="12816" width="8.42578125" style="1" customWidth="1"/>
    <col min="12817" max="12817" width="15.7109375" style="1" customWidth="1"/>
    <col min="12818" max="12818" width="14.42578125" style="1" customWidth="1"/>
    <col min="12819" max="13056" width="9.140625" style="1"/>
    <col min="13057" max="13057" width="5.140625" style="1" customWidth="1"/>
    <col min="13058" max="13059" width="9.140625" style="1"/>
    <col min="13060" max="13060" width="8.85546875" style="1" customWidth="1"/>
    <col min="13061" max="13061" width="22.42578125" style="1" customWidth="1"/>
    <col min="13062" max="13062" width="43.7109375" style="1" customWidth="1"/>
    <col min="13063" max="13063" width="14" style="1" customWidth="1"/>
    <col min="13064" max="13064" width="15.85546875" style="1" customWidth="1"/>
    <col min="13065" max="13065" width="13.85546875" style="1" customWidth="1"/>
    <col min="13066" max="13066" width="18.28515625" style="1" customWidth="1"/>
    <col min="13067" max="13067" width="6.5703125" style="1" customWidth="1"/>
    <col min="13068" max="13068" width="6.140625" style="1" customWidth="1"/>
    <col min="13069" max="13069" width="10.85546875" style="1" customWidth="1"/>
    <col min="13070" max="13070" width="5.140625" style="1" customWidth="1"/>
    <col min="13071" max="13071" width="10" style="1" customWidth="1"/>
    <col min="13072" max="13072" width="8.42578125" style="1" customWidth="1"/>
    <col min="13073" max="13073" width="15.7109375" style="1" customWidth="1"/>
    <col min="13074" max="13074" width="14.42578125" style="1" customWidth="1"/>
    <col min="13075" max="13312" width="9.140625" style="1"/>
    <col min="13313" max="13313" width="5.140625" style="1" customWidth="1"/>
    <col min="13314" max="13315" width="9.140625" style="1"/>
    <col min="13316" max="13316" width="8.85546875" style="1" customWidth="1"/>
    <col min="13317" max="13317" width="22.42578125" style="1" customWidth="1"/>
    <col min="13318" max="13318" width="43.7109375" style="1" customWidth="1"/>
    <col min="13319" max="13319" width="14" style="1" customWidth="1"/>
    <col min="13320" max="13320" width="15.85546875" style="1" customWidth="1"/>
    <col min="13321" max="13321" width="13.85546875" style="1" customWidth="1"/>
    <col min="13322" max="13322" width="18.28515625" style="1" customWidth="1"/>
    <col min="13323" max="13323" width="6.5703125" style="1" customWidth="1"/>
    <col min="13324" max="13324" width="6.140625" style="1" customWidth="1"/>
    <col min="13325" max="13325" width="10.85546875" style="1" customWidth="1"/>
    <col min="13326" max="13326" width="5.140625" style="1" customWidth="1"/>
    <col min="13327" max="13327" width="10" style="1" customWidth="1"/>
    <col min="13328" max="13328" width="8.42578125" style="1" customWidth="1"/>
    <col min="13329" max="13329" width="15.7109375" style="1" customWidth="1"/>
    <col min="13330" max="13330" width="14.42578125" style="1" customWidth="1"/>
    <col min="13331" max="13568" width="9.140625" style="1"/>
    <col min="13569" max="13569" width="5.140625" style="1" customWidth="1"/>
    <col min="13570" max="13571" width="9.140625" style="1"/>
    <col min="13572" max="13572" width="8.85546875" style="1" customWidth="1"/>
    <col min="13573" max="13573" width="22.42578125" style="1" customWidth="1"/>
    <col min="13574" max="13574" width="43.7109375" style="1" customWidth="1"/>
    <col min="13575" max="13575" width="14" style="1" customWidth="1"/>
    <col min="13576" max="13576" width="15.85546875" style="1" customWidth="1"/>
    <col min="13577" max="13577" width="13.85546875" style="1" customWidth="1"/>
    <col min="13578" max="13578" width="18.28515625" style="1" customWidth="1"/>
    <col min="13579" max="13579" width="6.5703125" style="1" customWidth="1"/>
    <col min="13580" max="13580" width="6.140625" style="1" customWidth="1"/>
    <col min="13581" max="13581" width="10.85546875" style="1" customWidth="1"/>
    <col min="13582" max="13582" width="5.140625" style="1" customWidth="1"/>
    <col min="13583" max="13583" width="10" style="1" customWidth="1"/>
    <col min="13584" max="13584" width="8.42578125" style="1" customWidth="1"/>
    <col min="13585" max="13585" width="15.7109375" style="1" customWidth="1"/>
    <col min="13586" max="13586" width="14.42578125" style="1" customWidth="1"/>
    <col min="13587" max="13824" width="9.140625" style="1"/>
    <col min="13825" max="13825" width="5.140625" style="1" customWidth="1"/>
    <col min="13826" max="13827" width="9.140625" style="1"/>
    <col min="13828" max="13828" width="8.85546875" style="1" customWidth="1"/>
    <col min="13829" max="13829" width="22.42578125" style="1" customWidth="1"/>
    <col min="13830" max="13830" width="43.7109375" style="1" customWidth="1"/>
    <col min="13831" max="13831" width="14" style="1" customWidth="1"/>
    <col min="13832" max="13832" width="15.85546875" style="1" customWidth="1"/>
    <col min="13833" max="13833" width="13.85546875" style="1" customWidth="1"/>
    <col min="13834" max="13834" width="18.28515625" style="1" customWidth="1"/>
    <col min="13835" max="13835" width="6.5703125" style="1" customWidth="1"/>
    <col min="13836" max="13836" width="6.140625" style="1" customWidth="1"/>
    <col min="13837" max="13837" width="10.85546875" style="1" customWidth="1"/>
    <col min="13838" max="13838" width="5.140625" style="1" customWidth="1"/>
    <col min="13839" max="13839" width="10" style="1" customWidth="1"/>
    <col min="13840" max="13840" width="8.42578125" style="1" customWidth="1"/>
    <col min="13841" max="13841" width="15.7109375" style="1" customWidth="1"/>
    <col min="13842" max="13842" width="14.42578125" style="1" customWidth="1"/>
    <col min="13843" max="14080" width="9.140625" style="1"/>
    <col min="14081" max="14081" width="5.140625" style="1" customWidth="1"/>
    <col min="14082" max="14083" width="9.140625" style="1"/>
    <col min="14084" max="14084" width="8.85546875" style="1" customWidth="1"/>
    <col min="14085" max="14085" width="22.42578125" style="1" customWidth="1"/>
    <col min="14086" max="14086" width="43.7109375" style="1" customWidth="1"/>
    <col min="14087" max="14087" width="14" style="1" customWidth="1"/>
    <col min="14088" max="14088" width="15.85546875" style="1" customWidth="1"/>
    <col min="14089" max="14089" width="13.85546875" style="1" customWidth="1"/>
    <col min="14090" max="14090" width="18.28515625" style="1" customWidth="1"/>
    <col min="14091" max="14091" width="6.5703125" style="1" customWidth="1"/>
    <col min="14092" max="14092" width="6.140625" style="1" customWidth="1"/>
    <col min="14093" max="14093" width="10.85546875" style="1" customWidth="1"/>
    <col min="14094" max="14094" width="5.140625" style="1" customWidth="1"/>
    <col min="14095" max="14095" width="10" style="1" customWidth="1"/>
    <col min="14096" max="14096" width="8.42578125" style="1" customWidth="1"/>
    <col min="14097" max="14097" width="15.7109375" style="1" customWidth="1"/>
    <col min="14098" max="14098" width="14.42578125" style="1" customWidth="1"/>
    <col min="14099" max="14336" width="9.140625" style="1"/>
    <col min="14337" max="14337" width="5.140625" style="1" customWidth="1"/>
    <col min="14338" max="14339" width="9.140625" style="1"/>
    <col min="14340" max="14340" width="8.85546875" style="1" customWidth="1"/>
    <col min="14341" max="14341" width="22.42578125" style="1" customWidth="1"/>
    <col min="14342" max="14342" width="43.7109375" style="1" customWidth="1"/>
    <col min="14343" max="14343" width="14" style="1" customWidth="1"/>
    <col min="14344" max="14344" width="15.85546875" style="1" customWidth="1"/>
    <col min="14345" max="14345" width="13.85546875" style="1" customWidth="1"/>
    <col min="14346" max="14346" width="18.28515625" style="1" customWidth="1"/>
    <col min="14347" max="14347" width="6.5703125" style="1" customWidth="1"/>
    <col min="14348" max="14348" width="6.140625" style="1" customWidth="1"/>
    <col min="14349" max="14349" width="10.85546875" style="1" customWidth="1"/>
    <col min="14350" max="14350" width="5.140625" style="1" customWidth="1"/>
    <col min="14351" max="14351" width="10" style="1" customWidth="1"/>
    <col min="14352" max="14352" width="8.42578125" style="1" customWidth="1"/>
    <col min="14353" max="14353" width="15.7109375" style="1" customWidth="1"/>
    <col min="14354" max="14354" width="14.42578125" style="1" customWidth="1"/>
    <col min="14355" max="14592" width="9.140625" style="1"/>
    <col min="14593" max="14593" width="5.140625" style="1" customWidth="1"/>
    <col min="14594" max="14595" width="9.140625" style="1"/>
    <col min="14596" max="14596" width="8.85546875" style="1" customWidth="1"/>
    <col min="14597" max="14597" width="22.42578125" style="1" customWidth="1"/>
    <col min="14598" max="14598" width="43.7109375" style="1" customWidth="1"/>
    <col min="14599" max="14599" width="14" style="1" customWidth="1"/>
    <col min="14600" max="14600" width="15.85546875" style="1" customWidth="1"/>
    <col min="14601" max="14601" width="13.85546875" style="1" customWidth="1"/>
    <col min="14602" max="14602" width="18.28515625" style="1" customWidth="1"/>
    <col min="14603" max="14603" width="6.5703125" style="1" customWidth="1"/>
    <col min="14604" max="14604" width="6.140625" style="1" customWidth="1"/>
    <col min="14605" max="14605" width="10.85546875" style="1" customWidth="1"/>
    <col min="14606" max="14606" width="5.140625" style="1" customWidth="1"/>
    <col min="14607" max="14607" width="10" style="1" customWidth="1"/>
    <col min="14608" max="14608" width="8.42578125" style="1" customWidth="1"/>
    <col min="14609" max="14609" width="15.7109375" style="1" customWidth="1"/>
    <col min="14610" max="14610" width="14.42578125" style="1" customWidth="1"/>
    <col min="14611" max="14848" width="9.140625" style="1"/>
    <col min="14849" max="14849" width="5.140625" style="1" customWidth="1"/>
    <col min="14850" max="14851" width="9.140625" style="1"/>
    <col min="14852" max="14852" width="8.85546875" style="1" customWidth="1"/>
    <col min="14853" max="14853" width="22.42578125" style="1" customWidth="1"/>
    <col min="14854" max="14854" width="43.7109375" style="1" customWidth="1"/>
    <col min="14855" max="14855" width="14" style="1" customWidth="1"/>
    <col min="14856" max="14856" width="15.85546875" style="1" customWidth="1"/>
    <col min="14857" max="14857" width="13.85546875" style="1" customWidth="1"/>
    <col min="14858" max="14858" width="18.28515625" style="1" customWidth="1"/>
    <col min="14859" max="14859" width="6.5703125" style="1" customWidth="1"/>
    <col min="14860" max="14860" width="6.140625" style="1" customWidth="1"/>
    <col min="14861" max="14861" width="10.85546875" style="1" customWidth="1"/>
    <col min="14862" max="14862" width="5.140625" style="1" customWidth="1"/>
    <col min="14863" max="14863" width="10" style="1" customWidth="1"/>
    <col min="14864" max="14864" width="8.42578125" style="1" customWidth="1"/>
    <col min="14865" max="14865" width="15.7109375" style="1" customWidth="1"/>
    <col min="14866" max="14866" width="14.42578125" style="1" customWidth="1"/>
    <col min="14867" max="15104" width="9.140625" style="1"/>
    <col min="15105" max="15105" width="5.140625" style="1" customWidth="1"/>
    <col min="15106" max="15107" width="9.140625" style="1"/>
    <col min="15108" max="15108" width="8.85546875" style="1" customWidth="1"/>
    <col min="15109" max="15109" width="22.42578125" style="1" customWidth="1"/>
    <col min="15110" max="15110" width="43.7109375" style="1" customWidth="1"/>
    <col min="15111" max="15111" width="14" style="1" customWidth="1"/>
    <col min="15112" max="15112" width="15.85546875" style="1" customWidth="1"/>
    <col min="15113" max="15113" width="13.85546875" style="1" customWidth="1"/>
    <col min="15114" max="15114" width="18.28515625" style="1" customWidth="1"/>
    <col min="15115" max="15115" width="6.5703125" style="1" customWidth="1"/>
    <col min="15116" max="15116" width="6.140625" style="1" customWidth="1"/>
    <col min="15117" max="15117" width="10.85546875" style="1" customWidth="1"/>
    <col min="15118" max="15118" width="5.140625" style="1" customWidth="1"/>
    <col min="15119" max="15119" width="10" style="1" customWidth="1"/>
    <col min="15120" max="15120" width="8.42578125" style="1" customWidth="1"/>
    <col min="15121" max="15121" width="15.7109375" style="1" customWidth="1"/>
    <col min="15122" max="15122" width="14.42578125" style="1" customWidth="1"/>
    <col min="15123" max="15360" width="9.140625" style="1"/>
    <col min="15361" max="15361" width="5.140625" style="1" customWidth="1"/>
    <col min="15362" max="15363" width="9.140625" style="1"/>
    <col min="15364" max="15364" width="8.85546875" style="1" customWidth="1"/>
    <col min="15365" max="15365" width="22.42578125" style="1" customWidth="1"/>
    <col min="15366" max="15366" width="43.7109375" style="1" customWidth="1"/>
    <col min="15367" max="15367" width="14" style="1" customWidth="1"/>
    <col min="15368" max="15368" width="15.85546875" style="1" customWidth="1"/>
    <col min="15369" max="15369" width="13.85546875" style="1" customWidth="1"/>
    <col min="15370" max="15370" width="18.28515625" style="1" customWidth="1"/>
    <col min="15371" max="15371" width="6.5703125" style="1" customWidth="1"/>
    <col min="15372" max="15372" width="6.140625" style="1" customWidth="1"/>
    <col min="15373" max="15373" width="10.85546875" style="1" customWidth="1"/>
    <col min="15374" max="15374" width="5.140625" style="1" customWidth="1"/>
    <col min="15375" max="15375" width="10" style="1" customWidth="1"/>
    <col min="15376" max="15376" width="8.42578125" style="1" customWidth="1"/>
    <col min="15377" max="15377" width="15.7109375" style="1" customWidth="1"/>
    <col min="15378" max="15378" width="14.42578125" style="1" customWidth="1"/>
    <col min="15379" max="15616" width="9.140625" style="1"/>
    <col min="15617" max="15617" width="5.140625" style="1" customWidth="1"/>
    <col min="15618" max="15619" width="9.140625" style="1"/>
    <col min="15620" max="15620" width="8.85546875" style="1" customWidth="1"/>
    <col min="15621" max="15621" width="22.42578125" style="1" customWidth="1"/>
    <col min="15622" max="15622" width="43.7109375" style="1" customWidth="1"/>
    <col min="15623" max="15623" width="14" style="1" customWidth="1"/>
    <col min="15624" max="15624" width="15.85546875" style="1" customWidth="1"/>
    <col min="15625" max="15625" width="13.85546875" style="1" customWidth="1"/>
    <col min="15626" max="15626" width="18.28515625" style="1" customWidth="1"/>
    <col min="15627" max="15627" width="6.5703125" style="1" customWidth="1"/>
    <col min="15628" max="15628" width="6.140625" style="1" customWidth="1"/>
    <col min="15629" max="15629" width="10.85546875" style="1" customWidth="1"/>
    <col min="15630" max="15630" width="5.140625" style="1" customWidth="1"/>
    <col min="15631" max="15631" width="10" style="1" customWidth="1"/>
    <col min="15632" max="15632" width="8.42578125" style="1" customWidth="1"/>
    <col min="15633" max="15633" width="15.7109375" style="1" customWidth="1"/>
    <col min="15634" max="15634" width="14.42578125" style="1" customWidth="1"/>
    <col min="15635" max="15872" width="9.140625" style="1"/>
    <col min="15873" max="15873" width="5.140625" style="1" customWidth="1"/>
    <col min="15874" max="15875" width="9.140625" style="1"/>
    <col min="15876" max="15876" width="8.85546875" style="1" customWidth="1"/>
    <col min="15877" max="15877" width="22.42578125" style="1" customWidth="1"/>
    <col min="15878" max="15878" width="43.7109375" style="1" customWidth="1"/>
    <col min="15879" max="15879" width="14" style="1" customWidth="1"/>
    <col min="15880" max="15880" width="15.85546875" style="1" customWidth="1"/>
    <col min="15881" max="15881" width="13.85546875" style="1" customWidth="1"/>
    <col min="15882" max="15882" width="18.28515625" style="1" customWidth="1"/>
    <col min="15883" max="15883" width="6.5703125" style="1" customWidth="1"/>
    <col min="15884" max="15884" width="6.140625" style="1" customWidth="1"/>
    <col min="15885" max="15885" width="10.85546875" style="1" customWidth="1"/>
    <col min="15886" max="15886" width="5.140625" style="1" customWidth="1"/>
    <col min="15887" max="15887" width="10" style="1" customWidth="1"/>
    <col min="15888" max="15888" width="8.42578125" style="1" customWidth="1"/>
    <col min="15889" max="15889" width="15.7109375" style="1" customWidth="1"/>
    <col min="15890" max="15890" width="14.42578125" style="1" customWidth="1"/>
    <col min="15891" max="16128" width="9.140625" style="1"/>
    <col min="16129" max="16129" width="5.140625" style="1" customWidth="1"/>
    <col min="16130" max="16131" width="9.140625" style="1"/>
    <col min="16132" max="16132" width="8.85546875" style="1" customWidth="1"/>
    <col min="16133" max="16133" width="22.42578125" style="1" customWidth="1"/>
    <col min="16134" max="16134" width="43.7109375" style="1" customWidth="1"/>
    <col min="16135" max="16135" width="14" style="1" customWidth="1"/>
    <col min="16136" max="16136" width="15.85546875" style="1" customWidth="1"/>
    <col min="16137" max="16137" width="13.85546875" style="1" customWidth="1"/>
    <col min="16138" max="16138" width="18.28515625" style="1" customWidth="1"/>
    <col min="16139" max="16139" width="6.5703125" style="1" customWidth="1"/>
    <col min="16140" max="16140" width="6.140625" style="1" customWidth="1"/>
    <col min="16141" max="16141" width="10.85546875" style="1" customWidth="1"/>
    <col min="16142" max="16142" width="5.140625" style="1" customWidth="1"/>
    <col min="16143" max="16143" width="10" style="1" customWidth="1"/>
    <col min="16144" max="16144" width="8.42578125" style="1" customWidth="1"/>
    <col min="16145" max="16145" width="15.7109375" style="1" customWidth="1"/>
    <col min="16146" max="16146" width="14.42578125" style="1" customWidth="1"/>
    <col min="16147" max="16384" width="9.140625" style="1"/>
  </cols>
  <sheetData>
    <row r="2" spans="1:18" ht="18.75" x14ac:dyDescent="0.3">
      <c r="A2" s="76" t="s">
        <v>2454</v>
      </c>
    </row>
    <row r="3" spans="1:18" x14ac:dyDescent="0.25">
      <c r="A3" s="258"/>
    </row>
    <row r="4" spans="1:18" ht="66" customHeight="1" x14ac:dyDescent="0.25">
      <c r="A4" s="438" t="s">
        <v>0</v>
      </c>
      <c r="B4" s="452" t="s">
        <v>1</v>
      </c>
      <c r="C4" s="452" t="s">
        <v>2</v>
      </c>
      <c r="D4" s="452" t="s">
        <v>3</v>
      </c>
      <c r="E4" s="438" t="s">
        <v>1909</v>
      </c>
      <c r="F4" s="438" t="s">
        <v>1910</v>
      </c>
      <c r="G4" s="452" t="s">
        <v>6</v>
      </c>
      <c r="H4" s="454" t="s">
        <v>7</v>
      </c>
      <c r="I4" s="454"/>
      <c r="J4" s="438" t="s">
        <v>8</v>
      </c>
      <c r="K4" s="510" t="s">
        <v>1911</v>
      </c>
      <c r="L4" s="515"/>
      <c r="M4" s="442" t="s">
        <v>1912</v>
      </c>
      <c r="N4" s="442"/>
      <c r="O4" s="442" t="s">
        <v>1913</v>
      </c>
      <c r="P4" s="442"/>
      <c r="Q4" s="438" t="s">
        <v>12</v>
      </c>
      <c r="R4" s="452" t="s">
        <v>13</v>
      </c>
    </row>
    <row r="5" spans="1:18" ht="30" x14ac:dyDescent="0.25">
      <c r="A5" s="439"/>
      <c r="B5" s="453"/>
      <c r="C5" s="453"/>
      <c r="D5" s="453"/>
      <c r="E5" s="439"/>
      <c r="F5" s="439"/>
      <c r="G5" s="453"/>
      <c r="H5" s="176" t="s">
        <v>1914</v>
      </c>
      <c r="I5" s="176" t="s">
        <v>1915</v>
      </c>
      <c r="J5" s="439"/>
      <c r="K5" s="177">
        <v>2020</v>
      </c>
      <c r="L5" s="177">
        <v>2021</v>
      </c>
      <c r="M5" s="5">
        <v>2020</v>
      </c>
      <c r="N5" s="5">
        <v>2021</v>
      </c>
      <c r="O5" s="5">
        <v>2020</v>
      </c>
      <c r="P5" s="5">
        <v>2021</v>
      </c>
      <c r="Q5" s="439"/>
      <c r="R5" s="453"/>
    </row>
    <row r="6" spans="1:18" x14ac:dyDescent="0.25">
      <c r="A6" s="176" t="s">
        <v>16</v>
      </c>
      <c r="B6" s="176" t="s">
        <v>17</v>
      </c>
      <c r="C6" s="176" t="s">
        <v>18</v>
      </c>
      <c r="D6" s="176" t="s">
        <v>19</v>
      </c>
      <c r="E6" s="176" t="s">
        <v>20</v>
      </c>
      <c r="F6" s="176" t="s">
        <v>21</v>
      </c>
      <c r="G6" s="176" t="s">
        <v>22</v>
      </c>
      <c r="H6" s="176" t="s">
        <v>23</v>
      </c>
      <c r="I6" s="176" t="s">
        <v>24</v>
      </c>
      <c r="J6" s="176" t="s">
        <v>25</v>
      </c>
      <c r="K6" s="176" t="s">
        <v>26</v>
      </c>
      <c r="L6" s="176" t="s">
        <v>27</v>
      </c>
      <c r="M6" s="176" t="s">
        <v>28</v>
      </c>
      <c r="N6" s="176" t="s">
        <v>29</v>
      </c>
      <c r="O6" s="176" t="s">
        <v>30</v>
      </c>
      <c r="P6" s="176" t="s">
        <v>31</v>
      </c>
      <c r="Q6" s="176" t="s">
        <v>32</v>
      </c>
      <c r="R6" s="176" t="s">
        <v>33</v>
      </c>
    </row>
    <row r="7" spans="1:18" s="259" customFormat="1" ht="276" customHeight="1" x14ac:dyDescent="0.25">
      <c r="A7" s="243">
        <v>1</v>
      </c>
      <c r="B7" s="243">
        <v>6</v>
      </c>
      <c r="C7" s="243">
        <v>1</v>
      </c>
      <c r="D7" s="243">
        <v>3</v>
      </c>
      <c r="E7" s="243" t="s">
        <v>1916</v>
      </c>
      <c r="F7" s="243" t="s">
        <v>2007</v>
      </c>
      <c r="G7" s="243" t="s">
        <v>1917</v>
      </c>
      <c r="H7" s="243" t="s">
        <v>1918</v>
      </c>
      <c r="I7" s="11" t="s">
        <v>1919</v>
      </c>
      <c r="J7" s="243" t="s">
        <v>1920</v>
      </c>
      <c r="K7" s="243" t="s">
        <v>55</v>
      </c>
      <c r="L7" s="243" t="s">
        <v>42</v>
      </c>
      <c r="M7" s="244">
        <v>50000</v>
      </c>
      <c r="N7" s="244" t="s">
        <v>42</v>
      </c>
      <c r="O7" s="244">
        <v>50000</v>
      </c>
      <c r="P7" s="244" t="s">
        <v>42</v>
      </c>
      <c r="Q7" s="243" t="s">
        <v>1921</v>
      </c>
      <c r="R7" s="243" t="s">
        <v>1922</v>
      </c>
    </row>
    <row r="8" spans="1:18" s="260" customFormat="1" ht="375" customHeight="1" x14ac:dyDescent="0.25">
      <c r="A8" s="243">
        <v>2</v>
      </c>
      <c r="B8" s="243">
        <v>6</v>
      </c>
      <c r="C8" s="243">
        <v>5</v>
      </c>
      <c r="D8" s="243">
        <v>4</v>
      </c>
      <c r="E8" s="243" t="s">
        <v>1923</v>
      </c>
      <c r="F8" s="243" t="s">
        <v>2008</v>
      </c>
      <c r="G8" s="243" t="s">
        <v>43</v>
      </c>
      <c r="H8" s="243" t="s">
        <v>1924</v>
      </c>
      <c r="I8" s="11" t="s">
        <v>1925</v>
      </c>
      <c r="J8" s="243" t="s">
        <v>1926</v>
      </c>
      <c r="K8" s="243" t="s">
        <v>55</v>
      </c>
      <c r="L8" s="243" t="s">
        <v>42</v>
      </c>
      <c r="M8" s="244">
        <v>99400</v>
      </c>
      <c r="N8" s="244" t="s">
        <v>42</v>
      </c>
      <c r="O8" s="244">
        <v>99400</v>
      </c>
      <c r="P8" s="244" t="s">
        <v>42</v>
      </c>
      <c r="Q8" s="243" t="s">
        <v>1927</v>
      </c>
      <c r="R8" s="243" t="s">
        <v>1928</v>
      </c>
    </row>
    <row r="9" spans="1:18" s="260" customFormat="1" ht="409.5" customHeight="1" x14ac:dyDescent="0.25">
      <c r="A9" s="243">
        <v>3</v>
      </c>
      <c r="B9" s="243">
        <v>6</v>
      </c>
      <c r="C9" s="243">
        <v>5</v>
      </c>
      <c r="D9" s="243">
        <v>4</v>
      </c>
      <c r="E9" s="243" t="s">
        <v>1929</v>
      </c>
      <c r="F9" s="243" t="s">
        <v>2009</v>
      </c>
      <c r="G9" s="243" t="s">
        <v>47</v>
      </c>
      <c r="H9" s="243" t="s">
        <v>1930</v>
      </c>
      <c r="I9" s="11" t="s">
        <v>295</v>
      </c>
      <c r="J9" s="243" t="s">
        <v>1931</v>
      </c>
      <c r="K9" s="243" t="s">
        <v>55</v>
      </c>
      <c r="L9" s="243" t="s">
        <v>42</v>
      </c>
      <c r="M9" s="244">
        <v>40000</v>
      </c>
      <c r="N9" s="244" t="s">
        <v>42</v>
      </c>
      <c r="O9" s="244">
        <v>40000</v>
      </c>
      <c r="P9" s="244" t="s">
        <v>42</v>
      </c>
      <c r="Q9" s="243" t="s">
        <v>1932</v>
      </c>
      <c r="R9" s="243" t="s">
        <v>1933</v>
      </c>
    </row>
    <row r="10" spans="1:18" s="260" customFormat="1" ht="390.75" customHeight="1" x14ac:dyDescent="0.25">
      <c r="A10" s="242">
        <v>4</v>
      </c>
      <c r="B10" s="243">
        <v>6</v>
      </c>
      <c r="C10" s="243">
        <v>1</v>
      </c>
      <c r="D10" s="243">
        <v>6</v>
      </c>
      <c r="E10" s="243" t="s">
        <v>1934</v>
      </c>
      <c r="F10" s="243" t="s">
        <v>2010</v>
      </c>
      <c r="G10" s="243" t="s">
        <v>43</v>
      </c>
      <c r="H10" s="243" t="s">
        <v>1924</v>
      </c>
      <c r="I10" s="11" t="s">
        <v>1925</v>
      </c>
      <c r="J10" s="243" t="s">
        <v>1935</v>
      </c>
      <c r="K10" s="243" t="s">
        <v>55</v>
      </c>
      <c r="L10" s="243" t="s">
        <v>42</v>
      </c>
      <c r="M10" s="244">
        <v>26088.400000000001</v>
      </c>
      <c r="N10" s="244" t="s">
        <v>42</v>
      </c>
      <c r="O10" s="244">
        <v>26088.400000000001</v>
      </c>
      <c r="P10" s="244" t="s">
        <v>42</v>
      </c>
      <c r="Q10" s="243" t="s">
        <v>1936</v>
      </c>
      <c r="R10" s="243" t="s">
        <v>1937</v>
      </c>
    </row>
    <row r="11" spans="1:18" s="260" customFormat="1" ht="398.25" customHeight="1" x14ac:dyDescent="0.25">
      <c r="A11" s="243">
        <v>5</v>
      </c>
      <c r="B11" s="243">
        <v>1</v>
      </c>
      <c r="C11" s="243">
        <v>1</v>
      </c>
      <c r="D11" s="243">
        <v>6</v>
      </c>
      <c r="E11" s="243" t="s">
        <v>1938</v>
      </c>
      <c r="F11" s="243" t="s">
        <v>2011</v>
      </c>
      <c r="G11" s="243" t="s">
        <v>1939</v>
      </c>
      <c r="H11" s="243" t="s">
        <v>1940</v>
      </c>
      <c r="I11" s="11" t="s">
        <v>1941</v>
      </c>
      <c r="J11" s="243" t="s">
        <v>1942</v>
      </c>
      <c r="K11" s="243" t="s">
        <v>55</v>
      </c>
      <c r="L11" s="243" t="s">
        <v>42</v>
      </c>
      <c r="M11" s="244">
        <v>28856.79</v>
      </c>
      <c r="N11" s="244" t="s">
        <v>42</v>
      </c>
      <c r="O11" s="244">
        <v>28856.79</v>
      </c>
      <c r="P11" s="244" t="str">
        <f>N11</f>
        <v>-</v>
      </c>
      <c r="Q11" s="243" t="s">
        <v>1943</v>
      </c>
      <c r="R11" s="243" t="s">
        <v>1944</v>
      </c>
    </row>
    <row r="12" spans="1:18" s="260" customFormat="1" ht="355.5" customHeight="1" x14ac:dyDescent="0.25">
      <c r="A12" s="243">
        <v>6</v>
      </c>
      <c r="B12" s="243">
        <v>3</v>
      </c>
      <c r="C12" s="243">
        <v>1</v>
      </c>
      <c r="D12" s="243">
        <v>6</v>
      </c>
      <c r="E12" s="243" t="s">
        <v>1945</v>
      </c>
      <c r="F12" s="243" t="s">
        <v>2012</v>
      </c>
      <c r="G12" s="243" t="s">
        <v>1946</v>
      </c>
      <c r="H12" s="243" t="s">
        <v>1947</v>
      </c>
      <c r="I12" s="11" t="s">
        <v>1948</v>
      </c>
      <c r="J12" s="243" t="s">
        <v>1949</v>
      </c>
      <c r="K12" s="243" t="s">
        <v>55</v>
      </c>
      <c r="L12" s="243" t="s">
        <v>42</v>
      </c>
      <c r="M12" s="244">
        <v>15159.4</v>
      </c>
      <c r="N12" s="244" t="s">
        <v>42</v>
      </c>
      <c r="O12" s="244">
        <v>15159.4</v>
      </c>
      <c r="P12" s="244" t="s">
        <v>42</v>
      </c>
      <c r="Q12" s="243" t="s">
        <v>1950</v>
      </c>
      <c r="R12" s="243" t="s">
        <v>1951</v>
      </c>
    </row>
    <row r="13" spans="1:18" s="260" customFormat="1" ht="390.75" customHeight="1" x14ac:dyDescent="0.25">
      <c r="A13" s="243">
        <v>7</v>
      </c>
      <c r="B13" s="243">
        <v>2</v>
      </c>
      <c r="C13" s="243">
        <v>1</v>
      </c>
      <c r="D13" s="243">
        <v>6</v>
      </c>
      <c r="E13" s="243" t="s">
        <v>1952</v>
      </c>
      <c r="F13" s="243" t="s">
        <v>2013</v>
      </c>
      <c r="G13" s="243" t="s">
        <v>1953</v>
      </c>
      <c r="H13" s="243" t="s">
        <v>1954</v>
      </c>
      <c r="I13" s="11" t="s">
        <v>1955</v>
      </c>
      <c r="J13" s="243" t="s">
        <v>1956</v>
      </c>
      <c r="K13" s="243" t="s">
        <v>55</v>
      </c>
      <c r="L13" s="243" t="s">
        <v>42</v>
      </c>
      <c r="M13" s="244">
        <v>53326.65</v>
      </c>
      <c r="N13" s="244" t="s">
        <v>42</v>
      </c>
      <c r="O13" s="244">
        <v>53326.65</v>
      </c>
      <c r="P13" s="244" t="str">
        <f t="shared" ref="P13:P21" si="0">N13</f>
        <v>-</v>
      </c>
      <c r="Q13" s="243" t="s">
        <v>1957</v>
      </c>
      <c r="R13" s="243" t="s">
        <v>1958</v>
      </c>
    </row>
    <row r="14" spans="1:18" s="260" customFormat="1" ht="404.25" customHeight="1" x14ac:dyDescent="0.25">
      <c r="A14" s="243">
        <v>8</v>
      </c>
      <c r="B14" s="243">
        <v>1</v>
      </c>
      <c r="C14" s="243">
        <v>1</v>
      </c>
      <c r="D14" s="243">
        <v>6</v>
      </c>
      <c r="E14" s="243" t="s">
        <v>1959</v>
      </c>
      <c r="F14" s="243" t="s">
        <v>2014</v>
      </c>
      <c r="G14" s="243" t="s">
        <v>1960</v>
      </c>
      <c r="H14" s="243" t="s">
        <v>1961</v>
      </c>
      <c r="I14" s="11" t="s">
        <v>1962</v>
      </c>
      <c r="J14" s="243" t="s">
        <v>1963</v>
      </c>
      <c r="K14" s="243" t="s">
        <v>55</v>
      </c>
      <c r="L14" s="243" t="s">
        <v>42</v>
      </c>
      <c r="M14" s="244">
        <v>14963.7</v>
      </c>
      <c r="N14" s="244" t="s">
        <v>42</v>
      </c>
      <c r="O14" s="244">
        <v>14963.7</v>
      </c>
      <c r="P14" s="244" t="str">
        <f t="shared" si="0"/>
        <v>-</v>
      </c>
      <c r="Q14" s="243" t="s">
        <v>1964</v>
      </c>
      <c r="R14" s="243" t="s">
        <v>1965</v>
      </c>
    </row>
    <row r="15" spans="1:18" s="260" customFormat="1" ht="271.5" customHeight="1" x14ac:dyDescent="0.25">
      <c r="A15" s="243">
        <v>9</v>
      </c>
      <c r="B15" s="243">
        <v>1</v>
      </c>
      <c r="C15" s="243">
        <v>1</v>
      </c>
      <c r="D15" s="243">
        <v>6</v>
      </c>
      <c r="E15" s="243" t="s">
        <v>1966</v>
      </c>
      <c r="F15" s="243" t="s">
        <v>2015</v>
      </c>
      <c r="G15" s="243" t="s">
        <v>68</v>
      </c>
      <c r="H15" s="243" t="s">
        <v>1967</v>
      </c>
      <c r="I15" s="11" t="s">
        <v>1968</v>
      </c>
      <c r="J15" s="243" t="s">
        <v>1969</v>
      </c>
      <c r="K15" s="243" t="s">
        <v>55</v>
      </c>
      <c r="L15" s="243" t="s">
        <v>42</v>
      </c>
      <c r="M15" s="244">
        <v>14234.4</v>
      </c>
      <c r="N15" s="244" t="s">
        <v>42</v>
      </c>
      <c r="O15" s="244">
        <v>14234.4</v>
      </c>
      <c r="P15" s="244" t="str">
        <f t="shared" si="0"/>
        <v>-</v>
      </c>
      <c r="Q15" s="243" t="s">
        <v>1964</v>
      </c>
      <c r="R15" s="243" t="s">
        <v>1965</v>
      </c>
    </row>
    <row r="16" spans="1:18" s="260" customFormat="1" ht="401.25" customHeight="1" x14ac:dyDescent="0.25">
      <c r="A16" s="243">
        <v>10</v>
      </c>
      <c r="B16" s="243">
        <v>1</v>
      </c>
      <c r="C16" s="243">
        <v>1</v>
      </c>
      <c r="D16" s="243">
        <v>6</v>
      </c>
      <c r="E16" s="243" t="s">
        <v>1970</v>
      </c>
      <c r="F16" s="243" t="s">
        <v>2016</v>
      </c>
      <c r="G16" s="243" t="s">
        <v>1971</v>
      </c>
      <c r="H16" s="243" t="s">
        <v>1972</v>
      </c>
      <c r="I16" s="11" t="s">
        <v>1973</v>
      </c>
      <c r="J16" s="243" t="s">
        <v>1974</v>
      </c>
      <c r="K16" s="243" t="s">
        <v>44</v>
      </c>
      <c r="L16" s="243" t="s">
        <v>42</v>
      </c>
      <c r="M16" s="244">
        <v>53514.28</v>
      </c>
      <c r="N16" s="244" t="s">
        <v>42</v>
      </c>
      <c r="O16" s="244">
        <v>53514.28</v>
      </c>
      <c r="P16" s="244" t="str">
        <f t="shared" si="0"/>
        <v>-</v>
      </c>
      <c r="Q16" s="243" t="s">
        <v>1975</v>
      </c>
      <c r="R16" s="243" t="s">
        <v>1976</v>
      </c>
    </row>
    <row r="17" spans="1:18" s="260" customFormat="1" ht="326.25" customHeight="1" x14ac:dyDescent="0.25">
      <c r="A17" s="242">
        <v>11</v>
      </c>
      <c r="B17" s="243">
        <v>1</v>
      </c>
      <c r="C17" s="243">
        <v>1</v>
      </c>
      <c r="D17" s="243">
        <v>6</v>
      </c>
      <c r="E17" s="243" t="s">
        <v>1977</v>
      </c>
      <c r="F17" s="243" t="s">
        <v>2017</v>
      </c>
      <c r="G17" s="243" t="s">
        <v>1978</v>
      </c>
      <c r="H17" s="243" t="s">
        <v>1979</v>
      </c>
      <c r="I17" s="11" t="s">
        <v>50</v>
      </c>
      <c r="J17" s="243" t="s">
        <v>1980</v>
      </c>
      <c r="K17" s="243" t="s">
        <v>55</v>
      </c>
      <c r="L17" s="243" t="s">
        <v>42</v>
      </c>
      <c r="M17" s="244">
        <v>43050</v>
      </c>
      <c r="N17" s="244" t="s">
        <v>42</v>
      </c>
      <c r="O17" s="244">
        <v>43050</v>
      </c>
      <c r="P17" s="244" t="str">
        <f t="shared" si="0"/>
        <v>-</v>
      </c>
      <c r="Q17" s="243" t="s">
        <v>1964</v>
      </c>
      <c r="R17" s="243" t="s">
        <v>1965</v>
      </c>
    </row>
    <row r="18" spans="1:18" s="260" customFormat="1" ht="409.5" customHeight="1" x14ac:dyDescent="0.25">
      <c r="A18" s="242">
        <v>12</v>
      </c>
      <c r="B18" s="243">
        <v>6</v>
      </c>
      <c r="C18" s="243">
        <v>4</v>
      </c>
      <c r="D18" s="243">
        <v>11</v>
      </c>
      <c r="E18" s="243" t="s">
        <v>1981</v>
      </c>
      <c r="F18" s="243" t="s">
        <v>2018</v>
      </c>
      <c r="G18" s="243" t="s">
        <v>43</v>
      </c>
      <c r="H18" s="243" t="s">
        <v>1924</v>
      </c>
      <c r="I18" s="11" t="s">
        <v>1982</v>
      </c>
      <c r="J18" s="243" t="s">
        <v>1983</v>
      </c>
      <c r="K18" s="243" t="s">
        <v>44</v>
      </c>
      <c r="L18" s="243" t="s">
        <v>42</v>
      </c>
      <c r="M18" s="244">
        <v>96371.4</v>
      </c>
      <c r="N18" s="244" t="s">
        <v>42</v>
      </c>
      <c r="O18" s="244">
        <v>96371.4</v>
      </c>
      <c r="P18" s="244" t="str">
        <f t="shared" si="0"/>
        <v>-</v>
      </c>
      <c r="Q18" s="243" t="s">
        <v>1984</v>
      </c>
      <c r="R18" s="243" t="s">
        <v>1985</v>
      </c>
    </row>
    <row r="19" spans="1:18" s="260" customFormat="1" ht="315" customHeight="1" x14ac:dyDescent="0.25">
      <c r="A19" s="242">
        <v>13</v>
      </c>
      <c r="B19" s="243">
        <v>6</v>
      </c>
      <c r="C19" s="243">
        <v>5</v>
      </c>
      <c r="D19" s="243">
        <v>11</v>
      </c>
      <c r="E19" s="243" t="s">
        <v>1986</v>
      </c>
      <c r="F19" s="243" t="s">
        <v>2019</v>
      </c>
      <c r="G19" s="243" t="s">
        <v>1987</v>
      </c>
      <c r="H19" s="243" t="s">
        <v>1988</v>
      </c>
      <c r="I19" s="11" t="s">
        <v>1989</v>
      </c>
      <c r="J19" s="243" t="s">
        <v>1990</v>
      </c>
      <c r="K19" s="243" t="s">
        <v>44</v>
      </c>
      <c r="L19" s="243" t="s">
        <v>42</v>
      </c>
      <c r="M19" s="244">
        <v>33600</v>
      </c>
      <c r="N19" s="244" t="s">
        <v>42</v>
      </c>
      <c r="O19" s="244">
        <v>33600</v>
      </c>
      <c r="P19" s="244" t="str">
        <f t="shared" si="0"/>
        <v>-</v>
      </c>
      <c r="Q19" s="243" t="s">
        <v>1991</v>
      </c>
      <c r="R19" s="243" t="s">
        <v>1992</v>
      </c>
    </row>
    <row r="20" spans="1:18" s="260" customFormat="1" ht="358.5" customHeight="1" x14ac:dyDescent="0.25">
      <c r="A20" s="242">
        <v>14</v>
      </c>
      <c r="B20" s="243">
        <v>6</v>
      </c>
      <c r="C20" s="243">
        <v>5</v>
      </c>
      <c r="D20" s="243">
        <v>11</v>
      </c>
      <c r="E20" s="243" t="s">
        <v>1993</v>
      </c>
      <c r="F20" s="243" t="s">
        <v>2020</v>
      </c>
      <c r="G20" s="243" t="s">
        <v>1994</v>
      </c>
      <c r="H20" s="243" t="s">
        <v>1995</v>
      </c>
      <c r="I20" s="11" t="s">
        <v>1996</v>
      </c>
      <c r="J20" s="243" t="s">
        <v>1997</v>
      </c>
      <c r="K20" s="243" t="s">
        <v>55</v>
      </c>
      <c r="L20" s="243" t="s">
        <v>42</v>
      </c>
      <c r="M20" s="244">
        <v>88405.57</v>
      </c>
      <c r="N20" s="244" t="s">
        <v>42</v>
      </c>
      <c r="O20" s="244">
        <v>83388.070000000007</v>
      </c>
      <c r="P20" s="244" t="str">
        <f t="shared" si="0"/>
        <v>-</v>
      </c>
      <c r="Q20" s="243" t="s">
        <v>1998</v>
      </c>
      <c r="R20" s="243" t="s">
        <v>1999</v>
      </c>
    </row>
    <row r="21" spans="1:18" s="260" customFormat="1" ht="327" customHeight="1" x14ac:dyDescent="0.25">
      <c r="A21" s="242">
        <v>15</v>
      </c>
      <c r="B21" s="243">
        <v>6</v>
      </c>
      <c r="C21" s="243">
        <v>1</v>
      </c>
      <c r="D21" s="243">
        <v>6</v>
      </c>
      <c r="E21" s="243" t="s">
        <v>2000</v>
      </c>
      <c r="F21" s="243" t="s">
        <v>2021</v>
      </c>
      <c r="G21" s="243" t="s">
        <v>2001</v>
      </c>
      <c r="H21" s="243" t="s">
        <v>2002</v>
      </c>
      <c r="I21" s="11" t="s">
        <v>2003</v>
      </c>
      <c r="J21" s="243" t="s">
        <v>2004</v>
      </c>
      <c r="K21" s="243" t="s">
        <v>55</v>
      </c>
      <c r="L21" s="243" t="s">
        <v>42</v>
      </c>
      <c r="M21" s="244">
        <v>26726.76</v>
      </c>
      <c r="N21" s="244" t="s">
        <v>42</v>
      </c>
      <c r="O21" s="244">
        <v>26726.76</v>
      </c>
      <c r="P21" s="244" t="str">
        <f t="shared" si="0"/>
        <v>-</v>
      </c>
      <c r="Q21" s="243" t="s">
        <v>2005</v>
      </c>
      <c r="R21" s="243" t="s">
        <v>2006</v>
      </c>
    </row>
    <row r="23" spans="1:18" x14ac:dyDescent="0.25">
      <c r="N23" s="276"/>
      <c r="O23" s="517" t="s">
        <v>39</v>
      </c>
      <c r="P23" s="517"/>
    </row>
    <row r="24" spans="1:18" x14ac:dyDescent="0.25">
      <c r="N24" s="385"/>
      <c r="O24" s="54" t="s">
        <v>40</v>
      </c>
      <c r="P24" s="54" t="s">
        <v>41</v>
      </c>
    </row>
    <row r="25" spans="1:18" x14ac:dyDescent="0.25">
      <c r="N25" s="385" t="s">
        <v>2448</v>
      </c>
      <c r="O25" s="170">
        <v>15</v>
      </c>
      <c r="P25" s="89">
        <f>O7+O8+O9+O10+O11+O12+O13+O14+O15+O16+O17+O18+O19+O20+O21</f>
        <v>678679.85000000009</v>
      </c>
    </row>
  </sheetData>
  <mergeCells count="15">
    <mergeCell ref="F4:F5"/>
    <mergeCell ref="A4:A5"/>
    <mergeCell ref="B4:B5"/>
    <mergeCell ref="C4:C5"/>
    <mergeCell ref="D4:D5"/>
    <mergeCell ref="E4:E5"/>
    <mergeCell ref="O23:P23"/>
    <mergeCell ref="Q4:Q5"/>
    <mergeCell ref="R4:R5"/>
    <mergeCell ref="G4:G5"/>
    <mergeCell ref="H4:I4"/>
    <mergeCell ref="J4:J5"/>
    <mergeCell ref="K4:L4"/>
    <mergeCell ref="M4:N4"/>
    <mergeCell ref="O4:P4"/>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4"/>
  <sheetViews>
    <sheetView topLeftCell="A25" zoomScale="70" zoomScaleNormal="70" workbookViewId="0">
      <selection activeCell="L42" sqref="L42"/>
    </sheetView>
  </sheetViews>
  <sheetFormatPr defaultRowHeight="15" x14ac:dyDescent="0.25"/>
  <cols>
    <col min="1" max="1" width="4.7109375" style="1" customWidth="1"/>
    <col min="2" max="2" width="8.85546875" style="1" customWidth="1"/>
    <col min="3" max="3" width="7.8554687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5.28515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19.85546875" style="1" customWidth="1"/>
    <col min="18" max="18" width="26"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2455</v>
      </c>
    </row>
    <row r="3" spans="1:19" x14ac:dyDescent="0.25">
      <c r="M3" s="2"/>
      <c r="N3" s="2"/>
      <c r="O3" s="2"/>
      <c r="P3" s="2"/>
    </row>
    <row r="4" spans="1:19" s="4" customFormat="1" ht="47.25"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c r="S4" s="3"/>
    </row>
    <row r="5" spans="1:19" s="4" customFormat="1" ht="35.25" customHeight="1" x14ac:dyDescent="0.2">
      <c r="A5" s="439"/>
      <c r="B5" s="453"/>
      <c r="C5" s="453"/>
      <c r="D5" s="453"/>
      <c r="E5" s="439"/>
      <c r="F5" s="439"/>
      <c r="G5" s="439"/>
      <c r="H5" s="33" t="s">
        <v>14</v>
      </c>
      <c r="I5" s="33" t="s">
        <v>15</v>
      </c>
      <c r="J5" s="439"/>
      <c r="K5" s="34">
        <v>2020</v>
      </c>
      <c r="L5" s="34">
        <v>2021</v>
      </c>
      <c r="M5" s="5">
        <v>2020</v>
      </c>
      <c r="N5" s="5">
        <v>2021</v>
      </c>
      <c r="O5" s="5">
        <v>2020</v>
      </c>
      <c r="P5" s="5">
        <v>2021</v>
      </c>
      <c r="Q5" s="439"/>
      <c r="R5" s="453"/>
      <c r="S5" s="3"/>
    </row>
    <row r="6" spans="1:19" s="4" customFormat="1" ht="15.75" customHeigh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c r="S6" s="3"/>
    </row>
    <row r="7" spans="1:19" s="6" customFormat="1" ht="61.5" customHeight="1" x14ac:dyDescent="0.25">
      <c r="A7" s="448">
        <v>1</v>
      </c>
      <c r="B7" s="450" t="s">
        <v>116</v>
      </c>
      <c r="C7" s="448">
        <v>4</v>
      </c>
      <c r="D7" s="450">
        <v>4</v>
      </c>
      <c r="E7" s="450" t="s">
        <v>707</v>
      </c>
      <c r="F7" s="740" t="s">
        <v>708</v>
      </c>
      <c r="G7" s="494" t="s">
        <v>709</v>
      </c>
      <c r="H7" s="101" t="s">
        <v>62</v>
      </c>
      <c r="I7" s="348">
        <v>1</v>
      </c>
      <c r="J7" s="450" t="s">
        <v>710</v>
      </c>
      <c r="K7" s="460" t="s">
        <v>46</v>
      </c>
      <c r="L7" s="460"/>
      <c r="M7" s="455">
        <v>50000</v>
      </c>
      <c r="N7" s="448"/>
      <c r="O7" s="455">
        <v>50000</v>
      </c>
      <c r="P7" s="455"/>
      <c r="Q7" s="450" t="s">
        <v>711</v>
      </c>
      <c r="R7" s="450" t="s">
        <v>712</v>
      </c>
      <c r="S7" s="14"/>
    </row>
    <row r="8" spans="1:19" s="6" customFormat="1" ht="57.75" customHeight="1" x14ac:dyDescent="0.25">
      <c r="A8" s="474"/>
      <c r="B8" s="475"/>
      <c r="C8" s="474"/>
      <c r="D8" s="475"/>
      <c r="E8" s="475"/>
      <c r="F8" s="741"/>
      <c r="G8" s="495"/>
      <c r="H8" s="101" t="s">
        <v>713</v>
      </c>
      <c r="I8" s="348">
        <v>40</v>
      </c>
      <c r="J8" s="475"/>
      <c r="K8" s="466"/>
      <c r="L8" s="466"/>
      <c r="M8" s="485"/>
      <c r="N8" s="474"/>
      <c r="O8" s="485"/>
      <c r="P8" s="485"/>
      <c r="Q8" s="475"/>
      <c r="R8" s="475"/>
      <c r="S8" s="14"/>
    </row>
    <row r="9" spans="1:19" s="6" customFormat="1" ht="50.25" customHeight="1" x14ac:dyDescent="0.25">
      <c r="A9" s="449"/>
      <c r="B9" s="451"/>
      <c r="C9" s="449"/>
      <c r="D9" s="451"/>
      <c r="E9" s="451"/>
      <c r="F9" s="742"/>
      <c r="G9" s="496"/>
      <c r="H9" s="101" t="s">
        <v>714</v>
      </c>
      <c r="I9" s="348">
        <v>35</v>
      </c>
      <c r="J9" s="451"/>
      <c r="K9" s="467"/>
      <c r="L9" s="467"/>
      <c r="M9" s="486"/>
      <c r="N9" s="449"/>
      <c r="O9" s="486"/>
      <c r="P9" s="486"/>
      <c r="Q9" s="451"/>
      <c r="R9" s="451"/>
      <c r="S9" s="14"/>
    </row>
    <row r="10" spans="1:19" ht="123.75" customHeight="1" x14ac:dyDescent="0.25">
      <c r="A10" s="731">
        <v>2</v>
      </c>
      <c r="B10" s="731" t="s">
        <v>49</v>
      </c>
      <c r="C10" s="731">
        <v>1</v>
      </c>
      <c r="D10" s="494">
        <v>6</v>
      </c>
      <c r="E10" s="732" t="s">
        <v>715</v>
      </c>
      <c r="F10" s="744" t="s">
        <v>716</v>
      </c>
      <c r="G10" s="494" t="s">
        <v>87</v>
      </c>
      <c r="H10" s="101" t="s">
        <v>93</v>
      </c>
      <c r="I10" s="349">
        <v>1</v>
      </c>
      <c r="J10" s="494" t="s">
        <v>717</v>
      </c>
      <c r="K10" s="600" t="s">
        <v>46</v>
      </c>
      <c r="L10" s="600"/>
      <c r="M10" s="736">
        <f>O10+2355</f>
        <v>8592.02</v>
      </c>
      <c r="N10" s="731"/>
      <c r="O10" s="738">
        <v>6237.02</v>
      </c>
      <c r="P10" s="736"/>
      <c r="Q10" s="732" t="s">
        <v>74</v>
      </c>
      <c r="R10" s="494" t="s">
        <v>718</v>
      </c>
      <c r="S10" s="15"/>
    </row>
    <row r="11" spans="1:19" ht="128.25" customHeight="1" x14ac:dyDescent="0.25">
      <c r="A11" s="587"/>
      <c r="B11" s="587"/>
      <c r="C11" s="587"/>
      <c r="D11" s="496"/>
      <c r="E11" s="733"/>
      <c r="F11" s="745"/>
      <c r="G11" s="496"/>
      <c r="H11" s="101" t="s">
        <v>328</v>
      </c>
      <c r="I11" s="349">
        <v>15</v>
      </c>
      <c r="J11" s="496"/>
      <c r="K11" s="601"/>
      <c r="L11" s="601"/>
      <c r="M11" s="737"/>
      <c r="N11" s="587"/>
      <c r="O11" s="739"/>
      <c r="P11" s="737"/>
      <c r="Q11" s="733"/>
      <c r="R11" s="496"/>
      <c r="S11" s="15"/>
    </row>
    <row r="12" spans="1:19" ht="149.25" customHeight="1" x14ac:dyDescent="0.25">
      <c r="A12" s="488">
        <v>3</v>
      </c>
      <c r="B12" s="488" t="s">
        <v>116</v>
      </c>
      <c r="C12" s="488">
        <v>1</v>
      </c>
      <c r="D12" s="488">
        <v>6</v>
      </c>
      <c r="E12" s="414" t="s">
        <v>719</v>
      </c>
      <c r="F12" s="729" t="s">
        <v>720</v>
      </c>
      <c r="G12" s="488" t="s">
        <v>36</v>
      </c>
      <c r="H12" s="101" t="s">
        <v>127</v>
      </c>
      <c r="I12" s="350">
        <v>6</v>
      </c>
      <c r="J12" s="488" t="s">
        <v>721</v>
      </c>
      <c r="K12" s="503" t="s">
        <v>55</v>
      </c>
      <c r="L12" s="592"/>
      <c r="M12" s="419">
        <f>O12+4024</f>
        <v>42431.5</v>
      </c>
      <c r="N12" s="743"/>
      <c r="O12" s="417">
        <v>38407.5</v>
      </c>
      <c r="P12" s="743"/>
      <c r="Q12" s="414" t="s">
        <v>722</v>
      </c>
      <c r="R12" s="488" t="s">
        <v>723</v>
      </c>
      <c r="S12" s="15"/>
    </row>
    <row r="13" spans="1:19" ht="138" customHeight="1" x14ac:dyDescent="0.25">
      <c r="A13" s="488"/>
      <c r="B13" s="488"/>
      <c r="C13" s="488"/>
      <c r="D13" s="488"/>
      <c r="E13" s="414"/>
      <c r="F13" s="729"/>
      <c r="G13" s="488"/>
      <c r="H13" s="101" t="s">
        <v>128</v>
      </c>
      <c r="I13" s="350">
        <v>120</v>
      </c>
      <c r="J13" s="488"/>
      <c r="K13" s="503"/>
      <c r="L13" s="592"/>
      <c r="M13" s="419"/>
      <c r="N13" s="743"/>
      <c r="O13" s="417"/>
      <c r="P13" s="743"/>
      <c r="Q13" s="414"/>
      <c r="R13" s="488"/>
      <c r="S13" s="15"/>
    </row>
    <row r="14" spans="1:19" ht="60" customHeight="1" x14ac:dyDescent="0.25">
      <c r="A14" s="731">
        <v>4</v>
      </c>
      <c r="B14" s="731" t="s">
        <v>116</v>
      </c>
      <c r="C14" s="731">
        <v>1</v>
      </c>
      <c r="D14" s="494">
        <v>6</v>
      </c>
      <c r="E14" s="732" t="s">
        <v>724</v>
      </c>
      <c r="F14" s="734" t="s">
        <v>725</v>
      </c>
      <c r="G14" s="494" t="s">
        <v>115</v>
      </c>
      <c r="H14" s="101" t="s">
        <v>726</v>
      </c>
      <c r="I14" s="349">
        <v>1</v>
      </c>
      <c r="J14" s="494" t="s">
        <v>727</v>
      </c>
      <c r="K14" s="600" t="s">
        <v>55</v>
      </c>
      <c r="L14" s="600"/>
      <c r="M14" s="736">
        <f>O14+9000</f>
        <v>49000</v>
      </c>
      <c r="N14" s="731"/>
      <c r="O14" s="738">
        <v>40000</v>
      </c>
      <c r="P14" s="736"/>
      <c r="Q14" s="732" t="s">
        <v>728</v>
      </c>
      <c r="R14" s="494" t="s">
        <v>729</v>
      </c>
      <c r="S14" s="15"/>
    </row>
    <row r="15" spans="1:19" ht="61.5" customHeight="1" x14ac:dyDescent="0.25">
      <c r="A15" s="587"/>
      <c r="B15" s="587"/>
      <c r="C15" s="587"/>
      <c r="D15" s="496"/>
      <c r="E15" s="733"/>
      <c r="F15" s="565"/>
      <c r="G15" s="496"/>
      <c r="H15" s="101" t="s">
        <v>730</v>
      </c>
      <c r="I15" s="349">
        <v>300</v>
      </c>
      <c r="J15" s="496"/>
      <c r="K15" s="601"/>
      <c r="L15" s="601"/>
      <c r="M15" s="737"/>
      <c r="N15" s="587"/>
      <c r="O15" s="739"/>
      <c r="P15" s="737"/>
      <c r="Q15" s="733"/>
      <c r="R15" s="496"/>
      <c r="S15" s="15"/>
    </row>
    <row r="16" spans="1:19" s="16" customFormat="1" x14ac:dyDescent="0.25">
      <c r="A16" s="728">
        <v>5</v>
      </c>
      <c r="B16" s="728" t="s">
        <v>49</v>
      </c>
      <c r="C16" s="728">
        <v>1</v>
      </c>
      <c r="D16" s="411">
        <v>6</v>
      </c>
      <c r="E16" s="414" t="s">
        <v>733</v>
      </c>
      <c r="F16" s="730" t="s">
        <v>734</v>
      </c>
      <c r="G16" s="411" t="s">
        <v>735</v>
      </c>
      <c r="H16" s="103" t="s">
        <v>127</v>
      </c>
      <c r="I16" s="346">
        <v>18</v>
      </c>
      <c r="J16" s="411" t="s">
        <v>736</v>
      </c>
      <c r="K16" s="426" t="s">
        <v>55</v>
      </c>
      <c r="L16" s="426"/>
      <c r="M16" s="418">
        <f>O16+4376.5</f>
        <v>31666.57</v>
      </c>
      <c r="N16" s="728"/>
      <c r="O16" s="417">
        <v>27290.07</v>
      </c>
      <c r="P16" s="418"/>
      <c r="Q16" s="414" t="s">
        <v>737</v>
      </c>
      <c r="R16" s="411" t="s">
        <v>738</v>
      </c>
      <c r="S16" s="102"/>
    </row>
    <row r="17" spans="1:19" s="16" customFormat="1" ht="30" x14ac:dyDescent="0.25">
      <c r="A17" s="728"/>
      <c r="B17" s="728"/>
      <c r="C17" s="728"/>
      <c r="D17" s="411"/>
      <c r="E17" s="414"/>
      <c r="F17" s="730"/>
      <c r="G17" s="411"/>
      <c r="H17" s="103" t="s">
        <v>128</v>
      </c>
      <c r="I17" s="346">
        <v>644</v>
      </c>
      <c r="J17" s="411"/>
      <c r="K17" s="426"/>
      <c r="L17" s="426"/>
      <c r="M17" s="418"/>
      <c r="N17" s="728"/>
      <c r="O17" s="417"/>
      <c r="P17" s="418"/>
      <c r="Q17" s="414"/>
      <c r="R17" s="411"/>
      <c r="S17" s="102"/>
    </row>
    <row r="18" spans="1:19" s="16" customFormat="1" x14ac:dyDescent="0.25">
      <c r="A18" s="728"/>
      <c r="B18" s="728"/>
      <c r="C18" s="728"/>
      <c r="D18" s="411"/>
      <c r="E18" s="414"/>
      <c r="F18" s="730"/>
      <c r="G18" s="411"/>
      <c r="H18" s="103" t="s">
        <v>93</v>
      </c>
      <c r="I18" s="346">
        <v>1</v>
      </c>
      <c r="J18" s="411"/>
      <c r="K18" s="426"/>
      <c r="L18" s="426"/>
      <c r="M18" s="418"/>
      <c r="N18" s="728"/>
      <c r="O18" s="417"/>
      <c r="P18" s="418"/>
      <c r="Q18" s="414"/>
      <c r="R18" s="411"/>
      <c r="S18" s="102"/>
    </row>
    <row r="19" spans="1:19" s="16" customFormat="1" ht="30" x14ac:dyDescent="0.25">
      <c r="A19" s="728"/>
      <c r="B19" s="728"/>
      <c r="C19" s="728"/>
      <c r="D19" s="411"/>
      <c r="E19" s="414"/>
      <c r="F19" s="730"/>
      <c r="G19" s="411"/>
      <c r="H19" s="103" t="s">
        <v>328</v>
      </c>
      <c r="I19" s="346">
        <v>40</v>
      </c>
      <c r="J19" s="411"/>
      <c r="K19" s="426"/>
      <c r="L19" s="426"/>
      <c r="M19" s="418"/>
      <c r="N19" s="728"/>
      <c r="O19" s="417"/>
      <c r="P19" s="418"/>
      <c r="Q19" s="414"/>
      <c r="R19" s="411"/>
      <c r="S19" s="102"/>
    </row>
    <row r="20" spans="1:19" s="16" customFormat="1" ht="45" x14ac:dyDescent="0.25">
      <c r="A20" s="728"/>
      <c r="B20" s="728"/>
      <c r="C20" s="728"/>
      <c r="D20" s="411"/>
      <c r="E20" s="414"/>
      <c r="F20" s="730"/>
      <c r="G20" s="411"/>
      <c r="H20" s="103" t="s">
        <v>739</v>
      </c>
      <c r="I20" s="346">
        <v>2</v>
      </c>
      <c r="J20" s="411"/>
      <c r="K20" s="426"/>
      <c r="L20" s="426"/>
      <c r="M20" s="418"/>
      <c r="N20" s="728"/>
      <c r="O20" s="417"/>
      <c r="P20" s="418"/>
      <c r="Q20" s="414"/>
      <c r="R20" s="411"/>
      <c r="S20" s="102"/>
    </row>
    <row r="21" spans="1:19" s="16" customFormat="1" ht="27.75" customHeight="1" x14ac:dyDescent="0.25">
      <c r="A21" s="728">
        <v>6</v>
      </c>
      <c r="B21" s="728" t="s">
        <v>116</v>
      </c>
      <c r="C21" s="728">
        <v>1</v>
      </c>
      <c r="D21" s="411">
        <v>6</v>
      </c>
      <c r="E21" s="414" t="s">
        <v>740</v>
      </c>
      <c r="F21" s="735" t="s">
        <v>741</v>
      </c>
      <c r="G21" s="411" t="s">
        <v>742</v>
      </c>
      <c r="H21" s="352" t="s">
        <v>84</v>
      </c>
      <c r="I21" s="346">
        <v>1</v>
      </c>
      <c r="J21" s="411" t="s">
        <v>743</v>
      </c>
      <c r="K21" s="426" t="s">
        <v>55</v>
      </c>
      <c r="L21" s="426"/>
      <c r="M21" s="418">
        <f>O21+2040.8</f>
        <v>34286.83</v>
      </c>
      <c r="N21" s="728"/>
      <c r="O21" s="417">
        <v>32246.03</v>
      </c>
      <c r="P21" s="418"/>
      <c r="Q21" s="414" t="s">
        <v>744</v>
      </c>
      <c r="R21" s="411" t="s">
        <v>745</v>
      </c>
      <c r="S21" s="102"/>
    </row>
    <row r="22" spans="1:19" s="16" customFormat="1" ht="30" x14ac:dyDescent="0.25">
      <c r="A22" s="728"/>
      <c r="B22" s="728"/>
      <c r="C22" s="728"/>
      <c r="D22" s="411"/>
      <c r="E22" s="414"/>
      <c r="F22" s="735"/>
      <c r="G22" s="411"/>
      <c r="H22" s="103" t="s">
        <v>510</v>
      </c>
      <c r="I22" s="346">
        <v>30</v>
      </c>
      <c r="J22" s="411"/>
      <c r="K22" s="426"/>
      <c r="L22" s="426"/>
      <c r="M22" s="418"/>
      <c r="N22" s="728"/>
      <c r="O22" s="417"/>
      <c r="P22" s="418"/>
      <c r="Q22" s="414"/>
      <c r="R22" s="411"/>
      <c r="S22" s="102"/>
    </row>
    <row r="23" spans="1:19" s="16" customFormat="1" x14ac:dyDescent="0.25">
      <c r="A23" s="728"/>
      <c r="B23" s="728"/>
      <c r="C23" s="728"/>
      <c r="D23" s="411"/>
      <c r="E23" s="414"/>
      <c r="F23" s="735"/>
      <c r="G23" s="411"/>
      <c r="H23" s="352" t="s">
        <v>127</v>
      </c>
      <c r="I23" s="346">
        <v>6</v>
      </c>
      <c r="J23" s="411"/>
      <c r="K23" s="426"/>
      <c r="L23" s="426"/>
      <c r="M23" s="418"/>
      <c r="N23" s="728"/>
      <c r="O23" s="417"/>
      <c r="P23" s="418"/>
      <c r="Q23" s="414"/>
      <c r="R23" s="411"/>
      <c r="S23" s="102"/>
    </row>
    <row r="24" spans="1:19" s="16" customFormat="1" ht="30" x14ac:dyDescent="0.25">
      <c r="A24" s="728"/>
      <c r="B24" s="728"/>
      <c r="C24" s="728"/>
      <c r="D24" s="411"/>
      <c r="E24" s="414"/>
      <c r="F24" s="735"/>
      <c r="G24" s="411"/>
      <c r="H24" s="103" t="s">
        <v>128</v>
      </c>
      <c r="I24" s="346">
        <v>24</v>
      </c>
      <c r="J24" s="411"/>
      <c r="K24" s="426"/>
      <c r="L24" s="426"/>
      <c r="M24" s="418"/>
      <c r="N24" s="728"/>
      <c r="O24" s="417"/>
      <c r="P24" s="418"/>
      <c r="Q24" s="414"/>
      <c r="R24" s="411"/>
      <c r="S24" s="102"/>
    </row>
    <row r="25" spans="1:19" s="16" customFormat="1" ht="30" x14ac:dyDescent="0.25">
      <c r="A25" s="728"/>
      <c r="B25" s="728"/>
      <c r="C25" s="728"/>
      <c r="D25" s="411"/>
      <c r="E25" s="414"/>
      <c r="F25" s="735"/>
      <c r="G25" s="411"/>
      <c r="H25" s="103" t="s">
        <v>62</v>
      </c>
      <c r="I25" s="346">
        <v>1</v>
      </c>
      <c r="J25" s="411"/>
      <c r="K25" s="426"/>
      <c r="L25" s="426"/>
      <c r="M25" s="418"/>
      <c r="N25" s="728"/>
      <c r="O25" s="417"/>
      <c r="P25" s="418"/>
      <c r="Q25" s="414"/>
      <c r="R25" s="411"/>
      <c r="S25" s="102"/>
    </row>
    <row r="26" spans="1:19" s="16" customFormat="1" ht="30" x14ac:dyDescent="0.25">
      <c r="A26" s="728"/>
      <c r="B26" s="728"/>
      <c r="C26" s="728"/>
      <c r="D26" s="411"/>
      <c r="E26" s="414"/>
      <c r="F26" s="735"/>
      <c r="G26" s="411"/>
      <c r="H26" s="103" t="s">
        <v>65</v>
      </c>
      <c r="I26" s="346">
        <v>20</v>
      </c>
      <c r="J26" s="411"/>
      <c r="K26" s="426"/>
      <c r="L26" s="426"/>
      <c r="M26" s="418"/>
      <c r="N26" s="728"/>
      <c r="O26" s="417"/>
      <c r="P26" s="418"/>
      <c r="Q26" s="414"/>
      <c r="R26" s="411"/>
      <c r="S26" s="102"/>
    </row>
    <row r="27" spans="1:19" s="16" customFormat="1" ht="26.25" customHeight="1" x14ac:dyDescent="0.25">
      <c r="A27" s="728"/>
      <c r="B27" s="728"/>
      <c r="C27" s="728"/>
      <c r="D27" s="411"/>
      <c r="E27" s="414"/>
      <c r="F27" s="735"/>
      <c r="G27" s="411"/>
      <c r="H27" s="352" t="s">
        <v>66</v>
      </c>
      <c r="I27" s="346">
        <v>1</v>
      </c>
      <c r="J27" s="411"/>
      <c r="K27" s="426"/>
      <c r="L27" s="426"/>
      <c r="M27" s="418"/>
      <c r="N27" s="728"/>
      <c r="O27" s="417"/>
      <c r="P27" s="418"/>
      <c r="Q27" s="414"/>
      <c r="R27" s="411"/>
      <c r="S27" s="102"/>
    </row>
    <row r="28" spans="1:19" s="16" customFormat="1" ht="30" x14ac:dyDescent="0.25">
      <c r="A28" s="728"/>
      <c r="B28" s="728"/>
      <c r="C28" s="728"/>
      <c r="D28" s="411"/>
      <c r="E28" s="414"/>
      <c r="F28" s="735"/>
      <c r="G28" s="411"/>
      <c r="H28" s="352" t="s">
        <v>67</v>
      </c>
      <c r="I28" s="346">
        <v>50</v>
      </c>
      <c r="J28" s="411"/>
      <c r="K28" s="426"/>
      <c r="L28" s="426"/>
      <c r="M28" s="418"/>
      <c r="N28" s="728"/>
      <c r="O28" s="417"/>
      <c r="P28" s="418"/>
      <c r="Q28" s="414"/>
      <c r="R28" s="411"/>
      <c r="S28" s="102"/>
    </row>
    <row r="29" spans="1:19" ht="45" customHeight="1" x14ac:dyDescent="0.25">
      <c r="A29" s="503">
        <v>7</v>
      </c>
      <c r="B29" s="503" t="s">
        <v>49</v>
      </c>
      <c r="C29" s="503">
        <v>1</v>
      </c>
      <c r="D29" s="488">
        <v>6</v>
      </c>
      <c r="E29" s="414" t="s">
        <v>746</v>
      </c>
      <c r="F29" s="729" t="s">
        <v>747</v>
      </c>
      <c r="G29" s="488" t="s">
        <v>748</v>
      </c>
      <c r="H29" s="101" t="s">
        <v>62</v>
      </c>
      <c r="I29" s="349">
        <v>1</v>
      </c>
      <c r="J29" s="488" t="s">
        <v>749</v>
      </c>
      <c r="K29" s="592" t="s">
        <v>55</v>
      </c>
      <c r="L29" s="592"/>
      <c r="M29" s="425">
        <f>O29+1349.9</f>
        <v>103649.9</v>
      </c>
      <c r="N29" s="503"/>
      <c r="O29" s="417">
        <v>102300</v>
      </c>
      <c r="P29" s="425"/>
      <c r="Q29" s="414" t="s">
        <v>728</v>
      </c>
      <c r="R29" s="488" t="s">
        <v>729</v>
      </c>
      <c r="S29" s="15"/>
    </row>
    <row r="30" spans="1:19" ht="52.5" customHeight="1" x14ac:dyDescent="0.25">
      <c r="A30" s="503"/>
      <c r="B30" s="503"/>
      <c r="C30" s="503"/>
      <c r="D30" s="488"/>
      <c r="E30" s="414"/>
      <c r="F30" s="729"/>
      <c r="G30" s="488"/>
      <c r="H30" s="101" t="s">
        <v>65</v>
      </c>
      <c r="I30" s="349">
        <v>22</v>
      </c>
      <c r="J30" s="488"/>
      <c r="K30" s="592"/>
      <c r="L30" s="592"/>
      <c r="M30" s="425"/>
      <c r="N30" s="503"/>
      <c r="O30" s="417"/>
      <c r="P30" s="425"/>
      <c r="Q30" s="414"/>
      <c r="R30" s="488"/>
      <c r="S30" s="15"/>
    </row>
    <row r="31" spans="1:19" ht="46.5" customHeight="1" x14ac:dyDescent="0.25">
      <c r="A31" s="503"/>
      <c r="B31" s="503"/>
      <c r="C31" s="503"/>
      <c r="D31" s="488"/>
      <c r="E31" s="414"/>
      <c r="F31" s="729"/>
      <c r="G31" s="488"/>
      <c r="H31" s="101" t="s">
        <v>750</v>
      </c>
      <c r="I31" s="349">
        <v>3</v>
      </c>
      <c r="J31" s="488"/>
      <c r="K31" s="592"/>
      <c r="L31" s="592"/>
      <c r="M31" s="425"/>
      <c r="N31" s="503"/>
      <c r="O31" s="417"/>
      <c r="P31" s="425"/>
      <c r="Q31" s="414"/>
      <c r="R31" s="488"/>
      <c r="S31" s="15"/>
    </row>
    <row r="32" spans="1:19" ht="46.5" customHeight="1" x14ac:dyDescent="0.25">
      <c r="A32" s="503"/>
      <c r="B32" s="503"/>
      <c r="C32" s="503"/>
      <c r="D32" s="488"/>
      <c r="E32" s="414"/>
      <c r="F32" s="729"/>
      <c r="G32" s="488"/>
      <c r="H32" s="44" t="s">
        <v>751</v>
      </c>
      <c r="I32" s="349">
        <v>1</v>
      </c>
      <c r="J32" s="488"/>
      <c r="K32" s="592"/>
      <c r="L32" s="592"/>
      <c r="M32" s="425"/>
      <c r="N32" s="503"/>
      <c r="O32" s="417"/>
      <c r="P32" s="425"/>
      <c r="Q32" s="414"/>
      <c r="R32" s="488"/>
      <c r="S32" s="15"/>
    </row>
    <row r="33" spans="1:19" x14ac:dyDescent="0.25">
      <c r="A33" s="722">
        <v>8</v>
      </c>
      <c r="B33" s="722" t="s">
        <v>49</v>
      </c>
      <c r="C33" s="722">
        <v>1</v>
      </c>
      <c r="D33" s="724">
        <v>6</v>
      </c>
      <c r="E33" s="724" t="s">
        <v>752</v>
      </c>
      <c r="F33" s="727" t="s">
        <v>753</v>
      </c>
      <c r="G33" s="724" t="s">
        <v>754</v>
      </c>
      <c r="H33" s="392" t="s">
        <v>133</v>
      </c>
      <c r="I33" s="391">
        <v>1</v>
      </c>
      <c r="J33" s="724" t="s">
        <v>731</v>
      </c>
      <c r="K33" s="720" t="s">
        <v>46</v>
      </c>
      <c r="L33" s="720"/>
      <c r="M33" s="721">
        <v>49011.27</v>
      </c>
      <c r="N33" s="722"/>
      <c r="O33" s="723">
        <v>41838.269999999997</v>
      </c>
      <c r="P33" s="721"/>
      <c r="Q33" s="724" t="s">
        <v>74</v>
      </c>
      <c r="R33" s="724" t="s">
        <v>718</v>
      </c>
      <c r="S33" s="15"/>
    </row>
    <row r="34" spans="1:19" ht="45" x14ac:dyDescent="0.25">
      <c r="A34" s="722"/>
      <c r="B34" s="722"/>
      <c r="C34" s="722"/>
      <c r="D34" s="724"/>
      <c r="E34" s="724"/>
      <c r="F34" s="727"/>
      <c r="G34" s="724"/>
      <c r="H34" s="392" t="s">
        <v>732</v>
      </c>
      <c r="I34" s="393" t="s">
        <v>755</v>
      </c>
      <c r="J34" s="724"/>
      <c r="K34" s="720"/>
      <c r="L34" s="720"/>
      <c r="M34" s="721"/>
      <c r="N34" s="722"/>
      <c r="O34" s="723"/>
      <c r="P34" s="721"/>
      <c r="Q34" s="724"/>
      <c r="R34" s="724"/>
      <c r="S34" s="15"/>
    </row>
    <row r="35" spans="1:19" x14ac:dyDescent="0.25">
      <c r="A35" s="722"/>
      <c r="B35" s="722"/>
      <c r="C35" s="722"/>
      <c r="D35" s="724"/>
      <c r="E35" s="724"/>
      <c r="F35" s="727"/>
      <c r="G35" s="724"/>
      <c r="H35" s="394" t="s">
        <v>127</v>
      </c>
      <c r="I35" s="391">
        <v>1</v>
      </c>
      <c r="J35" s="724"/>
      <c r="K35" s="720"/>
      <c r="L35" s="720"/>
      <c r="M35" s="721"/>
      <c r="N35" s="722"/>
      <c r="O35" s="723"/>
      <c r="P35" s="721"/>
      <c r="Q35" s="724"/>
      <c r="R35" s="724"/>
      <c r="S35" s="15"/>
    </row>
    <row r="36" spans="1:19" ht="30" x14ac:dyDescent="0.25">
      <c r="A36" s="722"/>
      <c r="B36" s="722"/>
      <c r="C36" s="722"/>
      <c r="D36" s="724"/>
      <c r="E36" s="724"/>
      <c r="F36" s="727"/>
      <c r="G36" s="724"/>
      <c r="H36" s="394" t="s">
        <v>128</v>
      </c>
      <c r="I36" s="391">
        <v>25</v>
      </c>
      <c r="J36" s="724"/>
      <c r="K36" s="720"/>
      <c r="L36" s="720"/>
      <c r="M36" s="721"/>
      <c r="N36" s="722"/>
      <c r="O36" s="723"/>
      <c r="P36" s="721"/>
      <c r="Q36" s="724"/>
      <c r="R36" s="724"/>
      <c r="S36" s="15"/>
    </row>
    <row r="37" spans="1:19" x14ac:dyDescent="0.25">
      <c r="A37" s="722"/>
      <c r="B37" s="722"/>
      <c r="C37" s="722"/>
      <c r="D37" s="724"/>
      <c r="E37" s="724"/>
      <c r="F37" s="727"/>
      <c r="G37" s="724"/>
      <c r="H37" s="392" t="s">
        <v>93</v>
      </c>
      <c r="I37" s="391">
        <v>1</v>
      </c>
      <c r="J37" s="724"/>
      <c r="K37" s="720"/>
      <c r="L37" s="720"/>
      <c r="M37" s="721"/>
      <c r="N37" s="722"/>
      <c r="O37" s="723"/>
      <c r="P37" s="721"/>
      <c r="Q37" s="724"/>
      <c r="R37" s="724"/>
      <c r="S37" s="15"/>
    </row>
    <row r="38" spans="1:19" ht="30" x14ac:dyDescent="0.25">
      <c r="A38" s="722"/>
      <c r="B38" s="722"/>
      <c r="C38" s="722"/>
      <c r="D38" s="724"/>
      <c r="E38" s="724"/>
      <c r="F38" s="727"/>
      <c r="G38" s="724"/>
      <c r="H38" s="392" t="s">
        <v>357</v>
      </c>
      <c r="I38" s="391">
        <v>12</v>
      </c>
      <c r="J38" s="724"/>
      <c r="K38" s="720"/>
      <c r="L38" s="720"/>
      <c r="M38" s="721"/>
      <c r="N38" s="722"/>
      <c r="O38" s="723"/>
      <c r="P38" s="721"/>
      <c r="Q38" s="724"/>
      <c r="R38" s="724"/>
      <c r="S38" s="15"/>
    </row>
    <row r="39" spans="1:19" ht="46.5" customHeight="1" x14ac:dyDescent="0.25">
      <c r="A39" s="725">
        <v>9</v>
      </c>
      <c r="B39" s="722" t="s">
        <v>116</v>
      </c>
      <c r="C39" s="722">
        <v>1</v>
      </c>
      <c r="D39" s="724">
        <v>6</v>
      </c>
      <c r="E39" s="724" t="s">
        <v>756</v>
      </c>
      <c r="F39" s="727" t="s">
        <v>757</v>
      </c>
      <c r="G39" s="724" t="s">
        <v>758</v>
      </c>
      <c r="H39" s="394" t="s">
        <v>62</v>
      </c>
      <c r="I39" s="391">
        <v>1</v>
      </c>
      <c r="J39" s="724" t="s">
        <v>759</v>
      </c>
      <c r="K39" s="720" t="s">
        <v>46</v>
      </c>
      <c r="L39" s="720"/>
      <c r="M39" s="721">
        <f>O39</f>
        <v>22740</v>
      </c>
      <c r="N39" s="722"/>
      <c r="O39" s="723">
        <v>22740</v>
      </c>
      <c r="P39" s="721"/>
      <c r="Q39" s="724" t="s">
        <v>760</v>
      </c>
      <c r="R39" s="724" t="s">
        <v>761</v>
      </c>
      <c r="S39" s="15"/>
    </row>
    <row r="40" spans="1:19" ht="46.5" customHeight="1" x14ac:dyDescent="0.25">
      <c r="A40" s="726"/>
      <c r="B40" s="722"/>
      <c r="C40" s="722"/>
      <c r="D40" s="724"/>
      <c r="E40" s="724"/>
      <c r="F40" s="727"/>
      <c r="G40" s="724"/>
      <c r="H40" s="394" t="s">
        <v>65</v>
      </c>
      <c r="I40" s="391">
        <v>30</v>
      </c>
      <c r="J40" s="724"/>
      <c r="K40" s="720"/>
      <c r="L40" s="720"/>
      <c r="M40" s="721"/>
      <c r="N40" s="722"/>
      <c r="O40" s="723"/>
      <c r="P40" s="721"/>
      <c r="Q40" s="724"/>
      <c r="R40" s="724"/>
      <c r="S40" s="15"/>
    </row>
    <row r="41" spans="1:19" ht="15.75" customHeight="1" x14ac:dyDescent="0.25">
      <c r="A41" s="10"/>
      <c r="B41" s="10"/>
      <c r="C41" s="10"/>
      <c r="D41" s="10"/>
      <c r="E41" s="10"/>
      <c r="F41" s="10"/>
      <c r="G41" s="10"/>
      <c r="H41" s="10"/>
      <c r="I41" s="10"/>
      <c r="J41" s="10"/>
      <c r="K41" s="10"/>
      <c r="L41" s="10"/>
      <c r="M41" s="104"/>
      <c r="N41" s="10"/>
      <c r="O41" s="10"/>
      <c r="P41" s="10"/>
      <c r="Q41" s="10"/>
      <c r="R41" s="10"/>
      <c r="S41" s="15"/>
    </row>
    <row r="42" spans="1:19" ht="15.75" customHeight="1" x14ac:dyDescent="0.25">
      <c r="A42" s="10"/>
      <c r="B42" s="10"/>
      <c r="C42" s="10"/>
      <c r="D42" s="10"/>
      <c r="E42" s="10"/>
      <c r="F42" s="10"/>
      <c r="G42" s="10"/>
      <c r="H42" s="10"/>
      <c r="I42" s="10"/>
      <c r="J42" s="10"/>
      <c r="K42" s="10"/>
      <c r="L42" s="10"/>
      <c r="M42" s="363"/>
      <c r="N42" s="276"/>
      <c r="O42" s="516" t="s">
        <v>39</v>
      </c>
      <c r="P42" s="517"/>
      <c r="Q42" s="10"/>
      <c r="R42" s="10"/>
      <c r="S42" s="15"/>
    </row>
    <row r="43" spans="1:19" ht="15.75" customHeight="1" x14ac:dyDescent="0.25">
      <c r="A43" s="10"/>
      <c r="B43" s="10"/>
      <c r="C43" s="10"/>
      <c r="D43" s="10"/>
      <c r="E43" s="10"/>
      <c r="F43" s="10"/>
      <c r="G43" s="10"/>
      <c r="H43" s="10"/>
      <c r="I43" s="10"/>
      <c r="J43" s="10"/>
      <c r="K43" s="10"/>
      <c r="L43" s="10"/>
      <c r="M43" s="363"/>
      <c r="N43" s="385"/>
      <c r="O43" s="31" t="s">
        <v>40</v>
      </c>
      <c r="P43" s="359" t="s">
        <v>41</v>
      </c>
      <c r="Q43" s="10"/>
      <c r="R43" s="10"/>
      <c r="S43" s="15"/>
    </row>
    <row r="44" spans="1:19" ht="15.75" customHeight="1" x14ac:dyDescent="0.25">
      <c r="A44" s="10"/>
      <c r="B44" s="10"/>
      <c r="C44" s="10"/>
      <c r="D44" s="10"/>
      <c r="E44" s="10"/>
      <c r="F44" s="10"/>
      <c r="G44" s="10"/>
      <c r="H44" s="10"/>
      <c r="I44" s="10"/>
      <c r="J44" s="10"/>
      <c r="K44" s="10"/>
      <c r="L44" s="10"/>
      <c r="M44" s="363"/>
      <c r="N44" s="385" t="s">
        <v>2448</v>
      </c>
      <c r="O44" s="351">
        <v>9</v>
      </c>
      <c r="P44" s="347">
        <f>O7+O10+O12+O14+O16+O21+O29+O33+O39</f>
        <v>361058.89</v>
      </c>
      <c r="Q44" s="10"/>
      <c r="R44" s="10"/>
      <c r="S44" s="15"/>
    </row>
  </sheetData>
  <mergeCells count="159">
    <mergeCell ref="R14:R15"/>
    <mergeCell ref="L16:L20"/>
    <mergeCell ref="M16:M20"/>
    <mergeCell ref="N16:N20"/>
    <mergeCell ref="O16:O20"/>
    <mergeCell ref="P16:P20"/>
    <mergeCell ref="Q16:Q20"/>
    <mergeCell ref="R16:R20"/>
    <mergeCell ref="G14:G15"/>
    <mergeCell ref="J14:J15"/>
    <mergeCell ref="K14:K15"/>
    <mergeCell ref="L14:L15"/>
    <mergeCell ref="M14:M15"/>
    <mergeCell ref="N14:N15"/>
    <mergeCell ref="O14:O15"/>
    <mergeCell ref="P14:P15"/>
    <mergeCell ref="Q14:Q15"/>
    <mergeCell ref="L12:L13"/>
    <mergeCell ref="M12:M13"/>
    <mergeCell ref="N12:N13"/>
    <mergeCell ref="O12:O13"/>
    <mergeCell ref="P12:P13"/>
    <mergeCell ref="Q12:Q13"/>
    <mergeCell ref="R12:R13"/>
    <mergeCell ref="A10:A11"/>
    <mergeCell ref="B10:B11"/>
    <mergeCell ref="C10:C11"/>
    <mergeCell ref="D10:D11"/>
    <mergeCell ref="E10:E11"/>
    <mergeCell ref="F10:F11"/>
    <mergeCell ref="A12:A13"/>
    <mergeCell ref="B12:B13"/>
    <mergeCell ref="C12:C13"/>
    <mergeCell ref="D12:D13"/>
    <mergeCell ref="E12:E13"/>
    <mergeCell ref="F12:F13"/>
    <mergeCell ref="G12:G13"/>
    <mergeCell ref="J12:J13"/>
    <mergeCell ref="K12:K13"/>
    <mergeCell ref="F4:F5"/>
    <mergeCell ref="A4:A5"/>
    <mergeCell ref="B4:B5"/>
    <mergeCell ref="C4:C5"/>
    <mergeCell ref="D4:D5"/>
    <mergeCell ref="E4:E5"/>
    <mergeCell ref="P7:P9"/>
    <mergeCell ref="Q7:Q9"/>
    <mergeCell ref="F7:F9"/>
    <mergeCell ref="G7:G9"/>
    <mergeCell ref="J7:J9"/>
    <mergeCell ref="K7:K9"/>
    <mergeCell ref="Q4:Q5"/>
    <mergeCell ref="A7:A9"/>
    <mergeCell ref="B7:B9"/>
    <mergeCell ref="C7:C9"/>
    <mergeCell ref="D7:D9"/>
    <mergeCell ref="E7:E9"/>
    <mergeCell ref="R4:R5"/>
    <mergeCell ref="G4:G5"/>
    <mergeCell ref="H4:I4"/>
    <mergeCell ref="J4:J5"/>
    <mergeCell ref="K4:L4"/>
    <mergeCell ref="M4:N4"/>
    <mergeCell ref="O4:P4"/>
    <mergeCell ref="Q10:Q11"/>
    <mergeCell ref="L7:L9"/>
    <mergeCell ref="R7:R9"/>
    <mergeCell ref="L10:L11"/>
    <mergeCell ref="M10:M11"/>
    <mergeCell ref="N10:N11"/>
    <mergeCell ref="O10:O11"/>
    <mergeCell ref="P10:P11"/>
    <mergeCell ref="M7:M9"/>
    <mergeCell ref="N7:N9"/>
    <mergeCell ref="O7:O9"/>
    <mergeCell ref="G10:G11"/>
    <mergeCell ref="J10:J11"/>
    <mergeCell ref="K10:K11"/>
    <mergeCell ref="R10:R11"/>
    <mergeCell ref="A14:A15"/>
    <mergeCell ref="B14:B15"/>
    <mergeCell ref="C14:C15"/>
    <mergeCell ref="D14:D15"/>
    <mergeCell ref="E14:E15"/>
    <mergeCell ref="F14:F15"/>
    <mergeCell ref="B21:B28"/>
    <mergeCell ref="C21:C28"/>
    <mergeCell ref="D21:D28"/>
    <mergeCell ref="E21:E28"/>
    <mergeCell ref="F21:F28"/>
    <mergeCell ref="G21:G28"/>
    <mergeCell ref="J21:J28"/>
    <mergeCell ref="K21:K28"/>
    <mergeCell ref="A16:A20"/>
    <mergeCell ref="B16:B20"/>
    <mergeCell ref="C16:C20"/>
    <mergeCell ref="D16:D20"/>
    <mergeCell ref="E16:E20"/>
    <mergeCell ref="F16:F20"/>
    <mergeCell ref="G16:G20"/>
    <mergeCell ref="J16:J20"/>
    <mergeCell ref="K16:K20"/>
    <mergeCell ref="L21:L28"/>
    <mergeCell ref="M21:M28"/>
    <mergeCell ref="N21:N28"/>
    <mergeCell ref="O21:O28"/>
    <mergeCell ref="P21:P28"/>
    <mergeCell ref="Q21:Q28"/>
    <mergeCell ref="R21:R28"/>
    <mergeCell ref="A29:A32"/>
    <mergeCell ref="B29:B32"/>
    <mergeCell ref="C29:C32"/>
    <mergeCell ref="D29:D32"/>
    <mergeCell ref="E29:E32"/>
    <mergeCell ref="F29:F32"/>
    <mergeCell ref="G29:G32"/>
    <mergeCell ref="J29:J32"/>
    <mergeCell ref="K29:K32"/>
    <mergeCell ref="L29:L32"/>
    <mergeCell ref="M29:M32"/>
    <mergeCell ref="N29:N32"/>
    <mergeCell ref="O29:O32"/>
    <mergeCell ref="P29:P32"/>
    <mergeCell ref="Q29:Q32"/>
    <mergeCell ref="R29:R32"/>
    <mergeCell ref="A21:A28"/>
    <mergeCell ref="A33:A38"/>
    <mergeCell ref="B33:B38"/>
    <mergeCell ref="C33:C38"/>
    <mergeCell ref="D33:D38"/>
    <mergeCell ref="E33:E38"/>
    <mergeCell ref="F33:F38"/>
    <mergeCell ref="G33:G38"/>
    <mergeCell ref="J33:J38"/>
    <mergeCell ref="K33:K38"/>
    <mergeCell ref="A39:A40"/>
    <mergeCell ref="B39:B40"/>
    <mergeCell ref="C39:C40"/>
    <mergeCell ref="D39:D40"/>
    <mergeCell ref="E39:E40"/>
    <mergeCell ref="F39:F40"/>
    <mergeCell ref="G39:G40"/>
    <mergeCell ref="J39:J40"/>
    <mergeCell ref="K39:K40"/>
    <mergeCell ref="O42:P42"/>
    <mergeCell ref="L33:L38"/>
    <mergeCell ref="M33:M38"/>
    <mergeCell ref="N33:N38"/>
    <mergeCell ref="O33:O38"/>
    <mergeCell ref="P33:P38"/>
    <mergeCell ref="Q33:Q38"/>
    <mergeCell ref="R33:R38"/>
    <mergeCell ref="L39:L40"/>
    <mergeCell ref="M39:M40"/>
    <mergeCell ref="N39:N40"/>
    <mergeCell ref="O39:O40"/>
    <mergeCell ref="P39:P40"/>
    <mergeCell ref="Q39:Q40"/>
    <mergeCell ref="R39:R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25"/>
  <sheetViews>
    <sheetView topLeftCell="E19" zoomScale="80" zoomScaleNormal="80" workbookViewId="0">
      <selection activeCell="N23" sqref="N23:N25"/>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2456</v>
      </c>
    </row>
    <row r="3" spans="1:19" x14ac:dyDescent="0.25">
      <c r="M3" s="2"/>
      <c r="N3" s="2"/>
      <c r="O3" s="2"/>
      <c r="P3" s="2"/>
    </row>
    <row r="4" spans="1:19" s="4" customFormat="1" ht="56.25"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c r="S4" s="3"/>
    </row>
    <row r="5" spans="1:19" s="4" customFormat="1" x14ac:dyDescent="0.2">
      <c r="A5" s="439"/>
      <c r="B5" s="453"/>
      <c r="C5" s="453"/>
      <c r="D5" s="453"/>
      <c r="E5" s="439"/>
      <c r="F5" s="439"/>
      <c r="G5" s="439"/>
      <c r="H5" s="122" t="s">
        <v>14</v>
      </c>
      <c r="I5" s="122" t="s">
        <v>15</v>
      </c>
      <c r="J5" s="439"/>
      <c r="K5" s="123">
        <v>2020</v>
      </c>
      <c r="L5" s="123">
        <v>2021</v>
      </c>
      <c r="M5" s="5">
        <v>2020</v>
      </c>
      <c r="N5" s="5">
        <v>2021</v>
      </c>
      <c r="O5" s="5">
        <v>2020</v>
      </c>
      <c r="P5" s="5">
        <v>2021</v>
      </c>
      <c r="Q5" s="439"/>
      <c r="R5" s="453"/>
      <c r="S5" s="3"/>
    </row>
    <row r="6" spans="1:19" s="4" customFormat="1" x14ac:dyDescent="0.2">
      <c r="A6" s="120" t="s">
        <v>16</v>
      </c>
      <c r="B6" s="122" t="s">
        <v>17</v>
      </c>
      <c r="C6" s="122" t="s">
        <v>18</v>
      </c>
      <c r="D6" s="122" t="s">
        <v>19</v>
      </c>
      <c r="E6" s="120" t="s">
        <v>20</v>
      </c>
      <c r="F6" s="120" t="s">
        <v>21</v>
      </c>
      <c r="G6" s="120" t="s">
        <v>22</v>
      </c>
      <c r="H6" s="122" t="s">
        <v>23</v>
      </c>
      <c r="I6" s="122" t="s">
        <v>24</v>
      </c>
      <c r="J6" s="120" t="s">
        <v>25</v>
      </c>
      <c r="K6" s="123" t="s">
        <v>26</v>
      </c>
      <c r="L6" s="123" t="s">
        <v>27</v>
      </c>
      <c r="M6" s="121" t="s">
        <v>28</v>
      </c>
      <c r="N6" s="121" t="s">
        <v>29</v>
      </c>
      <c r="O6" s="121" t="s">
        <v>30</v>
      </c>
      <c r="P6" s="121" t="s">
        <v>31</v>
      </c>
      <c r="Q6" s="120" t="s">
        <v>32</v>
      </c>
      <c r="R6" s="122" t="s">
        <v>33</v>
      </c>
      <c r="S6" s="3"/>
    </row>
    <row r="7" spans="1:19" s="6" customFormat="1" ht="63" x14ac:dyDescent="0.25">
      <c r="A7" s="124">
        <v>1</v>
      </c>
      <c r="B7" s="165">
        <v>1</v>
      </c>
      <c r="C7" s="165">
        <v>1</v>
      </c>
      <c r="D7" s="165">
        <v>6</v>
      </c>
      <c r="E7" s="165" t="s">
        <v>1407</v>
      </c>
      <c r="F7" s="165" t="s">
        <v>1408</v>
      </c>
      <c r="G7" s="165" t="s">
        <v>1409</v>
      </c>
      <c r="H7" s="111" t="s">
        <v>1061</v>
      </c>
      <c r="I7" s="112" t="s">
        <v>1045</v>
      </c>
      <c r="J7" s="165" t="s">
        <v>1410</v>
      </c>
      <c r="K7" s="118" t="s">
        <v>90</v>
      </c>
      <c r="L7" s="118"/>
      <c r="M7" s="125">
        <v>25472</v>
      </c>
      <c r="N7" s="124"/>
      <c r="O7" s="125">
        <v>17502</v>
      </c>
      <c r="P7" s="125"/>
      <c r="Q7" s="166" t="s">
        <v>1411</v>
      </c>
      <c r="R7" s="165" t="s">
        <v>1412</v>
      </c>
      <c r="S7" s="14"/>
    </row>
    <row r="8" spans="1:19" ht="165" x14ac:dyDescent="0.25">
      <c r="A8" s="140">
        <v>2</v>
      </c>
      <c r="B8" s="140">
        <v>6</v>
      </c>
      <c r="C8" s="140">
        <v>5</v>
      </c>
      <c r="D8" s="127">
        <v>11</v>
      </c>
      <c r="E8" s="127" t="s">
        <v>1413</v>
      </c>
      <c r="F8" s="127" t="s">
        <v>1414</v>
      </c>
      <c r="G8" s="127" t="s">
        <v>1415</v>
      </c>
      <c r="H8" s="127" t="s">
        <v>1416</v>
      </c>
      <c r="I8" s="12" t="s">
        <v>1417</v>
      </c>
      <c r="J8" s="127" t="s">
        <v>1418</v>
      </c>
      <c r="K8" s="130" t="s">
        <v>37</v>
      </c>
      <c r="L8" s="130"/>
      <c r="M8" s="147">
        <v>63712.3</v>
      </c>
      <c r="N8" s="140"/>
      <c r="O8" s="147">
        <v>49988.3</v>
      </c>
      <c r="P8" s="147"/>
      <c r="Q8" s="127" t="s">
        <v>1419</v>
      </c>
      <c r="R8" s="127" t="s">
        <v>1420</v>
      </c>
      <c r="S8" s="15"/>
    </row>
    <row r="9" spans="1:19" ht="165" x14ac:dyDescent="0.25">
      <c r="A9" s="127">
        <v>3</v>
      </c>
      <c r="B9" s="127">
        <v>6</v>
      </c>
      <c r="C9" s="127">
        <v>1</v>
      </c>
      <c r="D9" s="127">
        <v>13</v>
      </c>
      <c r="E9" s="119" t="s">
        <v>1421</v>
      </c>
      <c r="F9" s="127" t="s">
        <v>1422</v>
      </c>
      <c r="G9" s="127" t="s">
        <v>92</v>
      </c>
      <c r="H9" s="127" t="s">
        <v>1423</v>
      </c>
      <c r="I9" s="12" t="s">
        <v>1424</v>
      </c>
      <c r="J9" s="127" t="s">
        <v>1425</v>
      </c>
      <c r="K9" s="140" t="s">
        <v>37</v>
      </c>
      <c r="L9" s="130"/>
      <c r="M9" s="141">
        <v>13854.5</v>
      </c>
      <c r="N9" s="142"/>
      <c r="O9" s="141">
        <v>12050</v>
      </c>
      <c r="P9" s="142"/>
      <c r="Q9" s="127" t="s">
        <v>1426</v>
      </c>
      <c r="R9" s="127" t="s">
        <v>1427</v>
      </c>
      <c r="S9" s="15"/>
    </row>
    <row r="10" spans="1:19" ht="135" x14ac:dyDescent="0.25">
      <c r="A10" s="124">
        <v>4</v>
      </c>
      <c r="B10" s="119">
        <v>1</v>
      </c>
      <c r="C10" s="124">
        <v>1</v>
      </c>
      <c r="D10" s="119">
        <v>6</v>
      </c>
      <c r="E10" s="119" t="s">
        <v>1428</v>
      </c>
      <c r="F10" s="119" t="s">
        <v>1429</v>
      </c>
      <c r="G10" s="119" t="s">
        <v>1430</v>
      </c>
      <c r="H10" s="119" t="s">
        <v>1431</v>
      </c>
      <c r="I10" s="11" t="s">
        <v>1432</v>
      </c>
      <c r="J10" s="119" t="s">
        <v>1433</v>
      </c>
      <c r="K10" s="118" t="s">
        <v>55</v>
      </c>
      <c r="L10" s="118"/>
      <c r="M10" s="125">
        <v>26398.18</v>
      </c>
      <c r="N10" s="124"/>
      <c r="O10" s="125">
        <v>26398.18</v>
      </c>
      <c r="P10" s="125"/>
      <c r="Q10" s="119" t="s">
        <v>1434</v>
      </c>
      <c r="R10" s="119" t="s">
        <v>1435</v>
      </c>
    </row>
    <row r="11" spans="1:19" ht="90" x14ac:dyDescent="0.25">
      <c r="A11" s="140">
        <v>5</v>
      </c>
      <c r="B11" s="140">
        <v>4</v>
      </c>
      <c r="C11" s="140">
        <v>1</v>
      </c>
      <c r="D11" s="127">
        <v>13</v>
      </c>
      <c r="E11" s="127" t="s">
        <v>1436</v>
      </c>
      <c r="F11" s="127" t="s">
        <v>1437</v>
      </c>
      <c r="G11" s="127" t="s">
        <v>47</v>
      </c>
      <c r="H11" s="127" t="s">
        <v>1438</v>
      </c>
      <c r="I11" s="12" t="s">
        <v>1439</v>
      </c>
      <c r="J11" s="127" t="s">
        <v>1440</v>
      </c>
      <c r="K11" s="130" t="s">
        <v>55</v>
      </c>
      <c r="L11" s="130"/>
      <c r="M11" s="147">
        <v>8312.56</v>
      </c>
      <c r="N11" s="140"/>
      <c r="O11" s="147">
        <v>6032.56</v>
      </c>
      <c r="P11" s="147"/>
      <c r="Q11" s="127" t="s">
        <v>1441</v>
      </c>
      <c r="R11" s="127" t="s">
        <v>1442</v>
      </c>
    </row>
    <row r="12" spans="1:19" ht="240" x14ac:dyDescent="0.25">
      <c r="A12" s="127">
        <v>6</v>
      </c>
      <c r="B12" s="127">
        <v>6</v>
      </c>
      <c r="C12" s="127">
        <v>1</v>
      </c>
      <c r="D12" s="127">
        <v>13</v>
      </c>
      <c r="E12" s="167" t="s">
        <v>1443</v>
      </c>
      <c r="F12" s="127" t="s">
        <v>1444</v>
      </c>
      <c r="G12" s="127" t="s">
        <v>1445</v>
      </c>
      <c r="H12" s="127" t="s">
        <v>1446</v>
      </c>
      <c r="I12" s="140" t="s">
        <v>1447</v>
      </c>
      <c r="J12" s="127" t="s">
        <v>1448</v>
      </c>
      <c r="K12" s="140" t="s">
        <v>55</v>
      </c>
      <c r="L12" s="130"/>
      <c r="M12" s="141">
        <v>8350.68</v>
      </c>
      <c r="N12" s="142"/>
      <c r="O12" s="141">
        <v>8350.68</v>
      </c>
      <c r="P12" s="142"/>
      <c r="Q12" s="127" t="s">
        <v>1101</v>
      </c>
      <c r="R12" s="127" t="s">
        <v>1449</v>
      </c>
    </row>
    <row r="13" spans="1:19" ht="105" x14ac:dyDescent="0.25">
      <c r="A13" s="140">
        <v>7</v>
      </c>
      <c r="B13" s="140">
        <v>3</v>
      </c>
      <c r="C13" s="140">
        <v>1</v>
      </c>
      <c r="D13" s="127">
        <v>9</v>
      </c>
      <c r="E13" s="127" t="s">
        <v>1450</v>
      </c>
      <c r="F13" s="127" t="s">
        <v>1451</v>
      </c>
      <c r="G13" s="127" t="s">
        <v>47</v>
      </c>
      <c r="H13" s="127" t="s">
        <v>1452</v>
      </c>
      <c r="I13" s="12" t="s">
        <v>1453</v>
      </c>
      <c r="J13" s="127" t="s">
        <v>1454</v>
      </c>
      <c r="K13" s="130" t="s">
        <v>37</v>
      </c>
      <c r="L13" s="130"/>
      <c r="M13" s="147">
        <v>75991.22</v>
      </c>
      <c r="N13" s="140"/>
      <c r="O13" s="147">
        <v>68916.22</v>
      </c>
      <c r="P13" s="147"/>
      <c r="Q13" s="127" t="s">
        <v>1426</v>
      </c>
      <c r="R13" s="127" t="s">
        <v>1427</v>
      </c>
    </row>
    <row r="14" spans="1:19" ht="120" x14ac:dyDescent="0.25">
      <c r="A14" s="127">
        <v>8</v>
      </c>
      <c r="B14" s="127">
        <v>6</v>
      </c>
      <c r="C14" s="127">
        <v>5</v>
      </c>
      <c r="D14" s="127">
        <v>4</v>
      </c>
      <c r="E14" s="127" t="s">
        <v>1455</v>
      </c>
      <c r="F14" s="127" t="s">
        <v>1456</v>
      </c>
      <c r="G14" s="127" t="s">
        <v>43</v>
      </c>
      <c r="H14" s="119" t="s">
        <v>1457</v>
      </c>
      <c r="I14" s="140" t="s">
        <v>1458</v>
      </c>
      <c r="J14" s="127" t="s">
        <v>1459</v>
      </c>
      <c r="K14" s="140" t="s">
        <v>37</v>
      </c>
      <c r="L14" s="130"/>
      <c r="M14" s="141">
        <v>25654</v>
      </c>
      <c r="N14" s="142"/>
      <c r="O14" s="141">
        <v>19192</v>
      </c>
      <c r="P14" s="142"/>
      <c r="Q14" s="127" t="s">
        <v>1460</v>
      </c>
      <c r="R14" s="127" t="s">
        <v>1461</v>
      </c>
    </row>
    <row r="15" spans="1:19" ht="405" x14ac:dyDescent="0.25">
      <c r="A15" s="140">
        <v>9</v>
      </c>
      <c r="B15" s="140">
        <v>1</v>
      </c>
      <c r="C15" s="140">
        <v>1</v>
      </c>
      <c r="D15" s="127">
        <v>6</v>
      </c>
      <c r="E15" s="127" t="s">
        <v>1462</v>
      </c>
      <c r="F15" s="127" t="s">
        <v>1463</v>
      </c>
      <c r="G15" s="127" t="s">
        <v>1464</v>
      </c>
      <c r="H15" s="127" t="s">
        <v>1465</v>
      </c>
      <c r="I15" s="12" t="s">
        <v>1466</v>
      </c>
      <c r="J15" s="127" t="s">
        <v>1467</v>
      </c>
      <c r="K15" s="130" t="s">
        <v>55</v>
      </c>
      <c r="L15" s="130"/>
      <c r="M15" s="147">
        <v>119389.01</v>
      </c>
      <c r="N15" s="140"/>
      <c r="O15" s="147">
        <v>86192.49</v>
      </c>
      <c r="P15" s="147"/>
      <c r="Q15" s="127" t="s">
        <v>1101</v>
      </c>
      <c r="R15" s="127" t="s">
        <v>1449</v>
      </c>
    </row>
    <row r="16" spans="1:19" ht="105" x14ac:dyDescent="0.25">
      <c r="A16" s="127">
        <v>10</v>
      </c>
      <c r="B16" s="127">
        <v>6</v>
      </c>
      <c r="C16" s="127" t="s">
        <v>135</v>
      </c>
      <c r="D16" s="127">
        <v>13</v>
      </c>
      <c r="E16" s="168" t="s">
        <v>1468</v>
      </c>
      <c r="F16" s="127" t="s">
        <v>1469</v>
      </c>
      <c r="G16" s="127" t="s">
        <v>68</v>
      </c>
      <c r="H16" s="127" t="s">
        <v>1470</v>
      </c>
      <c r="I16" s="140" t="s">
        <v>1471</v>
      </c>
      <c r="J16" s="127" t="s">
        <v>1472</v>
      </c>
      <c r="K16" s="140" t="s">
        <v>46</v>
      </c>
      <c r="L16" s="130"/>
      <c r="M16" s="141">
        <v>36359.51</v>
      </c>
      <c r="N16" s="142"/>
      <c r="O16" s="141">
        <v>32853.730000000003</v>
      </c>
      <c r="P16" s="142"/>
      <c r="Q16" s="127" t="s">
        <v>226</v>
      </c>
      <c r="R16" s="127" t="s">
        <v>1473</v>
      </c>
    </row>
    <row r="17" spans="1:18" ht="90" x14ac:dyDescent="0.25">
      <c r="A17" s="124">
        <v>11</v>
      </c>
      <c r="B17" s="119">
        <v>6</v>
      </c>
      <c r="C17" s="124">
        <v>5</v>
      </c>
      <c r="D17" s="119">
        <v>4</v>
      </c>
      <c r="E17" s="168" t="s">
        <v>1474</v>
      </c>
      <c r="F17" s="119" t="s">
        <v>1475</v>
      </c>
      <c r="G17" s="119" t="s">
        <v>1476</v>
      </c>
      <c r="H17" s="119" t="s">
        <v>1457</v>
      </c>
      <c r="I17" s="11" t="s">
        <v>1477</v>
      </c>
      <c r="J17" s="119" t="s">
        <v>1478</v>
      </c>
      <c r="K17" s="118" t="s">
        <v>37</v>
      </c>
      <c r="L17" s="118"/>
      <c r="M17" s="125">
        <v>28586.1</v>
      </c>
      <c r="N17" s="124"/>
      <c r="O17" s="125">
        <v>23036.1</v>
      </c>
      <c r="P17" s="125"/>
      <c r="Q17" s="127" t="s">
        <v>1460</v>
      </c>
      <c r="R17" s="127" t="s">
        <v>1461</v>
      </c>
    </row>
    <row r="18" spans="1:18" ht="165" x14ac:dyDescent="0.25">
      <c r="A18" s="140">
        <v>12</v>
      </c>
      <c r="B18" s="140">
        <v>6</v>
      </c>
      <c r="C18" s="140" t="s">
        <v>135</v>
      </c>
      <c r="D18" s="127">
        <v>13</v>
      </c>
      <c r="E18" s="127" t="s">
        <v>1479</v>
      </c>
      <c r="F18" s="127" t="s">
        <v>1480</v>
      </c>
      <c r="G18" s="127" t="s">
        <v>799</v>
      </c>
      <c r="H18" s="127" t="s">
        <v>1481</v>
      </c>
      <c r="I18" s="12" t="s">
        <v>1482</v>
      </c>
      <c r="J18" s="127" t="s">
        <v>1483</v>
      </c>
      <c r="K18" s="130" t="s">
        <v>46</v>
      </c>
      <c r="L18" s="130"/>
      <c r="M18" s="147">
        <v>43235.14</v>
      </c>
      <c r="N18" s="140"/>
      <c r="O18" s="147">
        <v>34355.14</v>
      </c>
      <c r="P18" s="147"/>
      <c r="Q18" s="127" t="s">
        <v>1484</v>
      </c>
      <c r="R18" s="127" t="s">
        <v>1485</v>
      </c>
    </row>
    <row r="19" spans="1:18" ht="114" x14ac:dyDescent="0.25">
      <c r="A19" s="127">
        <v>13</v>
      </c>
      <c r="B19" s="127">
        <v>1</v>
      </c>
      <c r="C19" s="127">
        <v>1</v>
      </c>
      <c r="D19" s="127">
        <v>6</v>
      </c>
      <c r="E19" s="127" t="s">
        <v>1486</v>
      </c>
      <c r="F19" s="127" t="s">
        <v>1487</v>
      </c>
      <c r="G19" s="127" t="s">
        <v>68</v>
      </c>
      <c r="H19" s="119" t="s">
        <v>1470</v>
      </c>
      <c r="I19" s="140" t="s">
        <v>1488</v>
      </c>
      <c r="J19" s="168" t="s">
        <v>1489</v>
      </c>
      <c r="K19" s="140" t="s">
        <v>55</v>
      </c>
      <c r="L19" s="130"/>
      <c r="M19" s="141">
        <v>48546.04</v>
      </c>
      <c r="N19" s="142"/>
      <c r="O19" s="141">
        <v>43646.04</v>
      </c>
      <c r="P19" s="142"/>
      <c r="Q19" s="127" t="s">
        <v>1490</v>
      </c>
      <c r="R19" s="127" t="s">
        <v>1491</v>
      </c>
    </row>
    <row r="20" spans="1:18" ht="90" x14ac:dyDescent="0.25">
      <c r="A20" s="140">
        <v>14</v>
      </c>
      <c r="B20" s="140">
        <v>6</v>
      </c>
      <c r="C20" s="140">
        <v>5</v>
      </c>
      <c r="D20" s="127">
        <v>11</v>
      </c>
      <c r="E20" s="127" t="s">
        <v>1492</v>
      </c>
      <c r="F20" s="127" t="s">
        <v>1493</v>
      </c>
      <c r="G20" s="127" t="s">
        <v>1494</v>
      </c>
      <c r="H20" s="127" t="s">
        <v>1495</v>
      </c>
      <c r="I20" s="12" t="s">
        <v>1496</v>
      </c>
      <c r="J20" s="127" t="s">
        <v>1497</v>
      </c>
      <c r="K20" s="130" t="s">
        <v>55</v>
      </c>
      <c r="L20" s="130"/>
      <c r="M20" s="147">
        <v>56645</v>
      </c>
      <c r="N20" s="140"/>
      <c r="O20" s="147">
        <v>51045</v>
      </c>
      <c r="P20" s="147"/>
      <c r="Q20" s="168" t="s">
        <v>1498</v>
      </c>
      <c r="R20" s="127" t="s">
        <v>1499</v>
      </c>
    </row>
    <row r="21" spans="1:18" ht="90" x14ac:dyDescent="0.25">
      <c r="A21" s="140">
        <v>15</v>
      </c>
      <c r="B21" s="140">
        <v>6</v>
      </c>
      <c r="C21" s="140" t="s">
        <v>135</v>
      </c>
      <c r="D21" s="127">
        <v>13</v>
      </c>
      <c r="E21" s="127" t="s">
        <v>1500</v>
      </c>
      <c r="F21" s="127" t="s">
        <v>1501</v>
      </c>
      <c r="G21" s="127" t="s">
        <v>799</v>
      </c>
      <c r="H21" s="127" t="s">
        <v>1481</v>
      </c>
      <c r="I21" s="12" t="s">
        <v>1502</v>
      </c>
      <c r="J21" s="127" t="s">
        <v>1503</v>
      </c>
      <c r="K21" s="130" t="s">
        <v>46</v>
      </c>
      <c r="L21" s="130"/>
      <c r="M21" s="147">
        <v>50412.54</v>
      </c>
      <c r="N21" s="140"/>
      <c r="O21" s="147">
        <v>15094</v>
      </c>
      <c r="P21" s="147"/>
      <c r="Q21" s="127" t="s">
        <v>1504</v>
      </c>
      <c r="R21" s="127" t="s">
        <v>1505</v>
      </c>
    </row>
    <row r="23" spans="1:18" x14ac:dyDescent="0.25">
      <c r="N23" s="276"/>
      <c r="O23" s="517" t="s">
        <v>39</v>
      </c>
      <c r="P23" s="517"/>
    </row>
    <row r="24" spans="1:18" x14ac:dyDescent="0.25">
      <c r="N24" s="385"/>
      <c r="O24" s="54" t="s">
        <v>40</v>
      </c>
      <c r="P24" s="54" t="s">
        <v>41</v>
      </c>
    </row>
    <row r="25" spans="1:18" x14ac:dyDescent="0.25">
      <c r="N25" s="385" t="s">
        <v>2448</v>
      </c>
      <c r="O25" s="146">
        <v>15</v>
      </c>
      <c r="P25" s="145">
        <f>O7+O8+O9+O10+O11+O12+O13+O14+O15+O16+O17+O18+O19+O20+O21</f>
        <v>494652.43999999994</v>
      </c>
    </row>
  </sheetData>
  <mergeCells count="15">
    <mergeCell ref="F4:F5"/>
    <mergeCell ref="A4:A5"/>
    <mergeCell ref="B4:B5"/>
    <mergeCell ref="C4:C5"/>
    <mergeCell ref="D4:D5"/>
    <mergeCell ref="E4:E5"/>
    <mergeCell ref="O23:P23"/>
    <mergeCell ref="Q4:Q5"/>
    <mergeCell ref="R4:R5"/>
    <mergeCell ref="G4:G5"/>
    <mergeCell ref="H4:I4"/>
    <mergeCell ref="J4:J5"/>
    <mergeCell ref="K4:L4"/>
    <mergeCell ref="M4:N4"/>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8"/>
  <sheetViews>
    <sheetView topLeftCell="A23" zoomScale="70" zoomScaleNormal="70" workbookViewId="0">
      <selection activeCell="N26" sqref="N26:N28"/>
    </sheetView>
  </sheetViews>
  <sheetFormatPr defaultRowHeight="15" x14ac:dyDescent="0.25"/>
  <cols>
    <col min="1" max="1" width="4.7109375" style="1" customWidth="1"/>
    <col min="2" max="2" width="8.85546875" style="8" customWidth="1"/>
    <col min="3" max="3" width="11.42578125" style="8" customWidth="1"/>
    <col min="4" max="4" width="9.7109375" style="8" customWidth="1"/>
    <col min="5" max="5" width="41.85546875" style="1" customWidth="1"/>
    <col min="6" max="6" width="76.42578125" style="1" customWidth="1"/>
    <col min="7" max="7" width="17" style="1" customWidth="1"/>
    <col min="8" max="8" width="13.5703125" style="8" customWidth="1"/>
    <col min="9" max="9" width="10.42578125" style="8" customWidth="1"/>
    <col min="10" max="10" width="40.7109375" style="1" customWidth="1"/>
    <col min="11" max="11" width="14.5703125" style="1" customWidth="1"/>
    <col min="12" max="12" width="12.7109375" style="1" customWidth="1"/>
    <col min="13" max="13" width="11.85546875" style="2" customWidth="1"/>
    <col min="14" max="14" width="12.42578125" style="2" customWidth="1"/>
    <col min="15" max="15" width="11.7109375" style="2" customWidth="1"/>
    <col min="16" max="16" width="11.85546875" style="2" customWidth="1"/>
    <col min="17" max="17" width="15.4257812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2457</v>
      </c>
      <c r="F2" s="7"/>
      <c r="G2" s="42"/>
      <c r="H2" s="110"/>
    </row>
    <row r="4" spans="1:19" s="4" customFormat="1" ht="47.25" customHeight="1" x14ac:dyDescent="0.25">
      <c r="A4" s="746" t="s">
        <v>0</v>
      </c>
      <c r="B4" s="454" t="s">
        <v>1</v>
      </c>
      <c r="C4" s="454" t="s">
        <v>2</v>
      </c>
      <c r="D4" s="454" t="s">
        <v>3</v>
      </c>
      <c r="E4" s="746" t="s">
        <v>4</v>
      </c>
      <c r="F4" s="746" t="s">
        <v>5</v>
      </c>
      <c r="G4" s="746" t="s">
        <v>6</v>
      </c>
      <c r="H4" s="454" t="s">
        <v>7</v>
      </c>
      <c r="I4" s="454"/>
      <c r="J4" s="746" t="s">
        <v>8</v>
      </c>
      <c r="K4" s="454" t="s">
        <v>9</v>
      </c>
      <c r="L4" s="430"/>
      <c r="M4" s="442" t="s">
        <v>10</v>
      </c>
      <c r="N4" s="442"/>
      <c r="O4" s="442" t="s">
        <v>11</v>
      </c>
      <c r="P4" s="442"/>
      <c r="Q4" s="746" t="s">
        <v>12</v>
      </c>
      <c r="R4" s="454" t="s">
        <v>13</v>
      </c>
      <c r="S4" s="3"/>
    </row>
    <row r="5" spans="1:19" s="4" customFormat="1" ht="35.25" customHeight="1" x14ac:dyDescent="0.2">
      <c r="A5" s="746"/>
      <c r="B5" s="454"/>
      <c r="C5" s="454"/>
      <c r="D5" s="454"/>
      <c r="E5" s="746"/>
      <c r="F5" s="746"/>
      <c r="G5" s="746"/>
      <c r="H5" s="34" t="s">
        <v>14</v>
      </c>
      <c r="I5" s="34" t="s">
        <v>15</v>
      </c>
      <c r="J5" s="746"/>
      <c r="K5" s="34">
        <v>2020</v>
      </c>
      <c r="L5" s="34">
        <v>2021</v>
      </c>
      <c r="M5" s="5">
        <v>2020</v>
      </c>
      <c r="N5" s="5">
        <v>2021</v>
      </c>
      <c r="O5" s="5">
        <v>2020</v>
      </c>
      <c r="P5" s="5">
        <v>2021</v>
      </c>
      <c r="Q5" s="746"/>
      <c r="R5" s="454"/>
      <c r="S5" s="3"/>
    </row>
    <row r="6" spans="1:19" s="4" customFormat="1" ht="15.75" customHeight="1" x14ac:dyDescent="0.2">
      <c r="A6" s="62" t="s">
        <v>16</v>
      </c>
      <c r="B6" s="34" t="s">
        <v>17</v>
      </c>
      <c r="C6" s="34" t="s">
        <v>18</v>
      </c>
      <c r="D6" s="34" t="s">
        <v>19</v>
      </c>
      <c r="E6" s="62" t="s">
        <v>20</v>
      </c>
      <c r="F6" s="62" t="s">
        <v>21</v>
      </c>
      <c r="G6" s="62" t="s">
        <v>22</v>
      </c>
      <c r="H6" s="34" t="s">
        <v>23</v>
      </c>
      <c r="I6" s="34" t="s">
        <v>24</v>
      </c>
      <c r="J6" s="62" t="s">
        <v>25</v>
      </c>
      <c r="K6" s="34" t="s">
        <v>26</v>
      </c>
      <c r="L6" s="34" t="s">
        <v>27</v>
      </c>
      <c r="M6" s="35" t="s">
        <v>28</v>
      </c>
      <c r="N6" s="35" t="s">
        <v>29</v>
      </c>
      <c r="O6" s="35" t="s">
        <v>30</v>
      </c>
      <c r="P6" s="35" t="s">
        <v>31</v>
      </c>
      <c r="Q6" s="62" t="s">
        <v>32</v>
      </c>
      <c r="R6" s="34" t="s">
        <v>33</v>
      </c>
      <c r="S6" s="3"/>
    </row>
    <row r="7" spans="1:19" s="6" customFormat="1" ht="226.5" customHeight="1" x14ac:dyDescent="0.25">
      <c r="A7" s="46">
        <v>1</v>
      </c>
      <c r="B7" s="46">
        <v>6</v>
      </c>
      <c r="C7" s="46">
        <v>1</v>
      </c>
      <c r="D7" s="46">
        <v>9</v>
      </c>
      <c r="E7" s="41" t="s">
        <v>762</v>
      </c>
      <c r="F7" s="41" t="s">
        <v>763</v>
      </c>
      <c r="G7" s="46" t="s">
        <v>92</v>
      </c>
      <c r="H7" s="55" t="s">
        <v>328</v>
      </c>
      <c r="I7" s="11" t="s">
        <v>72</v>
      </c>
      <c r="J7" s="41" t="s">
        <v>764</v>
      </c>
      <c r="K7" s="55" t="s">
        <v>44</v>
      </c>
      <c r="L7" s="55"/>
      <c r="M7" s="73">
        <v>38190</v>
      </c>
      <c r="N7" s="73"/>
      <c r="O7" s="73">
        <v>38190</v>
      </c>
      <c r="P7" s="59"/>
      <c r="Q7" s="41" t="s">
        <v>765</v>
      </c>
      <c r="R7" s="41" t="s">
        <v>766</v>
      </c>
      <c r="S7" s="14"/>
    </row>
    <row r="8" spans="1:19" s="6" customFormat="1" ht="114.75" customHeight="1" x14ac:dyDescent="0.25">
      <c r="A8" s="46">
        <v>2</v>
      </c>
      <c r="B8" s="46">
        <v>1</v>
      </c>
      <c r="C8" s="46">
        <v>1</v>
      </c>
      <c r="D8" s="46">
        <v>6</v>
      </c>
      <c r="E8" s="41" t="s">
        <v>767</v>
      </c>
      <c r="F8" s="41" t="s">
        <v>768</v>
      </c>
      <c r="G8" s="41" t="s">
        <v>769</v>
      </c>
      <c r="H8" s="46" t="s">
        <v>853</v>
      </c>
      <c r="I8" s="46" t="s">
        <v>852</v>
      </c>
      <c r="J8" s="41" t="s">
        <v>770</v>
      </c>
      <c r="K8" s="46" t="s">
        <v>44</v>
      </c>
      <c r="L8" s="41"/>
      <c r="M8" s="73">
        <v>25000.3</v>
      </c>
      <c r="N8" s="73"/>
      <c r="O8" s="73">
        <v>25000</v>
      </c>
      <c r="P8" s="41"/>
      <c r="Q8" s="41" t="s">
        <v>765</v>
      </c>
      <c r="R8" s="41" t="s">
        <v>766</v>
      </c>
      <c r="S8" s="14"/>
    </row>
    <row r="9" spans="1:19" s="6" customFormat="1" ht="213" customHeight="1" x14ac:dyDescent="0.25">
      <c r="A9" s="46">
        <v>3</v>
      </c>
      <c r="B9" s="46">
        <v>1</v>
      </c>
      <c r="C9" s="46">
        <v>1</v>
      </c>
      <c r="D9" s="46">
        <v>6</v>
      </c>
      <c r="E9" s="72" t="s">
        <v>771</v>
      </c>
      <c r="F9" s="41" t="s">
        <v>772</v>
      </c>
      <c r="G9" s="41" t="s">
        <v>43</v>
      </c>
      <c r="H9" s="46" t="s">
        <v>773</v>
      </c>
      <c r="I9" s="46">
        <v>40</v>
      </c>
      <c r="J9" s="108" t="s">
        <v>774</v>
      </c>
      <c r="K9" s="46" t="s">
        <v>46</v>
      </c>
      <c r="L9" s="41"/>
      <c r="M9" s="73">
        <v>20290</v>
      </c>
      <c r="N9" s="73"/>
      <c r="O9" s="73">
        <v>20290</v>
      </c>
      <c r="P9" s="41"/>
      <c r="Q9" s="41" t="s">
        <v>765</v>
      </c>
      <c r="R9" s="41" t="s">
        <v>766</v>
      </c>
      <c r="S9" s="14"/>
    </row>
    <row r="10" spans="1:19" s="6" customFormat="1" ht="203.25" customHeight="1" x14ac:dyDescent="0.25">
      <c r="A10" s="46">
        <v>4</v>
      </c>
      <c r="B10" s="46">
        <v>1</v>
      </c>
      <c r="C10" s="46">
        <v>1</v>
      </c>
      <c r="D10" s="46">
        <v>3</v>
      </c>
      <c r="E10" s="72" t="s">
        <v>775</v>
      </c>
      <c r="F10" s="72" t="s">
        <v>776</v>
      </c>
      <c r="G10" s="41" t="s">
        <v>43</v>
      </c>
      <c r="H10" s="46" t="s">
        <v>773</v>
      </c>
      <c r="I10" s="46">
        <v>50</v>
      </c>
      <c r="J10" s="72" t="s">
        <v>777</v>
      </c>
      <c r="K10" s="46" t="s">
        <v>44</v>
      </c>
      <c r="L10" s="41"/>
      <c r="M10" s="73">
        <v>28639.72</v>
      </c>
      <c r="N10" s="73"/>
      <c r="O10" s="73">
        <v>28639.72</v>
      </c>
      <c r="P10" s="41"/>
      <c r="Q10" s="41" t="s">
        <v>765</v>
      </c>
      <c r="R10" s="41" t="s">
        <v>766</v>
      </c>
      <c r="S10" s="14"/>
    </row>
    <row r="11" spans="1:19" s="6" customFormat="1" ht="138.75" customHeight="1" x14ac:dyDescent="0.25">
      <c r="A11" s="46">
        <v>5</v>
      </c>
      <c r="B11" s="46">
        <v>1</v>
      </c>
      <c r="C11" s="46">
        <v>1</v>
      </c>
      <c r="D11" s="46">
        <v>3</v>
      </c>
      <c r="E11" s="72" t="s">
        <v>778</v>
      </c>
      <c r="F11" s="72" t="s">
        <v>779</v>
      </c>
      <c r="G11" s="41" t="s">
        <v>43</v>
      </c>
      <c r="H11" s="46" t="s">
        <v>773</v>
      </c>
      <c r="I11" s="46">
        <v>45</v>
      </c>
      <c r="J11" s="41" t="s">
        <v>780</v>
      </c>
      <c r="K11" s="46" t="s">
        <v>44</v>
      </c>
      <c r="L11" s="41"/>
      <c r="M11" s="73">
        <v>76524</v>
      </c>
      <c r="N11" s="73"/>
      <c r="O11" s="73">
        <v>76524</v>
      </c>
      <c r="P11" s="41"/>
      <c r="Q11" s="41" t="s">
        <v>765</v>
      </c>
      <c r="R11" s="41" t="s">
        <v>766</v>
      </c>
      <c r="S11" s="14"/>
    </row>
    <row r="12" spans="1:19" s="6" customFormat="1" ht="243.75" customHeight="1" x14ac:dyDescent="0.25">
      <c r="A12" s="46">
        <v>6</v>
      </c>
      <c r="B12" s="46">
        <v>6</v>
      </c>
      <c r="C12" s="46">
        <v>1</v>
      </c>
      <c r="D12" s="46">
        <v>6</v>
      </c>
      <c r="E12" s="72" t="s">
        <v>781</v>
      </c>
      <c r="F12" s="72" t="s">
        <v>782</v>
      </c>
      <c r="G12" s="41" t="s">
        <v>783</v>
      </c>
      <c r="H12" s="46" t="s">
        <v>784</v>
      </c>
      <c r="I12" s="46" t="s">
        <v>854</v>
      </c>
      <c r="J12" s="41" t="s">
        <v>785</v>
      </c>
      <c r="K12" s="46" t="s">
        <v>44</v>
      </c>
      <c r="L12" s="41"/>
      <c r="M12" s="73">
        <v>43490</v>
      </c>
      <c r="N12" s="73"/>
      <c r="O12" s="73">
        <v>43490</v>
      </c>
      <c r="P12" s="41"/>
      <c r="Q12" s="41" t="s">
        <v>765</v>
      </c>
      <c r="R12" s="41" t="s">
        <v>766</v>
      </c>
      <c r="S12" s="14"/>
    </row>
    <row r="13" spans="1:19" s="6" customFormat="1" ht="122.25" customHeight="1" x14ac:dyDescent="0.25">
      <c r="A13" s="46">
        <v>7</v>
      </c>
      <c r="B13" s="46">
        <v>6</v>
      </c>
      <c r="C13" s="46">
        <v>5</v>
      </c>
      <c r="D13" s="46">
        <v>4</v>
      </c>
      <c r="E13" s="41" t="s">
        <v>786</v>
      </c>
      <c r="F13" s="41" t="s">
        <v>787</v>
      </c>
      <c r="G13" s="46" t="s">
        <v>43</v>
      </c>
      <c r="H13" s="46" t="s">
        <v>788</v>
      </c>
      <c r="I13" s="46">
        <v>20</v>
      </c>
      <c r="J13" s="41" t="s">
        <v>789</v>
      </c>
      <c r="K13" s="46" t="s">
        <v>46</v>
      </c>
      <c r="L13" s="41"/>
      <c r="M13" s="73">
        <v>67049.86</v>
      </c>
      <c r="N13" s="73"/>
      <c r="O13" s="73">
        <v>67049.86</v>
      </c>
      <c r="P13" s="41"/>
      <c r="Q13" s="41" t="s">
        <v>790</v>
      </c>
      <c r="R13" s="41" t="s">
        <v>791</v>
      </c>
    </row>
    <row r="14" spans="1:19" s="6" customFormat="1" ht="107.25" customHeight="1" x14ac:dyDescent="0.25">
      <c r="A14" s="46">
        <v>8</v>
      </c>
      <c r="B14" s="46">
        <v>1</v>
      </c>
      <c r="C14" s="46">
        <v>1</v>
      </c>
      <c r="D14" s="46">
        <v>6</v>
      </c>
      <c r="E14" s="41" t="s">
        <v>792</v>
      </c>
      <c r="F14" s="41" t="s">
        <v>793</v>
      </c>
      <c r="G14" s="46" t="s">
        <v>47</v>
      </c>
      <c r="H14" s="46" t="s">
        <v>67</v>
      </c>
      <c r="I14" s="46">
        <v>200</v>
      </c>
      <c r="J14" s="41" t="s">
        <v>794</v>
      </c>
      <c r="K14" s="46" t="s">
        <v>44</v>
      </c>
      <c r="L14" s="41"/>
      <c r="M14" s="73">
        <v>20060.45</v>
      </c>
      <c r="N14" s="73"/>
      <c r="O14" s="73">
        <v>20060.45</v>
      </c>
      <c r="P14" s="41"/>
      <c r="Q14" s="41" t="s">
        <v>795</v>
      </c>
      <c r="R14" s="41" t="s">
        <v>796</v>
      </c>
    </row>
    <row r="15" spans="1:19" s="6" customFormat="1" ht="238.5" customHeight="1" x14ac:dyDescent="0.25">
      <c r="A15" s="46">
        <v>9</v>
      </c>
      <c r="B15" s="46">
        <v>1</v>
      </c>
      <c r="C15" s="46">
        <v>1</v>
      </c>
      <c r="D15" s="46">
        <v>6</v>
      </c>
      <c r="E15" s="41" t="s">
        <v>797</v>
      </c>
      <c r="F15" s="41" t="s">
        <v>798</v>
      </c>
      <c r="G15" s="46" t="s">
        <v>799</v>
      </c>
      <c r="H15" s="46" t="s">
        <v>800</v>
      </c>
      <c r="I15" s="109">
        <v>2000</v>
      </c>
      <c r="J15" s="41" t="s">
        <v>801</v>
      </c>
      <c r="K15" s="46" t="s">
        <v>46</v>
      </c>
      <c r="L15" s="41"/>
      <c r="M15" s="73">
        <v>34612.01</v>
      </c>
      <c r="N15" s="73"/>
      <c r="O15" s="73">
        <v>34612.01</v>
      </c>
      <c r="P15" s="41"/>
      <c r="Q15" s="41" t="s">
        <v>802</v>
      </c>
      <c r="R15" s="41" t="s">
        <v>803</v>
      </c>
      <c r="S15" s="14"/>
    </row>
    <row r="16" spans="1:19" s="6" customFormat="1" ht="187.5" customHeight="1" x14ac:dyDescent="0.25">
      <c r="A16" s="41">
        <v>10</v>
      </c>
      <c r="B16" s="46">
        <v>6</v>
      </c>
      <c r="C16" s="46">
        <v>3</v>
      </c>
      <c r="D16" s="46">
        <v>10</v>
      </c>
      <c r="E16" s="72" t="s">
        <v>804</v>
      </c>
      <c r="F16" s="41" t="s">
        <v>805</v>
      </c>
      <c r="G16" s="41" t="s">
        <v>137</v>
      </c>
      <c r="H16" s="46" t="s">
        <v>806</v>
      </c>
      <c r="I16" s="109">
        <v>3300</v>
      </c>
      <c r="J16" s="41" t="s">
        <v>807</v>
      </c>
      <c r="K16" s="46" t="s">
        <v>114</v>
      </c>
      <c r="L16" s="41"/>
      <c r="M16" s="73">
        <v>10177.1</v>
      </c>
      <c r="N16" s="73"/>
      <c r="O16" s="73">
        <v>10177.1</v>
      </c>
      <c r="P16" s="41"/>
      <c r="Q16" s="41" t="s">
        <v>808</v>
      </c>
      <c r="R16" s="41" t="s">
        <v>809</v>
      </c>
      <c r="S16" s="14"/>
    </row>
    <row r="17" spans="1:19" s="6" customFormat="1" ht="134.25" customHeight="1" x14ac:dyDescent="0.25">
      <c r="A17" s="41">
        <v>11</v>
      </c>
      <c r="B17" s="46">
        <v>1</v>
      </c>
      <c r="C17" s="46">
        <v>1</v>
      </c>
      <c r="D17" s="46">
        <v>9</v>
      </c>
      <c r="E17" s="41" t="s">
        <v>810</v>
      </c>
      <c r="F17" s="41" t="s">
        <v>811</v>
      </c>
      <c r="G17" s="41" t="s">
        <v>812</v>
      </c>
      <c r="H17" s="46" t="s">
        <v>813</v>
      </c>
      <c r="I17" s="46" t="s">
        <v>855</v>
      </c>
      <c r="J17" s="41" t="s">
        <v>814</v>
      </c>
      <c r="K17" s="46" t="s">
        <v>114</v>
      </c>
      <c r="L17" s="41"/>
      <c r="M17" s="73">
        <v>25000</v>
      </c>
      <c r="N17" s="73"/>
      <c r="O17" s="73">
        <v>25000</v>
      </c>
      <c r="P17" s="41"/>
      <c r="Q17" s="41" t="s">
        <v>808</v>
      </c>
      <c r="R17" s="41" t="s">
        <v>809</v>
      </c>
      <c r="S17" s="14"/>
    </row>
    <row r="18" spans="1:19" s="6" customFormat="1" ht="246" customHeight="1" x14ac:dyDescent="0.25">
      <c r="A18" s="46">
        <v>12</v>
      </c>
      <c r="B18" s="46">
        <v>6</v>
      </c>
      <c r="C18" s="46" t="s">
        <v>135</v>
      </c>
      <c r="D18" s="46">
        <v>13</v>
      </c>
      <c r="E18" s="41" t="s">
        <v>815</v>
      </c>
      <c r="F18" s="41" t="s">
        <v>816</v>
      </c>
      <c r="G18" s="46" t="s">
        <v>92</v>
      </c>
      <c r="H18" s="46" t="s">
        <v>328</v>
      </c>
      <c r="I18" s="46">
        <v>20</v>
      </c>
      <c r="J18" s="41" t="s">
        <v>817</v>
      </c>
      <c r="K18" s="46" t="s">
        <v>46</v>
      </c>
      <c r="L18" s="41"/>
      <c r="M18" s="73">
        <v>9000</v>
      </c>
      <c r="N18" s="73"/>
      <c r="O18" s="73">
        <v>9000</v>
      </c>
      <c r="P18" s="41"/>
      <c r="Q18" s="41" t="s">
        <v>818</v>
      </c>
      <c r="R18" s="41" t="s">
        <v>819</v>
      </c>
      <c r="S18" s="14"/>
    </row>
    <row r="19" spans="1:19" s="6" customFormat="1" ht="193.5" customHeight="1" x14ac:dyDescent="0.25">
      <c r="A19" s="46">
        <v>13</v>
      </c>
      <c r="B19" s="46">
        <v>1</v>
      </c>
      <c r="C19" s="46">
        <v>5</v>
      </c>
      <c r="D19" s="46">
        <v>11</v>
      </c>
      <c r="E19" s="72" t="s">
        <v>820</v>
      </c>
      <c r="F19" s="41" t="s">
        <v>821</v>
      </c>
      <c r="G19" s="41" t="s">
        <v>799</v>
      </c>
      <c r="H19" s="46" t="s">
        <v>800</v>
      </c>
      <c r="I19" s="109">
        <v>2680</v>
      </c>
      <c r="J19" s="41" t="s">
        <v>822</v>
      </c>
      <c r="K19" s="46" t="s">
        <v>44</v>
      </c>
      <c r="L19" s="41"/>
      <c r="M19" s="73">
        <v>16200</v>
      </c>
      <c r="N19" s="73"/>
      <c r="O19" s="73">
        <v>16200</v>
      </c>
      <c r="P19" s="41"/>
      <c r="Q19" s="41" t="s">
        <v>823</v>
      </c>
      <c r="R19" s="41" t="s">
        <v>824</v>
      </c>
      <c r="S19" s="14"/>
    </row>
    <row r="20" spans="1:19" s="6" customFormat="1" ht="100.5" customHeight="1" x14ac:dyDescent="0.25">
      <c r="A20" s="46">
        <v>14</v>
      </c>
      <c r="B20" s="46">
        <v>1</v>
      </c>
      <c r="C20" s="46">
        <v>2</v>
      </c>
      <c r="D20" s="46">
        <v>10</v>
      </c>
      <c r="E20" s="72" t="s">
        <v>825</v>
      </c>
      <c r="F20" s="41" t="s">
        <v>826</v>
      </c>
      <c r="G20" s="41" t="s">
        <v>827</v>
      </c>
      <c r="H20" s="46" t="s">
        <v>828</v>
      </c>
      <c r="I20" s="109">
        <v>27000</v>
      </c>
      <c r="J20" s="41" t="s">
        <v>829</v>
      </c>
      <c r="K20" s="331" t="s">
        <v>37</v>
      </c>
      <c r="L20" s="41"/>
      <c r="M20" s="73">
        <v>27940.5</v>
      </c>
      <c r="N20" s="73"/>
      <c r="O20" s="73">
        <v>27940.5</v>
      </c>
      <c r="P20" s="41"/>
      <c r="Q20" s="41" t="s">
        <v>823</v>
      </c>
      <c r="R20" s="41" t="s">
        <v>824</v>
      </c>
      <c r="S20" s="14"/>
    </row>
    <row r="21" spans="1:19" s="6" customFormat="1" ht="240" x14ac:dyDescent="0.25">
      <c r="A21" s="46">
        <v>15</v>
      </c>
      <c r="B21" s="46">
        <v>6</v>
      </c>
      <c r="C21" s="46">
        <v>5</v>
      </c>
      <c r="D21" s="46">
        <v>11</v>
      </c>
      <c r="E21" s="72" t="s">
        <v>830</v>
      </c>
      <c r="F21" s="41" t="s">
        <v>831</v>
      </c>
      <c r="G21" s="46" t="s">
        <v>68</v>
      </c>
      <c r="H21" s="46" t="s">
        <v>60</v>
      </c>
      <c r="I21" s="109">
        <v>15</v>
      </c>
      <c r="J21" s="41" t="s">
        <v>832</v>
      </c>
      <c r="K21" s="46" t="s">
        <v>90</v>
      </c>
      <c r="L21" s="41"/>
      <c r="M21" s="73">
        <v>9500</v>
      </c>
      <c r="N21" s="73"/>
      <c r="O21" s="73">
        <v>9500</v>
      </c>
      <c r="P21" s="41"/>
      <c r="Q21" s="41" t="s">
        <v>833</v>
      </c>
      <c r="R21" s="41" t="s">
        <v>834</v>
      </c>
      <c r="S21" s="14"/>
    </row>
    <row r="22" spans="1:19" s="6" customFormat="1" ht="271.5" customHeight="1" x14ac:dyDescent="0.25">
      <c r="A22" s="46">
        <v>16</v>
      </c>
      <c r="B22" s="46">
        <v>1</v>
      </c>
      <c r="C22" s="46">
        <v>1</v>
      </c>
      <c r="D22" s="46">
        <v>6</v>
      </c>
      <c r="E22" s="41" t="s">
        <v>835</v>
      </c>
      <c r="F22" s="41" t="s">
        <v>836</v>
      </c>
      <c r="G22" s="41" t="s">
        <v>837</v>
      </c>
      <c r="H22" s="46" t="s">
        <v>838</v>
      </c>
      <c r="I22" s="46" t="s">
        <v>856</v>
      </c>
      <c r="J22" s="41" t="s">
        <v>839</v>
      </c>
      <c r="K22" s="46" t="s">
        <v>46</v>
      </c>
      <c r="L22" s="41"/>
      <c r="M22" s="73">
        <v>28200</v>
      </c>
      <c r="N22" s="73"/>
      <c r="O22" s="73">
        <v>28200</v>
      </c>
      <c r="P22" s="41"/>
      <c r="Q22" s="41" t="s">
        <v>840</v>
      </c>
      <c r="R22" s="41" t="s">
        <v>841</v>
      </c>
      <c r="S22" s="14"/>
    </row>
    <row r="23" spans="1:19" s="6" customFormat="1" ht="203.25" customHeight="1" x14ac:dyDescent="0.25">
      <c r="A23" s="46">
        <v>17</v>
      </c>
      <c r="B23" s="46">
        <v>1</v>
      </c>
      <c r="C23" s="46">
        <v>1</v>
      </c>
      <c r="D23" s="46">
        <v>3</v>
      </c>
      <c r="E23" s="41" t="s">
        <v>842</v>
      </c>
      <c r="F23" s="41" t="s">
        <v>843</v>
      </c>
      <c r="G23" s="41" t="s">
        <v>844</v>
      </c>
      <c r="H23" s="46" t="s">
        <v>845</v>
      </c>
      <c r="I23" s="109" t="s">
        <v>857</v>
      </c>
      <c r="J23" s="41" t="s">
        <v>846</v>
      </c>
      <c r="K23" s="46" t="s">
        <v>55</v>
      </c>
      <c r="L23" s="41"/>
      <c r="M23" s="73">
        <v>57333.85</v>
      </c>
      <c r="N23" s="73"/>
      <c r="O23" s="73">
        <v>57333.85</v>
      </c>
      <c r="P23" s="41"/>
      <c r="Q23" s="41" t="s">
        <v>802</v>
      </c>
      <c r="R23" s="41" t="s">
        <v>803</v>
      </c>
      <c r="S23" s="14"/>
    </row>
    <row r="24" spans="1:19" s="6" customFormat="1" ht="273.75" customHeight="1" x14ac:dyDescent="0.25">
      <c r="A24" s="46">
        <v>18</v>
      </c>
      <c r="B24" s="46">
        <v>6</v>
      </c>
      <c r="C24" s="46">
        <v>1</v>
      </c>
      <c r="D24" s="46">
        <v>6</v>
      </c>
      <c r="E24" s="41" t="s">
        <v>847</v>
      </c>
      <c r="F24" s="72" t="s">
        <v>848</v>
      </c>
      <c r="G24" s="46" t="s">
        <v>837</v>
      </c>
      <c r="H24" s="46" t="s">
        <v>838</v>
      </c>
      <c r="I24" s="11" t="s">
        <v>858</v>
      </c>
      <c r="J24" s="72" t="s">
        <v>849</v>
      </c>
      <c r="K24" s="55" t="s">
        <v>46</v>
      </c>
      <c r="L24" s="55"/>
      <c r="M24" s="73">
        <v>25151.95</v>
      </c>
      <c r="N24" s="73"/>
      <c r="O24" s="73">
        <v>25151.95</v>
      </c>
      <c r="P24" s="59"/>
      <c r="Q24" s="72" t="s">
        <v>850</v>
      </c>
      <c r="R24" s="41" t="s">
        <v>851</v>
      </c>
      <c r="S24" s="14"/>
    </row>
    <row r="26" spans="1:19" x14ac:dyDescent="0.25">
      <c r="N26" s="276"/>
      <c r="O26" s="517" t="s">
        <v>39</v>
      </c>
      <c r="P26" s="517"/>
    </row>
    <row r="27" spans="1:19" x14ac:dyDescent="0.25">
      <c r="N27" s="385"/>
      <c r="O27" s="368" t="s">
        <v>40</v>
      </c>
      <c r="P27" s="368" t="s">
        <v>41</v>
      </c>
    </row>
    <row r="28" spans="1:19" x14ac:dyDescent="0.25">
      <c r="N28" s="385" t="s">
        <v>2448</v>
      </c>
      <c r="O28" s="367">
        <v>18</v>
      </c>
      <c r="P28" s="89">
        <f>SUM(O7:O24)</f>
        <v>562359.43999999994</v>
      </c>
    </row>
  </sheetData>
  <mergeCells count="15">
    <mergeCell ref="O26:P26"/>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867"/>
  <sheetViews>
    <sheetView topLeftCell="A19" zoomScale="50" zoomScaleNormal="50" workbookViewId="0">
      <selection activeCell="N27" sqref="N27:N29"/>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254"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254"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256" customFormat="1" ht="18.75" x14ac:dyDescent="0.25">
      <c r="A2" s="255" t="s">
        <v>2458</v>
      </c>
    </row>
    <row r="3" spans="1:19" x14ac:dyDescent="0.25">
      <c r="H3" s="1"/>
      <c r="O3" s="2"/>
      <c r="P3" s="2"/>
      <c r="R3" s="1"/>
    </row>
    <row r="4" spans="1:19" s="4" customFormat="1" ht="52.5" customHeight="1" x14ac:dyDescent="0.2">
      <c r="A4" s="438" t="s">
        <v>0</v>
      </c>
      <c r="B4" s="452" t="s">
        <v>1</v>
      </c>
      <c r="C4" s="452" t="s">
        <v>2</v>
      </c>
      <c r="D4" s="452" t="s">
        <v>3</v>
      </c>
      <c r="E4" s="438" t="s">
        <v>4</v>
      </c>
      <c r="F4" s="438" t="s">
        <v>5</v>
      </c>
      <c r="G4" s="438" t="s">
        <v>6</v>
      </c>
      <c r="H4" s="454" t="s">
        <v>7</v>
      </c>
      <c r="I4" s="454"/>
      <c r="J4" s="438" t="s">
        <v>8</v>
      </c>
      <c r="K4" s="510" t="s">
        <v>9</v>
      </c>
      <c r="L4" s="511"/>
      <c r="M4" s="442" t="s">
        <v>10</v>
      </c>
      <c r="N4" s="442"/>
      <c r="O4" s="512" t="s">
        <v>11</v>
      </c>
      <c r="P4" s="513"/>
      <c r="Q4" s="438" t="s">
        <v>12</v>
      </c>
      <c r="R4" s="438" t="s">
        <v>13</v>
      </c>
      <c r="S4" s="3"/>
    </row>
    <row r="5" spans="1:19" s="4" customFormat="1" x14ac:dyDescent="0.2">
      <c r="A5" s="439"/>
      <c r="B5" s="453"/>
      <c r="C5" s="453"/>
      <c r="D5" s="453"/>
      <c r="E5" s="439"/>
      <c r="F5" s="439"/>
      <c r="G5" s="439"/>
      <c r="H5" s="172" t="s">
        <v>14</v>
      </c>
      <c r="I5" s="176" t="s">
        <v>15</v>
      </c>
      <c r="J5" s="439"/>
      <c r="K5" s="177">
        <v>2020</v>
      </c>
      <c r="L5" s="177">
        <v>2021</v>
      </c>
      <c r="M5" s="177">
        <v>2020</v>
      </c>
      <c r="N5" s="177">
        <v>2021</v>
      </c>
      <c r="O5" s="5">
        <v>2020</v>
      </c>
      <c r="P5" s="5">
        <v>2021</v>
      </c>
      <c r="Q5" s="439"/>
      <c r="R5" s="439"/>
      <c r="S5" s="3"/>
    </row>
    <row r="6" spans="1:19" s="4" customFormat="1" x14ac:dyDescent="0.2">
      <c r="A6" s="172" t="s">
        <v>16</v>
      </c>
      <c r="B6" s="176" t="s">
        <v>17</v>
      </c>
      <c r="C6" s="176" t="s">
        <v>18</v>
      </c>
      <c r="D6" s="176" t="s">
        <v>19</v>
      </c>
      <c r="E6" s="172" t="s">
        <v>20</v>
      </c>
      <c r="F6" s="172" t="s">
        <v>21</v>
      </c>
      <c r="G6" s="172" t="s">
        <v>22</v>
      </c>
      <c r="H6" s="172" t="s">
        <v>23</v>
      </c>
      <c r="I6" s="176" t="s">
        <v>24</v>
      </c>
      <c r="J6" s="172" t="s">
        <v>25</v>
      </c>
      <c r="K6" s="177" t="s">
        <v>26</v>
      </c>
      <c r="L6" s="177" t="s">
        <v>27</v>
      </c>
      <c r="M6" s="177" t="s">
        <v>28</v>
      </c>
      <c r="N6" s="177" t="s">
        <v>29</v>
      </c>
      <c r="O6" s="173" t="s">
        <v>30</v>
      </c>
      <c r="P6" s="173" t="s">
        <v>31</v>
      </c>
      <c r="Q6" s="172" t="s">
        <v>32</v>
      </c>
      <c r="R6" s="172" t="s">
        <v>33</v>
      </c>
      <c r="S6" s="3"/>
    </row>
    <row r="7" spans="1:19" s="4" customFormat="1" ht="120" customHeight="1" x14ac:dyDescent="0.2">
      <c r="A7" s="250">
        <v>1</v>
      </c>
      <c r="B7" s="251" t="s">
        <v>49</v>
      </c>
      <c r="C7" s="251">
        <v>1</v>
      </c>
      <c r="D7" s="251">
        <v>3</v>
      </c>
      <c r="E7" s="251" t="s">
        <v>1802</v>
      </c>
      <c r="F7" s="251" t="s">
        <v>1803</v>
      </c>
      <c r="G7" s="251" t="s">
        <v>53</v>
      </c>
      <c r="H7" s="251" t="s">
        <v>1884</v>
      </c>
      <c r="I7" s="257" t="s">
        <v>1883</v>
      </c>
      <c r="J7" s="251" t="s">
        <v>1804</v>
      </c>
      <c r="K7" s="252" t="s">
        <v>1805</v>
      </c>
      <c r="L7" s="252"/>
      <c r="M7" s="253">
        <v>56292.81</v>
      </c>
      <c r="N7" s="252"/>
      <c r="O7" s="253">
        <v>56292.81</v>
      </c>
      <c r="P7" s="253"/>
      <c r="Q7" s="251" t="s">
        <v>1806</v>
      </c>
      <c r="R7" s="251" t="s">
        <v>1807</v>
      </c>
      <c r="S7" s="3"/>
    </row>
    <row r="8" spans="1:19" s="4" customFormat="1" ht="105" customHeight="1" x14ac:dyDescent="0.2">
      <c r="A8" s="250">
        <v>2</v>
      </c>
      <c r="B8" s="251" t="s">
        <v>49</v>
      </c>
      <c r="C8" s="251">
        <v>1</v>
      </c>
      <c r="D8" s="251">
        <v>3</v>
      </c>
      <c r="E8" s="251" t="s">
        <v>1808</v>
      </c>
      <c r="F8" s="251" t="s">
        <v>1809</v>
      </c>
      <c r="G8" s="251" t="s">
        <v>1810</v>
      </c>
      <c r="H8" s="251" t="s">
        <v>1908</v>
      </c>
      <c r="I8" s="257" t="s">
        <v>1907</v>
      </c>
      <c r="J8" s="251" t="s">
        <v>1811</v>
      </c>
      <c r="K8" s="252" t="s">
        <v>1812</v>
      </c>
      <c r="L8" s="252"/>
      <c r="M8" s="253">
        <v>64689.5</v>
      </c>
      <c r="N8" s="252"/>
      <c r="O8" s="253">
        <v>64689.5</v>
      </c>
      <c r="P8" s="253"/>
      <c r="Q8" s="251" t="s">
        <v>1813</v>
      </c>
      <c r="R8" s="251" t="s">
        <v>1814</v>
      </c>
      <c r="S8" s="3"/>
    </row>
    <row r="9" spans="1:19" s="4" customFormat="1" ht="91.5" customHeight="1" x14ac:dyDescent="0.2">
      <c r="A9" s="250">
        <v>3</v>
      </c>
      <c r="B9" s="251" t="s">
        <v>116</v>
      </c>
      <c r="C9" s="251">
        <v>5</v>
      </c>
      <c r="D9" s="251">
        <v>4</v>
      </c>
      <c r="E9" s="251" t="s">
        <v>1815</v>
      </c>
      <c r="F9" s="251" t="s">
        <v>1816</v>
      </c>
      <c r="G9" s="251" t="s">
        <v>53</v>
      </c>
      <c r="H9" s="251" t="s">
        <v>1884</v>
      </c>
      <c r="I9" s="257" t="s">
        <v>1885</v>
      </c>
      <c r="J9" s="251" t="s">
        <v>1817</v>
      </c>
      <c r="K9" s="252" t="s">
        <v>1805</v>
      </c>
      <c r="L9" s="252"/>
      <c r="M9" s="253">
        <v>107487</v>
      </c>
      <c r="N9" s="252"/>
      <c r="O9" s="253">
        <v>107487</v>
      </c>
      <c r="P9" s="253"/>
      <c r="Q9" s="251" t="s">
        <v>1818</v>
      </c>
      <c r="R9" s="251" t="s">
        <v>1819</v>
      </c>
      <c r="S9" s="3"/>
    </row>
    <row r="10" spans="1:19" s="4" customFormat="1" ht="99" customHeight="1" x14ac:dyDescent="0.2">
      <c r="A10" s="250">
        <v>4</v>
      </c>
      <c r="B10" s="251" t="s">
        <v>116</v>
      </c>
      <c r="C10" s="251">
        <v>5</v>
      </c>
      <c r="D10" s="251">
        <v>4</v>
      </c>
      <c r="E10" s="251" t="s">
        <v>1820</v>
      </c>
      <c r="F10" s="251" t="s">
        <v>1821</v>
      </c>
      <c r="G10" s="251" t="s">
        <v>1822</v>
      </c>
      <c r="H10" s="251" t="s">
        <v>1906</v>
      </c>
      <c r="I10" s="257" t="s">
        <v>1905</v>
      </c>
      <c r="J10" s="251" t="s">
        <v>1823</v>
      </c>
      <c r="K10" s="252" t="s">
        <v>1824</v>
      </c>
      <c r="L10" s="252"/>
      <c r="M10" s="253">
        <v>92336.13</v>
      </c>
      <c r="N10" s="252"/>
      <c r="O10" s="253">
        <v>92336.13</v>
      </c>
      <c r="P10" s="253"/>
      <c r="Q10" s="251" t="s">
        <v>1825</v>
      </c>
      <c r="R10" s="251" t="s">
        <v>1826</v>
      </c>
      <c r="S10" s="3"/>
    </row>
    <row r="11" spans="1:19" s="4" customFormat="1" ht="126" customHeight="1" x14ac:dyDescent="0.2">
      <c r="A11" s="250">
        <v>5</v>
      </c>
      <c r="B11" s="251" t="s">
        <v>49</v>
      </c>
      <c r="C11" s="251">
        <v>1</v>
      </c>
      <c r="D11" s="251">
        <v>6</v>
      </c>
      <c r="E11" s="251" t="s">
        <v>1827</v>
      </c>
      <c r="F11" s="251" t="s">
        <v>1828</v>
      </c>
      <c r="G11" s="251" t="s">
        <v>1829</v>
      </c>
      <c r="H11" s="251" t="s">
        <v>1891</v>
      </c>
      <c r="I11" s="257" t="s">
        <v>1904</v>
      </c>
      <c r="J11" s="251" t="s">
        <v>1830</v>
      </c>
      <c r="K11" s="252" t="s">
        <v>1805</v>
      </c>
      <c r="L11" s="252"/>
      <c r="M11" s="253">
        <v>39995</v>
      </c>
      <c r="N11" s="252"/>
      <c r="O11" s="253">
        <v>39995</v>
      </c>
      <c r="P11" s="253"/>
      <c r="Q11" s="251" t="s">
        <v>1831</v>
      </c>
      <c r="R11" s="251" t="s">
        <v>1832</v>
      </c>
      <c r="S11" s="3"/>
    </row>
    <row r="12" spans="1:19" s="4" customFormat="1" ht="129.75" customHeight="1" x14ac:dyDescent="0.2">
      <c r="A12" s="250">
        <v>6</v>
      </c>
      <c r="B12" s="251" t="s">
        <v>49</v>
      </c>
      <c r="C12" s="251">
        <v>1</v>
      </c>
      <c r="D12" s="251">
        <v>6</v>
      </c>
      <c r="E12" s="251" t="s">
        <v>1833</v>
      </c>
      <c r="F12" s="251" t="s">
        <v>1834</v>
      </c>
      <c r="G12" s="251" t="s">
        <v>1835</v>
      </c>
      <c r="H12" s="251" t="s">
        <v>1903</v>
      </c>
      <c r="I12" s="257" t="s">
        <v>1902</v>
      </c>
      <c r="J12" s="251" t="s">
        <v>1836</v>
      </c>
      <c r="K12" s="252" t="s">
        <v>1805</v>
      </c>
      <c r="L12" s="252"/>
      <c r="M12" s="253">
        <v>57128</v>
      </c>
      <c r="N12" s="252"/>
      <c r="O12" s="253">
        <v>57128</v>
      </c>
      <c r="P12" s="253"/>
      <c r="Q12" s="251" t="s">
        <v>1813</v>
      </c>
      <c r="R12" s="251" t="s">
        <v>1814</v>
      </c>
      <c r="S12" s="3"/>
    </row>
    <row r="13" spans="1:19" s="4" customFormat="1" ht="162" customHeight="1" x14ac:dyDescent="0.2">
      <c r="A13" s="250">
        <v>7</v>
      </c>
      <c r="B13" s="251" t="s">
        <v>49</v>
      </c>
      <c r="C13" s="251">
        <v>1</v>
      </c>
      <c r="D13" s="251">
        <v>6</v>
      </c>
      <c r="E13" s="251" t="s">
        <v>1837</v>
      </c>
      <c r="F13" s="251" t="s">
        <v>1838</v>
      </c>
      <c r="G13" s="251" t="s">
        <v>1829</v>
      </c>
      <c r="H13" s="251" t="s">
        <v>1901</v>
      </c>
      <c r="I13" s="257" t="s">
        <v>1900</v>
      </c>
      <c r="J13" s="251" t="s">
        <v>1839</v>
      </c>
      <c r="K13" s="252" t="s">
        <v>1812</v>
      </c>
      <c r="L13" s="252"/>
      <c r="M13" s="253">
        <v>34201.449999999997</v>
      </c>
      <c r="N13" s="252"/>
      <c r="O13" s="253">
        <v>34201.449999999997</v>
      </c>
      <c r="P13" s="253"/>
      <c r="Q13" s="251" t="s">
        <v>1840</v>
      </c>
      <c r="R13" s="251" t="s">
        <v>1841</v>
      </c>
      <c r="S13" s="3"/>
    </row>
    <row r="14" spans="1:19" s="4" customFormat="1" ht="112.5" customHeight="1" x14ac:dyDescent="0.2">
      <c r="A14" s="250">
        <v>8</v>
      </c>
      <c r="B14" s="251" t="s">
        <v>49</v>
      </c>
      <c r="C14" s="251">
        <v>1</v>
      </c>
      <c r="D14" s="251">
        <v>6</v>
      </c>
      <c r="E14" s="251" t="s">
        <v>1842</v>
      </c>
      <c r="F14" s="251" t="s">
        <v>1843</v>
      </c>
      <c r="G14" s="251" t="s">
        <v>1844</v>
      </c>
      <c r="H14" s="257" t="s">
        <v>1897</v>
      </c>
      <c r="I14" s="257" t="s">
        <v>1896</v>
      </c>
      <c r="J14" s="251" t="s">
        <v>1845</v>
      </c>
      <c r="K14" s="252" t="s">
        <v>1846</v>
      </c>
      <c r="L14" s="252"/>
      <c r="M14" s="253">
        <v>12732.3</v>
      </c>
      <c r="N14" s="252"/>
      <c r="O14" s="253">
        <v>12732.3</v>
      </c>
      <c r="P14" s="253"/>
      <c r="Q14" s="251" t="s">
        <v>1840</v>
      </c>
      <c r="R14" s="251" t="s">
        <v>1841</v>
      </c>
      <c r="S14" s="3"/>
    </row>
    <row r="15" spans="1:19" s="4" customFormat="1" ht="99.75" customHeight="1" x14ac:dyDescent="0.2">
      <c r="A15" s="250">
        <v>9</v>
      </c>
      <c r="B15" s="251" t="s">
        <v>49</v>
      </c>
      <c r="C15" s="251">
        <v>1</v>
      </c>
      <c r="D15" s="251">
        <v>6</v>
      </c>
      <c r="E15" s="251" t="s">
        <v>1847</v>
      </c>
      <c r="F15" s="251" t="s">
        <v>1848</v>
      </c>
      <c r="G15" s="251" t="s">
        <v>1849</v>
      </c>
      <c r="H15" s="251" t="s">
        <v>1899</v>
      </c>
      <c r="I15" s="257" t="s">
        <v>1898</v>
      </c>
      <c r="J15" s="251" t="s">
        <v>1850</v>
      </c>
      <c r="K15" s="252" t="s">
        <v>1812</v>
      </c>
      <c r="L15" s="252"/>
      <c r="M15" s="253">
        <v>80566.06</v>
      </c>
      <c r="N15" s="252"/>
      <c r="O15" s="253">
        <v>80566.06</v>
      </c>
      <c r="P15" s="253"/>
      <c r="Q15" s="251" t="s">
        <v>1851</v>
      </c>
      <c r="R15" s="251" t="s">
        <v>1852</v>
      </c>
      <c r="S15" s="3"/>
    </row>
    <row r="16" spans="1:19" s="4" customFormat="1" ht="99.75" customHeight="1" x14ac:dyDescent="0.2">
      <c r="A16" s="250">
        <v>10</v>
      </c>
      <c r="B16" s="251" t="s">
        <v>49</v>
      </c>
      <c r="C16" s="251">
        <v>1</v>
      </c>
      <c r="D16" s="251">
        <v>6</v>
      </c>
      <c r="E16" s="251" t="s">
        <v>1853</v>
      </c>
      <c r="F16" s="251" t="s">
        <v>1854</v>
      </c>
      <c r="G16" s="251" t="s">
        <v>1855</v>
      </c>
      <c r="H16" s="251" t="s">
        <v>1895</v>
      </c>
      <c r="I16" s="257" t="s">
        <v>1894</v>
      </c>
      <c r="J16" s="251" t="s">
        <v>1856</v>
      </c>
      <c r="K16" s="252" t="s">
        <v>1805</v>
      </c>
      <c r="L16" s="252"/>
      <c r="M16" s="253">
        <v>83358</v>
      </c>
      <c r="N16" s="252"/>
      <c r="O16" s="253">
        <v>83358</v>
      </c>
      <c r="P16" s="253"/>
      <c r="Q16" s="251" t="s">
        <v>1857</v>
      </c>
      <c r="R16" s="251" t="s">
        <v>1858</v>
      </c>
      <c r="S16" s="3"/>
    </row>
    <row r="17" spans="1:19" s="4" customFormat="1" ht="100.5" customHeight="1" x14ac:dyDescent="0.2">
      <c r="A17" s="250">
        <v>11</v>
      </c>
      <c r="B17" s="251" t="s">
        <v>116</v>
      </c>
      <c r="C17" s="251">
        <v>1</v>
      </c>
      <c r="D17" s="251">
        <v>6</v>
      </c>
      <c r="E17" s="251" t="s">
        <v>1859</v>
      </c>
      <c r="F17" s="251" t="s">
        <v>1860</v>
      </c>
      <c r="G17" s="251" t="s">
        <v>1861</v>
      </c>
      <c r="H17" s="251" t="s">
        <v>1893</v>
      </c>
      <c r="I17" s="257" t="s">
        <v>1892</v>
      </c>
      <c r="J17" s="251" t="s">
        <v>1862</v>
      </c>
      <c r="K17" s="252" t="s">
        <v>1805</v>
      </c>
      <c r="L17" s="252"/>
      <c r="M17" s="253">
        <v>103124.34</v>
      </c>
      <c r="N17" s="252"/>
      <c r="O17" s="253">
        <v>103124.34</v>
      </c>
      <c r="P17" s="253"/>
      <c r="Q17" s="251" t="s">
        <v>1863</v>
      </c>
      <c r="R17" s="251" t="s">
        <v>1864</v>
      </c>
      <c r="S17" s="3"/>
    </row>
    <row r="18" spans="1:19" s="4" customFormat="1" ht="99" customHeight="1" x14ac:dyDescent="0.2">
      <c r="A18" s="250">
        <v>12</v>
      </c>
      <c r="B18" s="251" t="s">
        <v>49</v>
      </c>
      <c r="C18" s="251">
        <v>1</v>
      </c>
      <c r="D18" s="251">
        <v>6</v>
      </c>
      <c r="E18" s="251" t="s">
        <v>1865</v>
      </c>
      <c r="F18" s="251" t="s">
        <v>1866</v>
      </c>
      <c r="G18" s="251" t="s">
        <v>1829</v>
      </c>
      <c r="H18" s="251" t="s">
        <v>1891</v>
      </c>
      <c r="I18" s="257" t="s">
        <v>1890</v>
      </c>
      <c r="J18" s="251" t="s">
        <v>1867</v>
      </c>
      <c r="K18" s="252" t="s">
        <v>1805</v>
      </c>
      <c r="L18" s="252"/>
      <c r="M18" s="253">
        <v>21649</v>
      </c>
      <c r="N18" s="252"/>
      <c r="O18" s="253">
        <v>21649</v>
      </c>
      <c r="P18" s="253"/>
      <c r="Q18" s="251" t="s">
        <v>1840</v>
      </c>
      <c r="R18" s="251" t="s">
        <v>1841</v>
      </c>
      <c r="S18" s="3"/>
    </row>
    <row r="19" spans="1:19" s="4" customFormat="1" ht="125.25" customHeight="1" x14ac:dyDescent="0.2">
      <c r="A19" s="250">
        <v>13</v>
      </c>
      <c r="B19" s="251" t="s">
        <v>52</v>
      </c>
      <c r="C19" s="251">
        <v>1</v>
      </c>
      <c r="D19" s="251">
        <v>9</v>
      </c>
      <c r="E19" s="251" t="s">
        <v>1868</v>
      </c>
      <c r="F19" s="251" t="s">
        <v>1869</v>
      </c>
      <c r="G19" s="251" t="s">
        <v>1870</v>
      </c>
      <c r="H19" s="251" t="s">
        <v>1871</v>
      </c>
      <c r="I19" s="257" t="s">
        <v>138</v>
      </c>
      <c r="J19" s="251" t="s">
        <v>1872</v>
      </c>
      <c r="K19" s="252" t="s">
        <v>1805</v>
      </c>
      <c r="L19" s="252"/>
      <c r="M19" s="253">
        <v>67527</v>
      </c>
      <c r="N19" s="252"/>
      <c r="O19" s="253">
        <v>67527</v>
      </c>
      <c r="P19" s="253"/>
      <c r="Q19" s="251" t="s">
        <v>1813</v>
      </c>
      <c r="R19" s="251" t="s">
        <v>1814</v>
      </c>
      <c r="S19" s="3"/>
    </row>
    <row r="20" spans="1:19" s="4" customFormat="1" ht="93.75" customHeight="1" x14ac:dyDescent="0.2">
      <c r="A20" s="250">
        <v>14</v>
      </c>
      <c r="B20" s="251" t="s">
        <v>116</v>
      </c>
      <c r="C20" s="251">
        <v>1</v>
      </c>
      <c r="D20" s="251">
        <v>13</v>
      </c>
      <c r="E20" s="251" t="s">
        <v>1873</v>
      </c>
      <c r="F20" s="251" t="s">
        <v>1874</v>
      </c>
      <c r="G20" s="251" t="s">
        <v>1875</v>
      </c>
      <c r="H20" s="251" t="s">
        <v>1889</v>
      </c>
      <c r="I20" s="257" t="s">
        <v>1888</v>
      </c>
      <c r="J20" s="251" t="s">
        <v>1876</v>
      </c>
      <c r="K20" s="252" t="s">
        <v>1824</v>
      </c>
      <c r="L20" s="252"/>
      <c r="M20" s="253">
        <v>49711.24</v>
      </c>
      <c r="N20" s="252"/>
      <c r="O20" s="253">
        <v>49711.24</v>
      </c>
      <c r="P20" s="253"/>
      <c r="Q20" s="251" t="s">
        <v>1806</v>
      </c>
      <c r="R20" s="251" t="s">
        <v>1807</v>
      </c>
      <c r="S20" s="3"/>
    </row>
    <row r="21" spans="1:19" s="4" customFormat="1" ht="101.25" customHeight="1" x14ac:dyDescent="0.2">
      <c r="A21" s="250">
        <v>15</v>
      </c>
      <c r="B21" s="251" t="s">
        <v>49</v>
      </c>
      <c r="C21" s="251" t="s">
        <v>135</v>
      </c>
      <c r="D21" s="251">
        <v>13</v>
      </c>
      <c r="E21" s="251" t="s">
        <v>1877</v>
      </c>
      <c r="F21" s="251" t="s">
        <v>1878</v>
      </c>
      <c r="G21" s="251" t="s">
        <v>1879</v>
      </c>
      <c r="H21" s="251" t="s">
        <v>1887</v>
      </c>
      <c r="I21" s="257" t="s">
        <v>1886</v>
      </c>
      <c r="J21" s="251" t="s">
        <v>1880</v>
      </c>
      <c r="K21" s="252" t="s">
        <v>1805</v>
      </c>
      <c r="L21" s="252"/>
      <c r="M21" s="253">
        <v>8182.31</v>
      </c>
      <c r="N21" s="252"/>
      <c r="O21" s="253">
        <v>8182.31</v>
      </c>
      <c r="P21" s="253"/>
      <c r="Q21" s="251" t="s">
        <v>1881</v>
      </c>
      <c r="R21" s="251" t="s">
        <v>1882</v>
      </c>
      <c r="S21" s="3"/>
    </row>
    <row r="22" spans="1:19" ht="60" x14ac:dyDescent="0.25">
      <c r="A22" s="301">
        <v>16</v>
      </c>
      <c r="B22" s="395">
        <v>6</v>
      </c>
      <c r="C22" s="395">
        <v>1</v>
      </c>
      <c r="D22" s="395">
        <v>13</v>
      </c>
      <c r="E22" s="395" t="s">
        <v>2413</v>
      </c>
      <c r="F22" s="395" t="s">
        <v>2414</v>
      </c>
      <c r="G22" s="395" t="s">
        <v>2415</v>
      </c>
      <c r="H22" s="395" t="s">
        <v>2438</v>
      </c>
      <c r="I22" s="395" t="s">
        <v>2416</v>
      </c>
      <c r="J22" s="395" t="s">
        <v>2417</v>
      </c>
      <c r="K22" s="395" t="s">
        <v>1805</v>
      </c>
      <c r="L22" s="396"/>
      <c r="M22" s="397">
        <v>10301.030000000001</v>
      </c>
      <c r="N22" s="395"/>
      <c r="O22" s="396">
        <v>10301.030000000001</v>
      </c>
      <c r="P22" s="398"/>
      <c r="Q22" s="395" t="s">
        <v>1840</v>
      </c>
      <c r="R22" s="395" t="s">
        <v>1841</v>
      </c>
    </row>
    <row r="23" spans="1:19" ht="75" x14ac:dyDescent="0.25">
      <c r="A23" s="301">
        <v>17</v>
      </c>
      <c r="B23" s="395">
        <v>6</v>
      </c>
      <c r="C23" s="395">
        <v>1</v>
      </c>
      <c r="D23" s="395">
        <v>13</v>
      </c>
      <c r="E23" s="395" t="s">
        <v>2418</v>
      </c>
      <c r="F23" s="395" t="s">
        <v>2419</v>
      </c>
      <c r="G23" s="395" t="s">
        <v>2420</v>
      </c>
      <c r="H23" s="395" t="s">
        <v>2439</v>
      </c>
      <c r="I23" s="395" t="s">
        <v>2421</v>
      </c>
      <c r="J23" s="395" t="s">
        <v>2422</v>
      </c>
      <c r="K23" s="395" t="s">
        <v>1805</v>
      </c>
      <c r="L23" s="396"/>
      <c r="M23" s="397">
        <v>48963.22</v>
      </c>
      <c r="N23" s="395"/>
      <c r="O23" s="396">
        <v>48963.22</v>
      </c>
      <c r="P23" s="398"/>
      <c r="Q23" s="395" t="s">
        <v>2423</v>
      </c>
      <c r="R23" s="395" t="s">
        <v>2424</v>
      </c>
    </row>
    <row r="24" spans="1:19" ht="80.25" customHeight="1" x14ac:dyDescent="0.25">
      <c r="A24" s="301">
        <v>18</v>
      </c>
      <c r="B24" s="395">
        <v>6</v>
      </c>
      <c r="C24" s="399">
        <v>3</v>
      </c>
      <c r="D24" s="395">
        <v>13</v>
      </c>
      <c r="E24" s="395" t="s">
        <v>2425</v>
      </c>
      <c r="F24" s="395" t="s">
        <v>2426</v>
      </c>
      <c r="G24" s="395" t="s">
        <v>2427</v>
      </c>
      <c r="H24" s="395" t="s">
        <v>2440</v>
      </c>
      <c r="I24" s="395" t="s">
        <v>2428</v>
      </c>
      <c r="J24" s="395" t="s">
        <v>2429</v>
      </c>
      <c r="K24" s="395" t="s">
        <v>1805</v>
      </c>
      <c r="L24" s="396"/>
      <c r="M24" s="397">
        <v>35670</v>
      </c>
      <c r="N24" s="395"/>
      <c r="O24" s="396">
        <v>35670</v>
      </c>
      <c r="P24" s="398"/>
      <c r="Q24" s="395" t="s">
        <v>2430</v>
      </c>
      <c r="R24" s="395" t="s">
        <v>2431</v>
      </c>
    </row>
    <row r="25" spans="1:19" ht="120" x14ac:dyDescent="0.25">
      <c r="A25" s="301">
        <v>19</v>
      </c>
      <c r="B25" s="395">
        <v>5</v>
      </c>
      <c r="C25" s="395">
        <v>1</v>
      </c>
      <c r="D25" s="395">
        <v>13</v>
      </c>
      <c r="E25" s="395" t="s">
        <v>2432</v>
      </c>
      <c r="F25" s="395" t="s">
        <v>2433</v>
      </c>
      <c r="G25" s="395" t="s">
        <v>61</v>
      </c>
      <c r="H25" s="395" t="s">
        <v>2441</v>
      </c>
      <c r="I25" s="395" t="s">
        <v>2434</v>
      </c>
      <c r="J25" s="395" t="s">
        <v>2435</v>
      </c>
      <c r="K25" s="395" t="s">
        <v>1805</v>
      </c>
      <c r="L25" s="396"/>
      <c r="M25" s="397">
        <v>16207.34</v>
      </c>
      <c r="N25" s="395"/>
      <c r="O25" s="396">
        <v>16207.34</v>
      </c>
      <c r="P25" s="398"/>
      <c r="Q25" s="395" t="s">
        <v>2436</v>
      </c>
      <c r="R25" s="395" t="s">
        <v>2437</v>
      </c>
    </row>
    <row r="26" spans="1:19" x14ac:dyDescent="0.25">
      <c r="H26" s="1"/>
      <c r="R26" s="1"/>
    </row>
    <row r="27" spans="1:19" x14ac:dyDescent="0.25">
      <c r="H27" s="1"/>
      <c r="N27" s="276"/>
      <c r="O27" s="516" t="s">
        <v>39</v>
      </c>
      <c r="P27" s="517"/>
      <c r="R27" s="1"/>
    </row>
    <row r="28" spans="1:19" x14ac:dyDescent="0.25">
      <c r="H28" s="1"/>
      <c r="N28" s="385"/>
      <c r="O28" s="31" t="s">
        <v>40</v>
      </c>
      <c r="P28" s="359" t="s">
        <v>41</v>
      </c>
      <c r="R28" s="1"/>
    </row>
    <row r="29" spans="1:19" x14ac:dyDescent="0.25">
      <c r="H29" s="1"/>
      <c r="N29" s="385" t="s">
        <v>2448</v>
      </c>
      <c r="O29" s="351">
        <v>19</v>
      </c>
      <c r="P29" s="347">
        <f>O7+O8+O9+O10+O11+O12+O13+O14+O15+O16+O17+O18+O19+O20+O21+O22+O23+O24+O25</f>
        <v>990121.73</v>
      </c>
      <c r="R29" s="1"/>
    </row>
    <row r="30" spans="1:19" x14ac:dyDescent="0.25">
      <c r="H30" s="1"/>
      <c r="R30" s="1"/>
    </row>
    <row r="31" spans="1:19" x14ac:dyDescent="0.25">
      <c r="H31" s="1"/>
      <c r="R31" s="1"/>
    </row>
    <row r="32" spans="1:19" x14ac:dyDescent="0.25">
      <c r="H32" s="1"/>
      <c r="R32" s="1"/>
    </row>
    <row r="33" spans="8:18" x14ac:dyDescent="0.25">
      <c r="H33" s="1"/>
      <c r="R33" s="1"/>
    </row>
    <row r="34" spans="8:18" x14ac:dyDescent="0.25">
      <c r="H34" s="1"/>
      <c r="R34" s="1"/>
    </row>
    <row r="35" spans="8:18" x14ac:dyDescent="0.25">
      <c r="H35" s="1"/>
      <c r="R35" s="1"/>
    </row>
    <row r="36" spans="8:18" x14ac:dyDescent="0.25">
      <c r="H36" s="1"/>
      <c r="R36" s="1"/>
    </row>
    <row r="37" spans="8:18" x14ac:dyDescent="0.25">
      <c r="H37" s="1"/>
      <c r="R37" s="1"/>
    </row>
    <row r="38" spans="8:18" x14ac:dyDescent="0.25">
      <c r="H38" s="1"/>
      <c r="R38" s="1"/>
    </row>
    <row r="39" spans="8:18" x14ac:dyDescent="0.25">
      <c r="H39" s="1"/>
      <c r="R39" s="1"/>
    </row>
    <row r="40" spans="8:18" x14ac:dyDescent="0.25">
      <c r="H40" s="1"/>
      <c r="R40" s="1"/>
    </row>
    <row r="41" spans="8:18" x14ac:dyDescent="0.25">
      <c r="H41" s="1"/>
      <c r="R41" s="1"/>
    </row>
    <row r="42" spans="8:18" x14ac:dyDescent="0.25">
      <c r="H42" s="1"/>
      <c r="R42" s="1"/>
    </row>
    <row r="43" spans="8:18" x14ac:dyDescent="0.25">
      <c r="H43" s="1"/>
      <c r="R43" s="1"/>
    </row>
    <row r="44" spans="8:18" x14ac:dyDescent="0.25">
      <c r="H44" s="1"/>
      <c r="R44" s="1"/>
    </row>
    <row r="45" spans="8:18" x14ac:dyDescent="0.25">
      <c r="H45" s="1"/>
      <c r="R45" s="1"/>
    </row>
    <row r="46" spans="8:18" x14ac:dyDescent="0.25">
      <c r="H46" s="1"/>
      <c r="R46" s="1"/>
    </row>
    <row r="47" spans="8:18" x14ac:dyDescent="0.25">
      <c r="H47" s="1"/>
      <c r="R47" s="1"/>
    </row>
    <row r="48" spans="8:18" x14ac:dyDescent="0.25">
      <c r="H48" s="1"/>
      <c r="R48" s="1"/>
    </row>
    <row r="49" spans="8:18" x14ac:dyDescent="0.25">
      <c r="H49" s="1"/>
      <c r="R49" s="1"/>
    </row>
    <row r="50" spans="8:18" x14ac:dyDescent="0.25">
      <c r="H50" s="1"/>
      <c r="R50" s="1"/>
    </row>
    <row r="51" spans="8:18" x14ac:dyDescent="0.25">
      <c r="H51" s="1"/>
      <c r="R51" s="1"/>
    </row>
    <row r="52" spans="8:18" x14ac:dyDescent="0.25">
      <c r="H52" s="1"/>
      <c r="R52" s="1"/>
    </row>
    <row r="53" spans="8:18" x14ac:dyDescent="0.25">
      <c r="H53" s="1"/>
      <c r="R53" s="1"/>
    </row>
    <row r="54" spans="8:18" x14ac:dyDescent="0.25">
      <c r="H54" s="1"/>
      <c r="R54" s="1"/>
    </row>
    <row r="55" spans="8:18" x14ac:dyDescent="0.25">
      <c r="H55" s="1"/>
      <c r="R55" s="1"/>
    </row>
    <row r="56" spans="8:18" x14ac:dyDescent="0.25">
      <c r="H56" s="1"/>
      <c r="R56" s="1"/>
    </row>
    <row r="57" spans="8:18" x14ac:dyDescent="0.25">
      <c r="H57" s="1"/>
      <c r="R57" s="1"/>
    </row>
    <row r="58" spans="8:18" x14ac:dyDescent="0.25">
      <c r="H58" s="1"/>
      <c r="R58" s="1"/>
    </row>
    <row r="59" spans="8:18" x14ac:dyDescent="0.25">
      <c r="H59" s="1"/>
      <c r="R59" s="1"/>
    </row>
    <row r="60" spans="8:18" x14ac:dyDescent="0.25">
      <c r="H60" s="1"/>
      <c r="R60" s="1"/>
    </row>
    <row r="61" spans="8:18" x14ac:dyDescent="0.25">
      <c r="H61" s="1"/>
      <c r="R61" s="1"/>
    </row>
    <row r="62" spans="8:18" x14ac:dyDescent="0.25">
      <c r="H62" s="1"/>
      <c r="R62" s="1"/>
    </row>
    <row r="63" spans="8:18" x14ac:dyDescent="0.25">
      <c r="H63" s="1"/>
      <c r="R63" s="1"/>
    </row>
    <row r="64" spans="8:18" x14ac:dyDescent="0.25">
      <c r="H64" s="1"/>
      <c r="R64" s="1"/>
    </row>
    <row r="65" spans="8:18" x14ac:dyDescent="0.25">
      <c r="H65" s="1"/>
      <c r="R65" s="1"/>
    </row>
    <row r="66" spans="8:18" x14ac:dyDescent="0.25">
      <c r="H66" s="1"/>
      <c r="R66" s="1"/>
    </row>
    <row r="67" spans="8:18" x14ac:dyDescent="0.25">
      <c r="H67" s="1"/>
      <c r="R67" s="1"/>
    </row>
    <row r="68" spans="8:18" x14ac:dyDescent="0.25">
      <c r="H68" s="1"/>
      <c r="R68" s="1"/>
    </row>
    <row r="69" spans="8:18" x14ac:dyDescent="0.25">
      <c r="H69" s="1"/>
      <c r="R69" s="1"/>
    </row>
    <row r="70" spans="8:18" x14ac:dyDescent="0.25">
      <c r="H70" s="1"/>
      <c r="R70" s="1"/>
    </row>
    <row r="71" spans="8:18" x14ac:dyDescent="0.25">
      <c r="H71" s="1"/>
      <c r="R71" s="1"/>
    </row>
    <row r="72" spans="8:18" x14ac:dyDescent="0.25">
      <c r="H72" s="1"/>
      <c r="R72" s="1"/>
    </row>
    <row r="73" spans="8:18" x14ac:dyDescent="0.25">
      <c r="H73" s="1"/>
      <c r="R73" s="1"/>
    </row>
    <row r="74" spans="8:18" x14ac:dyDescent="0.25">
      <c r="H74" s="1"/>
      <c r="R74" s="1"/>
    </row>
    <row r="75" spans="8:18" x14ac:dyDescent="0.25">
      <c r="H75" s="1"/>
      <c r="R75" s="1"/>
    </row>
    <row r="76" spans="8:18" x14ac:dyDescent="0.25">
      <c r="H76" s="1"/>
      <c r="R76" s="1"/>
    </row>
    <row r="77" spans="8:18" x14ac:dyDescent="0.25">
      <c r="H77" s="1"/>
      <c r="R77" s="1"/>
    </row>
    <row r="78" spans="8:18" x14ac:dyDescent="0.25">
      <c r="H78" s="1"/>
      <c r="R78" s="1"/>
    </row>
    <row r="79" spans="8:18" x14ac:dyDescent="0.25">
      <c r="H79" s="1"/>
      <c r="R79" s="1"/>
    </row>
    <row r="80" spans="8:18" x14ac:dyDescent="0.25">
      <c r="H80" s="1"/>
      <c r="R80" s="1"/>
    </row>
    <row r="81" spans="8:18" x14ac:dyDescent="0.25">
      <c r="H81" s="1"/>
      <c r="R81" s="1"/>
    </row>
    <row r="82" spans="8:18" x14ac:dyDescent="0.25">
      <c r="H82" s="1"/>
      <c r="R82" s="1"/>
    </row>
    <row r="83" spans="8:18" x14ac:dyDescent="0.25">
      <c r="H83" s="1"/>
      <c r="R83" s="1"/>
    </row>
    <row r="84" spans="8:18" x14ac:dyDescent="0.25">
      <c r="H84" s="1"/>
      <c r="R84" s="1"/>
    </row>
    <row r="85" spans="8:18" x14ac:dyDescent="0.25">
      <c r="H85" s="1"/>
      <c r="R85" s="1"/>
    </row>
    <row r="86" spans="8:18" x14ac:dyDescent="0.25">
      <c r="H86" s="1"/>
      <c r="R86" s="1"/>
    </row>
    <row r="87" spans="8:18" x14ac:dyDescent="0.25">
      <c r="H87" s="1"/>
      <c r="R87" s="1"/>
    </row>
    <row r="88" spans="8:18" x14ac:dyDescent="0.25">
      <c r="H88" s="1"/>
      <c r="R88" s="1"/>
    </row>
    <row r="89" spans="8:18" x14ac:dyDescent="0.25">
      <c r="H89" s="1"/>
      <c r="R89" s="1"/>
    </row>
    <row r="90" spans="8:18" x14ac:dyDescent="0.25">
      <c r="H90" s="1"/>
      <c r="R90" s="1"/>
    </row>
    <row r="91" spans="8:18" x14ac:dyDescent="0.25">
      <c r="H91" s="1"/>
      <c r="R91" s="1"/>
    </row>
    <row r="92" spans="8:18" x14ac:dyDescent="0.25">
      <c r="H92" s="1"/>
      <c r="R92" s="1"/>
    </row>
    <row r="93" spans="8:18" x14ac:dyDescent="0.25">
      <c r="H93" s="1"/>
      <c r="R93" s="1"/>
    </row>
    <row r="94" spans="8:18" x14ac:dyDescent="0.25">
      <c r="H94" s="1"/>
      <c r="R94" s="1"/>
    </row>
    <row r="95" spans="8:18" x14ac:dyDescent="0.25">
      <c r="H95" s="1"/>
      <c r="R95" s="1"/>
    </row>
    <row r="96" spans="8:18" x14ac:dyDescent="0.25">
      <c r="H96" s="1"/>
      <c r="R96" s="1"/>
    </row>
    <row r="97" spans="8:18" x14ac:dyDescent="0.25">
      <c r="H97" s="1"/>
      <c r="R97" s="1"/>
    </row>
    <row r="98" spans="8:18" x14ac:dyDescent="0.25">
      <c r="H98" s="1"/>
      <c r="R98" s="1"/>
    </row>
    <row r="99" spans="8:18" x14ac:dyDescent="0.25">
      <c r="H99" s="1"/>
      <c r="R99" s="1"/>
    </row>
    <row r="100" spans="8:18" x14ac:dyDescent="0.25">
      <c r="H100" s="1"/>
      <c r="R100" s="1"/>
    </row>
    <row r="101" spans="8:18" x14ac:dyDescent="0.25">
      <c r="H101" s="1"/>
      <c r="R101" s="1"/>
    </row>
    <row r="102" spans="8:18" x14ac:dyDescent="0.25">
      <c r="H102" s="1"/>
      <c r="R102" s="1"/>
    </row>
    <row r="103" spans="8:18" x14ac:dyDescent="0.25">
      <c r="H103" s="1"/>
      <c r="R103" s="1"/>
    </row>
    <row r="104" spans="8:18" x14ac:dyDescent="0.25">
      <c r="H104" s="1"/>
      <c r="R104" s="1"/>
    </row>
    <row r="105" spans="8:18" x14ac:dyDescent="0.25">
      <c r="H105" s="1"/>
      <c r="R105" s="1"/>
    </row>
    <row r="106" spans="8:18" x14ac:dyDescent="0.25">
      <c r="H106" s="1"/>
      <c r="R106" s="1"/>
    </row>
    <row r="107" spans="8:18" x14ac:dyDescent="0.25">
      <c r="H107" s="1"/>
      <c r="R107" s="1"/>
    </row>
    <row r="108" spans="8:18" x14ac:dyDescent="0.25">
      <c r="H108" s="1"/>
      <c r="R108" s="1"/>
    </row>
    <row r="109" spans="8:18" x14ac:dyDescent="0.25">
      <c r="H109" s="1"/>
      <c r="R109" s="1"/>
    </row>
    <row r="110" spans="8:18" x14ac:dyDescent="0.25">
      <c r="H110" s="1"/>
      <c r="R110" s="1"/>
    </row>
    <row r="111" spans="8:18" x14ac:dyDescent="0.25">
      <c r="H111" s="1"/>
      <c r="R111" s="1"/>
    </row>
    <row r="112" spans="8:18" x14ac:dyDescent="0.25">
      <c r="H112" s="1"/>
      <c r="R112" s="1"/>
    </row>
    <row r="113" spans="8:18" x14ac:dyDescent="0.25">
      <c r="H113" s="1"/>
      <c r="R113" s="1"/>
    </row>
    <row r="114" spans="8:18" x14ac:dyDescent="0.25">
      <c r="H114" s="1"/>
      <c r="R114" s="1"/>
    </row>
    <row r="115" spans="8:18" x14ac:dyDescent="0.25">
      <c r="H115" s="1"/>
      <c r="R115" s="1"/>
    </row>
    <row r="116" spans="8:18" x14ac:dyDescent="0.25">
      <c r="H116" s="1"/>
      <c r="R116" s="1"/>
    </row>
    <row r="117" spans="8:18" x14ac:dyDescent="0.25">
      <c r="H117" s="1"/>
      <c r="R117" s="1"/>
    </row>
    <row r="118" spans="8:18" x14ac:dyDescent="0.25">
      <c r="H118" s="1"/>
      <c r="R118" s="1"/>
    </row>
    <row r="119" spans="8:18" x14ac:dyDescent="0.25">
      <c r="H119" s="1"/>
      <c r="R119" s="1"/>
    </row>
    <row r="120" spans="8:18" x14ac:dyDescent="0.25">
      <c r="H120" s="1"/>
      <c r="R120" s="1"/>
    </row>
    <row r="121" spans="8:18" x14ac:dyDescent="0.25">
      <c r="H121" s="1"/>
      <c r="R121" s="1"/>
    </row>
    <row r="122" spans="8:18" x14ac:dyDescent="0.25">
      <c r="H122" s="1"/>
      <c r="R122" s="1"/>
    </row>
    <row r="123" spans="8:18" x14ac:dyDescent="0.25">
      <c r="H123" s="1"/>
      <c r="R123" s="1"/>
    </row>
    <row r="124" spans="8:18" x14ac:dyDescent="0.25">
      <c r="H124" s="1"/>
      <c r="R124" s="1"/>
    </row>
    <row r="125" spans="8:18" x14ac:dyDescent="0.25">
      <c r="H125" s="1"/>
      <c r="R125" s="1"/>
    </row>
    <row r="126" spans="8:18" x14ac:dyDescent="0.25">
      <c r="H126" s="1"/>
      <c r="R126" s="1"/>
    </row>
    <row r="127" spans="8:18" x14ac:dyDescent="0.25">
      <c r="H127" s="1"/>
      <c r="R127" s="1"/>
    </row>
    <row r="128" spans="8:18" x14ac:dyDescent="0.25">
      <c r="H128" s="1"/>
      <c r="R128" s="1"/>
    </row>
    <row r="129" spans="8:18" x14ac:dyDescent="0.25">
      <c r="H129" s="1"/>
      <c r="R129" s="1"/>
    </row>
    <row r="130" spans="8:18" x14ac:dyDescent="0.25">
      <c r="H130" s="1"/>
      <c r="R130" s="1"/>
    </row>
    <row r="131" spans="8:18" x14ac:dyDescent="0.25">
      <c r="H131" s="1"/>
      <c r="R131" s="1"/>
    </row>
    <row r="132" spans="8:18" x14ac:dyDescent="0.25">
      <c r="H132" s="1"/>
      <c r="R132" s="1"/>
    </row>
    <row r="133" spans="8:18" x14ac:dyDescent="0.25">
      <c r="H133" s="1"/>
      <c r="R133" s="1"/>
    </row>
    <row r="134" spans="8:18" x14ac:dyDescent="0.25">
      <c r="H134" s="1"/>
      <c r="R134" s="1"/>
    </row>
    <row r="135" spans="8:18" x14ac:dyDescent="0.25">
      <c r="H135" s="1"/>
      <c r="R135" s="1"/>
    </row>
    <row r="136" spans="8:18" x14ac:dyDescent="0.25">
      <c r="H136" s="1"/>
      <c r="R136" s="1"/>
    </row>
    <row r="137" spans="8:18" x14ac:dyDescent="0.25">
      <c r="H137" s="1"/>
      <c r="R137" s="1"/>
    </row>
    <row r="138" spans="8:18" x14ac:dyDescent="0.25">
      <c r="H138" s="1"/>
      <c r="R138" s="1"/>
    </row>
    <row r="139" spans="8:18" x14ac:dyDescent="0.25">
      <c r="H139" s="1"/>
      <c r="R139" s="1"/>
    </row>
    <row r="140" spans="8:18" x14ac:dyDescent="0.25">
      <c r="H140" s="1"/>
      <c r="R140" s="1"/>
    </row>
    <row r="141" spans="8:18" x14ac:dyDescent="0.25">
      <c r="H141" s="1"/>
      <c r="R141" s="1"/>
    </row>
    <row r="142" spans="8:18" x14ac:dyDescent="0.25">
      <c r="H142" s="1"/>
      <c r="R142" s="1"/>
    </row>
    <row r="143" spans="8:18" x14ac:dyDescent="0.25">
      <c r="H143" s="1"/>
      <c r="R143" s="1"/>
    </row>
    <row r="144" spans="8:18" x14ac:dyDescent="0.25">
      <c r="H144" s="1"/>
      <c r="R144" s="1"/>
    </row>
    <row r="145" spans="8:18" x14ac:dyDescent="0.25">
      <c r="H145" s="1"/>
      <c r="R145" s="1"/>
    </row>
    <row r="146" spans="8:18" x14ac:dyDescent="0.25">
      <c r="H146" s="1"/>
      <c r="R146" s="1"/>
    </row>
    <row r="147" spans="8:18" x14ac:dyDescent="0.25">
      <c r="H147" s="1"/>
      <c r="R147" s="1"/>
    </row>
    <row r="148" spans="8:18" x14ac:dyDescent="0.25">
      <c r="H148" s="1"/>
      <c r="R148" s="1"/>
    </row>
    <row r="149" spans="8:18" x14ac:dyDescent="0.25">
      <c r="H149" s="1"/>
      <c r="R149" s="1"/>
    </row>
    <row r="150" spans="8:18" x14ac:dyDescent="0.25">
      <c r="H150" s="1"/>
      <c r="R150" s="1"/>
    </row>
    <row r="151" spans="8:18" x14ac:dyDescent="0.25">
      <c r="H151" s="1"/>
      <c r="R151" s="1"/>
    </row>
    <row r="152" spans="8:18" x14ac:dyDescent="0.25">
      <c r="H152" s="1"/>
      <c r="R152" s="1"/>
    </row>
    <row r="153" spans="8:18" x14ac:dyDescent="0.25">
      <c r="H153" s="1"/>
      <c r="R153" s="1"/>
    </row>
    <row r="154" spans="8:18" x14ac:dyDescent="0.25">
      <c r="H154" s="1"/>
      <c r="R154" s="1"/>
    </row>
    <row r="155" spans="8:18" x14ac:dyDescent="0.25">
      <c r="H155" s="1"/>
      <c r="R155" s="1"/>
    </row>
    <row r="156" spans="8:18" x14ac:dyDescent="0.25">
      <c r="H156" s="1"/>
      <c r="R156" s="1"/>
    </row>
    <row r="157" spans="8:18" x14ac:dyDescent="0.25">
      <c r="H157" s="1"/>
      <c r="R157" s="1"/>
    </row>
    <row r="158" spans="8:18" x14ac:dyDescent="0.25">
      <c r="H158" s="1"/>
      <c r="R158" s="1"/>
    </row>
    <row r="159" spans="8:18" x14ac:dyDescent="0.25">
      <c r="H159" s="1"/>
      <c r="R159" s="1"/>
    </row>
    <row r="160" spans="8:18" x14ac:dyDescent="0.25">
      <c r="H160" s="1"/>
      <c r="R160" s="1"/>
    </row>
    <row r="161" spans="8:18" x14ac:dyDescent="0.25">
      <c r="H161" s="1"/>
      <c r="R161" s="1"/>
    </row>
    <row r="162" spans="8:18" x14ac:dyDescent="0.25">
      <c r="H162" s="1"/>
      <c r="R162" s="1"/>
    </row>
    <row r="163" spans="8:18" x14ac:dyDescent="0.25">
      <c r="H163" s="1"/>
      <c r="R163" s="1"/>
    </row>
    <row r="164" spans="8:18" x14ac:dyDescent="0.25">
      <c r="H164" s="1"/>
      <c r="R164" s="1"/>
    </row>
    <row r="165" spans="8:18" x14ac:dyDescent="0.25">
      <c r="H165" s="1"/>
      <c r="R165" s="1"/>
    </row>
    <row r="166" spans="8:18" x14ac:dyDescent="0.25">
      <c r="H166" s="1"/>
      <c r="R166" s="1"/>
    </row>
    <row r="167" spans="8:18" x14ac:dyDescent="0.25">
      <c r="H167" s="1"/>
      <c r="R167" s="1"/>
    </row>
    <row r="168" spans="8:18" x14ac:dyDescent="0.25">
      <c r="H168" s="1"/>
      <c r="R168" s="1"/>
    </row>
    <row r="169" spans="8:18" x14ac:dyDescent="0.25">
      <c r="H169" s="1"/>
      <c r="R169" s="1"/>
    </row>
    <row r="170" spans="8:18" x14ac:dyDescent="0.25">
      <c r="H170" s="1"/>
      <c r="R170" s="1"/>
    </row>
    <row r="171" spans="8:18" x14ac:dyDescent="0.25">
      <c r="H171" s="1"/>
      <c r="R171" s="1"/>
    </row>
    <row r="172" spans="8:18" x14ac:dyDescent="0.25">
      <c r="H172" s="1"/>
      <c r="R172" s="1"/>
    </row>
    <row r="173" spans="8:18" x14ac:dyDescent="0.25">
      <c r="H173" s="1"/>
      <c r="R173" s="1"/>
    </row>
    <row r="174" spans="8:18" x14ac:dyDescent="0.25">
      <c r="H174" s="1"/>
      <c r="R174" s="1"/>
    </row>
    <row r="175" spans="8:18" x14ac:dyDescent="0.25">
      <c r="H175" s="1"/>
      <c r="R175" s="1"/>
    </row>
    <row r="176" spans="8:18" x14ac:dyDescent="0.25">
      <c r="H176" s="1"/>
      <c r="R176" s="1"/>
    </row>
    <row r="177" spans="8:18" x14ac:dyDescent="0.25">
      <c r="H177" s="1"/>
      <c r="R177" s="1"/>
    </row>
    <row r="178" spans="8:18" x14ac:dyDescent="0.25">
      <c r="H178" s="1"/>
      <c r="R178" s="1"/>
    </row>
    <row r="179" spans="8:18" x14ac:dyDescent="0.25">
      <c r="H179" s="1"/>
      <c r="R179" s="1"/>
    </row>
    <row r="180" spans="8:18" x14ac:dyDescent="0.25">
      <c r="H180" s="1"/>
      <c r="R180" s="1"/>
    </row>
    <row r="181" spans="8:18" x14ac:dyDescent="0.25">
      <c r="H181" s="1"/>
      <c r="R181" s="1"/>
    </row>
    <row r="182" spans="8:18" x14ac:dyDescent="0.25">
      <c r="H182" s="1"/>
      <c r="R182" s="1"/>
    </row>
    <row r="183" spans="8:18" x14ac:dyDescent="0.25">
      <c r="H183" s="1"/>
      <c r="R183" s="1"/>
    </row>
    <row r="184" spans="8:18" x14ac:dyDescent="0.25">
      <c r="H184" s="1"/>
      <c r="R184" s="1"/>
    </row>
    <row r="185" spans="8:18" x14ac:dyDescent="0.25">
      <c r="H185" s="1"/>
      <c r="R185" s="1"/>
    </row>
    <row r="186" spans="8:18" x14ac:dyDescent="0.25">
      <c r="H186" s="1"/>
      <c r="R186" s="1"/>
    </row>
    <row r="187" spans="8:18" x14ac:dyDescent="0.25">
      <c r="H187" s="1"/>
      <c r="R187" s="1"/>
    </row>
    <row r="188" spans="8:18" x14ac:dyDescent="0.25">
      <c r="H188" s="1"/>
      <c r="R188" s="1"/>
    </row>
    <row r="189" spans="8:18" x14ac:dyDescent="0.25">
      <c r="H189" s="1"/>
      <c r="R189" s="1"/>
    </row>
    <row r="190" spans="8:18" x14ac:dyDescent="0.25">
      <c r="H190" s="1"/>
      <c r="R190" s="1"/>
    </row>
    <row r="191" spans="8:18" x14ac:dyDescent="0.25">
      <c r="H191" s="1"/>
      <c r="R191" s="1"/>
    </row>
    <row r="192" spans="8:18" x14ac:dyDescent="0.25">
      <c r="H192" s="1"/>
      <c r="R192" s="1"/>
    </row>
    <row r="193" spans="8:18" x14ac:dyDescent="0.25">
      <c r="H193" s="1"/>
      <c r="R193" s="1"/>
    </row>
    <row r="194" spans="8:18" x14ac:dyDescent="0.25">
      <c r="H194" s="1"/>
      <c r="R194" s="1"/>
    </row>
    <row r="195" spans="8:18" x14ac:dyDescent="0.25">
      <c r="H195" s="1"/>
      <c r="R195" s="1"/>
    </row>
    <row r="196" spans="8:18" x14ac:dyDescent="0.25">
      <c r="H196" s="1"/>
      <c r="R196" s="1"/>
    </row>
    <row r="197" spans="8:18" x14ac:dyDescent="0.25">
      <c r="H197" s="1"/>
      <c r="R197" s="1"/>
    </row>
    <row r="198" spans="8:18" x14ac:dyDescent="0.25">
      <c r="H198" s="1"/>
      <c r="R198" s="1"/>
    </row>
    <row r="199" spans="8:18" x14ac:dyDescent="0.25">
      <c r="H199" s="1"/>
      <c r="R199" s="1"/>
    </row>
    <row r="200" spans="8:18" x14ac:dyDescent="0.25">
      <c r="H200" s="1"/>
      <c r="R200" s="1"/>
    </row>
    <row r="201" spans="8:18" x14ac:dyDescent="0.25">
      <c r="H201" s="1"/>
      <c r="R201" s="1"/>
    </row>
    <row r="202" spans="8:18" x14ac:dyDescent="0.25">
      <c r="H202" s="1"/>
      <c r="R202" s="1"/>
    </row>
    <row r="203" spans="8:18" x14ac:dyDescent="0.25">
      <c r="H203" s="1"/>
      <c r="R203" s="1"/>
    </row>
    <row r="204" spans="8:18" x14ac:dyDescent="0.25">
      <c r="H204" s="1"/>
      <c r="R204" s="1"/>
    </row>
    <row r="205" spans="8:18" x14ac:dyDescent="0.25">
      <c r="H205" s="1"/>
      <c r="R205" s="1"/>
    </row>
    <row r="206" spans="8:18" x14ac:dyDescent="0.25">
      <c r="H206" s="1"/>
      <c r="R206" s="1"/>
    </row>
    <row r="207" spans="8:18" x14ac:dyDescent="0.25">
      <c r="H207" s="1"/>
      <c r="R207" s="1"/>
    </row>
    <row r="208" spans="8:18" x14ac:dyDescent="0.25">
      <c r="H208" s="1"/>
      <c r="R208" s="1"/>
    </row>
    <row r="209" spans="8:18" x14ac:dyDescent="0.25">
      <c r="H209" s="1"/>
      <c r="R209" s="1"/>
    </row>
    <row r="210" spans="8:18" x14ac:dyDescent="0.25">
      <c r="H210" s="1"/>
      <c r="R210" s="1"/>
    </row>
    <row r="211" spans="8:18" x14ac:dyDescent="0.25">
      <c r="H211" s="1"/>
      <c r="R211" s="1"/>
    </row>
    <row r="212" spans="8:18" x14ac:dyDescent="0.25">
      <c r="H212" s="1"/>
      <c r="R212" s="1"/>
    </row>
    <row r="213" spans="8:18" x14ac:dyDescent="0.25">
      <c r="H213" s="1"/>
      <c r="R213" s="1"/>
    </row>
    <row r="214" spans="8:18" x14ac:dyDescent="0.25">
      <c r="H214" s="1"/>
      <c r="R214" s="1"/>
    </row>
    <row r="215" spans="8:18" x14ac:dyDescent="0.25">
      <c r="H215" s="1"/>
      <c r="R215" s="1"/>
    </row>
    <row r="216" spans="8:18" x14ac:dyDescent="0.25">
      <c r="H216" s="1"/>
      <c r="R216" s="1"/>
    </row>
    <row r="217" spans="8:18" x14ac:dyDescent="0.25">
      <c r="H217" s="1"/>
      <c r="R217" s="1"/>
    </row>
    <row r="218" spans="8:18" x14ac:dyDescent="0.25">
      <c r="H218" s="1"/>
      <c r="R218" s="1"/>
    </row>
    <row r="219" spans="8:18" x14ac:dyDescent="0.25">
      <c r="H219" s="1"/>
      <c r="R219" s="1"/>
    </row>
    <row r="220" spans="8:18" x14ac:dyDescent="0.25">
      <c r="H220" s="1"/>
      <c r="R220" s="1"/>
    </row>
    <row r="221" spans="8:18" x14ac:dyDescent="0.25">
      <c r="H221" s="1"/>
      <c r="R221" s="1"/>
    </row>
    <row r="222" spans="8:18" x14ac:dyDescent="0.25">
      <c r="H222" s="1"/>
      <c r="R222" s="1"/>
    </row>
    <row r="223" spans="8:18" x14ac:dyDescent="0.25">
      <c r="H223" s="1"/>
      <c r="R223" s="1"/>
    </row>
    <row r="224" spans="8:18" x14ac:dyDescent="0.25">
      <c r="H224" s="1"/>
      <c r="R224" s="1"/>
    </row>
    <row r="225" spans="8:18" x14ac:dyDescent="0.25">
      <c r="H225" s="1"/>
      <c r="R225" s="1"/>
    </row>
    <row r="226" spans="8:18" x14ac:dyDescent="0.25">
      <c r="H226" s="1"/>
      <c r="R226" s="1"/>
    </row>
    <row r="227" spans="8:18" x14ac:dyDescent="0.25">
      <c r="H227" s="1"/>
      <c r="R227" s="1"/>
    </row>
    <row r="228" spans="8:18" x14ac:dyDescent="0.25">
      <c r="H228" s="1"/>
      <c r="R228" s="1"/>
    </row>
    <row r="229" spans="8:18" x14ac:dyDescent="0.25">
      <c r="H229" s="1"/>
      <c r="R229" s="1"/>
    </row>
    <row r="230" spans="8:18" x14ac:dyDescent="0.25">
      <c r="H230" s="1"/>
      <c r="R230" s="1"/>
    </row>
    <row r="231" spans="8:18" x14ac:dyDescent="0.25">
      <c r="H231" s="1"/>
      <c r="R231" s="1"/>
    </row>
    <row r="232" spans="8:18" x14ac:dyDescent="0.25">
      <c r="H232" s="1"/>
      <c r="R232" s="1"/>
    </row>
    <row r="233" spans="8:18" x14ac:dyDescent="0.25">
      <c r="H233" s="1"/>
      <c r="R233" s="1"/>
    </row>
    <row r="234" spans="8:18" x14ac:dyDescent="0.25">
      <c r="H234" s="1"/>
      <c r="R234" s="1"/>
    </row>
    <row r="235" spans="8:18" x14ac:dyDescent="0.25">
      <c r="H235" s="1"/>
      <c r="R235" s="1"/>
    </row>
    <row r="236" spans="8:18" x14ac:dyDescent="0.25">
      <c r="H236" s="1"/>
      <c r="R236" s="1"/>
    </row>
    <row r="237" spans="8:18" x14ac:dyDescent="0.25">
      <c r="H237" s="1"/>
      <c r="R237" s="1"/>
    </row>
    <row r="238" spans="8:18" x14ac:dyDescent="0.25">
      <c r="H238" s="1"/>
      <c r="R238" s="1"/>
    </row>
    <row r="239" spans="8:18" x14ac:dyDescent="0.25">
      <c r="H239" s="1"/>
      <c r="R239" s="1"/>
    </row>
    <row r="240" spans="8:18" x14ac:dyDescent="0.25">
      <c r="H240" s="1"/>
      <c r="R240" s="1"/>
    </row>
    <row r="241" spans="8:18" x14ac:dyDescent="0.25">
      <c r="H241" s="1"/>
      <c r="R241" s="1"/>
    </row>
    <row r="242" spans="8:18" x14ac:dyDescent="0.25">
      <c r="H242" s="1"/>
      <c r="R242" s="1"/>
    </row>
    <row r="243" spans="8:18" x14ac:dyDescent="0.25">
      <c r="H243" s="1"/>
      <c r="R243" s="1"/>
    </row>
    <row r="244" spans="8:18" x14ac:dyDescent="0.25">
      <c r="H244" s="1"/>
      <c r="R244" s="1"/>
    </row>
    <row r="245" spans="8:18" x14ac:dyDescent="0.25">
      <c r="H245" s="1"/>
      <c r="R245" s="1"/>
    </row>
    <row r="246" spans="8:18" x14ac:dyDescent="0.25">
      <c r="H246" s="1"/>
      <c r="R246" s="1"/>
    </row>
    <row r="247" spans="8:18" x14ac:dyDescent="0.25">
      <c r="H247" s="1"/>
      <c r="R247" s="1"/>
    </row>
    <row r="248" spans="8:18" x14ac:dyDescent="0.25">
      <c r="H248" s="1"/>
      <c r="R248" s="1"/>
    </row>
    <row r="249" spans="8:18" x14ac:dyDescent="0.25">
      <c r="H249" s="1"/>
      <c r="R249" s="1"/>
    </row>
    <row r="250" spans="8:18" x14ac:dyDescent="0.25">
      <c r="H250" s="1"/>
      <c r="R250" s="1"/>
    </row>
    <row r="251" spans="8:18" x14ac:dyDescent="0.25">
      <c r="H251" s="1"/>
      <c r="R251" s="1"/>
    </row>
    <row r="252" spans="8:18" x14ac:dyDescent="0.25">
      <c r="H252" s="1"/>
      <c r="R252" s="1"/>
    </row>
    <row r="253" spans="8:18" x14ac:dyDescent="0.25">
      <c r="H253" s="1"/>
      <c r="R253" s="1"/>
    </row>
    <row r="254" spans="8:18" x14ac:dyDescent="0.25">
      <c r="H254" s="1"/>
      <c r="R254" s="1"/>
    </row>
    <row r="255" spans="8:18" x14ac:dyDescent="0.25">
      <c r="H255" s="1"/>
      <c r="R255" s="1"/>
    </row>
    <row r="256" spans="8:18" x14ac:dyDescent="0.25">
      <c r="H256" s="1"/>
      <c r="R256" s="1"/>
    </row>
    <row r="257" spans="8:18" x14ac:dyDescent="0.25">
      <c r="H257" s="1"/>
      <c r="R257" s="1"/>
    </row>
    <row r="258" spans="8:18" x14ac:dyDescent="0.25">
      <c r="H258" s="1"/>
      <c r="R258" s="1"/>
    </row>
    <row r="259" spans="8:18" x14ac:dyDescent="0.25">
      <c r="H259" s="1"/>
      <c r="R259" s="1"/>
    </row>
    <row r="260" spans="8:18" x14ac:dyDescent="0.25">
      <c r="H260" s="1"/>
      <c r="R260" s="1"/>
    </row>
    <row r="261" spans="8:18" x14ac:dyDescent="0.25">
      <c r="H261" s="1"/>
      <c r="R261" s="1"/>
    </row>
    <row r="262" spans="8:18" x14ac:dyDescent="0.25">
      <c r="H262" s="1"/>
      <c r="R262" s="1"/>
    </row>
    <row r="263" spans="8:18" x14ac:dyDescent="0.25">
      <c r="H263" s="1"/>
      <c r="R263" s="1"/>
    </row>
    <row r="264" spans="8:18" x14ac:dyDescent="0.25">
      <c r="H264" s="1"/>
      <c r="R264" s="1"/>
    </row>
    <row r="265" spans="8:18" x14ac:dyDescent="0.25">
      <c r="H265" s="1"/>
      <c r="R265" s="1"/>
    </row>
    <row r="266" spans="8:18" x14ac:dyDescent="0.25">
      <c r="H266" s="1"/>
      <c r="R266" s="1"/>
    </row>
    <row r="267" spans="8:18" x14ac:dyDescent="0.25">
      <c r="H267" s="1"/>
      <c r="R267" s="1"/>
    </row>
    <row r="268" spans="8:18" x14ac:dyDescent="0.25">
      <c r="H268" s="1"/>
      <c r="R268" s="1"/>
    </row>
    <row r="269" spans="8:18" x14ac:dyDescent="0.25">
      <c r="H269" s="1"/>
      <c r="R269" s="1"/>
    </row>
    <row r="270" spans="8:18" x14ac:dyDescent="0.25">
      <c r="H270" s="1"/>
      <c r="R270" s="1"/>
    </row>
    <row r="271" spans="8:18" x14ac:dyDescent="0.25">
      <c r="H271" s="1"/>
      <c r="R271" s="1"/>
    </row>
    <row r="272" spans="8:18" x14ac:dyDescent="0.25">
      <c r="H272" s="1"/>
      <c r="R272" s="1"/>
    </row>
    <row r="273" spans="8:18" x14ac:dyDescent="0.25">
      <c r="H273" s="1"/>
      <c r="R273" s="1"/>
    </row>
    <row r="274" spans="8:18" x14ac:dyDescent="0.25">
      <c r="H274" s="1"/>
      <c r="R274" s="1"/>
    </row>
    <row r="275" spans="8:18" x14ac:dyDescent="0.25">
      <c r="H275" s="1"/>
      <c r="R275" s="1"/>
    </row>
    <row r="276" spans="8:18" x14ac:dyDescent="0.25">
      <c r="H276" s="1"/>
      <c r="R276" s="1"/>
    </row>
    <row r="277" spans="8:18" x14ac:dyDescent="0.25">
      <c r="H277" s="1"/>
      <c r="R277" s="1"/>
    </row>
    <row r="278" spans="8:18" x14ac:dyDescent="0.25">
      <c r="H278" s="1"/>
      <c r="R278" s="1"/>
    </row>
    <row r="279" spans="8:18" x14ac:dyDescent="0.25">
      <c r="H279" s="1"/>
      <c r="R279" s="1"/>
    </row>
    <row r="280" spans="8:18" x14ac:dyDescent="0.25">
      <c r="H280" s="1"/>
      <c r="R280" s="1"/>
    </row>
    <row r="281" spans="8:18" x14ac:dyDescent="0.25">
      <c r="H281" s="1"/>
      <c r="R281" s="1"/>
    </row>
    <row r="282" spans="8:18" x14ac:dyDescent="0.25">
      <c r="H282" s="1"/>
      <c r="R282" s="1"/>
    </row>
    <row r="283" spans="8:18" x14ac:dyDescent="0.25">
      <c r="H283" s="1"/>
      <c r="R283" s="1"/>
    </row>
    <row r="284" spans="8:18" x14ac:dyDescent="0.25">
      <c r="H284" s="1"/>
      <c r="R284" s="1"/>
    </row>
    <row r="285" spans="8:18" x14ac:dyDescent="0.25">
      <c r="H285" s="1"/>
      <c r="R285" s="1"/>
    </row>
    <row r="286" spans="8:18" x14ac:dyDescent="0.25">
      <c r="H286" s="1"/>
      <c r="R286" s="1"/>
    </row>
    <row r="287" spans="8:18" x14ac:dyDescent="0.25">
      <c r="H287" s="1"/>
      <c r="R287" s="1"/>
    </row>
    <row r="288" spans="8:18" x14ac:dyDescent="0.25">
      <c r="H288" s="1"/>
      <c r="R288" s="1"/>
    </row>
    <row r="289" spans="8:18" x14ac:dyDescent="0.25">
      <c r="H289" s="1"/>
      <c r="R289" s="1"/>
    </row>
    <row r="290" spans="8:18" x14ac:dyDescent="0.25">
      <c r="H290" s="1"/>
      <c r="R290" s="1"/>
    </row>
    <row r="291" spans="8:18" x14ac:dyDescent="0.25">
      <c r="H291" s="1"/>
      <c r="R291" s="1"/>
    </row>
    <row r="292" spans="8:18" x14ac:dyDescent="0.25">
      <c r="H292" s="1"/>
      <c r="R292" s="1"/>
    </row>
    <row r="293" spans="8:18" x14ac:dyDescent="0.25">
      <c r="H293" s="1"/>
      <c r="R293" s="1"/>
    </row>
    <row r="294" spans="8:18" x14ac:dyDescent="0.25">
      <c r="H294" s="1"/>
      <c r="R294" s="1"/>
    </row>
    <row r="295" spans="8:18" x14ac:dyDescent="0.25">
      <c r="H295" s="1"/>
      <c r="R295" s="1"/>
    </row>
    <row r="296" spans="8:18" x14ac:dyDescent="0.25">
      <c r="H296" s="1"/>
      <c r="R296" s="1"/>
    </row>
    <row r="297" spans="8:18" x14ac:dyDescent="0.25">
      <c r="H297" s="1"/>
      <c r="R297" s="1"/>
    </row>
    <row r="298" spans="8:18" x14ac:dyDescent="0.25">
      <c r="H298" s="1"/>
      <c r="R298" s="1"/>
    </row>
    <row r="299" spans="8:18" x14ac:dyDescent="0.25">
      <c r="H299" s="1"/>
      <c r="R299" s="1"/>
    </row>
    <row r="300" spans="8:18" x14ac:dyDescent="0.25">
      <c r="H300" s="1"/>
      <c r="R300" s="1"/>
    </row>
    <row r="301" spans="8:18" x14ac:dyDescent="0.25">
      <c r="H301" s="1"/>
      <c r="R301" s="1"/>
    </row>
    <row r="302" spans="8:18" x14ac:dyDescent="0.25">
      <c r="H302" s="1"/>
      <c r="R302" s="1"/>
    </row>
    <row r="303" spans="8:18" x14ac:dyDescent="0.25">
      <c r="H303" s="1"/>
      <c r="R303" s="1"/>
    </row>
    <row r="304" spans="8:18" x14ac:dyDescent="0.25">
      <c r="H304" s="1"/>
      <c r="R304" s="1"/>
    </row>
    <row r="305" spans="8:18" x14ac:dyDescent="0.25">
      <c r="H305" s="1"/>
      <c r="R305" s="1"/>
    </row>
    <row r="306" spans="8:18" x14ac:dyDescent="0.25">
      <c r="H306" s="1"/>
      <c r="R306" s="1"/>
    </row>
    <row r="307" spans="8:18" x14ac:dyDescent="0.25">
      <c r="H307" s="1"/>
      <c r="R307" s="1"/>
    </row>
    <row r="308" spans="8:18" x14ac:dyDescent="0.25">
      <c r="H308" s="1"/>
      <c r="R308" s="1"/>
    </row>
    <row r="309" spans="8:18" x14ac:dyDescent="0.25">
      <c r="H309" s="1"/>
      <c r="R309" s="1"/>
    </row>
    <row r="310" spans="8:18" x14ac:dyDescent="0.25">
      <c r="H310" s="1"/>
      <c r="R310" s="1"/>
    </row>
    <row r="311" spans="8:18" x14ac:dyDescent="0.25">
      <c r="H311" s="1"/>
      <c r="R311" s="1"/>
    </row>
    <row r="312" spans="8:18" x14ac:dyDescent="0.25">
      <c r="H312" s="1"/>
      <c r="R312" s="1"/>
    </row>
    <row r="313" spans="8:18" x14ac:dyDescent="0.25">
      <c r="H313" s="1"/>
      <c r="R313" s="1"/>
    </row>
    <row r="314" spans="8:18" x14ac:dyDescent="0.25">
      <c r="H314" s="1"/>
      <c r="R314" s="1"/>
    </row>
    <row r="315" spans="8:18" x14ac:dyDescent="0.25">
      <c r="H315" s="1"/>
      <c r="R315" s="1"/>
    </row>
    <row r="316" spans="8:18" x14ac:dyDescent="0.25">
      <c r="H316" s="1"/>
      <c r="R316" s="1"/>
    </row>
    <row r="317" spans="8:18" x14ac:dyDescent="0.25">
      <c r="H317" s="1"/>
      <c r="R317" s="1"/>
    </row>
    <row r="318" spans="8:18" x14ac:dyDescent="0.25">
      <c r="H318" s="1"/>
      <c r="R318" s="1"/>
    </row>
    <row r="319" spans="8:18" x14ac:dyDescent="0.25">
      <c r="H319" s="1"/>
      <c r="R319" s="1"/>
    </row>
    <row r="320" spans="8:18" x14ac:dyDescent="0.25">
      <c r="H320" s="1"/>
      <c r="R320" s="1"/>
    </row>
    <row r="321" spans="8:18" x14ac:dyDescent="0.25">
      <c r="H321" s="1"/>
      <c r="R321" s="1"/>
    </row>
    <row r="322" spans="8:18" x14ac:dyDescent="0.25">
      <c r="H322" s="1"/>
      <c r="R322" s="1"/>
    </row>
    <row r="323" spans="8:18" x14ac:dyDescent="0.25">
      <c r="H323" s="1"/>
      <c r="R323" s="1"/>
    </row>
    <row r="324" spans="8:18" x14ac:dyDescent="0.25">
      <c r="H324" s="1"/>
      <c r="R324" s="1"/>
    </row>
    <row r="325" spans="8:18" x14ac:dyDescent="0.25">
      <c r="H325" s="1"/>
      <c r="R325" s="1"/>
    </row>
    <row r="326" spans="8:18" x14ac:dyDescent="0.25">
      <c r="H326" s="1"/>
      <c r="R326" s="1"/>
    </row>
    <row r="327" spans="8:18" x14ac:dyDescent="0.25">
      <c r="H327" s="1"/>
      <c r="R327" s="1"/>
    </row>
    <row r="328" spans="8:18" x14ac:dyDescent="0.25">
      <c r="H328" s="1"/>
      <c r="R328" s="1"/>
    </row>
    <row r="329" spans="8:18" x14ac:dyDescent="0.25">
      <c r="H329" s="1"/>
      <c r="R329" s="1"/>
    </row>
    <row r="330" spans="8:18" x14ac:dyDescent="0.25">
      <c r="H330" s="1"/>
      <c r="R330" s="1"/>
    </row>
    <row r="331" spans="8:18" x14ac:dyDescent="0.25">
      <c r="H331" s="1"/>
      <c r="R331" s="1"/>
    </row>
    <row r="332" spans="8:18" x14ac:dyDescent="0.25">
      <c r="H332" s="1"/>
      <c r="R332" s="1"/>
    </row>
    <row r="333" spans="8:18" x14ac:dyDescent="0.25">
      <c r="H333" s="1"/>
      <c r="R333" s="1"/>
    </row>
    <row r="334" spans="8:18" x14ac:dyDescent="0.25">
      <c r="H334" s="1"/>
      <c r="R334" s="1"/>
    </row>
    <row r="335" spans="8:18" x14ac:dyDescent="0.25">
      <c r="H335" s="1"/>
      <c r="R335" s="1"/>
    </row>
    <row r="336" spans="8:18" x14ac:dyDescent="0.25">
      <c r="H336" s="1"/>
      <c r="R336" s="1"/>
    </row>
    <row r="337" spans="8:18" x14ac:dyDescent="0.25">
      <c r="H337" s="1"/>
      <c r="R337" s="1"/>
    </row>
    <row r="338" spans="8:18" x14ac:dyDescent="0.25">
      <c r="H338" s="1"/>
      <c r="R338" s="1"/>
    </row>
    <row r="339" spans="8:18" x14ac:dyDescent="0.25">
      <c r="H339" s="1"/>
      <c r="R339" s="1"/>
    </row>
    <row r="340" spans="8:18" x14ac:dyDescent="0.25">
      <c r="H340" s="1"/>
      <c r="R340" s="1"/>
    </row>
    <row r="341" spans="8:18" x14ac:dyDescent="0.25">
      <c r="H341" s="1"/>
      <c r="R341" s="1"/>
    </row>
    <row r="342" spans="8:18" x14ac:dyDescent="0.25">
      <c r="H342" s="1"/>
      <c r="R342" s="1"/>
    </row>
    <row r="343" spans="8:18" x14ac:dyDescent="0.25">
      <c r="H343" s="1"/>
      <c r="R343" s="1"/>
    </row>
    <row r="344" spans="8:18" x14ac:dyDescent="0.25">
      <c r="H344" s="1"/>
      <c r="R344" s="1"/>
    </row>
    <row r="345" spans="8:18" x14ac:dyDescent="0.25">
      <c r="H345" s="1"/>
      <c r="R345" s="1"/>
    </row>
    <row r="346" spans="8:18" x14ac:dyDescent="0.25">
      <c r="H346" s="1"/>
      <c r="R346" s="1"/>
    </row>
    <row r="347" spans="8:18" x14ac:dyDescent="0.25">
      <c r="H347" s="1"/>
      <c r="R347" s="1"/>
    </row>
    <row r="348" spans="8:18" x14ac:dyDescent="0.25">
      <c r="H348" s="1"/>
      <c r="R348" s="1"/>
    </row>
    <row r="349" spans="8:18" x14ac:dyDescent="0.25">
      <c r="H349" s="1"/>
      <c r="R349" s="1"/>
    </row>
    <row r="350" spans="8:18" x14ac:dyDescent="0.25">
      <c r="H350" s="1"/>
      <c r="R350" s="1"/>
    </row>
    <row r="351" spans="8:18" x14ac:dyDescent="0.25">
      <c r="H351" s="1"/>
      <c r="R351" s="1"/>
    </row>
    <row r="352" spans="8:18" x14ac:dyDescent="0.25">
      <c r="H352" s="1"/>
      <c r="R352" s="1"/>
    </row>
    <row r="353" spans="8:18" x14ac:dyDescent="0.25">
      <c r="H353" s="1"/>
      <c r="R353" s="1"/>
    </row>
    <row r="354" spans="8:18" x14ac:dyDescent="0.25">
      <c r="H354" s="1"/>
      <c r="R354" s="1"/>
    </row>
    <row r="355" spans="8:18" x14ac:dyDescent="0.25">
      <c r="H355" s="1"/>
      <c r="R355" s="1"/>
    </row>
    <row r="356" spans="8:18" x14ac:dyDescent="0.25">
      <c r="H356" s="1"/>
      <c r="R356" s="1"/>
    </row>
    <row r="357" spans="8:18" x14ac:dyDescent="0.25">
      <c r="H357" s="1"/>
      <c r="R357" s="1"/>
    </row>
    <row r="358" spans="8:18" x14ac:dyDescent="0.25">
      <c r="H358" s="1"/>
      <c r="R358" s="1"/>
    </row>
    <row r="359" spans="8:18" x14ac:dyDescent="0.25">
      <c r="H359" s="1"/>
      <c r="R359" s="1"/>
    </row>
    <row r="360" spans="8:18" x14ac:dyDescent="0.25">
      <c r="H360" s="1"/>
      <c r="R360" s="1"/>
    </row>
    <row r="361" spans="8:18" x14ac:dyDescent="0.25">
      <c r="H361" s="1"/>
      <c r="R361" s="1"/>
    </row>
    <row r="362" spans="8:18" x14ac:dyDescent="0.25">
      <c r="H362" s="1"/>
      <c r="R362" s="1"/>
    </row>
    <row r="363" spans="8:18" x14ac:dyDescent="0.25">
      <c r="H363" s="1"/>
      <c r="R363" s="1"/>
    </row>
    <row r="364" spans="8:18" x14ac:dyDescent="0.25">
      <c r="H364" s="1"/>
      <c r="R364" s="1"/>
    </row>
    <row r="365" spans="8:18" x14ac:dyDescent="0.25">
      <c r="H365" s="1"/>
      <c r="R365" s="1"/>
    </row>
    <row r="366" spans="8:18" x14ac:dyDescent="0.25">
      <c r="H366" s="1"/>
      <c r="R366" s="1"/>
    </row>
    <row r="367" spans="8:18" x14ac:dyDescent="0.25">
      <c r="H367" s="1"/>
      <c r="R367" s="1"/>
    </row>
    <row r="368" spans="8:18" x14ac:dyDescent="0.25">
      <c r="H368" s="1"/>
      <c r="R368" s="1"/>
    </row>
    <row r="369" spans="8:18" x14ac:dyDescent="0.25">
      <c r="H369" s="1"/>
      <c r="R369" s="1"/>
    </row>
    <row r="370" spans="8:18" x14ac:dyDescent="0.25">
      <c r="H370" s="1"/>
      <c r="R370" s="1"/>
    </row>
    <row r="371" spans="8:18" x14ac:dyDescent="0.25">
      <c r="H371" s="1"/>
      <c r="R371" s="1"/>
    </row>
    <row r="372" spans="8:18" x14ac:dyDescent="0.25">
      <c r="H372" s="1"/>
      <c r="R372" s="1"/>
    </row>
    <row r="373" spans="8:18" x14ac:dyDescent="0.25">
      <c r="H373" s="1"/>
      <c r="R373" s="1"/>
    </row>
    <row r="374" spans="8:18" x14ac:dyDescent="0.25">
      <c r="H374" s="1"/>
      <c r="R374" s="1"/>
    </row>
    <row r="375" spans="8:18" x14ac:dyDescent="0.25">
      <c r="H375" s="1"/>
      <c r="R375" s="1"/>
    </row>
    <row r="376" spans="8:18" x14ac:dyDescent="0.25">
      <c r="H376" s="1"/>
      <c r="R376" s="1"/>
    </row>
    <row r="377" spans="8:18" x14ac:dyDescent="0.25">
      <c r="H377" s="1"/>
      <c r="R377" s="1"/>
    </row>
    <row r="378" spans="8:18" x14ac:dyDescent="0.25">
      <c r="H378" s="1"/>
      <c r="R378" s="1"/>
    </row>
    <row r="379" spans="8:18" x14ac:dyDescent="0.25">
      <c r="H379" s="1"/>
      <c r="R379" s="1"/>
    </row>
    <row r="380" spans="8:18" x14ac:dyDescent="0.25">
      <c r="H380" s="1"/>
      <c r="R380" s="1"/>
    </row>
    <row r="381" spans="8:18" x14ac:dyDescent="0.25">
      <c r="H381" s="1"/>
      <c r="R381" s="1"/>
    </row>
    <row r="382" spans="8:18" x14ac:dyDescent="0.25">
      <c r="H382" s="1"/>
      <c r="R382" s="1"/>
    </row>
    <row r="383" spans="8:18" x14ac:dyDescent="0.25">
      <c r="H383" s="1"/>
      <c r="R383" s="1"/>
    </row>
    <row r="384" spans="8:18" x14ac:dyDescent="0.25">
      <c r="H384" s="1"/>
      <c r="R384" s="1"/>
    </row>
    <row r="385" spans="8:18" x14ac:dyDescent="0.25">
      <c r="H385" s="1"/>
      <c r="R385" s="1"/>
    </row>
    <row r="386" spans="8:18" x14ac:dyDescent="0.25">
      <c r="H386" s="1"/>
      <c r="R386" s="1"/>
    </row>
    <row r="387" spans="8:18" x14ac:dyDescent="0.25">
      <c r="H387" s="1"/>
      <c r="R387" s="1"/>
    </row>
    <row r="388" spans="8:18" x14ac:dyDescent="0.25">
      <c r="H388" s="1"/>
      <c r="R388" s="1"/>
    </row>
    <row r="389" spans="8:18" x14ac:dyDescent="0.25">
      <c r="H389" s="1"/>
      <c r="R389" s="1"/>
    </row>
    <row r="390" spans="8:18" x14ac:dyDescent="0.25">
      <c r="H390" s="1"/>
      <c r="R390" s="1"/>
    </row>
    <row r="391" spans="8:18" x14ac:dyDescent="0.25">
      <c r="H391" s="1"/>
      <c r="R391" s="1"/>
    </row>
    <row r="392" spans="8:18" x14ac:dyDescent="0.25">
      <c r="H392" s="1"/>
      <c r="R392" s="1"/>
    </row>
    <row r="393" spans="8:18" x14ac:dyDescent="0.25">
      <c r="H393" s="1"/>
      <c r="R393" s="1"/>
    </row>
    <row r="394" spans="8:18" x14ac:dyDescent="0.25">
      <c r="H394" s="1"/>
      <c r="R394" s="1"/>
    </row>
    <row r="395" spans="8:18" x14ac:dyDescent="0.25">
      <c r="H395" s="1"/>
      <c r="R395" s="1"/>
    </row>
    <row r="396" spans="8:18" x14ac:dyDescent="0.25">
      <c r="H396" s="1"/>
      <c r="R396" s="1"/>
    </row>
    <row r="397" spans="8:18" x14ac:dyDescent="0.25">
      <c r="H397" s="1"/>
      <c r="R397" s="1"/>
    </row>
    <row r="398" spans="8:18" x14ac:dyDescent="0.25">
      <c r="H398" s="1"/>
      <c r="R398" s="1"/>
    </row>
    <row r="399" spans="8:18" x14ac:dyDescent="0.25">
      <c r="H399" s="1"/>
      <c r="R399" s="1"/>
    </row>
    <row r="400" spans="8:18" x14ac:dyDescent="0.25">
      <c r="H400" s="1"/>
      <c r="R400" s="1"/>
    </row>
    <row r="401" spans="8:18" x14ac:dyDescent="0.25">
      <c r="H401" s="1"/>
      <c r="R401" s="1"/>
    </row>
    <row r="402" spans="8:18" x14ac:dyDescent="0.25">
      <c r="H402" s="1"/>
      <c r="R402" s="1"/>
    </row>
    <row r="403" spans="8:18" x14ac:dyDescent="0.25">
      <c r="H403" s="1"/>
      <c r="R403" s="1"/>
    </row>
    <row r="404" spans="8:18" x14ac:dyDescent="0.25">
      <c r="H404" s="1"/>
      <c r="R404" s="1"/>
    </row>
    <row r="405" spans="8:18" x14ac:dyDescent="0.25">
      <c r="H405" s="1"/>
      <c r="R405" s="1"/>
    </row>
    <row r="406" spans="8:18" x14ac:dyDescent="0.25">
      <c r="H406" s="1"/>
      <c r="R406" s="1"/>
    </row>
    <row r="407" spans="8:18" x14ac:dyDescent="0.25">
      <c r="H407" s="1"/>
      <c r="R407" s="1"/>
    </row>
    <row r="408" spans="8:18" x14ac:dyDescent="0.25">
      <c r="H408" s="1"/>
      <c r="R408" s="1"/>
    </row>
    <row r="409" spans="8:18" x14ac:dyDescent="0.25">
      <c r="H409" s="1"/>
      <c r="R409" s="1"/>
    </row>
    <row r="410" spans="8:18" x14ac:dyDescent="0.25">
      <c r="H410" s="1"/>
      <c r="R410" s="1"/>
    </row>
    <row r="411" spans="8:18" x14ac:dyDescent="0.25">
      <c r="H411" s="1"/>
      <c r="R411" s="1"/>
    </row>
    <row r="412" spans="8:18" x14ac:dyDescent="0.25">
      <c r="H412" s="1"/>
      <c r="R412" s="1"/>
    </row>
    <row r="413" spans="8:18" x14ac:dyDescent="0.25">
      <c r="H413" s="1"/>
      <c r="R413" s="1"/>
    </row>
    <row r="414" spans="8:18" x14ac:dyDescent="0.25">
      <c r="H414" s="1"/>
      <c r="R414" s="1"/>
    </row>
    <row r="415" spans="8:18" x14ac:dyDescent="0.25">
      <c r="H415" s="1"/>
      <c r="R415" s="1"/>
    </row>
    <row r="416" spans="8:18" x14ac:dyDescent="0.25">
      <c r="H416" s="1"/>
      <c r="R416" s="1"/>
    </row>
    <row r="417" spans="8:18" x14ac:dyDescent="0.25">
      <c r="H417" s="1"/>
      <c r="R417" s="1"/>
    </row>
    <row r="418" spans="8:18" x14ac:dyDescent="0.25">
      <c r="H418" s="1"/>
      <c r="R418" s="1"/>
    </row>
    <row r="419" spans="8:18" x14ac:dyDescent="0.25">
      <c r="H419" s="1"/>
      <c r="R419" s="1"/>
    </row>
    <row r="420" spans="8:18" x14ac:dyDescent="0.25">
      <c r="H420" s="1"/>
      <c r="R420" s="1"/>
    </row>
    <row r="421" spans="8:18" x14ac:dyDescent="0.25">
      <c r="H421" s="1"/>
      <c r="R421" s="1"/>
    </row>
    <row r="422" spans="8:18" x14ac:dyDescent="0.25">
      <c r="H422" s="1"/>
      <c r="R422" s="1"/>
    </row>
    <row r="423" spans="8:18" x14ac:dyDescent="0.25">
      <c r="H423" s="1"/>
      <c r="R423" s="1"/>
    </row>
    <row r="424" spans="8:18" x14ac:dyDescent="0.25">
      <c r="H424" s="1"/>
      <c r="R424" s="1"/>
    </row>
    <row r="425" spans="8:18" x14ac:dyDescent="0.25">
      <c r="H425" s="1"/>
      <c r="R425" s="1"/>
    </row>
    <row r="426" spans="8:18" x14ac:dyDescent="0.25">
      <c r="H426" s="1"/>
      <c r="R426" s="1"/>
    </row>
    <row r="427" spans="8:18" x14ac:dyDescent="0.25">
      <c r="H427" s="1"/>
      <c r="R427" s="1"/>
    </row>
    <row r="428" spans="8:18" x14ac:dyDescent="0.25">
      <c r="H428" s="1"/>
      <c r="R428" s="1"/>
    </row>
    <row r="429" spans="8:18" x14ac:dyDescent="0.25">
      <c r="H429" s="1"/>
      <c r="R429" s="1"/>
    </row>
    <row r="430" spans="8:18" x14ac:dyDescent="0.25">
      <c r="H430" s="1"/>
      <c r="R430" s="1"/>
    </row>
    <row r="431" spans="8:18" x14ac:dyDescent="0.25">
      <c r="H431" s="1"/>
      <c r="R431" s="1"/>
    </row>
    <row r="432" spans="8:18" x14ac:dyDescent="0.25">
      <c r="H432" s="1"/>
      <c r="R432" s="1"/>
    </row>
    <row r="433" spans="8:18" x14ac:dyDescent="0.25">
      <c r="H433" s="1"/>
      <c r="R433" s="1"/>
    </row>
    <row r="434" spans="8:18" x14ac:dyDescent="0.25">
      <c r="H434" s="1"/>
      <c r="R434" s="1"/>
    </row>
    <row r="435" spans="8:18" x14ac:dyDescent="0.25">
      <c r="H435" s="1"/>
      <c r="R435" s="1"/>
    </row>
    <row r="436" spans="8:18" x14ac:dyDescent="0.25">
      <c r="H436" s="1"/>
      <c r="R436" s="1"/>
    </row>
    <row r="437" spans="8:18" x14ac:dyDescent="0.25">
      <c r="H437" s="1"/>
      <c r="R437" s="1"/>
    </row>
    <row r="438" spans="8:18" x14ac:dyDescent="0.25">
      <c r="H438" s="1"/>
      <c r="R438" s="1"/>
    </row>
    <row r="439" spans="8:18" x14ac:dyDescent="0.25">
      <c r="H439" s="1"/>
      <c r="R439" s="1"/>
    </row>
    <row r="440" spans="8:18" x14ac:dyDescent="0.25">
      <c r="H440" s="1"/>
      <c r="R440" s="1"/>
    </row>
    <row r="441" spans="8:18" x14ac:dyDescent="0.25">
      <c r="H441" s="1"/>
      <c r="R441" s="1"/>
    </row>
    <row r="442" spans="8:18" x14ac:dyDescent="0.25">
      <c r="H442" s="1"/>
      <c r="R442" s="1"/>
    </row>
    <row r="443" spans="8:18" x14ac:dyDescent="0.25">
      <c r="H443" s="1"/>
      <c r="R443" s="1"/>
    </row>
    <row r="444" spans="8:18" x14ac:dyDescent="0.25">
      <c r="H444" s="1"/>
      <c r="R444" s="1"/>
    </row>
    <row r="445" spans="8:18" x14ac:dyDescent="0.25">
      <c r="H445" s="1"/>
      <c r="R445" s="1"/>
    </row>
    <row r="446" spans="8:18" x14ac:dyDescent="0.25">
      <c r="H446" s="1"/>
      <c r="R446" s="1"/>
    </row>
    <row r="447" spans="8:18" x14ac:dyDescent="0.25">
      <c r="H447" s="1"/>
      <c r="R447" s="1"/>
    </row>
    <row r="448" spans="8:18" x14ac:dyDescent="0.25">
      <c r="H448" s="1"/>
      <c r="R448" s="1"/>
    </row>
    <row r="449" spans="8:18" x14ac:dyDescent="0.25">
      <c r="H449" s="1"/>
      <c r="R449" s="1"/>
    </row>
    <row r="450" spans="8:18" x14ac:dyDescent="0.25">
      <c r="H450" s="1"/>
      <c r="R450" s="1"/>
    </row>
    <row r="451" spans="8:18" x14ac:dyDescent="0.25">
      <c r="H451" s="1"/>
      <c r="R451" s="1"/>
    </row>
    <row r="452" spans="8:18" x14ac:dyDescent="0.25">
      <c r="H452" s="1"/>
      <c r="R452" s="1"/>
    </row>
    <row r="453" spans="8:18" x14ac:dyDescent="0.25">
      <c r="H453" s="1"/>
      <c r="R453" s="1"/>
    </row>
    <row r="454" spans="8:18" x14ac:dyDescent="0.25">
      <c r="H454" s="1"/>
      <c r="R454" s="1"/>
    </row>
    <row r="455" spans="8:18" x14ac:dyDescent="0.25">
      <c r="H455" s="1"/>
      <c r="R455" s="1"/>
    </row>
    <row r="456" spans="8:18" x14ac:dyDescent="0.25">
      <c r="H456" s="1"/>
      <c r="R456" s="1"/>
    </row>
    <row r="457" spans="8:18" x14ac:dyDescent="0.25">
      <c r="H457" s="1"/>
      <c r="R457" s="1"/>
    </row>
    <row r="458" spans="8:18" x14ac:dyDescent="0.25">
      <c r="H458" s="1"/>
      <c r="R458" s="1"/>
    </row>
    <row r="459" spans="8:18" x14ac:dyDescent="0.25">
      <c r="H459" s="1"/>
      <c r="R459" s="1"/>
    </row>
    <row r="460" spans="8:18" x14ac:dyDescent="0.25">
      <c r="H460" s="1"/>
      <c r="R460" s="1"/>
    </row>
    <row r="461" spans="8:18" x14ac:dyDescent="0.25">
      <c r="H461" s="1"/>
      <c r="R461" s="1"/>
    </row>
    <row r="462" spans="8:18" x14ac:dyDescent="0.25">
      <c r="H462" s="1"/>
      <c r="R462" s="1"/>
    </row>
    <row r="463" spans="8:18" x14ac:dyDescent="0.25">
      <c r="H463" s="1"/>
      <c r="R463" s="1"/>
    </row>
    <row r="464" spans="8:18" x14ac:dyDescent="0.25">
      <c r="H464" s="1"/>
      <c r="R464" s="1"/>
    </row>
    <row r="465" spans="8:18" x14ac:dyDescent="0.25">
      <c r="H465" s="1"/>
      <c r="R465" s="1"/>
    </row>
    <row r="466" spans="8:18" x14ac:dyDescent="0.25">
      <c r="H466" s="1"/>
      <c r="R466" s="1"/>
    </row>
    <row r="467" spans="8:18" x14ac:dyDescent="0.25">
      <c r="H467" s="1"/>
      <c r="R467" s="1"/>
    </row>
    <row r="468" spans="8:18" x14ac:dyDescent="0.25">
      <c r="H468" s="1"/>
      <c r="R468" s="1"/>
    </row>
    <row r="469" spans="8:18" x14ac:dyDescent="0.25">
      <c r="H469" s="1"/>
      <c r="R469" s="1"/>
    </row>
    <row r="470" spans="8:18" x14ac:dyDescent="0.25">
      <c r="H470" s="1"/>
      <c r="R470" s="1"/>
    </row>
    <row r="471" spans="8:18" x14ac:dyDescent="0.25">
      <c r="H471" s="1"/>
      <c r="R471" s="1"/>
    </row>
    <row r="472" spans="8:18" x14ac:dyDescent="0.25">
      <c r="H472" s="1"/>
      <c r="R472" s="1"/>
    </row>
    <row r="473" spans="8:18" x14ac:dyDescent="0.25">
      <c r="H473" s="1"/>
      <c r="R473" s="1"/>
    </row>
    <row r="474" spans="8:18" x14ac:dyDescent="0.25">
      <c r="H474" s="1"/>
      <c r="R474" s="1"/>
    </row>
    <row r="475" spans="8:18" x14ac:dyDescent="0.25">
      <c r="H475" s="1"/>
      <c r="R475" s="1"/>
    </row>
    <row r="476" spans="8:18" x14ac:dyDescent="0.25">
      <c r="H476" s="1"/>
      <c r="R476" s="1"/>
    </row>
    <row r="477" spans="8:18" x14ac:dyDescent="0.25">
      <c r="H477" s="1"/>
      <c r="R477" s="1"/>
    </row>
    <row r="478" spans="8:18" x14ac:dyDescent="0.25">
      <c r="H478" s="1"/>
      <c r="R478" s="1"/>
    </row>
    <row r="479" spans="8:18" x14ac:dyDescent="0.25">
      <c r="H479" s="1"/>
      <c r="R479" s="1"/>
    </row>
    <row r="480" spans="8:18" x14ac:dyDescent="0.25">
      <c r="H480" s="1"/>
      <c r="R480" s="1"/>
    </row>
    <row r="481" spans="8:18" x14ac:dyDescent="0.25">
      <c r="H481" s="1"/>
      <c r="R481" s="1"/>
    </row>
    <row r="482" spans="8:18" x14ac:dyDescent="0.25">
      <c r="H482" s="1"/>
      <c r="R482" s="1"/>
    </row>
    <row r="483" spans="8:18" x14ac:dyDescent="0.25">
      <c r="H483" s="1"/>
      <c r="R483" s="1"/>
    </row>
    <row r="484" spans="8:18" x14ac:dyDescent="0.25">
      <c r="H484" s="1"/>
      <c r="R484" s="1"/>
    </row>
    <row r="485" spans="8:18" x14ac:dyDescent="0.25">
      <c r="H485" s="1"/>
      <c r="R485" s="1"/>
    </row>
    <row r="486" spans="8:18" x14ac:dyDescent="0.25">
      <c r="H486" s="1"/>
      <c r="R486" s="1"/>
    </row>
    <row r="487" spans="8:18" x14ac:dyDescent="0.25">
      <c r="H487" s="1"/>
      <c r="R487" s="1"/>
    </row>
    <row r="488" spans="8:18" x14ac:dyDescent="0.25">
      <c r="H488" s="1"/>
      <c r="R488" s="1"/>
    </row>
    <row r="489" spans="8:18" x14ac:dyDescent="0.25">
      <c r="H489" s="1"/>
      <c r="R489" s="1"/>
    </row>
    <row r="490" spans="8:18" x14ac:dyDescent="0.25">
      <c r="H490" s="1"/>
      <c r="R490" s="1"/>
    </row>
    <row r="491" spans="8:18" x14ac:dyDescent="0.25">
      <c r="H491" s="1"/>
      <c r="R491" s="1"/>
    </row>
    <row r="492" spans="8:18" x14ac:dyDescent="0.25">
      <c r="H492" s="1"/>
      <c r="R492" s="1"/>
    </row>
    <row r="493" spans="8:18" x14ac:dyDescent="0.25">
      <c r="H493" s="1"/>
      <c r="R493" s="1"/>
    </row>
    <row r="494" spans="8:18" x14ac:dyDescent="0.25">
      <c r="H494" s="1"/>
      <c r="R494" s="1"/>
    </row>
    <row r="495" spans="8:18" x14ac:dyDescent="0.25">
      <c r="H495" s="1"/>
      <c r="R495" s="1"/>
    </row>
    <row r="496" spans="8:18" x14ac:dyDescent="0.25">
      <c r="H496" s="1"/>
      <c r="R496" s="1"/>
    </row>
    <row r="497" spans="8:18" x14ac:dyDescent="0.25">
      <c r="H497" s="1"/>
      <c r="R497" s="1"/>
    </row>
    <row r="498" spans="8:18" x14ac:dyDescent="0.25">
      <c r="H498" s="1"/>
      <c r="R498" s="1"/>
    </row>
    <row r="499" spans="8:18" x14ac:dyDescent="0.25">
      <c r="H499" s="1"/>
      <c r="R499" s="1"/>
    </row>
    <row r="500" spans="8:18" x14ac:dyDescent="0.25">
      <c r="H500" s="1"/>
      <c r="R500" s="1"/>
    </row>
    <row r="501" spans="8:18" x14ac:dyDescent="0.25">
      <c r="H501" s="1"/>
      <c r="R501" s="1"/>
    </row>
    <row r="502" spans="8:18" x14ac:dyDescent="0.25">
      <c r="H502" s="1"/>
      <c r="R502" s="1"/>
    </row>
    <row r="503" spans="8:18" x14ac:dyDescent="0.25">
      <c r="H503" s="1"/>
      <c r="R503" s="1"/>
    </row>
    <row r="504" spans="8:18" x14ac:dyDescent="0.25">
      <c r="H504" s="1"/>
      <c r="R504" s="1"/>
    </row>
    <row r="505" spans="8:18" x14ac:dyDescent="0.25">
      <c r="H505" s="1"/>
      <c r="R505" s="1"/>
    </row>
    <row r="506" spans="8:18" x14ac:dyDescent="0.25">
      <c r="H506" s="1"/>
      <c r="R506" s="1"/>
    </row>
    <row r="507" spans="8:18" x14ac:dyDescent="0.25">
      <c r="H507" s="1"/>
      <c r="R507" s="1"/>
    </row>
    <row r="508" spans="8:18" x14ac:dyDescent="0.25">
      <c r="H508" s="1"/>
      <c r="R508" s="1"/>
    </row>
    <row r="509" spans="8:18" x14ac:dyDescent="0.25">
      <c r="H509" s="1"/>
      <c r="R509" s="1"/>
    </row>
    <row r="510" spans="8:18" x14ac:dyDescent="0.25">
      <c r="H510" s="1"/>
      <c r="R510" s="1"/>
    </row>
    <row r="511" spans="8:18" x14ac:dyDescent="0.25">
      <c r="H511" s="1"/>
      <c r="R511" s="1"/>
    </row>
    <row r="512" spans="8:18" x14ac:dyDescent="0.25">
      <c r="H512" s="1"/>
      <c r="R512" s="1"/>
    </row>
    <row r="513" spans="8:18" x14ac:dyDescent="0.25">
      <c r="H513" s="1"/>
      <c r="R513" s="1"/>
    </row>
    <row r="514" spans="8:18" x14ac:dyDescent="0.25">
      <c r="H514" s="1"/>
      <c r="R514" s="1"/>
    </row>
    <row r="515" spans="8:18" x14ac:dyDescent="0.25">
      <c r="H515" s="1"/>
      <c r="R515" s="1"/>
    </row>
    <row r="516" spans="8:18" x14ac:dyDescent="0.25">
      <c r="H516" s="1"/>
      <c r="R516" s="1"/>
    </row>
    <row r="517" spans="8:18" x14ac:dyDescent="0.25">
      <c r="H517" s="1"/>
      <c r="R517" s="1"/>
    </row>
    <row r="518" spans="8:18" x14ac:dyDescent="0.25">
      <c r="H518" s="1"/>
      <c r="R518" s="1"/>
    </row>
    <row r="519" spans="8:18" x14ac:dyDescent="0.25">
      <c r="H519" s="1"/>
      <c r="R519" s="1"/>
    </row>
    <row r="520" spans="8:18" x14ac:dyDescent="0.25">
      <c r="H520" s="1"/>
      <c r="R520" s="1"/>
    </row>
    <row r="521" spans="8:18" x14ac:dyDescent="0.25">
      <c r="H521" s="1"/>
      <c r="R521" s="1"/>
    </row>
    <row r="522" spans="8:18" x14ac:dyDescent="0.25">
      <c r="H522" s="1"/>
      <c r="R522" s="1"/>
    </row>
    <row r="523" spans="8:18" x14ac:dyDescent="0.25">
      <c r="H523" s="1"/>
      <c r="R523" s="1"/>
    </row>
    <row r="524" spans="8:18" x14ac:dyDescent="0.25">
      <c r="H524" s="1"/>
      <c r="R524" s="1"/>
    </row>
    <row r="525" spans="8:18" x14ac:dyDescent="0.25">
      <c r="H525" s="1"/>
      <c r="R525" s="1"/>
    </row>
    <row r="526" spans="8:18" x14ac:dyDescent="0.25">
      <c r="H526" s="1"/>
      <c r="R526" s="1"/>
    </row>
    <row r="527" spans="8:18" x14ac:dyDescent="0.25">
      <c r="H527" s="1"/>
      <c r="R527" s="1"/>
    </row>
    <row r="528" spans="8:18" x14ac:dyDescent="0.25">
      <c r="H528" s="1"/>
      <c r="R528" s="1"/>
    </row>
    <row r="529" spans="8:18" x14ac:dyDescent="0.25">
      <c r="H529" s="1"/>
      <c r="R529" s="1"/>
    </row>
    <row r="530" spans="8:18" x14ac:dyDescent="0.25">
      <c r="H530" s="1"/>
      <c r="R530" s="1"/>
    </row>
    <row r="531" spans="8:18" x14ac:dyDescent="0.25">
      <c r="H531" s="1"/>
      <c r="R531" s="1"/>
    </row>
    <row r="532" spans="8:18" x14ac:dyDescent="0.25">
      <c r="H532" s="1"/>
      <c r="R532" s="1"/>
    </row>
    <row r="533" spans="8:18" x14ac:dyDescent="0.25">
      <c r="H533" s="1"/>
      <c r="R533" s="1"/>
    </row>
    <row r="534" spans="8:18" x14ac:dyDescent="0.25">
      <c r="H534" s="1"/>
      <c r="R534" s="1"/>
    </row>
    <row r="535" spans="8:18" x14ac:dyDescent="0.25">
      <c r="H535" s="1"/>
      <c r="R535" s="1"/>
    </row>
    <row r="536" spans="8:18" x14ac:dyDescent="0.25">
      <c r="H536" s="1"/>
      <c r="R536" s="1"/>
    </row>
    <row r="537" spans="8:18" x14ac:dyDescent="0.25">
      <c r="H537" s="1"/>
      <c r="R537" s="1"/>
    </row>
    <row r="538" spans="8:18" x14ac:dyDescent="0.25">
      <c r="H538" s="1"/>
      <c r="R538" s="1"/>
    </row>
    <row r="539" spans="8:18" x14ac:dyDescent="0.25">
      <c r="H539" s="1"/>
      <c r="R539" s="1"/>
    </row>
    <row r="540" spans="8:18" x14ac:dyDescent="0.25">
      <c r="H540" s="1"/>
      <c r="R540" s="1"/>
    </row>
    <row r="541" spans="8:18" x14ac:dyDescent="0.25">
      <c r="H541" s="1"/>
      <c r="R541" s="1"/>
    </row>
    <row r="542" spans="8:18" x14ac:dyDescent="0.25">
      <c r="H542" s="1"/>
      <c r="R542" s="1"/>
    </row>
    <row r="543" spans="8:18" x14ac:dyDescent="0.25">
      <c r="H543" s="1"/>
      <c r="R543" s="1"/>
    </row>
    <row r="544" spans="8:18" x14ac:dyDescent="0.25">
      <c r="H544" s="1"/>
      <c r="R544" s="1"/>
    </row>
    <row r="545" spans="8:18" x14ac:dyDescent="0.25">
      <c r="H545" s="1"/>
      <c r="R545" s="1"/>
    </row>
    <row r="546" spans="8:18" x14ac:dyDescent="0.25">
      <c r="H546" s="1"/>
      <c r="R546" s="1"/>
    </row>
    <row r="547" spans="8:18" x14ac:dyDescent="0.25">
      <c r="H547" s="1"/>
      <c r="R547" s="1"/>
    </row>
    <row r="548" spans="8:18" x14ac:dyDescent="0.25">
      <c r="H548" s="1"/>
      <c r="R548" s="1"/>
    </row>
    <row r="549" spans="8:18" x14ac:dyDescent="0.25">
      <c r="H549" s="1"/>
      <c r="R549" s="1"/>
    </row>
    <row r="550" spans="8:18" x14ac:dyDescent="0.25">
      <c r="H550" s="1"/>
      <c r="R550" s="1"/>
    </row>
    <row r="551" spans="8:18" x14ac:dyDescent="0.25">
      <c r="H551" s="1"/>
      <c r="R551" s="1"/>
    </row>
    <row r="552" spans="8:18" x14ac:dyDescent="0.25">
      <c r="H552" s="1"/>
      <c r="R552" s="1"/>
    </row>
    <row r="553" spans="8:18" x14ac:dyDescent="0.25">
      <c r="H553" s="1"/>
      <c r="R553" s="1"/>
    </row>
    <row r="554" spans="8:18" x14ac:dyDescent="0.25">
      <c r="H554" s="1"/>
      <c r="R554" s="1"/>
    </row>
    <row r="555" spans="8:18" x14ac:dyDescent="0.25">
      <c r="H555" s="1"/>
      <c r="R555" s="1"/>
    </row>
    <row r="556" spans="8:18" x14ac:dyDescent="0.25">
      <c r="H556" s="1"/>
      <c r="R556" s="1"/>
    </row>
    <row r="557" spans="8:18" x14ac:dyDescent="0.25">
      <c r="H557" s="1"/>
      <c r="R557" s="1"/>
    </row>
    <row r="558" spans="8:18" x14ac:dyDescent="0.25">
      <c r="H558" s="1"/>
      <c r="R558" s="1"/>
    </row>
    <row r="559" spans="8:18" x14ac:dyDescent="0.25">
      <c r="H559" s="1"/>
      <c r="R559" s="1"/>
    </row>
    <row r="560" spans="8:18" x14ac:dyDescent="0.25">
      <c r="H560" s="1"/>
      <c r="R560" s="1"/>
    </row>
    <row r="561" spans="8:18" x14ac:dyDescent="0.25">
      <c r="H561" s="1"/>
      <c r="R561" s="1"/>
    </row>
    <row r="562" spans="8:18" x14ac:dyDescent="0.25">
      <c r="H562" s="1"/>
      <c r="R562" s="1"/>
    </row>
    <row r="563" spans="8:18" x14ac:dyDescent="0.25">
      <c r="H563" s="1"/>
      <c r="R563" s="1"/>
    </row>
    <row r="564" spans="8:18" x14ac:dyDescent="0.25">
      <c r="H564" s="1"/>
      <c r="R564" s="1"/>
    </row>
    <row r="565" spans="8:18" x14ac:dyDescent="0.25">
      <c r="H565" s="1"/>
      <c r="R565" s="1"/>
    </row>
    <row r="566" spans="8:18" x14ac:dyDescent="0.25">
      <c r="H566" s="1"/>
      <c r="R566" s="1"/>
    </row>
    <row r="567" spans="8:18" x14ac:dyDescent="0.25">
      <c r="H567" s="1"/>
      <c r="R567" s="1"/>
    </row>
    <row r="568" spans="8:18" x14ac:dyDescent="0.25">
      <c r="H568" s="1"/>
      <c r="R568" s="1"/>
    </row>
    <row r="569" spans="8:18" x14ac:dyDescent="0.25">
      <c r="H569" s="1"/>
      <c r="R569" s="1"/>
    </row>
    <row r="570" spans="8:18" x14ac:dyDescent="0.25">
      <c r="H570" s="1"/>
      <c r="R570" s="1"/>
    </row>
    <row r="571" spans="8:18" x14ac:dyDescent="0.25">
      <c r="H571" s="1"/>
      <c r="R571" s="1"/>
    </row>
    <row r="572" spans="8:18" x14ac:dyDescent="0.25">
      <c r="H572" s="1"/>
      <c r="R572" s="1"/>
    </row>
    <row r="573" spans="8:18" x14ac:dyDescent="0.25">
      <c r="H573" s="1"/>
      <c r="R573" s="1"/>
    </row>
    <row r="574" spans="8:18" x14ac:dyDescent="0.25">
      <c r="H574" s="1"/>
      <c r="R574" s="1"/>
    </row>
    <row r="575" spans="8:18" x14ac:dyDescent="0.25">
      <c r="H575" s="1"/>
      <c r="R575" s="1"/>
    </row>
    <row r="576" spans="8:18" x14ac:dyDescent="0.25">
      <c r="H576" s="1"/>
      <c r="R576" s="1"/>
    </row>
    <row r="577" spans="8:18" x14ac:dyDescent="0.25">
      <c r="H577" s="1"/>
      <c r="R577" s="1"/>
    </row>
    <row r="578" spans="8:18" x14ac:dyDescent="0.25">
      <c r="H578" s="1"/>
      <c r="R578" s="1"/>
    </row>
    <row r="579" spans="8:18" x14ac:dyDescent="0.25">
      <c r="H579" s="1"/>
      <c r="R579" s="1"/>
    </row>
    <row r="580" spans="8:18" x14ac:dyDescent="0.25">
      <c r="H580" s="1"/>
      <c r="R580" s="1"/>
    </row>
    <row r="581" spans="8:18" x14ac:dyDescent="0.25">
      <c r="H581" s="1"/>
      <c r="R581" s="1"/>
    </row>
    <row r="582" spans="8:18" x14ac:dyDescent="0.25">
      <c r="H582" s="1"/>
      <c r="R582" s="1"/>
    </row>
    <row r="583" spans="8:18" x14ac:dyDescent="0.25">
      <c r="H583" s="1"/>
      <c r="R583" s="1"/>
    </row>
    <row r="584" spans="8:18" x14ac:dyDescent="0.25">
      <c r="H584" s="1"/>
      <c r="R584" s="1"/>
    </row>
    <row r="585" spans="8:18" x14ac:dyDescent="0.25">
      <c r="H585" s="1"/>
      <c r="R585" s="1"/>
    </row>
    <row r="586" spans="8:18" x14ac:dyDescent="0.25">
      <c r="H586" s="1"/>
      <c r="R586" s="1"/>
    </row>
    <row r="587" spans="8:18" x14ac:dyDescent="0.25">
      <c r="H587" s="1"/>
      <c r="R587" s="1"/>
    </row>
    <row r="588" spans="8:18" x14ac:dyDescent="0.25">
      <c r="H588" s="1"/>
      <c r="R588" s="1"/>
    </row>
    <row r="589" spans="8:18" x14ac:dyDescent="0.25">
      <c r="H589" s="1"/>
      <c r="R589" s="1"/>
    </row>
    <row r="590" spans="8:18" x14ac:dyDescent="0.25">
      <c r="H590" s="1"/>
      <c r="R590" s="1"/>
    </row>
    <row r="591" spans="8:18" x14ac:dyDescent="0.25">
      <c r="H591" s="1"/>
      <c r="R591" s="1"/>
    </row>
    <row r="592" spans="8:18" x14ac:dyDescent="0.25">
      <c r="H592" s="1"/>
      <c r="R592" s="1"/>
    </row>
    <row r="593" spans="8:18" x14ac:dyDescent="0.25">
      <c r="H593" s="1"/>
      <c r="R593" s="1"/>
    </row>
    <row r="594" spans="8:18" x14ac:dyDescent="0.25">
      <c r="H594" s="1"/>
      <c r="R594" s="1"/>
    </row>
    <row r="595" spans="8:18" x14ac:dyDescent="0.25">
      <c r="H595" s="1"/>
      <c r="R595" s="1"/>
    </row>
    <row r="596" spans="8:18" x14ac:dyDescent="0.25">
      <c r="H596" s="1"/>
      <c r="R596" s="1"/>
    </row>
    <row r="597" spans="8:18" x14ac:dyDescent="0.25">
      <c r="H597" s="1"/>
      <c r="R597" s="1"/>
    </row>
    <row r="598" spans="8:18" x14ac:dyDescent="0.25">
      <c r="H598" s="1"/>
      <c r="R598" s="1"/>
    </row>
    <row r="599" spans="8:18" x14ac:dyDescent="0.25">
      <c r="H599" s="1"/>
      <c r="R599" s="1"/>
    </row>
    <row r="600" spans="8:18" x14ac:dyDescent="0.25">
      <c r="H600" s="1"/>
      <c r="R600" s="1"/>
    </row>
    <row r="601" spans="8:18" x14ac:dyDescent="0.25">
      <c r="H601" s="1"/>
      <c r="R601" s="1"/>
    </row>
    <row r="602" spans="8:18" x14ac:dyDescent="0.25">
      <c r="H602" s="1"/>
      <c r="R602" s="1"/>
    </row>
    <row r="603" spans="8:18" x14ac:dyDescent="0.25">
      <c r="H603" s="1"/>
      <c r="R603" s="1"/>
    </row>
    <row r="604" spans="8:18" x14ac:dyDescent="0.25">
      <c r="H604" s="1"/>
      <c r="R604" s="1"/>
    </row>
    <row r="605" spans="8:18" x14ac:dyDescent="0.25">
      <c r="H605" s="1"/>
      <c r="R605" s="1"/>
    </row>
    <row r="606" spans="8:18" x14ac:dyDescent="0.25">
      <c r="H606" s="1"/>
      <c r="R606" s="1"/>
    </row>
    <row r="607" spans="8:18" x14ac:dyDescent="0.25">
      <c r="H607" s="1"/>
      <c r="R607" s="1"/>
    </row>
    <row r="608" spans="8:18" x14ac:dyDescent="0.25">
      <c r="H608" s="1"/>
      <c r="R608" s="1"/>
    </row>
    <row r="609" spans="8:18" x14ac:dyDescent="0.25">
      <c r="H609" s="1"/>
      <c r="R609" s="1"/>
    </row>
    <row r="610" spans="8:18" x14ac:dyDescent="0.25">
      <c r="H610" s="1"/>
      <c r="R610" s="1"/>
    </row>
    <row r="611" spans="8:18" x14ac:dyDescent="0.25">
      <c r="H611" s="1"/>
      <c r="R611" s="1"/>
    </row>
    <row r="612" spans="8:18" x14ac:dyDescent="0.25">
      <c r="H612" s="1"/>
      <c r="R612" s="1"/>
    </row>
    <row r="613" spans="8:18" x14ac:dyDescent="0.25">
      <c r="H613" s="1"/>
      <c r="R613" s="1"/>
    </row>
    <row r="614" spans="8:18" x14ac:dyDescent="0.25">
      <c r="H614" s="1"/>
      <c r="R614" s="1"/>
    </row>
    <row r="615" spans="8:18" x14ac:dyDescent="0.25">
      <c r="H615" s="1"/>
      <c r="R615" s="1"/>
    </row>
    <row r="616" spans="8:18" x14ac:dyDescent="0.25">
      <c r="H616" s="1"/>
      <c r="R616" s="1"/>
    </row>
    <row r="617" spans="8:18" x14ac:dyDescent="0.25">
      <c r="H617" s="1"/>
      <c r="R617" s="1"/>
    </row>
    <row r="618" spans="8:18" x14ac:dyDescent="0.25">
      <c r="H618" s="1"/>
      <c r="R618" s="1"/>
    </row>
    <row r="619" spans="8:18" x14ac:dyDescent="0.25">
      <c r="H619" s="1"/>
      <c r="R619" s="1"/>
    </row>
    <row r="620" spans="8:18" x14ac:dyDescent="0.25">
      <c r="H620" s="1"/>
      <c r="R620" s="1"/>
    </row>
    <row r="621" spans="8:18" x14ac:dyDescent="0.25">
      <c r="H621" s="1"/>
      <c r="R621" s="1"/>
    </row>
    <row r="622" spans="8:18" x14ac:dyDescent="0.25">
      <c r="H622" s="1"/>
      <c r="R622" s="1"/>
    </row>
    <row r="623" spans="8:18" x14ac:dyDescent="0.25">
      <c r="H623" s="1"/>
      <c r="R623" s="1"/>
    </row>
    <row r="624" spans="8:18" x14ac:dyDescent="0.25">
      <c r="H624" s="1"/>
      <c r="R624" s="1"/>
    </row>
    <row r="625" spans="8:18" x14ac:dyDescent="0.25">
      <c r="H625" s="1"/>
      <c r="R625" s="1"/>
    </row>
    <row r="626" spans="8:18" x14ac:dyDescent="0.25">
      <c r="H626" s="1"/>
      <c r="R626" s="1"/>
    </row>
    <row r="627" spans="8:18" x14ac:dyDescent="0.25">
      <c r="H627" s="1"/>
      <c r="R627" s="1"/>
    </row>
    <row r="628" spans="8:18" x14ac:dyDescent="0.25">
      <c r="H628" s="1"/>
      <c r="R628" s="1"/>
    </row>
    <row r="629" spans="8:18" x14ac:dyDescent="0.25">
      <c r="H629" s="1"/>
      <c r="R629" s="1"/>
    </row>
    <row r="630" spans="8:18" x14ac:dyDescent="0.25">
      <c r="H630" s="1"/>
      <c r="R630" s="1"/>
    </row>
    <row r="631" spans="8:18" x14ac:dyDescent="0.25">
      <c r="H631" s="1"/>
      <c r="R631" s="1"/>
    </row>
    <row r="632" spans="8:18" x14ac:dyDescent="0.25">
      <c r="H632" s="1"/>
      <c r="R632" s="1"/>
    </row>
    <row r="633" spans="8:18" x14ac:dyDescent="0.25">
      <c r="H633" s="1"/>
      <c r="R633" s="1"/>
    </row>
    <row r="634" spans="8:18" x14ac:dyDescent="0.25">
      <c r="H634" s="1"/>
      <c r="R634" s="1"/>
    </row>
    <row r="635" spans="8:18" x14ac:dyDescent="0.25">
      <c r="H635" s="1"/>
      <c r="R635" s="1"/>
    </row>
    <row r="636" spans="8:18" x14ac:dyDescent="0.25">
      <c r="H636" s="1"/>
      <c r="R636" s="1"/>
    </row>
    <row r="637" spans="8:18" x14ac:dyDescent="0.25">
      <c r="H637" s="1"/>
      <c r="R637" s="1"/>
    </row>
    <row r="638" spans="8:18" x14ac:dyDescent="0.25">
      <c r="H638" s="1"/>
      <c r="R638" s="1"/>
    </row>
    <row r="639" spans="8:18" x14ac:dyDescent="0.25">
      <c r="H639" s="1"/>
      <c r="R639" s="1"/>
    </row>
    <row r="640" spans="8:18" x14ac:dyDescent="0.25">
      <c r="H640" s="1"/>
      <c r="R640" s="1"/>
    </row>
    <row r="641" spans="8:18" x14ac:dyDescent="0.25">
      <c r="H641" s="1"/>
      <c r="R641" s="1"/>
    </row>
    <row r="642" spans="8:18" x14ac:dyDescent="0.25">
      <c r="H642" s="1"/>
      <c r="R642" s="1"/>
    </row>
    <row r="643" spans="8:18" x14ac:dyDescent="0.25">
      <c r="H643" s="1"/>
      <c r="R643" s="1"/>
    </row>
    <row r="644" spans="8:18" x14ac:dyDescent="0.25">
      <c r="H644" s="1"/>
      <c r="R644" s="1"/>
    </row>
    <row r="645" spans="8:18" x14ac:dyDescent="0.25">
      <c r="H645" s="1"/>
      <c r="R645" s="1"/>
    </row>
    <row r="646" spans="8:18" x14ac:dyDescent="0.25">
      <c r="H646" s="1"/>
      <c r="R646" s="1"/>
    </row>
    <row r="647" spans="8:18" x14ac:dyDescent="0.25">
      <c r="H647" s="1"/>
      <c r="R647" s="1"/>
    </row>
    <row r="648" spans="8:18" x14ac:dyDescent="0.25">
      <c r="H648" s="1"/>
      <c r="R648" s="1"/>
    </row>
    <row r="649" spans="8:18" x14ac:dyDescent="0.25">
      <c r="H649" s="1"/>
      <c r="R649" s="1"/>
    </row>
    <row r="650" spans="8:18" x14ac:dyDescent="0.25">
      <c r="H650" s="1"/>
      <c r="R650" s="1"/>
    </row>
    <row r="651" spans="8:18" x14ac:dyDescent="0.25">
      <c r="H651" s="1"/>
      <c r="R651" s="1"/>
    </row>
    <row r="652" spans="8:18" x14ac:dyDescent="0.25">
      <c r="H652" s="1"/>
      <c r="R652" s="1"/>
    </row>
    <row r="653" spans="8:18" x14ac:dyDescent="0.25">
      <c r="H653" s="1"/>
      <c r="R653" s="1"/>
    </row>
    <row r="654" spans="8:18" x14ac:dyDescent="0.25">
      <c r="H654" s="1"/>
      <c r="R654" s="1"/>
    </row>
    <row r="655" spans="8:18" x14ac:dyDescent="0.25">
      <c r="H655" s="1"/>
      <c r="R655" s="1"/>
    </row>
    <row r="656" spans="8:18" x14ac:dyDescent="0.25">
      <c r="H656" s="1"/>
      <c r="R656" s="1"/>
    </row>
    <row r="657" spans="8:18" x14ac:dyDescent="0.25">
      <c r="H657" s="1"/>
      <c r="R657" s="1"/>
    </row>
    <row r="658" spans="8:18" x14ac:dyDescent="0.25">
      <c r="H658" s="1"/>
      <c r="R658" s="1"/>
    </row>
    <row r="659" spans="8:18" x14ac:dyDescent="0.25">
      <c r="H659" s="1"/>
      <c r="R659" s="1"/>
    </row>
    <row r="660" spans="8:18" x14ac:dyDescent="0.25">
      <c r="H660" s="1"/>
      <c r="R660" s="1"/>
    </row>
    <row r="661" spans="8:18" x14ac:dyDescent="0.25">
      <c r="H661" s="1"/>
      <c r="R661" s="1"/>
    </row>
    <row r="662" spans="8:18" x14ac:dyDescent="0.25">
      <c r="H662" s="1"/>
      <c r="R662" s="1"/>
    </row>
    <row r="663" spans="8:18" x14ac:dyDescent="0.25">
      <c r="H663" s="1"/>
      <c r="R663" s="1"/>
    </row>
    <row r="664" spans="8:18" x14ac:dyDescent="0.25">
      <c r="H664" s="1"/>
      <c r="R664" s="1"/>
    </row>
    <row r="665" spans="8:18" x14ac:dyDescent="0.25">
      <c r="H665" s="1"/>
      <c r="R665" s="1"/>
    </row>
    <row r="666" spans="8:18" x14ac:dyDescent="0.25">
      <c r="H666" s="1"/>
      <c r="R666" s="1"/>
    </row>
    <row r="667" spans="8:18" x14ac:dyDescent="0.25">
      <c r="H667" s="1"/>
      <c r="R667" s="1"/>
    </row>
    <row r="668" spans="8:18" x14ac:dyDescent="0.25">
      <c r="H668" s="1"/>
      <c r="R668" s="1"/>
    </row>
    <row r="669" spans="8:18" x14ac:dyDescent="0.25">
      <c r="H669" s="1"/>
      <c r="R669" s="1"/>
    </row>
    <row r="670" spans="8:18" x14ac:dyDescent="0.25">
      <c r="H670" s="1"/>
      <c r="R670" s="1"/>
    </row>
    <row r="671" spans="8:18" x14ac:dyDescent="0.25">
      <c r="H671" s="1"/>
      <c r="R671" s="1"/>
    </row>
    <row r="672" spans="8:18" x14ac:dyDescent="0.25">
      <c r="H672" s="1"/>
      <c r="R672" s="1"/>
    </row>
    <row r="673" spans="8:18" x14ac:dyDescent="0.25">
      <c r="H673" s="1"/>
      <c r="R673" s="1"/>
    </row>
    <row r="674" spans="8:18" x14ac:dyDescent="0.25">
      <c r="H674" s="1"/>
      <c r="R674" s="1"/>
    </row>
    <row r="675" spans="8:18" x14ac:dyDescent="0.25">
      <c r="H675" s="1"/>
      <c r="R675" s="1"/>
    </row>
    <row r="676" spans="8:18" x14ac:dyDescent="0.25">
      <c r="H676" s="1"/>
      <c r="R676" s="1"/>
    </row>
    <row r="677" spans="8:18" x14ac:dyDescent="0.25">
      <c r="H677" s="1"/>
      <c r="R677" s="1"/>
    </row>
    <row r="678" spans="8:18" x14ac:dyDescent="0.25">
      <c r="H678" s="1"/>
      <c r="R678" s="1"/>
    </row>
    <row r="679" spans="8:18" x14ac:dyDescent="0.25">
      <c r="H679" s="1"/>
      <c r="R679" s="1"/>
    </row>
    <row r="680" spans="8:18" x14ac:dyDescent="0.25">
      <c r="H680" s="1"/>
      <c r="R680" s="1"/>
    </row>
    <row r="681" spans="8:18" x14ac:dyDescent="0.25">
      <c r="H681" s="1"/>
      <c r="R681" s="1"/>
    </row>
    <row r="682" spans="8:18" x14ac:dyDescent="0.25">
      <c r="H682" s="1"/>
      <c r="R682" s="1"/>
    </row>
    <row r="683" spans="8:18" x14ac:dyDescent="0.25">
      <c r="H683" s="1"/>
      <c r="R683" s="1"/>
    </row>
    <row r="684" spans="8:18" x14ac:dyDescent="0.25">
      <c r="H684" s="1"/>
      <c r="R684" s="1"/>
    </row>
    <row r="685" spans="8:18" x14ac:dyDescent="0.25">
      <c r="H685" s="1"/>
      <c r="R685" s="1"/>
    </row>
    <row r="686" spans="8:18" x14ac:dyDescent="0.25">
      <c r="H686" s="1"/>
      <c r="R686" s="1"/>
    </row>
    <row r="687" spans="8:18" x14ac:dyDescent="0.25">
      <c r="H687" s="1"/>
      <c r="R687" s="1"/>
    </row>
    <row r="688" spans="8:18" x14ac:dyDescent="0.25">
      <c r="H688" s="1"/>
      <c r="R688" s="1"/>
    </row>
    <row r="689" spans="8:18" x14ac:dyDescent="0.25">
      <c r="H689" s="1"/>
      <c r="R689" s="1"/>
    </row>
    <row r="690" spans="8:18" x14ac:dyDescent="0.25">
      <c r="H690" s="1"/>
      <c r="R690" s="1"/>
    </row>
    <row r="691" spans="8:18" x14ac:dyDescent="0.25">
      <c r="H691" s="1"/>
      <c r="R691" s="1"/>
    </row>
    <row r="692" spans="8:18" x14ac:dyDescent="0.25">
      <c r="H692" s="1"/>
      <c r="R692" s="1"/>
    </row>
    <row r="693" spans="8:18" x14ac:dyDescent="0.25">
      <c r="H693" s="1"/>
      <c r="R693" s="1"/>
    </row>
    <row r="694" spans="8:18" x14ac:dyDescent="0.25">
      <c r="H694" s="1"/>
      <c r="R694" s="1"/>
    </row>
    <row r="695" spans="8:18" x14ac:dyDescent="0.25">
      <c r="H695" s="1"/>
      <c r="R695" s="1"/>
    </row>
    <row r="696" spans="8:18" x14ac:dyDescent="0.25">
      <c r="H696" s="1"/>
      <c r="R696" s="1"/>
    </row>
    <row r="697" spans="8:18" x14ac:dyDescent="0.25">
      <c r="H697" s="1"/>
      <c r="R697" s="1"/>
    </row>
    <row r="698" spans="8:18" x14ac:dyDescent="0.25">
      <c r="H698" s="1"/>
      <c r="R698" s="1"/>
    </row>
    <row r="699" spans="8:18" x14ac:dyDescent="0.25">
      <c r="H699" s="1"/>
      <c r="R699" s="1"/>
    </row>
    <row r="700" spans="8:18" x14ac:dyDescent="0.25">
      <c r="H700" s="1"/>
      <c r="R700" s="1"/>
    </row>
    <row r="701" spans="8:18" x14ac:dyDescent="0.25">
      <c r="H701" s="1"/>
      <c r="R701" s="1"/>
    </row>
    <row r="702" spans="8:18" x14ac:dyDescent="0.25">
      <c r="H702" s="1"/>
      <c r="R702" s="1"/>
    </row>
    <row r="703" spans="8:18" x14ac:dyDescent="0.25">
      <c r="H703" s="1"/>
      <c r="R703" s="1"/>
    </row>
    <row r="704" spans="8:18" x14ac:dyDescent="0.25">
      <c r="H704" s="1"/>
      <c r="R704" s="1"/>
    </row>
    <row r="705" spans="8:18" x14ac:dyDescent="0.25">
      <c r="H705" s="1"/>
      <c r="R705" s="1"/>
    </row>
    <row r="706" spans="8:18" x14ac:dyDescent="0.25">
      <c r="H706" s="1"/>
      <c r="R706" s="1"/>
    </row>
    <row r="707" spans="8:18" x14ac:dyDescent="0.25">
      <c r="H707" s="1"/>
      <c r="R707" s="1"/>
    </row>
    <row r="708" spans="8:18" x14ac:dyDescent="0.25">
      <c r="H708" s="1"/>
      <c r="R708" s="1"/>
    </row>
    <row r="709" spans="8:18" x14ac:dyDescent="0.25">
      <c r="H709" s="1"/>
      <c r="R709" s="1"/>
    </row>
    <row r="710" spans="8:18" x14ac:dyDescent="0.25">
      <c r="H710" s="1"/>
      <c r="R710" s="1"/>
    </row>
    <row r="711" spans="8:18" x14ac:dyDescent="0.25">
      <c r="H711" s="1"/>
      <c r="R711" s="1"/>
    </row>
    <row r="712" spans="8:18" x14ac:dyDescent="0.25">
      <c r="H712" s="1"/>
      <c r="R712" s="1"/>
    </row>
    <row r="713" spans="8:18" x14ac:dyDescent="0.25">
      <c r="H713" s="1"/>
      <c r="R713" s="1"/>
    </row>
    <row r="714" spans="8:18" x14ac:dyDescent="0.25">
      <c r="H714" s="1"/>
      <c r="R714" s="1"/>
    </row>
    <row r="715" spans="8:18" x14ac:dyDescent="0.25">
      <c r="H715" s="1"/>
      <c r="R715" s="1"/>
    </row>
    <row r="716" spans="8:18" x14ac:dyDescent="0.25">
      <c r="H716" s="1"/>
      <c r="R716" s="1"/>
    </row>
    <row r="717" spans="8:18" x14ac:dyDescent="0.25">
      <c r="H717" s="1"/>
      <c r="R717" s="1"/>
    </row>
    <row r="718" spans="8:18" x14ac:dyDescent="0.25">
      <c r="H718" s="1"/>
      <c r="R718" s="1"/>
    </row>
    <row r="719" spans="8:18" x14ac:dyDescent="0.25">
      <c r="H719" s="1"/>
      <c r="R719" s="1"/>
    </row>
    <row r="720" spans="8:18" x14ac:dyDescent="0.25">
      <c r="H720" s="1"/>
      <c r="R720" s="1"/>
    </row>
    <row r="721" spans="8:18" x14ac:dyDescent="0.25">
      <c r="H721" s="1"/>
      <c r="R721" s="1"/>
    </row>
    <row r="722" spans="8:18" x14ac:dyDescent="0.25">
      <c r="H722" s="1"/>
      <c r="R722" s="1"/>
    </row>
    <row r="723" spans="8:18" x14ac:dyDescent="0.25">
      <c r="H723" s="1"/>
      <c r="R723" s="1"/>
    </row>
    <row r="724" spans="8:18" x14ac:dyDescent="0.25">
      <c r="H724" s="1"/>
      <c r="R724" s="1"/>
    </row>
    <row r="725" spans="8:18" x14ac:dyDescent="0.25">
      <c r="H725" s="1"/>
      <c r="R725" s="1"/>
    </row>
    <row r="726" spans="8:18" x14ac:dyDescent="0.25">
      <c r="H726" s="1"/>
      <c r="R726" s="1"/>
    </row>
    <row r="727" spans="8:18" x14ac:dyDescent="0.25">
      <c r="H727" s="1"/>
      <c r="R727" s="1"/>
    </row>
    <row r="728" spans="8:18" x14ac:dyDescent="0.25">
      <c r="H728" s="1"/>
      <c r="R728" s="1"/>
    </row>
    <row r="729" spans="8:18" x14ac:dyDescent="0.25">
      <c r="H729" s="1"/>
      <c r="R729" s="1"/>
    </row>
    <row r="730" spans="8:18" x14ac:dyDescent="0.25">
      <c r="H730" s="1"/>
      <c r="R730" s="1"/>
    </row>
    <row r="731" spans="8:18" x14ac:dyDescent="0.25">
      <c r="H731" s="1"/>
      <c r="R731" s="1"/>
    </row>
    <row r="732" spans="8:18" x14ac:dyDescent="0.25">
      <c r="H732" s="1"/>
      <c r="R732" s="1"/>
    </row>
    <row r="733" spans="8:18" x14ac:dyDescent="0.25">
      <c r="H733" s="1"/>
      <c r="R733" s="1"/>
    </row>
    <row r="734" spans="8:18" x14ac:dyDescent="0.25">
      <c r="H734" s="1"/>
      <c r="R734" s="1"/>
    </row>
    <row r="735" spans="8:18" x14ac:dyDescent="0.25">
      <c r="H735" s="1"/>
      <c r="R735" s="1"/>
    </row>
    <row r="736" spans="8:18" x14ac:dyDescent="0.25">
      <c r="H736" s="1"/>
      <c r="R736" s="1"/>
    </row>
    <row r="737" spans="8:18" x14ac:dyDescent="0.25">
      <c r="H737" s="1"/>
      <c r="R737" s="1"/>
    </row>
    <row r="738" spans="8:18" x14ac:dyDescent="0.25">
      <c r="H738" s="1"/>
      <c r="R738" s="1"/>
    </row>
    <row r="739" spans="8:18" x14ac:dyDescent="0.25">
      <c r="H739" s="1"/>
      <c r="R739" s="1"/>
    </row>
    <row r="740" spans="8:18" x14ac:dyDescent="0.25">
      <c r="H740" s="1"/>
      <c r="R740" s="1"/>
    </row>
    <row r="741" spans="8:18" x14ac:dyDescent="0.25">
      <c r="H741" s="1"/>
      <c r="R741" s="1"/>
    </row>
    <row r="742" spans="8:18" x14ac:dyDescent="0.25">
      <c r="H742" s="1"/>
      <c r="R742" s="1"/>
    </row>
    <row r="743" spans="8:18" x14ac:dyDescent="0.25">
      <c r="H743" s="1"/>
      <c r="R743" s="1"/>
    </row>
    <row r="744" spans="8:18" x14ac:dyDescent="0.25">
      <c r="H744" s="1"/>
      <c r="R744" s="1"/>
    </row>
    <row r="745" spans="8:18" x14ac:dyDescent="0.25">
      <c r="H745" s="1"/>
      <c r="R745" s="1"/>
    </row>
    <row r="746" spans="8:18" x14ac:dyDescent="0.25">
      <c r="H746" s="1"/>
      <c r="R746" s="1"/>
    </row>
    <row r="747" spans="8:18" x14ac:dyDescent="0.25">
      <c r="H747" s="1"/>
      <c r="R747" s="1"/>
    </row>
    <row r="748" spans="8:18" x14ac:dyDescent="0.25">
      <c r="H748" s="1"/>
      <c r="R748" s="1"/>
    </row>
    <row r="749" spans="8:18" x14ac:dyDescent="0.25">
      <c r="H749" s="1"/>
      <c r="R749" s="1"/>
    </row>
    <row r="750" spans="8:18" x14ac:dyDescent="0.25">
      <c r="H750" s="1"/>
      <c r="R750" s="1"/>
    </row>
    <row r="751" spans="8:18" x14ac:dyDescent="0.25">
      <c r="H751" s="1"/>
      <c r="R751" s="1"/>
    </row>
    <row r="752" spans="8:18" x14ac:dyDescent="0.25">
      <c r="H752" s="1"/>
      <c r="R752" s="1"/>
    </row>
    <row r="753" spans="8:18" x14ac:dyDescent="0.25">
      <c r="H753" s="1"/>
      <c r="R753" s="1"/>
    </row>
    <row r="754" spans="8:18" x14ac:dyDescent="0.25">
      <c r="H754" s="1"/>
      <c r="R754" s="1"/>
    </row>
    <row r="755" spans="8:18" x14ac:dyDescent="0.25">
      <c r="H755" s="1"/>
      <c r="R755" s="1"/>
    </row>
    <row r="756" spans="8:18" x14ac:dyDescent="0.25">
      <c r="H756" s="1"/>
      <c r="R756" s="1"/>
    </row>
    <row r="757" spans="8:18" x14ac:dyDescent="0.25">
      <c r="H757" s="1"/>
      <c r="R757" s="1"/>
    </row>
    <row r="758" spans="8:18" x14ac:dyDescent="0.25">
      <c r="H758" s="1"/>
      <c r="R758" s="1"/>
    </row>
    <row r="759" spans="8:18" x14ac:dyDescent="0.25">
      <c r="H759" s="1"/>
      <c r="R759" s="1"/>
    </row>
    <row r="760" spans="8:18" x14ac:dyDescent="0.25">
      <c r="H760" s="1"/>
      <c r="R760" s="1"/>
    </row>
    <row r="761" spans="8:18" x14ac:dyDescent="0.25">
      <c r="H761" s="1"/>
      <c r="R761" s="1"/>
    </row>
    <row r="762" spans="8:18" x14ac:dyDescent="0.25">
      <c r="H762" s="1"/>
      <c r="R762" s="1"/>
    </row>
    <row r="763" spans="8:18" x14ac:dyDescent="0.25">
      <c r="H763" s="1"/>
      <c r="R763" s="1"/>
    </row>
    <row r="764" spans="8:18" x14ac:dyDescent="0.25">
      <c r="H764" s="1"/>
      <c r="R764" s="1"/>
    </row>
    <row r="765" spans="8:18" x14ac:dyDescent="0.25">
      <c r="H765" s="1"/>
      <c r="R765" s="1"/>
    </row>
    <row r="766" spans="8:18" x14ac:dyDescent="0.25">
      <c r="H766" s="1"/>
      <c r="R766" s="1"/>
    </row>
    <row r="767" spans="8:18" x14ac:dyDescent="0.25">
      <c r="H767" s="1"/>
      <c r="R767" s="1"/>
    </row>
    <row r="768" spans="8:18" x14ac:dyDescent="0.25">
      <c r="H768" s="1"/>
      <c r="R768" s="1"/>
    </row>
    <row r="769" spans="8:18" x14ac:dyDescent="0.25">
      <c r="H769" s="1"/>
      <c r="R769" s="1"/>
    </row>
    <row r="770" spans="8:18" x14ac:dyDescent="0.25">
      <c r="H770" s="1"/>
      <c r="R770" s="1"/>
    </row>
    <row r="771" spans="8:18" x14ac:dyDescent="0.25">
      <c r="H771" s="1"/>
      <c r="R771" s="1"/>
    </row>
    <row r="772" spans="8:18" x14ac:dyDescent="0.25">
      <c r="H772" s="1"/>
      <c r="R772" s="1"/>
    </row>
    <row r="773" spans="8:18" x14ac:dyDescent="0.25">
      <c r="H773" s="1"/>
      <c r="R773" s="1"/>
    </row>
    <row r="774" spans="8:18" x14ac:dyDescent="0.25">
      <c r="H774" s="1"/>
      <c r="R774" s="1"/>
    </row>
    <row r="775" spans="8:18" x14ac:dyDescent="0.25">
      <c r="H775" s="1"/>
      <c r="R775" s="1"/>
    </row>
    <row r="776" spans="8:18" x14ac:dyDescent="0.25">
      <c r="H776" s="1"/>
      <c r="R776" s="1"/>
    </row>
    <row r="777" spans="8:18" x14ac:dyDescent="0.25">
      <c r="H777" s="1"/>
      <c r="R777" s="1"/>
    </row>
    <row r="778" spans="8:18" x14ac:dyDescent="0.25">
      <c r="H778" s="1"/>
      <c r="R778" s="1"/>
    </row>
    <row r="779" spans="8:18" x14ac:dyDescent="0.25">
      <c r="H779" s="1"/>
      <c r="R779" s="1"/>
    </row>
    <row r="780" spans="8:18" x14ac:dyDescent="0.25">
      <c r="H780" s="1"/>
      <c r="R780" s="1"/>
    </row>
    <row r="781" spans="8:18" x14ac:dyDescent="0.25">
      <c r="H781" s="1"/>
      <c r="R781" s="1"/>
    </row>
    <row r="782" spans="8:18" x14ac:dyDescent="0.25">
      <c r="H782" s="1"/>
      <c r="R782" s="1"/>
    </row>
    <row r="783" spans="8:18" x14ac:dyDescent="0.25">
      <c r="H783" s="1"/>
      <c r="R783" s="1"/>
    </row>
    <row r="784" spans="8:18" x14ac:dyDescent="0.25">
      <c r="H784" s="1"/>
      <c r="R784" s="1"/>
    </row>
    <row r="785" spans="8:18" x14ac:dyDescent="0.25">
      <c r="H785" s="1"/>
      <c r="R785" s="1"/>
    </row>
    <row r="786" spans="8:18" x14ac:dyDescent="0.25">
      <c r="H786" s="1"/>
      <c r="R786" s="1"/>
    </row>
    <row r="787" spans="8:18" x14ac:dyDescent="0.25">
      <c r="H787" s="1"/>
      <c r="R787" s="1"/>
    </row>
    <row r="788" spans="8:18" x14ac:dyDescent="0.25">
      <c r="H788" s="1"/>
      <c r="R788" s="1"/>
    </row>
    <row r="789" spans="8:18" x14ac:dyDescent="0.25">
      <c r="H789" s="1"/>
      <c r="R789" s="1"/>
    </row>
    <row r="790" spans="8:18" x14ac:dyDescent="0.25">
      <c r="H790" s="1"/>
      <c r="R790" s="1"/>
    </row>
    <row r="791" spans="8:18" x14ac:dyDescent="0.25">
      <c r="H791" s="1"/>
      <c r="R791" s="1"/>
    </row>
    <row r="792" spans="8:18" x14ac:dyDescent="0.25">
      <c r="H792" s="1"/>
      <c r="R792" s="1"/>
    </row>
    <row r="793" spans="8:18" x14ac:dyDescent="0.25">
      <c r="H793" s="1"/>
      <c r="R793" s="1"/>
    </row>
    <row r="794" spans="8:18" x14ac:dyDescent="0.25">
      <c r="H794" s="1"/>
      <c r="R794" s="1"/>
    </row>
    <row r="795" spans="8:18" x14ac:dyDescent="0.25">
      <c r="H795" s="1"/>
      <c r="R795" s="1"/>
    </row>
    <row r="796" spans="8:18" x14ac:dyDescent="0.25">
      <c r="H796" s="1"/>
      <c r="R796" s="1"/>
    </row>
    <row r="797" spans="8:18" x14ac:dyDescent="0.25">
      <c r="H797" s="1"/>
      <c r="R797" s="1"/>
    </row>
    <row r="798" spans="8:18" x14ac:dyDescent="0.25">
      <c r="H798" s="1"/>
      <c r="R798" s="1"/>
    </row>
    <row r="799" spans="8:18" x14ac:dyDescent="0.25">
      <c r="H799" s="1"/>
      <c r="R799" s="1"/>
    </row>
    <row r="800" spans="8:18" x14ac:dyDescent="0.25">
      <c r="H800" s="1"/>
      <c r="R800" s="1"/>
    </row>
    <row r="801" spans="8:18" x14ac:dyDescent="0.25">
      <c r="H801" s="1"/>
      <c r="R801" s="1"/>
    </row>
    <row r="802" spans="8:18" x14ac:dyDescent="0.25">
      <c r="H802" s="1"/>
      <c r="R802" s="1"/>
    </row>
    <row r="803" spans="8:18" x14ac:dyDescent="0.25">
      <c r="H803" s="1"/>
      <c r="R803" s="1"/>
    </row>
    <row r="804" spans="8:18" x14ac:dyDescent="0.25">
      <c r="H804" s="1"/>
      <c r="R804" s="1"/>
    </row>
    <row r="805" spans="8:18" x14ac:dyDescent="0.25">
      <c r="H805" s="1"/>
      <c r="R805" s="1"/>
    </row>
    <row r="806" spans="8:18" x14ac:dyDescent="0.25">
      <c r="H806" s="1"/>
      <c r="R806" s="1"/>
    </row>
    <row r="807" spans="8:18" x14ac:dyDescent="0.25">
      <c r="H807" s="1"/>
      <c r="R807" s="1"/>
    </row>
    <row r="808" spans="8:18" x14ac:dyDescent="0.25">
      <c r="H808" s="1"/>
      <c r="R808" s="1"/>
    </row>
    <row r="809" spans="8:18" x14ac:dyDescent="0.25">
      <c r="H809" s="1"/>
      <c r="R809" s="1"/>
    </row>
    <row r="810" spans="8:18" x14ac:dyDescent="0.25">
      <c r="H810" s="1"/>
      <c r="R810" s="1"/>
    </row>
    <row r="811" spans="8:18" x14ac:dyDescent="0.25">
      <c r="H811" s="1"/>
      <c r="R811" s="1"/>
    </row>
    <row r="812" spans="8:18" x14ac:dyDescent="0.25">
      <c r="H812" s="1"/>
      <c r="R812" s="1"/>
    </row>
    <row r="813" spans="8:18" x14ac:dyDescent="0.25">
      <c r="H813" s="1"/>
      <c r="R813" s="1"/>
    </row>
    <row r="814" spans="8:18" x14ac:dyDescent="0.25">
      <c r="H814" s="1"/>
      <c r="R814" s="1"/>
    </row>
    <row r="815" spans="8:18" x14ac:dyDescent="0.25">
      <c r="H815" s="1"/>
      <c r="R815" s="1"/>
    </row>
    <row r="816" spans="8:18" x14ac:dyDescent="0.25">
      <c r="H816" s="1"/>
      <c r="R816" s="1"/>
    </row>
    <row r="817" spans="8:18" x14ac:dyDescent="0.25">
      <c r="H817" s="1"/>
      <c r="R817" s="1"/>
    </row>
    <row r="818" spans="8:18" x14ac:dyDescent="0.25">
      <c r="H818" s="1"/>
      <c r="R818" s="1"/>
    </row>
    <row r="819" spans="8:18" x14ac:dyDescent="0.25">
      <c r="H819" s="1"/>
      <c r="R819" s="1"/>
    </row>
    <row r="820" spans="8:18" x14ac:dyDescent="0.25">
      <c r="H820" s="1"/>
      <c r="R820" s="1"/>
    </row>
    <row r="821" spans="8:18" x14ac:dyDescent="0.25">
      <c r="H821" s="1"/>
      <c r="R821" s="1"/>
    </row>
    <row r="822" spans="8:18" x14ac:dyDescent="0.25">
      <c r="H822" s="1"/>
      <c r="R822" s="1"/>
    </row>
    <row r="823" spans="8:18" x14ac:dyDescent="0.25">
      <c r="H823" s="1"/>
      <c r="R823" s="1"/>
    </row>
    <row r="824" spans="8:18" x14ac:dyDescent="0.25">
      <c r="H824" s="1"/>
      <c r="R824" s="1"/>
    </row>
    <row r="825" spans="8:18" x14ac:dyDescent="0.25">
      <c r="H825" s="1"/>
      <c r="R825" s="1"/>
    </row>
    <row r="826" spans="8:18" x14ac:dyDescent="0.25">
      <c r="H826" s="1"/>
      <c r="R826" s="1"/>
    </row>
    <row r="827" spans="8:18" x14ac:dyDescent="0.25">
      <c r="H827" s="1"/>
      <c r="R827" s="1"/>
    </row>
    <row r="828" spans="8:18" x14ac:dyDescent="0.25">
      <c r="H828" s="1"/>
      <c r="R828" s="1"/>
    </row>
    <row r="829" spans="8:18" x14ac:dyDescent="0.25">
      <c r="H829" s="1"/>
      <c r="R829" s="1"/>
    </row>
    <row r="830" spans="8:18" x14ac:dyDescent="0.25">
      <c r="H830" s="1"/>
      <c r="R830" s="1"/>
    </row>
    <row r="831" spans="8:18" x14ac:dyDescent="0.25">
      <c r="H831" s="1"/>
      <c r="R831" s="1"/>
    </row>
    <row r="832" spans="8:18" x14ac:dyDescent="0.25">
      <c r="H832" s="1"/>
      <c r="R832" s="1"/>
    </row>
    <row r="833" spans="8:18" x14ac:dyDescent="0.25">
      <c r="H833" s="1"/>
      <c r="R833" s="1"/>
    </row>
    <row r="834" spans="8:18" x14ac:dyDescent="0.25">
      <c r="H834" s="1"/>
      <c r="R834" s="1"/>
    </row>
    <row r="835" spans="8:18" x14ac:dyDescent="0.25">
      <c r="H835" s="1"/>
      <c r="R835" s="1"/>
    </row>
    <row r="836" spans="8:18" x14ac:dyDescent="0.25">
      <c r="H836" s="1"/>
      <c r="R836" s="1"/>
    </row>
    <row r="837" spans="8:18" x14ac:dyDescent="0.25">
      <c r="H837" s="1"/>
      <c r="R837" s="1"/>
    </row>
    <row r="838" spans="8:18" x14ac:dyDescent="0.25">
      <c r="H838" s="1"/>
      <c r="R838" s="1"/>
    </row>
    <row r="839" spans="8:18" x14ac:dyDescent="0.25">
      <c r="H839" s="1"/>
      <c r="R839" s="1"/>
    </row>
    <row r="840" spans="8:18" x14ac:dyDescent="0.25">
      <c r="H840" s="1"/>
      <c r="R840" s="1"/>
    </row>
    <row r="841" spans="8:18" x14ac:dyDescent="0.25">
      <c r="H841" s="1"/>
      <c r="R841" s="1"/>
    </row>
    <row r="842" spans="8:18" x14ac:dyDescent="0.25">
      <c r="H842" s="1"/>
      <c r="R842" s="1"/>
    </row>
    <row r="843" spans="8:18" x14ac:dyDescent="0.25">
      <c r="H843" s="1"/>
      <c r="R843" s="1"/>
    </row>
    <row r="844" spans="8:18" x14ac:dyDescent="0.25">
      <c r="H844" s="1"/>
      <c r="R844" s="1"/>
    </row>
    <row r="845" spans="8:18" x14ac:dyDescent="0.25">
      <c r="H845" s="1"/>
      <c r="R845" s="1"/>
    </row>
    <row r="846" spans="8:18" x14ac:dyDescent="0.25">
      <c r="H846" s="1"/>
      <c r="R846" s="1"/>
    </row>
    <row r="847" spans="8:18" x14ac:dyDescent="0.25">
      <c r="H847" s="1"/>
      <c r="R847" s="1"/>
    </row>
    <row r="848" spans="8:18" x14ac:dyDescent="0.25">
      <c r="H848" s="1"/>
      <c r="R848" s="1"/>
    </row>
    <row r="849" spans="8:18" x14ac:dyDescent="0.25">
      <c r="H849" s="1"/>
      <c r="R849" s="1"/>
    </row>
    <row r="850" spans="8:18" x14ac:dyDescent="0.25">
      <c r="H850" s="1"/>
      <c r="R850" s="1"/>
    </row>
    <row r="851" spans="8:18" x14ac:dyDescent="0.25">
      <c r="H851" s="1"/>
      <c r="R851" s="1"/>
    </row>
    <row r="852" spans="8:18" x14ac:dyDescent="0.25">
      <c r="H852" s="1"/>
      <c r="R852" s="1"/>
    </row>
    <row r="853" spans="8:18" x14ac:dyDescent="0.25">
      <c r="H853" s="1"/>
      <c r="R853" s="1"/>
    </row>
    <row r="854" spans="8:18" x14ac:dyDescent="0.25">
      <c r="H854" s="1"/>
      <c r="R854" s="1"/>
    </row>
    <row r="855" spans="8:18" x14ac:dyDescent="0.25">
      <c r="H855" s="1"/>
      <c r="R855" s="1"/>
    </row>
    <row r="856" spans="8:18" x14ac:dyDescent="0.25">
      <c r="H856" s="1"/>
      <c r="R856" s="1"/>
    </row>
    <row r="857" spans="8:18" x14ac:dyDescent="0.25">
      <c r="H857" s="1"/>
      <c r="R857" s="1"/>
    </row>
    <row r="858" spans="8:18" x14ac:dyDescent="0.25">
      <c r="H858" s="1"/>
      <c r="R858" s="1"/>
    </row>
    <row r="859" spans="8:18" x14ac:dyDescent="0.25">
      <c r="H859" s="1"/>
      <c r="R859" s="1"/>
    </row>
    <row r="860" spans="8:18" x14ac:dyDescent="0.25">
      <c r="H860" s="1"/>
      <c r="R860" s="1"/>
    </row>
    <row r="861" spans="8:18" x14ac:dyDescent="0.25">
      <c r="H861" s="1"/>
      <c r="R861" s="1"/>
    </row>
    <row r="862" spans="8:18" x14ac:dyDescent="0.25">
      <c r="H862" s="1"/>
      <c r="R862" s="1"/>
    </row>
    <row r="863" spans="8:18" x14ac:dyDescent="0.25">
      <c r="H863" s="1"/>
      <c r="R863" s="1"/>
    </row>
    <row r="864" spans="8:18" x14ac:dyDescent="0.25">
      <c r="H864" s="1"/>
      <c r="R864" s="1"/>
    </row>
    <row r="865" spans="8:18" x14ac:dyDescent="0.25">
      <c r="H865" s="1"/>
      <c r="R865" s="1"/>
    </row>
    <row r="866" spans="8:18" x14ac:dyDescent="0.25">
      <c r="H866" s="1"/>
      <c r="R866" s="1"/>
    </row>
    <row r="867" spans="8:18" x14ac:dyDescent="0.25">
      <c r="H867" s="1"/>
      <c r="R867" s="1"/>
    </row>
    <row r="868" spans="8:18" x14ac:dyDescent="0.25">
      <c r="H868" s="1"/>
      <c r="R868" s="1"/>
    </row>
    <row r="869" spans="8:18" x14ac:dyDescent="0.25">
      <c r="H869" s="1"/>
      <c r="R869" s="1"/>
    </row>
    <row r="870" spans="8:18" x14ac:dyDescent="0.25">
      <c r="H870" s="1"/>
      <c r="R870" s="1"/>
    </row>
    <row r="871" spans="8:18" x14ac:dyDescent="0.25">
      <c r="H871" s="1"/>
      <c r="R871" s="1"/>
    </row>
    <row r="872" spans="8:18" x14ac:dyDescent="0.25">
      <c r="H872" s="1"/>
      <c r="R872" s="1"/>
    </row>
    <row r="873" spans="8:18" x14ac:dyDescent="0.25">
      <c r="H873" s="1"/>
      <c r="R873" s="1"/>
    </row>
    <row r="874" spans="8:18" x14ac:dyDescent="0.25">
      <c r="H874" s="1"/>
      <c r="R874" s="1"/>
    </row>
    <row r="875" spans="8:18" x14ac:dyDescent="0.25">
      <c r="H875" s="1"/>
      <c r="R875" s="1"/>
    </row>
    <row r="876" spans="8:18" x14ac:dyDescent="0.25">
      <c r="H876" s="1"/>
      <c r="R876" s="1"/>
    </row>
    <row r="877" spans="8:18" x14ac:dyDescent="0.25">
      <c r="H877" s="1"/>
      <c r="R877" s="1"/>
    </row>
    <row r="878" spans="8:18" x14ac:dyDescent="0.25">
      <c r="H878" s="1"/>
      <c r="R878" s="1"/>
    </row>
    <row r="879" spans="8:18" x14ac:dyDescent="0.25">
      <c r="H879" s="1"/>
      <c r="R879" s="1"/>
    </row>
    <row r="880" spans="8:18" x14ac:dyDescent="0.25">
      <c r="H880" s="1"/>
      <c r="R880" s="1"/>
    </row>
    <row r="881" spans="8:18" x14ac:dyDescent="0.25">
      <c r="H881" s="1"/>
      <c r="R881" s="1"/>
    </row>
    <row r="882" spans="8:18" x14ac:dyDescent="0.25">
      <c r="H882" s="1"/>
      <c r="R882" s="1"/>
    </row>
    <row r="883" spans="8:18" x14ac:dyDescent="0.25">
      <c r="H883" s="1"/>
      <c r="R883" s="1"/>
    </row>
    <row r="884" spans="8:18" x14ac:dyDescent="0.25">
      <c r="H884" s="1"/>
      <c r="R884" s="1"/>
    </row>
    <row r="885" spans="8:18" x14ac:dyDescent="0.25">
      <c r="H885" s="1"/>
      <c r="R885" s="1"/>
    </row>
    <row r="886" spans="8:18" x14ac:dyDescent="0.25">
      <c r="H886" s="1"/>
      <c r="R886" s="1"/>
    </row>
    <row r="887" spans="8:18" x14ac:dyDescent="0.25">
      <c r="H887" s="1"/>
      <c r="R887" s="1"/>
    </row>
    <row r="888" spans="8:18" x14ac:dyDescent="0.25">
      <c r="H888" s="1"/>
      <c r="R888" s="1"/>
    </row>
    <row r="889" spans="8:18" x14ac:dyDescent="0.25">
      <c r="H889" s="1"/>
      <c r="R889" s="1"/>
    </row>
    <row r="890" spans="8:18" x14ac:dyDescent="0.25">
      <c r="H890" s="1"/>
      <c r="R890" s="1"/>
    </row>
    <row r="891" spans="8:18" x14ac:dyDescent="0.25">
      <c r="H891" s="1"/>
      <c r="R891" s="1"/>
    </row>
    <row r="892" spans="8:18" x14ac:dyDescent="0.25">
      <c r="H892" s="1"/>
      <c r="R892" s="1"/>
    </row>
    <row r="893" spans="8:18" x14ac:dyDescent="0.25">
      <c r="H893" s="1"/>
      <c r="R893" s="1"/>
    </row>
    <row r="894" spans="8:18" x14ac:dyDescent="0.25">
      <c r="H894" s="1"/>
      <c r="R894" s="1"/>
    </row>
    <row r="895" spans="8:18" x14ac:dyDescent="0.25">
      <c r="H895" s="1"/>
      <c r="R895" s="1"/>
    </row>
    <row r="896" spans="8:18" x14ac:dyDescent="0.25">
      <c r="H896" s="1"/>
      <c r="R896" s="1"/>
    </row>
    <row r="897" spans="8:18" x14ac:dyDescent="0.25">
      <c r="H897" s="1"/>
      <c r="R897" s="1"/>
    </row>
    <row r="898" spans="8:18" x14ac:dyDescent="0.25">
      <c r="H898" s="1"/>
      <c r="R898" s="1"/>
    </row>
    <row r="899" spans="8:18" x14ac:dyDescent="0.25">
      <c r="H899" s="1"/>
      <c r="R899" s="1"/>
    </row>
    <row r="900" spans="8:18" x14ac:dyDescent="0.25">
      <c r="H900" s="1"/>
      <c r="R900" s="1"/>
    </row>
    <row r="901" spans="8:18" x14ac:dyDescent="0.25">
      <c r="H901" s="1"/>
      <c r="R901" s="1"/>
    </row>
    <row r="902" spans="8:18" x14ac:dyDescent="0.25">
      <c r="H902" s="1"/>
      <c r="R902" s="1"/>
    </row>
    <row r="903" spans="8:18" x14ac:dyDescent="0.25">
      <c r="H903" s="1"/>
      <c r="R903" s="1"/>
    </row>
    <row r="904" spans="8:18" x14ac:dyDescent="0.25">
      <c r="H904" s="1"/>
      <c r="R904" s="1"/>
    </row>
    <row r="905" spans="8:18" x14ac:dyDescent="0.25">
      <c r="H905" s="1"/>
      <c r="R905" s="1"/>
    </row>
    <row r="906" spans="8:18" x14ac:dyDescent="0.25">
      <c r="H906" s="1"/>
      <c r="R906" s="1"/>
    </row>
    <row r="907" spans="8:18" x14ac:dyDescent="0.25">
      <c r="H907" s="1"/>
      <c r="R907" s="1"/>
    </row>
    <row r="908" spans="8:18" x14ac:dyDescent="0.25">
      <c r="H908" s="1"/>
      <c r="R908" s="1"/>
    </row>
    <row r="909" spans="8:18" x14ac:dyDescent="0.25">
      <c r="H909" s="1"/>
      <c r="R909" s="1"/>
    </row>
    <row r="910" spans="8:18" x14ac:dyDescent="0.25">
      <c r="H910" s="1"/>
      <c r="R910" s="1"/>
    </row>
    <row r="911" spans="8:18" x14ac:dyDescent="0.25">
      <c r="H911" s="1"/>
      <c r="R911" s="1"/>
    </row>
    <row r="912" spans="8:18" x14ac:dyDescent="0.25">
      <c r="H912" s="1"/>
      <c r="R912" s="1"/>
    </row>
    <row r="913" spans="8:18" x14ac:dyDescent="0.25">
      <c r="H913" s="1"/>
      <c r="R913" s="1"/>
    </row>
    <row r="914" spans="8:18" x14ac:dyDescent="0.25">
      <c r="H914" s="1"/>
      <c r="R914" s="1"/>
    </row>
    <row r="915" spans="8:18" x14ac:dyDescent="0.25">
      <c r="H915" s="1"/>
      <c r="R915" s="1"/>
    </row>
    <row r="916" spans="8:18" x14ac:dyDescent="0.25">
      <c r="H916" s="1"/>
      <c r="R916" s="1"/>
    </row>
    <row r="917" spans="8:18" x14ac:dyDescent="0.25">
      <c r="H917" s="1"/>
      <c r="R917" s="1"/>
    </row>
    <row r="918" spans="8:18" x14ac:dyDescent="0.25">
      <c r="H918" s="1"/>
      <c r="R918" s="1"/>
    </row>
    <row r="919" spans="8:18" x14ac:dyDescent="0.25">
      <c r="H919" s="1"/>
      <c r="R919" s="1"/>
    </row>
    <row r="920" spans="8:18" x14ac:dyDescent="0.25">
      <c r="H920" s="1"/>
      <c r="R920" s="1"/>
    </row>
    <row r="921" spans="8:18" x14ac:dyDescent="0.25">
      <c r="H921" s="1"/>
      <c r="R921" s="1"/>
    </row>
    <row r="922" spans="8:18" x14ac:dyDescent="0.25">
      <c r="H922" s="1"/>
      <c r="R922" s="1"/>
    </row>
    <row r="923" spans="8:18" x14ac:dyDescent="0.25">
      <c r="H923" s="1"/>
      <c r="R923" s="1"/>
    </row>
    <row r="924" spans="8:18" x14ac:dyDescent="0.25">
      <c r="H924" s="1"/>
      <c r="R924" s="1"/>
    </row>
    <row r="925" spans="8:18" x14ac:dyDescent="0.25">
      <c r="H925" s="1"/>
      <c r="R925" s="1"/>
    </row>
    <row r="926" spans="8:18" x14ac:dyDescent="0.25">
      <c r="H926" s="1"/>
      <c r="R926" s="1"/>
    </row>
    <row r="927" spans="8:18" x14ac:dyDescent="0.25">
      <c r="H927" s="1"/>
      <c r="R927" s="1"/>
    </row>
    <row r="928" spans="8:18" x14ac:dyDescent="0.25">
      <c r="H928" s="1"/>
      <c r="R928" s="1"/>
    </row>
    <row r="929" spans="8:18" x14ac:dyDescent="0.25">
      <c r="H929" s="1"/>
      <c r="R929" s="1"/>
    </row>
    <row r="930" spans="8:18" x14ac:dyDescent="0.25">
      <c r="H930" s="1"/>
      <c r="R930" s="1"/>
    </row>
    <row r="931" spans="8:18" x14ac:dyDescent="0.25">
      <c r="H931" s="1"/>
      <c r="R931" s="1"/>
    </row>
    <row r="932" spans="8:18" x14ac:dyDescent="0.25">
      <c r="H932" s="1"/>
      <c r="R932" s="1"/>
    </row>
    <row r="933" spans="8:18" x14ac:dyDescent="0.25">
      <c r="H933" s="1"/>
      <c r="R933" s="1"/>
    </row>
    <row r="934" spans="8:18" x14ac:dyDescent="0.25">
      <c r="H934" s="1"/>
      <c r="R934" s="1"/>
    </row>
    <row r="935" spans="8:18" x14ac:dyDescent="0.25">
      <c r="H935" s="1"/>
      <c r="R935" s="1"/>
    </row>
    <row r="936" spans="8:18" x14ac:dyDescent="0.25">
      <c r="H936" s="1"/>
      <c r="R936" s="1"/>
    </row>
    <row r="937" spans="8:18" x14ac:dyDescent="0.25">
      <c r="H937" s="1"/>
      <c r="R937" s="1"/>
    </row>
    <row r="938" spans="8:18" x14ac:dyDescent="0.25">
      <c r="H938" s="1"/>
      <c r="R938" s="1"/>
    </row>
    <row r="939" spans="8:18" x14ac:dyDescent="0.25">
      <c r="H939" s="1"/>
      <c r="R939" s="1"/>
    </row>
    <row r="940" spans="8:18" x14ac:dyDescent="0.25">
      <c r="H940" s="1"/>
      <c r="R940" s="1"/>
    </row>
    <row r="941" spans="8:18" x14ac:dyDescent="0.25">
      <c r="H941" s="1"/>
      <c r="R941" s="1"/>
    </row>
    <row r="942" spans="8:18" x14ac:dyDescent="0.25">
      <c r="H942" s="1"/>
      <c r="R942" s="1"/>
    </row>
    <row r="943" spans="8:18" x14ac:dyDescent="0.25">
      <c r="H943" s="1"/>
      <c r="R943" s="1"/>
    </row>
    <row r="944" spans="8:18" x14ac:dyDescent="0.25">
      <c r="H944" s="1"/>
      <c r="R944" s="1"/>
    </row>
    <row r="945" spans="8:18" x14ac:dyDescent="0.25">
      <c r="H945" s="1"/>
      <c r="R945" s="1"/>
    </row>
    <row r="946" spans="8:18" x14ac:dyDescent="0.25">
      <c r="H946" s="1"/>
      <c r="R946" s="1"/>
    </row>
    <row r="947" spans="8:18" x14ac:dyDescent="0.25">
      <c r="H947" s="1"/>
      <c r="R947" s="1"/>
    </row>
    <row r="948" spans="8:18" x14ac:dyDescent="0.25">
      <c r="H948" s="1"/>
      <c r="R948" s="1"/>
    </row>
    <row r="949" spans="8:18" x14ac:dyDescent="0.25">
      <c r="H949" s="1"/>
      <c r="R949" s="1"/>
    </row>
    <row r="950" spans="8:18" x14ac:dyDescent="0.25">
      <c r="H950" s="1"/>
      <c r="R950" s="1"/>
    </row>
    <row r="951" spans="8:18" x14ac:dyDescent="0.25">
      <c r="H951" s="1"/>
      <c r="R951" s="1"/>
    </row>
    <row r="952" spans="8:18" x14ac:dyDescent="0.25">
      <c r="H952" s="1"/>
      <c r="R952" s="1"/>
    </row>
    <row r="953" spans="8:18" x14ac:dyDescent="0.25">
      <c r="H953" s="1"/>
      <c r="R953" s="1"/>
    </row>
    <row r="954" spans="8:18" x14ac:dyDescent="0.25">
      <c r="H954" s="1"/>
      <c r="R954" s="1"/>
    </row>
    <row r="955" spans="8:18" x14ac:dyDescent="0.25">
      <c r="H955" s="1"/>
      <c r="R955" s="1"/>
    </row>
    <row r="956" spans="8:18" x14ac:dyDescent="0.25">
      <c r="H956" s="1"/>
      <c r="R956" s="1"/>
    </row>
    <row r="957" spans="8:18" x14ac:dyDescent="0.25">
      <c r="H957" s="1"/>
      <c r="R957" s="1"/>
    </row>
    <row r="958" spans="8:18" x14ac:dyDescent="0.25">
      <c r="H958" s="1"/>
      <c r="R958" s="1"/>
    </row>
    <row r="959" spans="8:18" x14ac:dyDescent="0.25">
      <c r="H959" s="1"/>
      <c r="R959" s="1"/>
    </row>
    <row r="960" spans="8:18" x14ac:dyDescent="0.25">
      <c r="H960" s="1"/>
      <c r="R960" s="1"/>
    </row>
    <row r="961" spans="8:18" x14ac:dyDescent="0.25">
      <c r="H961" s="1"/>
      <c r="R961" s="1"/>
    </row>
    <row r="962" spans="8:18" x14ac:dyDescent="0.25">
      <c r="H962" s="1"/>
      <c r="R962" s="1"/>
    </row>
    <row r="963" spans="8:18" x14ac:dyDescent="0.25">
      <c r="H963" s="1"/>
      <c r="R963" s="1"/>
    </row>
    <row r="964" spans="8:18" x14ac:dyDescent="0.25">
      <c r="H964" s="1"/>
      <c r="R964" s="1"/>
    </row>
    <row r="965" spans="8:18" x14ac:dyDescent="0.25">
      <c r="H965" s="1"/>
      <c r="R965" s="1"/>
    </row>
    <row r="966" spans="8:18" x14ac:dyDescent="0.25">
      <c r="H966" s="1"/>
      <c r="R966" s="1"/>
    </row>
    <row r="967" spans="8:18" x14ac:dyDescent="0.25">
      <c r="H967" s="1"/>
      <c r="R967" s="1"/>
    </row>
    <row r="968" spans="8:18" x14ac:dyDescent="0.25">
      <c r="H968" s="1"/>
      <c r="R968" s="1"/>
    </row>
    <row r="969" spans="8:18" x14ac:dyDescent="0.25">
      <c r="H969" s="1"/>
      <c r="R969" s="1"/>
    </row>
    <row r="970" spans="8:18" x14ac:dyDescent="0.25">
      <c r="H970" s="1"/>
      <c r="R970" s="1"/>
    </row>
    <row r="971" spans="8:18" x14ac:dyDescent="0.25">
      <c r="H971" s="1"/>
      <c r="R971" s="1"/>
    </row>
    <row r="972" spans="8:18" x14ac:dyDescent="0.25">
      <c r="H972" s="1"/>
      <c r="R972" s="1"/>
    </row>
    <row r="973" spans="8:18" x14ac:dyDescent="0.25">
      <c r="H973" s="1"/>
      <c r="R973" s="1"/>
    </row>
    <row r="974" spans="8:18" x14ac:dyDescent="0.25">
      <c r="H974" s="1"/>
      <c r="R974" s="1"/>
    </row>
    <row r="975" spans="8:18" x14ac:dyDescent="0.25">
      <c r="H975" s="1"/>
      <c r="R975" s="1"/>
    </row>
    <row r="976" spans="8:18" x14ac:dyDescent="0.25">
      <c r="H976" s="1"/>
      <c r="R976" s="1"/>
    </row>
    <row r="977" spans="8:18" x14ac:dyDescent="0.25">
      <c r="H977" s="1"/>
      <c r="R977" s="1"/>
    </row>
    <row r="978" spans="8:18" x14ac:dyDescent="0.25">
      <c r="H978" s="1"/>
      <c r="R978" s="1"/>
    </row>
    <row r="979" spans="8:18" x14ac:dyDescent="0.25">
      <c r="H979" s="1"/>
      <c r="R979" s="1"/>
    </row>
    <row r="980" spans="8:18" x14ac:dyDescent="0.25">
      <c r="H980" s="1"/>
      <c r="R980" s="1"/>
    </row>
    <row r="981" spans="8:18" x14ac:dyDescent="0.25">
      <c r="H981" s="1"/>
      <c r="R981" s="1"/>
    </row>
    <row r="982" spans="8:18" x14ac:dyDescent="0.25">
      <c r="H982" s="1"/>
      <c r="R982" s="1"/>
    </row>
    <row r="983" spans="8:18" x14ac:dyDescent="0.25">
      <c r="H983" s="1"/>
      <c r="R983" s="1"/>
    </row>
    <row r="984" spans="8:18" x14ac:dyDescent="0.25">
      <c r="H984" s="1"/>
      <c r="R984" s="1"/>
    </row>
    <row r="985" spans="8:18" x14ac:dyDescent="0.25">
      <c r="H985" s="1"/>
      <c r="R985" s="1"/>
    </row>
    <row r="986" spans="8:18" x14ac:dyDescent="0.25">
      <c r="H986" s="1"/>
      <c r="R986" s="1"/>
    </row>
    <row r="987" spans="8:18" x14ac:dyDescent="0.25">
      <c r="H987" s="1"/>
      <c r="R987" s="1"/>
    </row>
    <row r="988" spans="8:18" x14ac:dyDescent="0.25">
      <c r="H988" s="1"/>
      <c r="R988" s="1"/>
    </row>
    <row r="989" spans="8:18" x14ac:dyDescent="0.25">
      <c r="H989" s="1"/>
      <c r="R989" s="1"/>
    </row>
    <row r="990" spans="8:18" x14ac:dyDescent="0.25">
      <c r="H990" s="1"/>
      <c r="R990" s="1"/>
    </row>
    <row r="991" spans="8:18" x14ac:dyDescent="0.25">
      <c r="H991" s="1"/>
      <c r="R991" s="1"/>
    </row>
    <row r="992" spans="8:18" x14ac:dyDescent="0.25">
      <c r="H992" s="1"/>
      <c r="R992" s="1"/>
    </row>
    <row r="993" spans="8:18" x14ac:dyDescent="0.25">
      <c r="H993" s="1"/>
      <c r="R993" s="1"/>
    </row>
    <row r="994" spans="8:18" x14ac:dyDescent="0.25">
      <c r="H994" s="1"/>
      <c r="R994" s="1"/>
    </row>
    <row r="995" spans="8:18" x14ac:dyDescent="0.25">
      <c r="H995" s="1"/>
      <c r="R995" s="1"/>
    </row>
    <row r="996" spans="8:18" x14ac:dyDescent="0.25">
      <c r="H996" s="1"/>
      <c r="R996" s="1"/>
    </row>
    <row r="997" spans="8:18" x14ac:dyDescent="0.25">
      <c r="H997" s="1"/>
      <c r="R997" s="1"/>
    </row>
    <row r="998" spans="8:18" x14ac:dyDescent="0.25">
      <c r="H998" s="1"/>
      <c r="R998" s="1"/>
    </row>
    <row r="999" spans="8:18" x14ac:dyDescent="0.25">
      <c r="H999" s="1"/>
      <c r="R999" s="1"/>
    </row>
    <row r="1000" spans="8:18" x14ac:dyDescent="0.25">
      <c r="H1000" s="1"/>
      <c r="R1000" s="1"/>
    </row>
    <row r="1001" spans="8:18" x14ac:dyDescent="0.25">
      <c r="H1001" s="1"/>
      <c r="R1001" s="1"/>
    </row>
    <row r="1002" spans="8:18" x14ac:dyDescent="0.25">
      <c r="H1002" s="1"/>
      <c r="R1002" s="1"/>
    </row>
    <row r="1003" spans="8:18" x14ac:dyDescent="0.25">
      <c r="H1003" s="1"/>
      <c r="R1003" s="1"/>
    </row>
    <row r="1004" spans="8:18" x14ac:dyDescent="0.25">
      <c r="H1004" s="1"/>
      <c r="R1004" s="1"/>
    </row>
    <row r="1005" spans="8:18" x14ac:dyDescent="0.25">
      <c r="H1005" s="1"/>
      <c r="R1005" s="1"/>
    </row>
    <row r="1006" spans="8:18" x14ac:dyDescent="0.25">
      <c r="H1006" s="1"/>
      <c r="R1006" s="1"/>
    </row>
    <row r="1007" spans="8:18" x14ac:dyDescent="0.25">
      <c r="H1007" s="1"/>
      <c r="R1007" s="1"/>
    </row>
    <row r="1008" spans="8:18" x14ac:dyDescent="0.25">
      <c r="H1008" s="1"/>
      <c r="R1008" s="1"/>
    </row>
    <row r="1009" spans="8:18" x14ac:dyDescent="0.25">
      <c r="H1009" s="1"/>
      <c r="R1009" s="1"/>
    </row>
    <row r="1010" spans="8:18" x14ac:dyDescent="0.25">
      <c r="H1010" s="1"/>
      <c r="R1010" s="1"/>
    </row>
    <row r="1011" spans="8:18" x14ac:dyDescent="0.25">
      <c r="H1011" s="1"/>
      <c r="R1011" s="1"/>
    </row>
    <row r="1012" spans="8:18" x14ac:dyDescent="0.25">
      <c r="H1012" s="1"/>
      <c r="R1012" s="1"/>
    </row>
    <row r="1013" spans="8:18" x14ac:dyDescent="0.25">
      <c r="H1013" s="1"/>
      <c r="R1013" s="1"/>
    </row>
    <row r="1014" spans="8:18" x14ac:dyDescent="0.25">
      <c r="H1014" s="1"/>
      <c r="R1014" s="1"/>
    </row>
    <row r="1015" spans="8:18" x14ac:dyDescent="0.25">
      <c r="H1015" s="1"/>
      <c r="R1015" s="1"/>
    </row>
    <row r="1016" spans="8:18" x14ac:dyDescent="0.25">
      <c r="H1016" s="1"/>
      <c r="R1016" s="1"/>
    </row>
    <row r="1017" spans="8:18" x14ac:dyDescent="0.25">
      <c r="H1017" s="1"/>
      <c r="R1017" s="1"/>
    </row>
    <row r="1018" spans="8:18" x14ac:dyDescent="0.25">
      <c r="H1018" s="1"/>
      <c r="R1018" s="1"/>
    </row>
    <row r="1019" spans="8:18" x14ac:dyDescent="0.25">
      <c r="H1019" s="1"/>
      <c r="R1019" s="1"/>
    </row>
    <row r="1020" spans="8:18" x14ac:dyDescent="0.25">
      <c r="H1020" s="1"/>
      <c r="R1020" s="1"/>
    </row>
    <row r="1021" spans="8:18" x14ac:dyDescent="0.25">
      <c r="H1021" s="1"/>
      <c r="R1021" s="1"/>
    </row>
    <row r="1022" spans="8:18" x14ac:dyDescent="0.25">
      <c r="H1022" s="1"/>
      <c r="R1022" s="1"/>
    </row>
    <row r="1023" spans="8:18" x14ac:dyDescent="0.25">
      <c r="H1023" s="1"/>
      <c r="R1023" s="1"/>
    </row>
    <row r="1024" spans="8:18" x14ac:dyDescent="0.25">
      <c r="H1024" s="1"/>
      <c r="R1024" s="1"/>
    </row>
    <row r="1025" spans="8:18" x14ac:dyDescent="0.25">
      <c r="H1025" s="1"/>
      <c r="R1025" s="1"/>
    </row>
    <row r="1026" spans="8:18" x14ac:dyDescent="0.25">
      <c r="H1026" s="1"/>
      <c r="R1026" s="1"/>
    </row>
    <row r="1027" spans="8:18" x14ac:dyDescent="0.25">
      <c r="H1027" s="1"/>
      <c r="R1027" s="1"/>
    </row>
    <row r="1028" spans="8:18" x14ac:dyDescent="0.25">
      <c r="H1028" s="1"/>
      <c r="R1028" s="1"/>
    </row>
    <row r="1029" spans="8:18" x14ac:dyDescent="0.25">
      <c r="H1029" s="1"/>
      <c r="R1029" s="1"/>
    </row>
    <row r="1030" spans="8:18" x14ac:dyDescent="0.25">
      <c r="H1030" s="1"/>
      <c r="R1030" s="1"/>
    </row>
    <row r="1031" spans="8:18" x14ac:dyDescent="0.25">
      <c r="H1031" s="1"/>
      <c r="R1031" s="1"/>
    </row>
    <row r="1032" spans="8:18" x14ac:dyDescent="0.25">
      <c r="H1032" s="1"/>
      <c r="R1032" s="1"/>
    </row>
    <row r="1033" spans="8:18" x14ac:dyDescent="0.25">
      <c r="H1033" s="1"/>
      <c r="R1033" s="1"/>
    </row>
    <row r="1034" spans="8:18" x14ac:dyDescent="0.25">
      <c r="H1034" s="1"/>
      <c r="R1034" s="1"/>
    </row>
    <row r="1035" spans="8:18" x14ac:dyDescent="0.25">
      <c r="H1035" s="1"/>
      <c r="R1035" s="1"/>
    </row>
    <row r="1036" spans="8:18" x14ac:dyDescent="0.25">
      <c r="H1036" s="1"/>
      <c r="R1036" s="1"/>
    </row>
    <row r="1037" spans="8:18" x14ac:dyDescent="0.25">
      <c r="H1037" s="1"/>
      <c r="R1037" s="1"/>
    </row>
    <row r="1038" spans="8:18" x14ac:dyDescent="0.25">
      <c r="H1038" s="1"/>
      <c r="R1038" s="1"/>
    </row>
    <row r="1039" spans="8:18" x14ac:dyDescent="0.25">
      <c r="H1039" s="1"/>
      <c r="R1039" s="1"/>
    </row>
    <row r="1040" spans="8:18" x14ac:dyDescent="0.25">
      <c r="H1040" s="1"/>
      <c r="R1040" s="1"/>
    </row>
    <row r="1041" spans="8:18" x14ac:dyDescent="0.25">
      <c r="H1041" s="1"/>
      <c r="R1041" s="1"/>
    </row>
    <row r="1042" spans="8:18" x14ac:dyDescent="0.25">
      <c r="H1042" s="1"/>
      <c r="R1042" s="1"/>
    </row>
    <row r="1043" spans="8:18" x14ac:dyDescent="0.25">
      <c r="H1043" s="1"/>
      <c r="R1043" s="1"/>
    </row>
    <row r="1044" spans="8:18" x14ac:dyDescent="0.25">
      <c r="H1044" s="1"/>
      <c r="R1044" s="1"/>
    </row>
    <row r="1045" spans="8:18" x14ac:dyDescent="0.25">
      <c r="H1045" s="1"/>
      <c r="R1045" s="1"/>
    </row>
    <row r="1046" spans="8:18" x14ac:dyDescent="0.25">
      <c r="H1046" s="1"/>
      <c r="R1046" s="1"/>
    </row>
    <row r="1047" spans="8:18" x14ac:dyDescent="0.25">
      <c r="H1047" s="1"/>
      <c r="R1047" s="1"/>
    </row>
    <row r="1048" spans="8:18" x14ac:dyDescent="0.25">
      <c r="H1048" s="1"/>
      <c r="R1048" s="1"/>
    </row>
    <row r="1049" spans="8:18" x14ac:dyDescent="0.25">
      <c r="H1049" s="1"/>
      <c r="R1049" s="1"/>
    </row>
    <row r="1050" spans="8:18" x14ac:dyDescent="0.25">
      <c r="H1050" s="1"/>
      <c r="R1050" s="1"/>
    </row>
    <row r="1051" spans="8:18" x14ac:dyDescent="0.25">
      <c r="H1051" s="1"/>
      <c r="R1051" s="1"/>
    </row>
    <row r="1052" spans="8:18" x14ac:dyDescent="0.25">
      <c r="H1052" s="1"/>
      <c r="R1052" s="1"/>
    </row>
    <row r="1053" spans="8:18" x14ac:dyDescent="0.25">
      <c r="H1053" s="1"/>
      <c r="R1053" s="1"/>
    </row>
    <row r="1054" spans="8:18" x14ac:dyDescent="0.25">
      <c r="H1054" s="1"/>
      <c r="R1054" s="1"/>
    </row>
    <row r="1055" spans="8:18" x14ac:dyDescent="0.25">
      <c r="H1055" s="1"/>
      <c r="R1055" s="1"/>
    </row>
    <row r="1056" spans="8:18" x14ac:dyDescent="0.25">
      <c r="H1056" s="1"/>
      <c r="R1056" s="1"/>
    </row>
    <row r="1057" spans="8:18" x14ac:dyDescent="0.25">
      <c r="H1057" s="1"/>
      <c r="R1057" s="1"/>
    </row>
    <row r="1058" spans="8:18" x14ac:dyDescent="0.25">
      <c r="H1058" s="1"/>
      <c r="R1058" s="1"/>
    </row>
    <row r="1059" spans="8:18" x14ac:dyDescent="0.25">
      <c r="H1059" s="1"/>
      <c r="R1059" s="1"/>
    </row>
    <row r="1060" spans="8:18" x14ac:dyDescent="0.25">
      <c r="H1060" s="1"/>
      <c r="R1060" s="1"/>
    </row>
    <row r="1061" spans="8:18" x14ac:dyDescent="0.25">
      <c r="H1061" s="1"/>
      <c r="R1061" s="1"/>
    </row>
    <row r="1062" spans="8:18" x14ac:dyDescent="0.25">
      <c r="H1062" s="1"/>
      <c r="R1062" s="1"/>
    </row>
    <row r="1063" spans="8:18" x14ac:dyDescent="0.25">
      <c r="H1063" s="1"/>
      <c r="R1063" s="1"/>
    </row>
    <row r="1064" spans="8:18" x14ac:dyDescent="0.25">
      <c r="H1064" s="1"/>
      <c r="R1064" s="1"/>
    </row>
    <row r="1065" spans="8:18" x14ac:dyDescent="0.25">
      <c r="H1065" s="1"/>
      <c r="R1065" s="1"/>
    </row>
    <row r="1066" spans="8:18" x14ac:dyDescent="0.25">
      <c r="H1066" s="1"/>
      <c r="R1066" s="1"/>
    </row>
    <row r="1067" spans="8:18" x14ac:dyDescent="0.25">
      <c r="H1067" s="1"/>
      <c r="R1067" s="1"/>
    </row>
    <row r="1068" spans="8:18" x14ac:dyDescent="0.25">
      <c r="H1068" s="1"/>
      <c r="R1068" s="1"/>
    </row>
    <row r="1069" spans="8:18" x14ac:dyDescent="0.25">
      <c r="H1069" s="1"/>
      <c r="R1069" s="1"/>
    </row>
    <row r="1070" spans="8:18" x14ac:dyDescent="0.25">
      <c r="H1070" s="1"/>
      <c r="R1070" s="1"/>
    </row>
    <row r="1071" spans="8:18" x14ac:dyDescent="0.25">
      <c r="H1071" s="1"/>
      <c r="R1071" s="1"/>
    </row>
    <row r="1072" spans="8:18" x14ac:dyDescent="0.25">
      <c r="H1072" s="1"/>
      <c r="R1072" s="1"/>
    </row>
    <row r="1073" spans="8:18" x14ac:dyDescent="0.25">
      <c r="H1073" s="1"/>
      <c r="R1073" s="1"/>
    </row>
    <row r="1074" spans="8:18" x14ac:dyDescent="0.25">
      <c r="H1074" s="1"/>
      <c r="R1074" s="1"/>
    </row>
    <row r="1075" spans="8:18" x14ac:dyDescent="0.25">
      <c r="H1075" s="1"/>
      <c r="R1075" s="1"/>
    </row>
    <row r="1076" spans="8:18" x14ac:dyDescent="0.25">
      <c r="H1076" s="1"/>
      <c r="R1076" s="1"/>
    </row>
    <row r="1077" spans="8:18" x14ac:dyDescent="0.25">
      <c r="H1077" s="1"/>
      <c r="R1077" s="1"/>
    </row>
    <row r="1078" spans="8:18" x14ac:dyDescent="0.25">
      <c r="H1078" s="1"/>
      <c r="R1078" s="1"/>
    </row>
    <row r="1079" spans="8:18" x14ac:dyDescent="0.25">
      <c r="H1079" s="1"/>
      <c r="R1079" s="1"/>
    </row>
    <row r="1080" spans="8:18" x14ac:dyDescent="0.25">
      <c r="H1080" s="1"/>
      <c r="R1080" s="1"/>
    </row>
    <row r="1081" spans="8:18" x14ac:dyDescent="0.25">
      <c r="H1081" s="1"/>
      <c r="R1081" s="1"/>
    </row>
    <row r="1082" spans="8:18" x14ac:dyDescent="0.25">
      <c r="H1082" s="1"/>
      <c r="R1082" s="1"/>
    </row>
    <row r="1083" spans="8:18" x14ac:dyDescent="0.25">
      <c r="H1083" s="1"/>
      <c r="R1083" s="1"/>
    </row>
    <row r="1084" spans="8:18" x14ac:dyDescent="0.25">
      <c r="H1084" s="1"/>
      <c r="R1084" s="1"/>
    </row>
    <row r="1085" spans="8:18" x14ac:dyDescent="0.25">
      <c r="H1085" s="1"/>
      <c r="R1085" s="1"/>
    </row>
    <row r="1086" spans="8:18" x14ac:dyDescent="0.25">
      <c r="H1086" s="1"/>
      <c r="R1086" s="1"/>
    </row>
    <row r="1087" spans="8:18" x14ac:dyDescent="0.25">
      <c r="H1087" s="1"/>
      <c r="R1087" s="1"/>
    </row>
    <row r="1088" spans="8:18" x14ac:dyDescent="0.25">
      <c r="H1088" s="1"/>
      <c r="R1088" s="1"/>
    </row>
    <row r="1089" spans="8:18" x14ac:dyDescent="0.25">
      <c r="H1089" s="1"/>
      <c r="R1089" s="1"/>
    </row>
    <row r="1090" spans="8:18" x14ac:dyDescent="0.25">
      <c r="H1090" s="1"/>
      <c r="R1090" s="1"/>
    </row>
    <row r="1091" spans="8:18" x14ac:dyDescent="0.25">
      <c r="H1091" s="1"/>
      <c r="R1091" s="1"/>
    </row>
    <row r="1092" spans="8:18" x14ac:dyDescent="0.25">
      <c r="H1092" s="1"/>
      <c r="R1092" s="1"/>
    </row>
    <row r="1093" spans="8:18" x14ac:dyDescent="0.25">
      <c r="H1093" s="1"/>
      <c r="R1093" s="1"/>
    </row>
    <row r="1094" spans="8:18" x14ac:dyDescent="0.25">
      <c r="H1094" s="1"/>
      <c r="R1094" s="1"/>
    </row>
    <row r="1095" spans="8:18" x14ac:dyDescent="0.25">
      <c r="H1095" s="1"/>
      <c r="R1095" s="1"/>
    </row>
    <row r="1096" spans="8:18" x14ac:dyDescent="0.25">
      <c r="H1096" s="1"/>
      <c r="R1096" s="1"/>
    </row>
    <row r="1097" spans="8:18" x14ac:dyDescent="0.25">
      <c r="H1097" s="1"/>
      <c r="R1097" s="1"/>
    </row>
    <row r="1098" spans="8:18" x14ac:dyDescent="0.25">
      <c r="H1098" s="1"/>
      <c r="R1098" s="1"/>
    </row>
    <row r="1099" spans="8:18" x14ac:dyDescent="0.25">
      <c r="H1099" s="1"/>
      <c r="R1099" s="1"/>
    </row>
    <row r="1100" spans="8:18" x14ac:dyDescent="0.25">
      <c r="H1100" s="1"/>
      <c r="R1100" s="1"/>
    </row>
    <row r="1101" spans="8:18" x14ac:dyDescent="0.25">
      <c r="H1101" s="1"/>
      <c r="R1101" s="1"/>
    </row>
    <row r="1102" spans="8:18" x14ac:dyDescent="0.25">
      <c r="H1102" s="1"/>
      <c r="R1102" s="1"/>
    </row>
    <row r="1103" spans="8:18" x14ac:dyDescent="0.25">
      <c r="H1103" s="1"/>
      <c r="R1103" s="1"/>
    </row>
    <row r="1104" spans="8:18" x14ac:dyDescent="0.25">
      <c r="H1104" s="1"/>
      <c r="R1104" s="1"/>
    </row>
    <row r="1105" spans="8:18" x14ac:dyDescent="0.25">
      <c r="H1105" s="1"/>
      <c r="R1105" s="1"/>
    </row>
    <row r="1106" spans="8:18" x14ac:dyDescent="0.25">
      <c r="H1106" s="1"/>
      <c r="R1106" s="1"/>
    </row>
    <row r="1107" spans="8:18" x14ac:dyDescent="0.25">
      <c r="H1107" s="1"/>
      <c r="R1107" s="1"/>
    </row>
    <row r="1108" spans="8:18" x14ac:dyDescent="0.25">
      <c r="H1108" s="1"/>
      <c r="R1108" s="1"/>
    </row>
    <row r="1109" spans="8:18" x14ac:dyDescent="0.25">
      <c r="H1109" s="1"/>
      <c r="R1109" s="1"/>
    </row>
    <row r="1110" spans="8:18" x14ac:dyDescent="0.25">
      <c r="H1110" s="1"/>
      <c r="R1110" s="1"/>
    </row>
    <row r="1111" spans="8:18" x14ac:dyDescent="0.25">
      <c r="H1111" s="1"/>
      <c r="R1111" s="1"/>
    </row>
    <row r="1112" spans="8:18" x14ac:dyDescent="0.25">
      <c r="H1112" s="1"/>
      <c r="R1112" s="1"/>
    </row>
    <row r="1113" spans="8:18" x14ac:dyDescent="0.25">
      <c r="H1113" s="1"/>
      <c r="R1113" s="1"/>
    </row>
    <row r="1114" spans="8:18" x14ac:dyDescent="0.25">
      <c r="H1114" s="1"/>
      <c r="R1114" s="1"/>
    </row>
    <row r="1115" spans="8:18" x14ac:dyDescent="0.25">
      <c r="H1115" s="1"/>
      <c r="R1115" s="1"/>
    </row>
    <row r="1116" spans="8:18" x14ac:dyDescent="0.25">
      <c r="H1116" s="1"/>
      <c r="R1116" s="1"/>
    </row>
    <row r="1117" spans="8:18" x14ac:dyDescent="0.25">
      <c r="H1117" s="1"/>
      <c r="R1117" s="1"/>
    </row>
    <row r="1118" spans="8:18" x14ac:dyDescent="0.25">
      <c r="H1118" s="1"/>
      <c r="R1118" s="1"/>
    </row>
    <row r="1119" spans="8:18" x14ac:dyDescent="0.25">
      <c r="H1119" s="1"/>
      <c r="R1119" s="1"/>
    </row>
    <row r="1120" spans="8:18" x14ac:dyDescent="0.25">
      <c r="H1120" s="1"/>
      <c r="R1120" s="1"/>
    </row>
    <row r="1121" spans="8:18" x14ac:dyDescent="0.25">
      <c r="H1121" s="1"/>
      <c r="R1121" s="1"/>
    </row>
    <row r="1122" spans="8:18" x14ac:dyDescent="0.25">
      <c r="H1122" s="1"/>
      <c r="R1122" s="1"/>
    </row>
    <row r="1123" spans="8:18" x14ac:dyDescent="0.25">
      <c r="H1123" s="1"/>
      <c r="R1123" s="1"/>
    </row>
    <row r="1124" spans="8:18" x14ac:dyDescent="0.25">
      <c r="H1124" s="1"/>
      <c r="R1124" s="1"/>
    </row>
    <row r="1125" spans="8:18" x14ac:dyDescent="0.25">
      <c r="H1125" s="1"/>
      <c r="R1125" s="1"/>
    </row>
    <row r="1126" spans="8:18" x14ac:dyDescent="0.25">
      <c r="H1126" s="1"/>
      <c r="R1126" s="1"/>
    </row>
    <row r="1127" spans="8:18" x14ac:dyDescent="0.25">
      <c r="H1127" s="1"/>
      <c r="R1127" s="1"/>
    </row>
    <row r="1128" spans="8:18" x14ac:dyDescent="0.25">
      <c r="H1128" s="1"/>
      <c r="R1128" s="1"/>
    </row>
    <row r="1129" spans="8:18" x14ac:dyDescent="0.25">
      <c r="H1129" s="1"/>
      <c r="R1129" s="1"/>
    </row>
    <row r="1130" spans="8:18" x14ac:dyDescent="0.25">
      <c r="H1130" s="1"/>
      <c r="R1130" s="1"/>
    </row>
    <row r="1131" spans="8:18" x14ac:dyDescent="0.25">
      <c r="H1131" s="1"/>
      <c r="R1131" s="1"/>
    </row>
    <row r="1132" spans="8:18" x14ac:dyDescent="0.25">
      <c r="H1132" s="1"/>
      <c r="R1132" s="1"/>
    </row>
    <row r="1133" spans="8:18" x14ac:dyDescent="0.25">
      <c r="H1133" s="1"/>
      <c r="R1133" s="1"/>
    </row>
    <row r="1134" spans="8:18" x14ac:dyDescent="0.25">
      <c r="H1134" s="1"/>
      <c r="R1134" s="1"/>
    </row>
    <row r="1135" spans="8:18" x14ac:dyDescent="0.25">
      <c r="H1135" s="1"/>
      <c r="R1135" s="1"/>
    </row>
    <row r="1136" spans="8:18" x14ac:dyDescent="0.25">
      <c r="H1136" s="1"/>
      <c r="R1136" s="1"/>
    </row>
    <row r="1137" spans="8:18" x14ac:dyDescent="0.25">
      <c r="H1137" s="1"/>
      <c r="R1137" s="1"/>
    </row>
    <row r="1138" spans="8:18" x14ac:dyDescent="0.25">
      <c r="H1138" s="1"/>
      <c r="R1138" s="1"/>
    </row>
    <row r="1139" spans="8:18" x14ac:dyDescent="0.25">
      <c r="H1139" s="1"/>
      <c r="R1139" s="1"/>
    </row>
    <row r="1140" spans="8:18" x14ac:dyDescent="0.25">
      <c r="H1140" s="1"/>
      <c r="R1140" s="1"/>
    </row>
    <row r="1141" spans="8:18" x14ac:dyDescent="0.25">
      <c r="H1141" s="1"/>
      <c r="R1141" s="1"/>
    </row>
    <row r="1142" spans="8:18" x14ac:dyDescent="0.25">
      <c r="H1142" s="1"/>
      <c r="R1142" s="1"/>
    </row>
    <row r="1143" spans="8:18" x14ac:dyDescent="0.25">
      <c r="H1143" s="1"/>
      <c r="R1143" s="1"/>
    </row>
    <row r="1144" spans="8:18" x14ac:dyDescent="0.25">
      <c r="H1144" s="1"/>
      <c r="R1144" s="1"/>
    </row>
    <row r="1145" spans="8:18" x14ac:dyDescent="0.25">
      <c r="H1145" s="1"/>
      <c r="R1145" s="1"/>
    </row>
    <row r="1146" spans="8:18" x14ac:dyDescent="0.25">
      <c r="H1146" s="1"/>
      <c r="R1146" s="1"/>
    </row>
    <row r="1147" spans="8:18" x14ac:dyDescent="0.25">
      <c r="H1147" s="1"/>
      <c r="R1147" s="1"/>
    </row>
    <row r="1148" spans="8:18" x14ac:dyDescent="0.25">
      <c r="H1148" s="1"/>
      <c r="R1148" s="1"/>
    </row>
    <row r="1149" spans="8:18" x14ac:dyDescent="0.25">
      <c r="H1149" s="1"/>
      <c r="R1149" s="1"/>
    </row>
    <row r="1150" spans="8:18" x14ac:dyDescent="0.25">
      <c r="H1150" s="1"/>
      <c r="R1150" s="1"/>
    </row>
    <row r="1151" spans="8:18" x14ac:dyDescent="0.25">
      <c r="H1151" s="1"/>
      <c r="R1151" s="1"/>
    </row>
    <row r="1152" spans="8:18" x14ac:dyDescent="0.25">
      <c r="H1152" s="1"/>
      <c r="R1152" s="1"/>
    </row>
    <row r="1153" spans="8:18" x14ac:dyDescent="0.25">
      <c r="H1153" s="1"/>
      <c r="R1153" s="1"/>
    </row>
    <row r="1154" spans="8:18" x14ac:dyDescent="0.25">
      <c r="H1154" s="1"/>
      <c r="R1154" s="1"/>
    </row>
    <row r="1155" spans="8:18" x14ac:dyDescent="0.25">
      <c r="H1155" s="1"/>
      <c r="R1155" s="1"/>
    </row>
    <row r="1156" spans="8:18" x14ac:dyDescent="0.25">
      <c r="H1156" s="1"/>
      <c r="R1156" s="1"/>
    </row>
    <row r="1157" spans="8:18" x14ac:dyDescent="0.25">
      <c r="H1157" s="1"/>
      <c r="R1157" s="1"/>
    </row>
    <row r="1158" spans="8:18" x14ac:dyDescent="0.25">
      <c r="H1158" s="1"/>
      <c r="R1158" s="1"/>
    </row>
    <row r="1159" spans="8:18" x14ac:dyDescent="0.25">
      <c r="H1159" s="1"/>
      <c r="R1159" s="1"/>
    </row>
    <row r="1160" spans="8:18" x14ac:dyDescent="0.25">
      <c r="H1160" s="1"/>
      <c r="R1160" s="1"/>
    </row>
    <row r="1161" spans="8:18" x14ac:dyDescent="0.25">
      <c r="H1161" s="1"/>
      <c r="R1161" s="1"/>
    </row>
    <row r="1162" spans="8:18" x14ac:dyDescent="0.25">
      <c r="H1162" s="1"/>
      <c r="R1162" s="1"/>
    </row>
    <row r="1163" spans="8:18" x14ac:dyDescent="0.25">
      <c r="H1163" s="1"/>
      <c r="R1163" s="1"/>
    </row>
    <row r="1164" spans="8:18" x14ac:dyDescent="0.25">
      <c r="H1164" s="1"/>
      <c r="R1164" s="1"/>
    </row>
    <row r="1165" spans="8:18" x14ac:dyDescent="0.25">
      <c r="H1165" s="1"/>
      <c r="R1165" s="1"/>
    </row>
    <row r="1166" spans="8:18" x14ac:dyDescent="0.25">
      <c r="H1166" s="1"/>
      <c r="R1166" s="1"/>
    </row>
    <row r="1167" spans="8:18" x14ac:dyDescent="0.25">
      <c r="H1167" s="1"/>
      <c r="R1167" s="1"/>
    </row>
    <row r="1168" spans="8:18" x14ac:dyDescent="0.25">
      <c r="H1168" s="1"/>
      <c r="R1168" s="1"/>
    </row>
    <row r="1169" spans="8:18" x14ac:dyDescent="0.25">
      <c r="H1169" s="1"/>
      <c r="R1169" s="1"/>
    </row>
    <row r="1170" spans="8:18" x14ac:dyDescent="0.25">
      <c r="H1170" s="1"/>
      <c r="R1170" s="1"/>
    </row>
    <row r="1171" spans="8:18" x14ac:dyDescent="0.25">
      <c r="H1171" s="1"/>
      <c r="R1171" s="1"/>
    </row>
    <row r="1172" spans="8:18" x14ac:dyDescent="0.25">
      <c r="H1172" s="1"/>
      <c r="R1172" s="1"/>
    </row>
    <row r="1173" spans="8:18" x14ac:dyDescent="0.25">
      <c r="H1173" s="1"/>
      <c r="R1173" s="1"/>
    </row>
    <row r="1174" spans="8:18" x14ac:dyDescent="0.25">
      <c r="H1174" s="1"/>
      <c r="R1174" s="1"/>
    </row>
    <row r="1175" spans="8:18" x14ac:dyDescent="0.25">
      <c r="H1175" s="1"/>
      <c r="R1175" s="1"/>
    </row>
    <row r="1176" spans="8:18" x14ac:dyDescent="0.25">
      <c r="H1176" s="1"/>
      <c r="R1176" s="1"/>
    </row>
    <row r="1177" spans="8:18" x14ac:dyDescent="0.25">
      <c r="H1177" s="1"/>
      <c r="R1177" s="1"/>
    </row>
    <row r="1178" spans="8:18" x14ac:dyDescent="0.25">
      <c r="H1178" s="1"/>
      <c r="R1178" s="1"/>
    </row>
    <row r="1179" spans="8:18" x14ac:dyDescent="0.25">
      <c r="H1179" s="1"/>
      <c r="R1179" s="1"/>
    </row>
    <row r="1180" spans="8:18" x14ac:dyDescent="0.25">
      <c r="H1180" s="1"/>
      <c r="R1180" s="1"/>
    </row>
    <row r="1181" spans="8:18" x14ac:dyDescent="0.25">
      <c r="H1181" s="1"/>
      <c r="R1181" s="1"/>
    </row>
    <row r="1182" spans="8:18" x14ac:dyDescent="0.25">
      <c r="H1182" s="1"/>
      <c r="R1182" s="1"/>
    </row>
    <row r="1183" spans="8:18" x14ac:dyDescent="0.25">
      <c r="H1183" s="1"/>
      <c r="R1183" s="1"/>
    </row>
    <row r="1184" spans="8:18" x14ac:dyDescent="0.25">
      <c r="H1184" s="1"/>
      <c r="R1184" s="1"/>
    </row>
    <row r="1185" spans="8:18" x14ac:dyDescent="0.25">
      <c r="H1185" s="1"/>
      <c r="R1185" s="1"/>
    </row>
    <row r="1186" spans="8:18" x14ac:dyDescent="0.25">
      <c r="H1186" s="1"/>
      <c r="R1186" s="1"/>
    </row>
    <row r="1187" spans="8:18" x14ac:dyDescent="0.25">
      <c r="H1187" s="1"/>
      <c r="R1187" s="1"/>
    </row>
    <row r="1188" spans="8:18" x14ac:dyDescent="0.25">
      <c r="H1188" s="1"/>
      <c r="R1188" s="1"/>
    </row>
    <row r="1189" spans="8:18" x14ac:dyDescent="0.25">
      <c r="H1189" s="1"/>
      <c r="R1189" s="1"/>
    </row>
    <row r="1190" spans="8:18" x14ac:dyDescent="0.25">
      <c r="H1190" s="1"/>
      <c r="R1190" s="1"/>
    </row>
    <row r="1191" spans="8:18" x14ac:dyDescent="0.25">
      <c r="H1191" s="1"/>
      <c r="R1191" s="1"/>
    </row>
    <row r="1192" spans="8:18" x14ac:dyDescent="0.25">
      <c r="H1192" s="1"/>
      <c r="R1192" s="1"/>
    </row>
    <row r="1193" spans="8:18" x14ac:dyDescent="0.25">
      <c r="H1193" s="1"/>
      <c r="R1193" s="1"/>
    </row>
    <row r="1194" spans="8:18" x14ac:dyDescent="0.25">
      <c r="H1194" s="1"/>
      <c r="R1194" s="1"/>
    </row>
    <row r="1195" spans="8:18" x14ac:dyDescent="0.25">
      <c r="H1195" s="1"/>
      <c r="R1195" s="1"/>
    </row>
    <row r="1196" spans="8:18" x14ac:dyDescent="0.25">
      <c r="H1196" s="1"/>
      <c r="R1196" s="1"/>
    </row>
    <row r="1197" spans="8:18" x14ac:dyDescent="0.25">
      <c r="H1197" s="1"/>
      <c r="R1197" s="1"/>
    </row>
    <row r="1198" spans="8:18" x14ac:dyDescent="0.25">
      <c r="H1198" s="1"/>
      <c r="R1198" s="1"/>
    </row>
    <row r="1199" spans="8:18" x14ac:dyDescent="0.25">
      <c r="H1199" s="1"/>
      <c r="R1199" s="1"/>
    </row>
    <row r="1200" spans="8:18" x14ac:dyDescent="0.25">
      <c r="H1200" s="1"/>
      <c r="R1200" s="1"/>
    </row>
    <row r="1201" spans="8:18" x14ac:dyDescent="0.25">
      <c r="H1201" s="1"/>
      <c r="R1201" s="1"/>
    </row>
    <row r="1202" spans="8:18" x14ac:dyDescent="0.25">
      <c r="H1202" s="1"/>
      <c r="R1202" s="1"/>
    </row>
    <row r="1203" spans="8:18" x14ac:dyDescent="0.25">
      <c r="H1203" s="1"/>
      <c r="R1203" s="1"/>
    </row>
    <row r="1204" spans="8:18" x14ac:dyDescent="0.25">
      <c r="H1204" s="1"/>
      <c r="R1204" s="1"/>
    </row>
    <row r="1205" spans="8:18" x14ac:dyDescent="0.25">
      <c r="H1205" s="1"/>
      <c r="R1205" s="1"/>
    </row>
    <row r="1206" spans="8:18" x14ac:dyDescent="0.25">
      <c r="H1206" s="1"/>
      <c r="R1206" s="1"/>
    </row>
    <row r="1207" spans="8:18" x14ac:dyDescent="0.25">
      <c r="H1207" s="1"/>
      <c r="R1207" s="1"/>
    </row>
    <row r="1208" spans="8:18" x14ac:dyDescent="0.25">
      <c r="H1208" s="1"/>
      <c r="R1208" s="1"/>
    </row>
    <row r="1209" spans="8:18" x14ac:dyDescent="0.25">
      <c r="H1209" s="1"/>
      <c r="R1209" s="1"/>
    </row>
    <row r="1210" spans="8:18" x14ac:dyDescent="0.25">
      <c r="H1210" s="1"/>
      <c r="R1210" s="1"/>
    </row>
    <row r="1211" spans="8:18" x14ac:dyDescent="0.25">
      <c r="H1211" s="1"/>
      <c r="R1211" s="1"/>
    </row>
    <row r="1212" spans="8:18" x14ac:dyDescent="0.25">
      <c r="H1212" s="1"/>
      <c r="R1212" s="1"/>
    </row>
    <row r="1213" spans="8:18" x14ac:dyDescent="0.25">
      <c r="H1213" s="1"/>
      <c r="R1213" s="1"/>
    </row>
    <row r="1214" spans="8:18" x14ac:dyDescent="0.25">
      <c r="H1214" s="1"/>
      <c r="R1214" s="1"/>
    </row>
    <row r="1215" spans="8:18" x14ac:dyDescent="0.25">
      <c r="H1215" s="1"/>
      <c r="R1215" s="1"/>
    </row>
    <row r="1216" spans="8:18" x14ac:dyDescent="0.25">
      <c r="H1216" s="1"/>
      <c r="R1216" s="1"/>
    </row>
    <row r="1217" spans="8:18" x14ac:dyDescent="0.25">
      <c r="H1217" s="1"/>
      <c r="R1217" s="1"/>
    </row>
    <row r="1218" spans="8:18" x14ac:dyDescent="0.25">
      <c r="H1218" s="1"/>
      <c r="R1218" s="1"/>
    </row>
    <row r="1219" spans="8:18" x14ac:dyDescent="0.25">
      <c r="H1219" s="1"/>
      <c r="R1219" s="1"/>
    </row>
    <row r="1220" spans="8:18" x14ac:dyDescent="0.25">
      <c r="H1220" s="1"/>
      <c r="R1220" s="1"/>
    </row>
    <row r="1221" spans="8:18" x14ac:dyDescent="0.25">
      <c r="H1221" s="1"/>
      <c r="R1221" s="1"/>
    </row>
    <row r="1222" spans="8:18" x14ac:dyDescent="0.25">
      <c r="H1222" s="1"/>
      <c r="R1222" s="1"/>
    </row>
    <row r="1223" spans="8:18" x14ac:dyDescent="0.25">
      <c r="H1223" s="1"/>
      <c r="R1223" s="1"/>
    </row>
    <row r="1224" spans="8:18" x14ac:dyDescent="0.25">
      <c r="H1224" s="1"/>
      <c r="R1224" s="1"/>
    </row>
    <row r="1225" spans="8:18" x14ac:dyDescent="0.25">
      <c r="H1225" s="1"/>
      <c r="R1225" s="1"/>
    </row>
    <row r="1226" spans="8:18" x14ac:dyDescent="0.25">
      <c r="H1226" s="1"/>
      <c r="R1226" s="1"/>
    </row>
    <row r="1227" spans="8:18" x14ac:dyDescent="0.25">
      <c r="H1227" s="1"/>
      <c r="R1227" s="1"/>
    </row>
    <row r="1228" spans="8:18" x14ac:dyDescent="0.25">
      <c r="H1228" s="1"/>
      <c r="R1228" s="1"/>
    </row>
    <row r="1229" spans="8:18" x14ac:dyDescent="0.25">
      <c r="H1229" s="1"/>
      <c r="R1229" s="1"/>
    </row>
    <row r="1230" spans="8:18" x14ac:dyDescent="0.25">
      <c r="H1230" s="1"/>
      <c r="R1230" s="1"/>
    </row>
    <row r="1231" spans="8:18" x14ac:dyDescent="0.25">
      <c r="H1231" s="1"/>
      <c r="R1231" s="1"/>
    </row>
    <row r="1232" spans="8:18" x14ac:dyDescent="0.25">
      <c r="H1232" s="1"/>
      <c r="R1232" s="1"/>
    </row>
    <row r="1233" spans="8:18" x14ac:dyDescent="0.25">
      <c r="H1233" s="1"/>
      <c r="R1233" s="1"/>
    </row>
    <row r="1234" spans="8:18" x14ac:dyDescent="0.25">
      <c r="H1234" s="1"/>
      <c r="R1234" s="1"/>
    </row>
    <row r="1235" spans="8:18" x14ac:dyDescent="0.25">
      <c r="H1235" s="1"/>
      <c r="R1235" s="1"/>
    </row>
    <row r="1236" spans="8:18" x14ac:dyDescent="0.25">
      <c r="H1236" s="1"/>
      <c r="R1236" s="1"/>
    </row>
    <row r="1237" spans="8:18" x14ac:dyDescent="0.25">
      <c r="H1237" s="1"/>
      <c r="R1237" s="1"/>
    </row>
    <row r="1238" spans="8:18" x14ac:dyDescent="0.25">
      <c r="H1238" s="1"/>
      <c r="R1238" s="1"/>
    </row>
    <row r="1239" spans="8:18" x14ac:dyDescent="0.25">
      <c r="H1239" s="1"/>
      <c r="R1239" s="1"/>
    </row>
    <row r="1240" spans="8:18" x14ac:dyDescent="0.25">
      <c r="H1240" s="1"/>
      <c r="R1240" s="1"/>
    </row>
    <row r="1241" spans="8:18" x14ac:dyDescent="0.25">
      <c r="H1241" s="1"/>
      <c r="R1241" s="1"/>
    </row>
    <row r="1242" spans="8:18" x14ac:dyDescent="0.25">
      <c r="H1242" s="1"/>
      <c r="R1242" s="1"/>
    </row>
    <row r="1243" spans="8:18" x14ac:dyDescent="0.25">
      <c r="H1243" s="1"/>
      <c r="R1243" s="1"/>
    </row>
    <row r="1244" spans="8:18" x14ac:dyDescent="0.25">
      <c r="H1244" s="1"/>
      <c r="R1244" s="1"/>
    </row>
    <row r="1245" spans="8:18" x14ac:dyDescent="0.25">
      <c r="H1245" s="1"/>
      <c r="R1245" s="1"/>
    </row>
    <row r="1246" spans="8:18" x14ac:dyDescent="0.25">
      <c r="H1246" s="1"/>
      <c r="R1246" s="1"/>
    </row>
    <row r="1247" spans="8:18" x14ac:dyDescent="0.25">
      <c r="H1247" s="1"/>
      <c r="R1247" s="1"/>
    </row>
    <row r="1248" spans="8:18" x14ac:dyDescent="0.25">
      <c r="H1248" s="1"/>
      <c r="R1248" s="1"/>
    </row>
    <row r="1249" spans="8:18" x14ac:dyDescent="0.25">
      <c r="H1249" s="1"/>
      <c r="R1249" s="1"/>
    </row>
    <row r="1250" spans="8:18" x14ac:dyDescent="0.25">
      <c r="H1250" s="1"/>
      <c r="R1250" s="1"/>
    </row>
    <row r="1251" spans="8:18" x14ac:dyDescent="0.25">
      <c r="H1251" s="1"/>
      <c r="R1251" s="1"/>
    </row>
    <row r="1252" spans="8:18" x14ac:dyDescent="0.25">
      <c r="H1252" s="1"/>
      <c r="R1252" s="1"/>
    </row>
    <row r="1253" spans="8:18" x14ac:dyDescent="0.25">
      <c r="H1253" s="1"/>
      <c r="R1253" s="1"/>
    </row>
    <row r="1254" spans="8:18" x14ac:dyDescent="0.25">
      <c r="H1254" s="1"/>
      <c r="R1254" s="1"/>
    </row>
    <row r="1255" spans="8:18" x14ac:dyDescent="0.25">
      <c r="H1255" s="1"/>
      <c r="R1255" s="1"/>
    </row>
    <row r="1256" spans="8:18" x14ac:dyDescent="0.25">
      <c r="H1256" s="1"/>
      <c r="R1256" s="1"/>
    </row>
    <row r="1257" spans="8:18" x14ac:dyDescent="0.25">
      <c r="H1257" s="1"/>
      <c r="R1257" s="1"/>
    </row>
    <row r="1258" spans="8:18" x14ac:dyDescent="0.25">
      <c r="H1258" s="1"/>
      <c r="R1258" s="1"/>
    </row>
    <row r="1259" spans="8:18" x14ac:dyDescent="0.25">
      <c r="H1259" s="1"/>
      <c r="R1259" s="1"/>
    </row>
    <row r="1260" spans="8:18" x14ac:dyDescent="0.25">
      <c r="H1260" s="1"/>
      <c r="R1260" s="1"/>
    </row>
    <row r="1261" spans="8:18" x14ac:dyDescent="0.25">
      <c r="H1261" s="1"/>
      <c r="R1261" s="1"/>
    </row>
    <row r="1262" spans="8:18" x14ac:dyDescent="0.25">
      <c r="H1262" s="1"/>
      <c r="R1262" s="1"/>
    </row>
    <row r="1263" spans="8:18" x14ac:dyDescent="0.25">
      <c r="H1263" s="1"/>
      <c r="R1263" s="1"/>
    </row>
    <row r="1264" spans="8:18" x14ac:dyDescent="0.25">
      <c r="H1264" s="1"/>
      <c r="R1264" s="1"/>
    </row>
    <row r="1265" spans="8:18" x14ac:dyDescent="0.25">
      <c r="H1265" s="1"/>
      <c r="R1265" s="1"/>
    </row>
    <row r="1266" spans="8:18" x14ac:dyDescent="0.25">
      <c r="H1266" s="1"/>
      <c r="R1266" s="1"/>
    </row>
    <row r="1267" spans="8:18" x14ac:dyDescent="0.25">
      <c r="H1267" s="1"/>
      <c r="R1267" s="1"/>
    </row>
    <row r="1268" spans="8:18" x14ac:dyDescent="0.25">
      <c r="H1268" s="1"/>
      <c r="R1268" s="1"/>
    </row>
    <row r="1269" spans="8:18" x14ac:dyDescent="0.25">
      <c r="H1269" s="1"/>
      <c r="R1269" s="1"/>
    </row>
    <row r="1270" spans="8:18" x14ac:dyDescent="0.25">
      <c r="H1270" s="1"/>
      <c r="R1270" s="1"/>
    </row>
    <row r="1271" spans="8:18" x14ac:dyDescent="0.25">
      <c r="H1271" s="1"/>
      <c r="R1271" s="1"/>
    </row>
    <row r="1272" spans="8:18" x14ac:dyDescent="0.25">
      <c r="H1272" s="1"/>
      <c r="R1272" s="1"/>
    </row>
    <row r="1273" spans="8:18" x14ac:dyDescent="0.25">
      <c r="H1273" s="1"/>
      <c r="R1273" s="1"/>
    </row>
    <row r="1274" spans="8:18" x14ac:dyDescent="0.25">
      <c r="H1274" s="1"/>
      <c r="R1274" s="1"/>
    </row>
    <row r="1275" spans="8:18" x14ac:dyDescent="0.25">
      <c r="H1275" s="1"/>
      <c r="R1275" s="1"/>
    </row>
    <row r="1276" spans="8:18" x14ac:dyDescent="0.25">
      <c r="H1276" s="1"/>
      <c r="R1276" s="1"/>
    </row>
    <row r="1277" spans="8:18" x14ac:dyDescent="0.25">
      <c r="H1277" s="1"/>
      <c r="R1277" s="1"/>
    </row>
    <row r="1278" spans="8:18" x14ac:dyDescent="0.25">
      <c r="H1278" s="1"/>
      <c r="R1278" s="1"/>
    </row>
    <row r="1279" spans="8:18" x14ac:dyDescent="0.25">
      <c r="H1279" s="1"/>
      <c r="R1279" s="1"/>
    </row>
    <row r="1280" spans="8:18" x14ac:dyDescent="0.25">
      <c r="H1280" s="1"/>
      <c r="R1280" s="1"/>
    </row>
    <row r="1281" spans="8:18" x14ac:dyDescent="0.25">
      <c r="H1281" s="1"/>
      <c r="R1281" s="1"/>
    </row>
    <row r="1282" spans="8:18" x14ac:dyDescent="0.25">
      <c r="H1282" s="1"/>
      <c r="R1282" s="1"/>
    </row>
    <row r="1283" spans="8:18" x14ac:dyDescent="0.25">
      <c r="H1283" s="1"/>
      <c r="R1283" s="1"/>
    </row>
    <row r="1284" spans="8:18" x14ac:dyDescent="0.25">
      <c r="H1284" s="1"/>
      <c r="R1284" s="1"/>
    </row>
    <row r="1285" spans="8:18" x14ac:dyDescent="0.25">
      <c r="H1285" s="1"/>
      <c r="R1285" s="1"/>
    </row>
    <row r="1286" spans="8:18" x14ac:dyDescent="0.25">
      <c r="H1286" s="1"/>
      <c r="R1286" s="1"/>
    </row>
    <row r="1287" spans="8:18" x14ac:dyDescent="0.25">
      <c r="H1287" s="1"/>
      <c r="R1287" s="1"/>
    </row>
    <row r="1288" spans="8:18" x14ac:dyDescent="0.25">
      <c r="H1288" s="1"/>
      <c r="R1288" s="1"/>
    </row>
    <row r="1289" spans="8:18" x14ac:dyDescent="0.25">
      <c r="H1289" s="1"/>
      <c r="R1289" s="1"/>
    </row>
    <row r="1290" spans="8:18" x14ac:dyDescent="0.25">
      <c r="H1290" s="1"/>
      <c r="R1290" s="1"/>
    </row>
    <row r="1291" spans="8:18" x14ac:dyDescent="0.25">
      <c r="H1291" s="1"/>
      <c r="R1291" s="1"/>
    </row>
    <row r="1292" spans="8:18" x14ac:dyDescent="0.25">
      <c r="H1292" s="1"/>
      <c r="R1292" s="1"/>
    </row>
    <row r="1293" spans="8:18" x14ac:dyDescent="0.25">
      <c r="H1293" s="1"/>
      <c r="R1293" s="1"/>
    </row>
    <row r="1294" spans="8:18" x14ac:dyDescent="0.25">
      <c r="H1294" s="1"/>
      <c r="R1294" s="1"/>
    </row>
    <row r="1295" spans="8:18" x14ac:dyDescent="0.25">
      <c r="H1295" s="1"/>
      <c r="R1295" s="1"/>
    </row>
    <row r="1296" spans="8:18" x14ac:dyDescent="0.25">
      <c r="H1296" s="1"/>
      <c r="R1296" s="1"/>
    </row>
    <row r="1297" spans="8:18" x14ac:dyDescent="0.25">
      <c r="H1297" s="1"/>
      <c r="R1297" s="1"/>
    </row>
    <row r="1298" spans="8:18" x14ac:dyDescent="0.25">
      <c r="H1298" s="1"/>
      <c r="R1298" s="1"/>
    </row>
    <row r="1299" spans="8:18" x14ac:dyDescent="0.25">
      <c r="H1299" s="1"/>
      <c r="R1299" s="1"/>
    </row>
    <row r="1300" spans="8:18" x14ac:dyDescent="0.25">
      <c r="H1300" s="1"/>
      <c r="R1300" s="1"/>
    </row>
    <row r="1301" spans="8:18" x14ac:dyDescent="0.25">
      <c r="H1301" s="1"/>
      <c r="R1301" s="1"/>
    </row>
    <row r="1302" spans="8:18" x14ac:dyDescent="0.25">
      <c r="H1302" s="1"/>
      <c r="R1302" s="1"/>
    </row>
    <row r="1303" spans="8:18" x14ac:dyDescent="0.25">
      <c r="H1303" s="1"/>
      <c r="R1303" s="1"/>
    </row>
    <row r="1304" spans="8:18" x14ac:dyDescent="0.25">
      <c r="H1304" s="1"/>
      <c r="R1304" s="1"/>
    </row>
    <row r="1305" spans="8:18" x14ac:dyDescent="0.25">
      <c r="H1305" s="1"/>
      <c r="R1305" s="1"/>
    </row>
    <row r="1306" spans="8:18" x14ac:dyDescent="0.25">
      <c r="H1306" s="1"/>
      <c r="R1306" s="1"/>
    </row>
    <row r="1307" spans="8:18" x14ac:dyDescent="0.25">
      <c r="H1307" s="1"/>
      <c r="R1307" s="1"/>
    </row>
    <row r="1308" spans="8:18" x14ac:dyDescent="0.25">
      <c r="H1308" s="1"/>
      <c r="R1308" s="1"/>
    </row>
    <row r="1309" spans="8:18" x14ac:dyDescent="0.25">
      <c r="H1309" s="1"/>
      <c r="R1309" s="1"/>
    </row>
    <row r="1310" spans="8:18" x14ac:dyDescent="0.25">
      <c r="H1310" s="1"/>
      <c r="R1310" s="1"/>
    </row>
    <row r="1311" spans="8:18" x14ac:dyDescent="0.25">
      <c r="H1311" s="1"/>
      <c r="R1311" s="1"/>
    </row>
    <row r="1312" spans="8:18" x14ac:dyDescent="0.25">
      <c r="H1312" s="1"/>
      <c r="R1312" s="1"/>
    </row>
    <row r="1313" spans="8:18" x14ac:dyDescent="0.25">
      <c r="H1313" s="1"/>
      <c r="R1313" s="1"/>
    </row>
    <row r="1314" spans="8:18" x14ac:dyDescent="0.25">
      <c r="H1314" s="1"/>
      <c r="R1314" s="1"/>
    </row>
    <row r="1315" spans="8:18" x14ac:dyDescent="0.25">
      <c r="H1315" s="1"/>
      <c r="R1315" s="1"/>
    </row>
    <row r="1316" spans="8:18" x14ac:dyDescent="0.25">
      <c r="H1316" s="1"/>
      <c r="R1316" s="1"/>
    </row>
    <row r="1317" spans="8:18" x14ac:dyDescent="0.25">
      <c r="H1317" s="1"/>
      <c r="R1317" s="1"/>
    </row>
    <row r="1318" spans="8:18" x14ac:dyDescent="0.25">
      <c r="H1318" s="1"/>
      <c r="R1318" s="1"/>
    </row>
    <row r="1319" spans="8:18" x14ac:dyDescent="0.25">
      <c r="H1319" s="1"/>
      <c r="R1319" s="1"/>
    </row>
    <row r="1320" spans="8:18" x14ac:dyDescent="0.25">
      <c r="H1320" s="1"/>
      <c r="R1320" s="1"/>
    </row>
    <row r="1321" spans="8:18" x14ac:dyDescent="0.25">
      <c r="H1321" s="1"/>
      <c r="R1321" s="1"/>
    </row>
    <row r="1322" spans="8:18" x14ac:dyDescent="0.25">
      <c r="H1322" s="1"/>
      <c r="R1322" s="1"/>
    </row>
    <row r="1323" spans="8:18" x14ac:dyDescent="0.25">
      <c r="H1323" s="1"/>
      <c r="R1323" s="1"/>
    </row>
    <row r="1324" spans="8:18" x14ac:dyDescent="0.25">
      <c r="H1324" s="1"/>
      <c r="R1324" s="1"/>
    </row>
    <row r="1325" spans="8:18" x14ac:dyDescent="0.25">
      <c r="H1325" s="1"/>
      <c r="R1325" s="1"/>
    </row>
    <row r="1326" spans="8:18" x14ac:dyDescent="0.25">
      <c r="H1326" s="1"/>
      <c r="R1326" s="1"/>
    </row>
    <row r="1327" spans="8:18" x14ac:dyDescent="0.25">
      <c r="H1327" s="1"/>
      <c r="R1327" s="1"/>
    </row>
    <row r="1328" spans="8:18" x14ac:dyDescent="0.25">
      <c r="H1328" s="1"/>
      <c r="R1328" s="1"/>
    </row>
    <row r="1329" spans="8:18" x14ac:dyDescent="0.25">
      <c r="H1329" s="1"/>
      <c r="R1329" s="1"/>
    </row>
    <row r="1330" spans="8:18" x14ac:dyDescent="0.25">
      <c r="H1330" s="1"/>
      <c r="R1330" s="1"/>
    </row>
    <row r="1331" spans="8:18" x14ac:dyDescent="0.25">
      <c r="H1331" s="1"/>
      <c r="R1331" s="1"/>
    </row>
    <row r="1332" spans="8:18" x14ac:dyDescent="0.25">
      <c r="H1332" s="1"/>
      <c r="R1332" s="1"/>
    </row>
    <row r="1333" spans="8:18" x14ac:dyDescent="0.25">
      <c r="H1333" s="1"/>
      <c r="R1333" s="1"/>
    </row>
    <row r="1334" spans="8:18" x14ac:dyDescent="0.25">
      <c r="H1334" s="1"/>
      <c r="R1334" s="1"/>
    </row>
    <row r="1335" spans="8:18" x14ac:dyDescent="0.25">
      <c r="H1335" s="1"/>
      <c r="R1335" s="1"/>
    </row>
    <row r="1336" spans="8:18" x14ac:dyDescent="0.25">
      <c r="H1336" s="1"/>
      <c r="R1336" s="1"/>
    </row>
    <row r="1337" spans="8:18" x14ac:dyDescent="0.25">
      <c r="H1337" s="1"/>
      <c r="R1337" s="1"/>
    </row>
    <row r="1338" spans="8:18" x14ac:dyDescent="0.25">
      <c r="H1338" s="1"/>
      <c r="R1338" s="1"/>
    </row>
    <row r="1339" spans="8:18" x14ac:dyDescent="0.25">
      <c r="H1339" s="1"/>
      <c r="R1339" s="1"/>
    </row>
    <row r="1340" spans="8:18" x14ac:dyDescent="0.25">
      <c r="H1340" s="1"/>
      <c r="R1340" s="1"/>
    </row>
    <row r="1341" spans="8:18" x14ac:dyDescent="0.25">
      <c r="H1341" s="1"/>
      <c r="R1341" s="1"/>
    </row>
    <row r="1342" spans="8:18" x14ac:dyDescent="0.25">
      <c r="H1342" s="1"/>
      <c r="R1342" s="1"/>
    </row>
    <row r="1343" spans="8:18" x14ac:dyDescent="0.25">
      <c r="H1343" s="1"/>
      <c r="R1343" s="1"/>
    </row>
    <row r="1344" spans="8:18" x14ac:dyDescent="0.25">
      <c r="H1344" s="1"/>
      <c r="R1344" s="1"/>
    </row>
    <row r="1345" spans="8:18" x14ac:dyDescent="0.25">
      <c r="H1345" s="1"/>
      <c r="R1345" s="1"/>
    </row>
    <row r="1346" spans="8:18" x14ac:dyDescent="0.25">
      <c r="H1346" s="1"/>
      <c r="R1346" s="1"/>
    </row>
    <row r="1347" spans="8:18" x14ac:dyDescent="0.25">
      <c r="H1347" s="1"/>
      <c r="R1347" s="1"/>
    </row>
    <row r="1348" spans="8:18" x14ac:dyDescent="0.25">
      <c r="H1348" s="1"/>
      <c r="R1348" s="1"/>
    </row>
    <row r="1349" spans="8:18" x14ac:dyDescent="0.25">
      <c r="H1349" s="1"/>
      <c r="R1349" s="1"/>
    </row>
    <row r="1350" spans="8:18" x14ac:dyDescent="0.25">
      <c r="H1350" s="1"/>
      <c r="R1350" s="1"/>
    </row>
    <row r="1351" spans="8:18" x14ac:dyDescent="0.25">
      <c r="H1351" s="1"/>
      <c r="R1351" s="1"/>
    </row>
    <row r="1352" spans="8:18" x14ac:dyDescent="0.25">
      <c r="H1352" s="1"/>
      <c r="R1352" s="1"/>
    </row>
    <row r="1353" spans="8:18" x14ac:dyDescent="0.25">
      <c r="H1353" s="1"/>
      <c r="R1353" s="1"/>
    </row>
    <row r="1354" spans="8:18" x14ac:dyDescent="0.25">
      <c r="H1354" s="1"/>
      <c r="R1354" s="1"/>
    </row>
    <row r="1355" spans="8:18" x14ac:dyDescent="0.25">
      <c r="H1355" s="1"/>
      <c r="R1355" s="1"/>
    </row>
    <row r="1356" spans="8:18" x14ac:dyDescent="0.25">
      <c r="H1356" s="1"/>
      <c r="R1356" s="1"/>
    </row>
    <row r="1357" spans="8:18" x14ac:dyDescent="0.25">
      <c r="H1357" s="1"/>
      <c r="R1357" s="1"/>
    </row>
    <row r="1358" spans="8:18" x14ac:dyDescent="0.25">
      <c r="H1358" s="1"/>
      <c r="R1358" s="1"/>
    </row>
    <row r="1359" spans="8:18" x14ac:dyDescent="0.25">
      <c r="H1359" s="1"/>
      <c r="R1359" s="1"/>
    </row>
    <row r="1360" spans="8:18" x14ac:dyDescent="0.25">
      <c r="H1360" s="1"/>
      <c r="R1360" s="1"/>
    </row>
    <row r="1361" spans="8:18" x14ac:dyDescent="0.25">
      <c r="H1361" s="1"/>
      <c r="R1361" s="1"/>
    </row>
    <row r="1362" spans="8:18" x14ac:dyDescent="0.25">
      <c r="H1362" s="1"/>
      <c r="R1362" s="1"/>
    </row>
    <row r="1363" spans="8:18" x14ac:dyDescent="0.25">
      <c r="H1363" s="1"/>
      <c r="R1363" s="1"/>
    </row>
    <row r="1364" spans="8:18" x14ac:dyDescent="0.25">
      <c r="H1364" s="1"/>
      <c r="R1364" s="1"/>
    </row>
    <row r="1365" spans="8:18" x14ac:dyDescent="0.25">
      <c r="H1365" s="1"/>
      <c r="R1365" s="1"/>
    </row>
    <row r="1366" spans="8:18" x14ac:dyDescent="0.25">
      <c r="H1366" s="1"/>
      <c r="R1366" s="1"/>
    </row>
    <row r="1367" spans="8:18" x14ac:dyDescent="0.25">
      <c r="H1367" s="1"/>
      <c r="R1367" s="1"/>
    </row>
    <row r="1368" spans="8:18" x14ac:dyDescent="0.25">
      <c r="H1368" s="1"/>
      <c r="R1368" s="1"/>
    </row>
    <row r="1369" spans="8:18" x14ac:dyDescent="0.25">
      <c r="H1369" s="1"/>
      <c r="R1369" s="1"/>
    </row>
    <row r="1370" spans="8:18" x14ac:dyDescent="0.25">
      <c r="H1370" s="1"/>
      <c r="R1370" s="1"/>
    </row>
    <row r="1371" spans="8:18" x14ac:dyDescent="0.25">
      <c r="H1371" s="1"/>
      <c r="R1371" s="1"/>
    </row>
    <row r="1372" spans="8:18" x14ac:dyDescent="0.25">
      <c r="H1372" s="1"/>
      <c r="R1372" s="1"/>
    </row>
    <row r="1373" spans="8:18" x14ac:dyDescent="0.25">
      <c r="H1373" s="1"/>
      <c r="R1373" s="1"/>
    </row>
    <row r="1374" spans="8:18" x14ac:dyDescent="0.25">
      <c r="H1374" s="1"/>
      <c r="R1374" s="1"/>
    </row>
    <row r="1375" spans="8:18" x14ac:dyDescent="0.25">
      <c r="H1375" s="1"/>
      <c r="R1375" s="1"/>
    </row>
    <row r="1376" spans="8:18" x14ac:dyDescent="0.25">
      <c r="H1376" s="1"/>
      <c r="R1376" s="1"/>
    </row>
    <row r="1377" spans="8:18" x14ac:dyDescent="0.25">
      <c r="H1377" s="1"/>
      <c r="R1377" s="1"/>
    </row>
    <row r="1378" spans="8:18" x14ac:dyDescent="0.25">
      <c r="H1378" s="1"/>
      <c r="R1378" s="1"/>
    </row>
    <row r="1379" spans="8:18" x14ac:dyDescent="0.25">
      <c r="H1379" s="1"/>
      <c r="R1379" s="1"/>
    </row>
    <row r="1380" spans="8:18" x14ac:dyDescent="0.25">
      <c r="H1380" s="1"/>
      <c r="R1380" s="1"/>
    </row>
    <row r="1381" spans="8:18" x14ac:dyDescent="0.25">
      <c r="H1381" s="1"/>
      <c r="R1381" s="1"/>
    </row>
    <row r="1382" spans="8:18" x14ac:dyDescent="0.25">
      <c r="H1382" s="1"/>
      <c r="R1382" s="1"/>
    </row>
    <row r="1383" spans="8:18" x14ac:dyDescent="0.25">
      <c r="H1383" s="1"/>
      <c r="R1383" s="1"/>
    </row>
    <row r="1384" spans="8:18" x14ac:dyDescent="0.25">
      <c r="H1384" s="1"/>
      <c r="R1384" s="1"/>
    </row>
    <row r="1385" spans="8:18" x14ac:dyDescent="0.25">
      <c r="H1385" s="1"/>
      <c r="R1385" s="1"/>
    </row>
    <row r="1386" spans="8:18" x14ac:dyDescent="0.25">
      <c r="H1386" s="1"/>
      <c r="R1386" s="1"/>
    </row>
    <row r="1387" spans="8:18" x14ac:dyDescent="0.25">
      <c r="H1387" s="1"/>
      <c r="R1387" s="1"/>
    </row>
    <row r="1388" spans="8:18" x14ac:dyDescent="0.25">
      <c r="H1388" s="1"/>
      <c r="R1388" s="1"/>
    </row>
    <row r="1389" spans="8:18" x14ac:dyDescent="0.25">
      <c r="H1389" s="1"/>
      <c r="R1389" s="1"/>
    </row>
    <row r="1390" spans="8:18" x14ac:dyDescent="0.25">
      <c r="H1390" s="1"/>
      <c r="R1390" s="1"/>
    </row>
    <row r="1391" spans="8:18" x14ac:dyDescent="0.25">
      <c r="H1391" s="1"/>
      <c r="R1391" s="1"/>
    </row>
    <row r="1392" spans="8:18" x14ac:dyDescent="0.25">
      <c r="H1392" s="1"/>
      <c r="R1392" s="1"/>
    </row>
    <row r="1393" spans="8:18" x14ac:dyDescent="0.25">
      <c r="H1393" s="1"/>
      <c r="R1393" s="1"/>
    </row>
    <row r="1394" spans="8:18" x14ac:dyDescent="0.25">
      <c r="H1394" s="1"/>
      <c r="R1394" s="1"/>
    </row>
    <row r="1395" spans="8:18" x14ac:dyDescent="0.25">
      <c r="H1395" s="1"/>
      <c r="R1395" s="1"/>
    </row>
    <row r="1396" spans="8:18" x14ac:dyDescent="0.25">
      <c r="H1396" s="1"/>
      <c r="R1396" s="1"/>
    </row>
    <row r="1397" spans="8:18" x14ac:dyDescent="0.25">
      <c r="H1397" s="1"/>
      <c r="R1397" s="1"/>
    </row>
    <row r="1398" spans="8:18" x14ac:dyDescent="0.25">
      <c r="H1398" s="1"/>
      <c r="R1398" s="1"/>
    </row>
    <row r="1399" spans="8:18" x14ac:dyDescent="0.25">
      <c r="H1399" s="1"/>
      <c r="R1399" s="1"/>
    </row>
    <row r="1400" spans="8:18" x14ac:dyDescent="0.25">
      <c r="H1400" s="1"/>
      <c r="R1400" s="1"/>
    </row>
    <row r="1401" spans="8:18" x14ac:dyDescent="0.25">
      <c r="H1401" s="1"/>
      <c r="R1401" s="1"/>
    </row>
    <row r="1402" spans="8:18" x14ac:dyDescent="0.25">
      <c r="H1402" s="1"/>
      <c r="R1402" s="1"/>
    </row>
    <row r="1403" spans="8:18" x14ac:dyDescent="0.25">
      <c r="H1403" s="1"/>
      <c r="R1403" s="1"/>
    </row>
    <row r="1404" spans="8:18" x14ac:dyDescent="0.25">
      <c r="H1404" s="1"/>
      <c r="R1404" s="1"/>
    </row>
    <row r="1405" spans="8:18" x14ac:dyDescent="0.25">
      <c r="H1405" s="1"/>
      <c r="R1405" s="1"/>
    </row>
    <row r="1406" spans="8:18" x14ac:dyDescent="0.25">
      <c r="H1406" s="1"/>
      <c r="R1406" s="1"/>
    </row>
    <row r="1407" spans="8:18" x14ac:dyDescent="0.25">
      <c r="H1407" s="1"/>
      <c r="R1407" s="1"/>
    </row>
    <row r="1408" spans="8:18" x14ac:dyDescent="0.25">
      <c r="H1408" s="1"/>
      <c r="R1408" s="1"/>
    </row>
    <row r="1409" spans="8:18" x14ac:dyDescent="0.25">
      <c r="H1409" s="1"/>
      <c r="R1409" s="1"/>
    </row>
    <row r="1410" spans="8:18" x14ac:dyDescent="0.25">
      <c r="H1410" s="1"/>
      <c r="R1410" s="1"/>
    </row>
    <row r="1411" spans="8:18" x14ac:dyDescent="0.25">
      <c r="H1411" s="1"/>
      <c r="R1411" s="1"/>
    </row>
    <row r="1412" spans="8:18" x14ac:dyDescent="0.25">
      <c r="H1412" s="1"/>
      <c r="R1412" s="1"/>
    </row>
    <row r="1413" spans="8:18" x14ac:dyDescent="0.25">
      <c r="H1413" s="1"/>
      <c r="R1413" s="1"/>
    </row>
    <row r="1414" spans="8:18" x14ac:dyDescent="0.25">
      <c r="H1414" s="1"/>
      <c r="R1414" s="1"/>
    </row>
    <row r="1415" spans="8:18" x14ac:dyDescent="0.25">
      <c r="H1415" s="1"/>
      <c r="R1415" s="1"/>
    </row>
    <row r="1416" spans="8:18" x14ac:dyDescent="0.25">
      <c r="H1416" s="1"/>
      <c r="R1416" s="1"/>
    </row>
    <row r="1417" spans="8:18" x14ac:dyDescent="0.25">
      <c r="H1417" s="1"/>
      <c r="R1417" s="1"/>
    </row>
    <row r="1418" spans="8:18" x14ac:dyDescent="0.25">
      <c r="H1418" s="1"/>
      <c r="R1418" s="1"/>
    </row>
    <row r="1419" spans="8:18" x14ac:dyDescent="0.25">
      <c r="H1419" s="1"/>
      <c r="R1419" s="1"/>
    </row>
    <row r="1420" spans="8:18" x14ac:dyDescent="0.25">
      <c r="H1420" s="1"/>
      <c r="R1420" s="1"/>
    </row>
    <row r="1421" spans="8:18" x14ac:dyDescent="0.25">
      <c r="H1421" s="1"/>
      <c r="R1421" s="1"/>
    </row>
    <row r="1422" spans="8:18" x14ac:dyDescent="0.25">
      <c r="H1422" s="1"/>
      <c r="R1422" s="1"/>
    </row>
    <row r="1423" spans="8:18" x14ac:dyDescent="0.25">
      <c r="H1423" s="1"/>
      <c r="R1423" s="1"/>
    </row>
    <row r="1424" spans="8:18" x14ac:dyDescent="0.25">
      <c r="H1424" s="1"/>
      <c r="R1424" s="1"/>
    </row>
    <row r="1425" spans="8:18" x14ac:dyDescent="0.25">
      <c r="H1425" s="1"/>
      <c r="R1425" s="1"/>
    </row>
    <row r="1426" spans="8:18" x14ac:dyDescent="0.25">
      <c r="H1426" s="1"/>
      <c r="R1426" s="1"/>
    </row>
    <row r="1427" spans="8:18" x14ac:dyDescent="0.25">
      <c r="H1427" s="1"/>
      <c r="R1427" s="1"/>
    </row>
    <row r="1428" spans="8:18" x14ac:dyDescent="0.25">
      <c r="H1428" s="1"/>
      <c r="R1428" s="1"/>
    </row>
    <row r="1429" spans="8:18" x14ac:dyDescent="0.25">
      <c r="H1429" s="1"/>
      <c r="R1429" s="1"/>
    </row>
    <row r="1430" spans="8:18" x14ac:dyDescent="0.25">
      <c r="H1430" s="1"/>
      <c r="R1430" s="1"/>
    </row>
    <row r="1431" spans="8:18" x14ac:dyDescent="0.25">
      <c r="H1431" s="1"/>
      <c r="R1431" s="1"/>
    </row>
    <row r="1432" spans="8:18" x14ac:dyDescent="0.25">
      <c r="H1432" s="1"/>
      <c r="R1432" s="1"/>
    </row>
    <row r="1433" spans="8:18" x14ac:dyDescent="0.25">
      <c r="H1433" s="1"/>
      <c r="R1433" s="1"/>
    </row>
    <row r="1434" spans="8:18" x14ac:dyDescent="0.25">
      <c r="H1434" s="1"/>
      <c r="R1434" s="1"/>
    </row>
    <row r="1435" spans="8:18" x14ac:dyDescent="0.25">
      <c r="H1435" s="1"/>
      <c r="R1435" s="1"/>
    </row>
    <row r="1436" spans="8:18" x14ac:dyDescent="0.25">
      <c r="H1436" s="1"/>
      <c r="R1436" s="1"/>
    </row>
    <row r="1437" spans="8:18" x14ac:dyDescent="0.25">
      <c r="H1437" s="1"/>
      <c r="R1437" s="1"/>
    </row>
    <row r="1438" spans="8:18" x14ac:dyDescent="0.25">
      <c r="H1438" s="1"/>
      <c r="R1438" s="1"/>
    </row>
    <row r="1439" spans="8:18" x14ac:dyDescent="0.25">
      <c r="H1439" s="1"/>
      <c r="R1439" s="1"/>
    </row>
    <row r="1440" spans="8:18" x14ac:dyDescent="0.25">
      <c r="H1440" s="1"/>
      <c r="R1440" s="1"/>
    </row>
    <row r="1441" spans="8:18" x14ac:dyDescent="0.25">
      <c r="H1441" s="1"/>
      <c r="R1441" s="1"/>
    </row>
    <row r="1442" spans="8:18" x14ac:dyDescent="0.25">
      <c r="H1442" s="1"/>
      <c r="R1442" s="1"/>
    </row>
    <row r="1443" spans="8:18" x14ac:dyDescent="0.25">
      <c r="H1443" s="1"/>
      <c r="R1443" s="1"/>
    </row>
    <row r="1444" spans="8:18" x14ac:dyDescent="0.25">
      <c r="H1444" s="1"/>
      <c r="R1444" s="1"/>
    </row>
    <row r="1445" spans="8:18" x14ac:dyDescent="0.25">
      <c r="H1445" s="1"/>
      <c r="R1445" s="1"/>
    </row>
    <row r="1446" spans="8:18" x14ac:dyDescent="0.25">
      <c r="H1446" s="1"/>
      <c r="R1446" s="1"/>
    </row>
    <row r="1447" spans="8:18" x14ac:dyDescent="0.25">
      <c r="H1447" s="1"/>
      <c r="R1447" s="1"/>
    </row>
    <row r="1448" spans="8:18" x14ac:dyDescent="0.25">
      <c r="H1448" s="1"/>
      <c r="R1448" s="1"/>
    </row>
    <row r="1449" spans="8:18" x14ac:dyDescent="0.25">
      <c r="H1449" s="1"/>
      <c r="R1449" s="1"/>
    </row>
    <row r="1450" spans="8:18" x14ac:dyDescent="0.25">
      <c r="H1450" s="1"/>
      <c r="R1450" s="1"/>
    </row>
    <row r="1451" spans="8:18" x14ac:dyDescent="0.25">
      <c r="H1451" s="1"/>
      <c r="R1451" s="1"/>
    </row>
    <row r="1452" spans="8:18" x14ac:dyDescent="0.25">
      <c r="H1452" s="1"/>
      <c r="R1452" s="1"/>
    </row>
    <row r="1453" spans="8:18" x14ac:dyDescent="0.25">
      <c r="H1453" s="1"/>
      <c r="R1453" s="1"/>
    </row>
    <row r="1454" spans="8:18" x14ac:dyDescent="0.25">
      <c r="H1454" s="1"/>
      <c r="R1454" s="1"/>
    </row>
    <row r="1455" spans="8:18" x14ac:dyDescent="0.25">
      <c r="H1455" s="1"/>
      <c r="R1455" s="1"/>
    </row>
    <row r="1456" spans="8:18" x14ac:dyDescent="0.25">
      <c r="H1456" s="1"/>
      <c r="R1456" s="1"/>
    </row>
    <row r="1457" spans="8:18" x14ac:dyDescent="0.25">
      <c r="H1457" s="1"/>
      <c r="R1457" s="1"/>
    </row>
    <row r="1458" spans="8:18" x14ac:dyDescent="0.25">
      <c r="H1458" s="1"/>
      <c r="R1458" s="1"/>
    </row>
    <row r="1459" spans="8:18" x14ac:dyDescent="0.25">
      <c r="H1459" s="1"/>
      <c r="R1459" s="1"/>
    </row>
    <row r="1460" spans="8:18" x14ac:dyDescent="0.25">
      <c r="H1460" s="1"/>
      <c r="R1460" s="1"/>
    </row>
    <row r="1461" spans="8:18" x14ac:dyDescent="0.25">
      <c r="H1461" s="1"/>
      <c r="R1461" s="1"/>
    </row>
    <row r="1462" spans="8:18" x14ac:dyDescent="0.25">
      <c r="H1462" s="1"/>
      <c r="R1462" s="1"/>
    </row>
    <row r="1463" spans="8:18" x14ac:dyDescent="0.25">
      <c r="H1463" s="1"/>
      <c r="R1463" s="1"/>
    </row>
    <row r="1464" spans="8:18" x14ac:dyDescent="0.25">
      <c r="H1464" s="1"/>
      <c r="R1464" s="1"/>
    </row>
    <row r="1465" spans="8:18" x14ac:dyDescent="0.25">
      <c r="H1465" s="1"/>
      <c r="R1465" s="1"/>
    </row>
    <row r="1466" spans="8:18" x14ac:dyDescent="0.25">
      <c r="H1466" s="1"/>
      <c r="R1466" s="1"/>
    </row>
    <row r="1467" spans="8:18" x14ac:dyDescent="0.25">
      <c r="H1467" s="1"/>
      <c r="R1467" s="1"/>
    </row>
    <row r="1468" spans="8:18" x14ac:dyDescent="0.25">
      <c r="H1468" s="1"/>
      <c r="R1468" s="1"/>
    </row>
    <row r="1469" spans="8:18" x14ac:dyDescent="0.25">
      <c r="H1469" s="1"/>
      <c r="R1469" s="1"/>
    </row>
    <row r="1470" spans="8:18" x14ac:dyDescent="0.25">
      <c r="H1470" s="1"/>
      <c r="R1470" s="1"/>
    </row>
    <row r="1471" spans="8:18" x14ac:dyDescent="0.25">
      <c r="H1471" s="1"/>
      <c r="R1471" s="1"/>
    </row>
    <row r="1472" spans="8:18" x14ac:dyDescent="0.25">
      <c r="H1472" s="1"/>
      <c r="R1472" s="1"/>
    </row>
    <row r="1473" spans="8:18" x14ac:dyDescent="0.25">
      <c r="H1473" s="1"/>
      <c r="R1473" s="1"/>
    </row>
    <row r="1474" spans="8:18" x14ac:dyDescent="0.25">
      <c r="H1474" s="1"/>
      <c r="R1474" s="1"/>
    </row>
    <row r="1475" spans="8:18" x14ac:dyDescent="0.25">
      <c r="H1475" s="1"/>
      <c r="R1475" s="1"/>
    </row>
    <row r="1476" spans="8:18" x14ac:dyDescent="0.25">
      <c r="H1476" s="1"/>
      <c r="R1476" s="1"/>
    </row>
    <row r="1477" spans="8:18" x14ac:dyDescent="0.25">
      <c r="H1477" s="1"/>
      <c r="R1477" s="1"/>
    </row>
    <row r="1478" spans="8:18" x14ac:dyDescent="0.25">
      <c r="H1478" s="1"/>
      <c r="R1478" s="1"/>
    </row>
    <row r="1479" spans="8:18" x14ac:dyDescent="0.25">
      <c r="H1479" s="1"/>
      <c r="R1479" s="1"/>
    </row>
    <row r="1480" spans="8:18" x14ac:dyDescent="0.25">
      <c r="H1480" s="1"/>
      <c r="R1480" s="1"/>
    </row>
    <row r="1481" spans="8:18" x14ac:dyDescent="0.25">
      <c r="H1481" s="1"/>
      <c r="R1481" s="1"/>
    </row>
    <row r="1482" spans="8:18" x14ac:dyDescent="0.25">
      <c r="H1482" s="1"/>
      <c r="R1482" s="1"/>
    </row>
    <row r="1483" spans="8:18" x14ac:dyDescent="0.25">
      <c r="H1483" s="1"/>
      <c r="R1483" s="1"/>
    </row>
    <row r="1484" spans="8:18" x14ac:dyDescent="0.25">
      <c r="H1484" s="1"/>
      <c r="R1484" s="1"/>
    </row>
    <row r="1485" spans="8:18" x14ac:dyDescent="0.25">
      <c r="H1485" s="1"/>
      <c r="R1485" s="1"/>
    </row>
    <row r="1486" spans="8:18" x14ac:dyDescent="0.25">
      <c r="H1486" s="1"/>
      <c r="R1486" s="1"/>
    </row>
    <row r="1487" spans="8:18" x14ac:dyDescent="0.25">
      <c r="H1487" s="1"/>
      <c r="R1487" s="1"/>
    </row>
    <row r="1488" spans="8:18" x14ac:dyDescent="0.25">
      <c r="H1488" s="1"/>
      <c r="R1488" s="1"/>
    </row>
    <row r="1489" spans="8:18" x14ac:dyDescent="0.25">
      <c r="H1489" s="1"/>
      <c r="R1489" s="1"/>
    </row>
    <row r="1490" spans="8:18" x14ac:dyDescent="0.25">
      <c r="H1490" s="1"/>
      <c r="R1490" s="1"/>
    </row>
    <row r="1491" spans="8:18" x14ac:dyDescent="0.25">
      <c r="H1491" s="1"/>
      <c r="R1491" s="1"/>
    </row>
    <row r="1492" spans="8:18" x14ac:dyDescent="0.25">
      <c r="H1492" s="1"/>
      <c r="R1492" s="1"/>
    </row>
    <row r="1493" spans="8:18" x14ac:dyDescent="0.25">
      <c r="H1493" s="1"/>
      <c r="R1493" s="1"/>
    </row>
    <row r="1494" spans="8:18" x14ac:dyDescent="0.25">
      <c r="H1494" s="1"/>
      <c r="R1494" s="1"/>
    </row>
    <row r="1495" spans="8:18" x14ac:dyDescent="0.25">
      <c r="H1495" s="1"/>
      <c r="R1495" s="1"/>
    </row>
    <row r="1496" spans="8:18" x14ac:dyDescent="0.25">
      <c r="H1496" s="1"/>
      <c r="R1496" s="1"/>
    </row>
    <row r="1497" spans="8:18" x14ac:dyDescent="0.25">
      <c r="H1497" s="1"/>
      <c r="R1497" s="1"/>
    </row>
    <row r="1498" spans="8:18" x14ac:dyDescent="0.25">
      <c r="H1498" s="1"/>
      <c r="R1498" s="1"/>
    </row>
    <row r="1499" spans="8:18" x14ac:dyDescent="0.25">
      <c r="H1499" s="1"/>
      <c r="R1499" s="1"/>
    </row>
    <row r="1500" spans="8:18" x14ac:dyDescent="0.25">
      <c r="H1500" s="1"/>
      <c r="R1500" s="1"/>
    </row>
    <row r="1501" spans="8:18" x14ac:dyDescent="0.25">
      <c r="H1501" s="1"/>
      <c r="R1501" s="1"/>
    </row>
    <row r="1502" spans="8:18" x14ac:dyDescent="0.25">
      <c r="H1502" s="1"/>
      <c r="R1502" s="1"/>
    </row>
    <row r="1503" spans="8:18" x14ac:dyDescent="0.25">
      <c r="H1503" s="1"/>
      <c r="R1503" s="1"/>
    </row>
    <row r="1504" spans="8:18" x14ac:dyDescent="0.25">
      <c r="H1504" s="1"/>
      <c r="R1504" s="1"/>
    </row>
    <row r="1505" spans="8:18" x14ac:dyDescent="0.25">
      <c r="H1505" s="1"/>
      <c r="R1505" s="1"/>
    </row>
    <row r="1506" spans="8:18" x14ac:dyDescent="0.25">
      <c r="H1506" s="1"/>
      <c r="R1506" s="1"/>
    </row>
    <row r="1507" spans="8:18" x14ac:dyDescent="0.25">
      <c r="H1507" s="1"/>
      <c r="R1507" s="1"/>
    </row>
    <row r="1508" spans="8:18" x14ac:dyDescent="0.25">
      <c r="H1508" s="1"/>
      <c r="R1508" s="1"/>
    </row>
    <row r="1509" spans="8:18" x14ac:dyDescent="0.25">
      <c r="H1509" s="1"/>
      <c r="R1509" s="1"/>
    </row>
    <row r="1510" spans="8:18" x14ac:dyDescent="0.25">
      <c r="H1510" s="1"/>
      <c r="R1510" s="1"/>
    </row>
    <row r="1511" spans="8:18" x14ac:dyDescent="0.25">
      <c r="H1511" s="1"/>
      <c r="R1511" s="1"/>
    </row>
    <row r="1512" spans="8:18" x14ac:dyDescent="0.25">
      <c r="H1512" s="1"/>
      <c r="R1512" s="1"/>
    </row>
    <row r="1513" spans="8:18" x14ac:dyDescent="0.25">
      <c r="H1513" s="1"/>
      <c r="R1513" s="1"/>
    </row>
    <row r="1514" spans="8:18" x14ac:dyDescent="0.25">
      <c r="H1514" s="1"/>
      <c r="R1514" s="1"/>
    </row>
    <row r="1515" spans="8:18" x14ac:dyDescent="0.25">
      <c r="H1515" s="1"/>
      <c r="R1515" s="1"/>
    </row>
    <row r="1516" spans="8:18" x14ac:dyDescent="0.25">
      <c r="H1516" s="1"/>
      <c r="R1516" s="1"/>
    </row>
    <row r="1517" spans="8:18" x14ac:dyDescent="0.25">
      <c r="H1517" s="1"/>
      <c r="R1517" s="1"/>
    </row>
    <row r="1518" spans="8:18" x14ac:dyDescent="0.25">
      <c r="H1518" s="1"/>
      <c r="R1518" s="1"/>
    </row>
    <row r="1519" spans="8:18" x14ac:dyDescent="0.25">
      <c r="H1519" s="1"/>
      <c r="R1519" s="1"/>
    </row>
    <row r="1520" spans="8:18" x14ac:dyDescent="0.25">
      <c r="H1520" s="1"/>
      <c r="R1520" s="1"/>
    </row>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row>
    <row r="1537" spans="8:8" x14ac:dyDescent="0.25">
      <c r="H1537" s="1"/>
    </row>
    <row r="1538" spans="8:8" x14ac:dyDescent="0.25">
      <c r="H1538" s="1"/>
    </row>
    <row r="1539" spans="8:8" x14ac:dyDescent="0.25">
      <c r="H1539" s="1"/>
    </row>
    <row r="1540" spans="8:8" x14ac:dyDescent="0.25">
      <c r="H1540" s="1"/>
    </row>
    <row r="1541" spans="8:8" x14ac:dyDescent="0.25">
      <c r="H1541" s="1"/>
    </row>
    <row r="1542" spans="8:8" x14ac:dyDescent="0.25">
      <c r="H1542" s="1"/>
    </row>
    <row r="1543" spans="8:8" x14ac:dyDescent="0.25">
      <c r="H1543" s="1"/>
    </row>
    <row r="1544" spans="8:8" x14ac:dyDescent="0.25">
      <c r="H1544" s="1"/>
    </row>
    <row r="1545" spans="8:8" x14ac:dyDescent="0.25">
      <c r="H1545" s="1"/>
    </row>
    <row r="1546" spans="8:8" x14ac:dyDescent="0.25">
      <c r="H1546" s="1"/>
    </row>
    <row r="1547" spans="8:8" x14ac:dyDescent="0.25">
      <c r="H1547" s="1"/>
    </row>
    <row r="1548" spans="8:8" x14ac:dyDescent="0.25">
      <c r="H1548" s="1"/>
    </row>
    <row r="1549" spans="8:8" x14ac:dyDescent="0.25">
      <c r="H1549" s="1"/>
    </row>
    <row r="1550" spans="8:8" x14ac:dyDescent="0.25">
      <c r="H1550" s="1"/>
    </row>
    <row r="1551" spans="8:8" x14ac:dyDescent="0.25">
      <c r="H1551" s="1"/>
    </row>
    <row r="1552" spans="8: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sheetData>
  <mergeCells count="15">
    <mergeCell ref="F4:F5"/>
    <mergeCell ref="G4:G5"/>
    <mergeCell ref="H4:I4"/>
    <mergeCell ref="J4:J5"/>
    <mergeCell ref="A4:A5"/>
    <mergeCell ref="B4:B5"/>
    <mergeCell ref="C4:C5"/>
    <mergeCell ref="D4:D5"/>
    <mergeCell ref="E4:E5"/>
    <mergeCell ref="O27:P27"/>
    <mergeCell ref="Q4:Q5"/>
    <mergeCell ref="R4:R5"/>
    <mergeCell ref="K4:L4"/>
    <mergeCell ref="M4:N4"/>
    <mergeCell ref="O4:P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71"/>
  <sheetViews>
    <sheetView topLeftCell="A163" zoomScale="80" zoomScaleNormal="80" workbookViewId="0">
      <selection activeCell="N169" sqref="N169:N171"/>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57.7109375" style="1" customWidth="1"/>
    <col min="7" max="7" width="35.7109375" style="1" customWidth="1"/>
    <col min="8" max="8" width="19.28515625" style="1" customWidth="1"/>
    <col min="9" max="9" width="16.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x14ac:dyDescent="0.25">
      <c r="A2" s="42" t="s">
        <v>2459</v>
      </c>
    </row>
    <row r="4" spans="1:19" s="4" customFormat="1" ht="47.25"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c r="S4" s="3"/>
    </row>
    <row r="5" spans="1:19" s="4" customFormat="1" ht="35.25" customHeight="1" x14ac:dyDescent="0.2">
      <c r="A5" s="439"/>
      <c r="B5" s="453"/>
      <c r="C5" s="453"/>
      <c r="D5" s="453"/>
      <c r="E5" s="439"/>
      <c r="F5" s="439"/>
      <c r="G5" s="439"/>
      <c r="H5" s="262" t="s">
        <v>14</v>
      </c>
      <c r="I5" s="262" t="s">
        <v>15</v>
      </c>
      <c r="J5" s="439"/>
      <c r="K5" s="263">
        <v>2020</v>
      </c>
      <c r="L5" s="263">
        <v>2021</v>
      </c>
      <c r="M5" s="5">
        <v>2020</v>
      </c>
      <c r="N5" s="5">
        <v>2021</v>
      </c>
      <c r="O5" s="5">
        <v>2020</v>
      </c>
      <c r="P5" s="5">
        <v>2021</v>
      </c>
      <c r="Q5" s="439"/>
      <c r="R5" s="453"/>
      <c r="S5" s="3"/>
    </row>
    <row r="6" spans="1:19" s="4" customFormat="1" ht="15.75" customHeight="1" x14ac:dyDescent="0.2">
      <c r="A6" s="261" t="s">
        <v>16</v>
      </c>
      <c r="B6" s="262" t="s">
        <v>17</v>
      </c>
      <c r="C6" s="262" t="s">
        <v>18</v>
      </c>
      <c r="D6" s="262" t="s">
        <v>19</v>
      </c>
      <c r="E6" s="261" t="s">
        <v>20</v>
      </c>
      <c r="F6" s="261" t="s">
        <v>21</v>
      </c>
      <c r="G6" s="261" t="s">
        <v>22</v>
      </c>
      <c r="H6" s="262" t="s">
        <v>23</v>
      </c>
      <c r="I6" s="262" t="s">
        <v>24</v>
      </c>
      <c r="J6" s="261" t="s">
        <v>25</v>
      </c>
      <c r="K6" s="263" t="s">
        <v>26</v>
      </c>
      <c r="L6" s="263" t="s">
        <v>27</v>
      </c>
      <c r="M6" s="264" t="s">
        <v>28</v>
      </c>
      <c r="N6" s="264" t="s">
        <v>29</v>
      </c>
      <c r="O6" s="264" t="s">
        <v>30</v>
      </c>
      <c r="P6" s="264" t="s">
        <v>31</v>
      </c>
      <c r="Q6" s="261" t="s">
        <v>32</v>
      </c>
      <c r="R6" s="262" t="s">
        <v>33</v>
      </c>
      <c r="S6" s="3"/>
    </row>
    <row r="7" spans="1:19" s="6" customFormat="1" ht="29.25" customHeight="1" x14ac:dyDescent="0.25">
      <c r="A7" s="747">
        <v>1</v>
      </c>
      <c r="B7" s="747" t="s">
        <v>116</v>
      </c>
      <c r="C7" s="747">
        <v>1</v>
      </c>
      <c r="D7" s="747">
        <v>3</v>
      </c>
      <c r="E7" s="747" t="s">
        <v>2172</v>
      </c>
      <c r="F7" s="747" t="s">
        <v>2173</v>
      </c>
      <c r="G7" s="747" t="s">
        <v>43</v>
      </c>
      <c r="H7" s="115" t="s">
        <v>1259</v>
      </c>
      <c r="I7" s="112" t="s">
        <v>50</v>
      </c>
      <c r="J7" s="748" t="s">
        <v>2174</v>
      </c>
      <c r="K7" s="749" t="s">
        <v>2175</v>
      </c>
      <c r="L7" s="749"/>
      <c r="M7" s="750">
        <f>O7+2428.4</f>
        <v>27031.040000000001</v>
      </c>
      <c r="N7" s="751"/>
      <c r="O7" s="751">
        <v>24602.639999999999</v>
      </c>
      <c r="P7" s="751"/>
      <c r="Q7" s="747" t="s">
        <v>2176</v>
      </c>
      <c r="R7" s="747" t="s">
        <v>2177</v>
      </c>
      <c r="S7" s="14"/>
    </row>
    <row r="8" spans="1:19" s="6" customFormat="1" ht="25.5" customHeight="1" x14ac:dyDescent="0.25">
      <c r="A8" s="748"/>
      <c r="B8" s="748"/>
      <c r="C8" s="748"/>
      <c r="D8" s="748"/>
      <c r="E8" s="748"/>
      <c r="F8" s="748"/>
      <c r="G8" s="748"/>
      <c r="H8" s="115" t="s">
        <v>1148</v>
      </c>
      <c r="I8" s="112" t="s">
        <v>57</v>
      </c>
      <c r="J8" s="748"/>
      <c r="K8" s="748"/>
      <c r="L8" s="748"/>
      <c r="M8" s="750"/>
      <c r="N8" s="748"/>
      <c r="O8" s="748"/>
      <c r="P8" s="748"/>
      <c r="Q8" s="748"/>
      <c r="R8" s="748"/>
      <c r="S8" s="14"/>
    </row>
    <row r="9" spans="1:19" s="6" customFormat="1" ht="27.75" customHeight="1" x14ac:dyDescent="0.25">
      <c r="A9" s="748"/>
      <c r="B9" s="748"/>
      <c r="C9" s="748"/>
      <c r="D9" s="748"/>
      <c r="E9" s="748"/>
      <c r="F9" s="748"/>
      <c r="G9" s="748"/>
      <c r="H9" s="115" t="s">
        <v>2178</v>
      </c>
      <c r="I9" s="112" t="s">
        <v>57</v>
      </c>
      <c r="J9" s="748"/>
      <c r="K9" s="748"/>
      <c r="L9" s="748"/>
      <c r="M9" s="750"/>
      <c r="N9" s="748"/>
      <c r="O9" s="748"/>
      <c r="P9" s="748"/>
      <c r="Q9" s="748"/>
      <c r="R9" s="748"/>
      <c r="S9" s="14"/>
    </row>
    <row r="10" spans="1:19" s="6" customFormat="1" ht="41.25" customHeight="1" x14ac:dyDescent="0.25">
      <c r="A10" s="747">
        <v>2</v>
      </c>
      <c r="B10" s="747" t="s">
        <v>116</v>
      </c>
      <c r="C10" s="747">
        <v>5</v>
      </c>
      <c r="D10" s="747">
        <v>4</v>
      </c>
      <c r="E10" s="747" t="s">
        <v>2179</v>
      </c>
      <c r="F10" s="748" t="s">
        <v>2180</v>
      </c>
      <c r="G10" s="747" t="s">
        <v>43</v>
      </c>
      <c r="H10" s="115" t="s">
        <v>1259</v>
      </c>
      <c r="I10" s="112" t="s">
        <v>50</v>
      </c>
      <c r="J10" s="747" t="s">
        <v>2181</v>
      </c>
      <c r="K10" s="755" t="s">
        <v>2182</v>
      </c>
      <c r="L10" s="755"/>
      <c r="M10" s="750">
        <v>23120</v>
      </c>
      <c r="N10" s="750"/>
      <c r="O10" s="750">
        <v>23120</v>
      </c>
      <c r="P10" s="750"/>
      <c r="Q10" s="747" t="s">
        <v>2183</v>
      </c>
      <c r="R10" s="747" t="s">
        <v>2184</v>
      </c>
      <c r="S10" s="14"/>
    </row>
    <row r="11" spans="1:19" s="6" customFormat="1" ht="40.5" customHeight="1" x14ac:dyDescent="0.25">
      <c r="A11" s="748"/>
      <c r="B11" s="748"/>
      <c r="C11" s="748"/>
      <c r="D11" s="748"/>
      <c r="E11" s="748"/>
      <c r="F11" s="748"/>
      <c r="G11" s="747"/>
      <c r="H11" s="115" t="s">
        <v>1148</v>
      </c>
      <c r="I11" s="112" t="s">
        <v>1138</v>
      </c>
      <c r="J11" s="748"/>
      <c r="K11" s="752"/>
      <c r="L11" s="752"/>
      <c r="M11" s="752"/>
      <c r="N11" s="752"/>
      <c r="O11" s="752"/>
      <c r="P11" s="752"/>
      <c r="Q11" s="748"/>
      <c r="R11" s="748"/>
      <c r="S11" s="14"/>
    </row>
    <row r="12" spans="1:19" s="6" customFormat="1" ht="27.75" customHeight="1" x14ac:dyDescent="0.25">
      <c r="A12" s="748"/>
      <c r="B12" s="748"/>
      <c r="C12" s="748"/>
      <c r="D12" s="748"/>
      <c r="E12" s="748"/>
      <c r="F12" s="748"/>
      <c r="G12" s="747"/>
      <c r="H12" s="115" t="s">
        <v>2178</v>
      </c>
      <c r="I12" s="112" t="s">
        <v>2185</v>
      </c>
      <c r="J12" s="748"/>
      <c r="K12" s="752"/>
      <c r="L12" s="752"/>
      <c r="M12" s="752"/>
      <c r="N12" s="752"/>
      <c r="O12" s="752"/>
      <c r="P12" s="752"/>
      <c r="Q12" s="748"/>
      <c r="R12" s="748"/>
      <c r="S12" s="14"/>
    </row>
    <row r="13" spans="1:19" ht="33.75" customHeight="1" x14ac:dyDescent="0.25">
      <c r="A13" s="753">
        <v>3</v>
      </c>
      <c r="B13" s="753" t="s">
        <v>116</v>
      </c>
      <c r="C13" s="753">
        <v>5</v>
      </c>
      <c r="D13" s="747">
        <v>4</v>
      </c>
      <c r="E13" s="747" t="s">
        <v>2186</v>
      </c>
      <c r="F13" s="747" t="s">
        <v>2187</v>
      </c>
      <c r="G13" s="747" t="s">
        <v>43</v>
      </c>
      <c r="H13" s="115" t="s">
        <v>1259</v>
      </c>
      <c r="I13" s="112" t="s">
        <v>50</v>
      </c>
      <c r="J13" s="747" t="s">
        <v>2188</v>
      </c>
      <c r="K13" s="749" t="s">
        <v>2182</v>
      </c>
      <c r="L13" s="749"/>
      <c r="M13" s="750">
        <v>24070</v>
      </c>
      <c r="N13" s="756"/>
      <c r="O13" s="750">
        <v>21370</v>
      </c>
      <c r="P13" s="750"/>
      <c r="Q13" s="747" t="s">
        <v>2189</v>
      </c>
      <c r="R13" s="747" t="s">
        <v>2190</v>
      </c>
    </row>
    <row r="14" spans="1:19" ht="33.75" customHeight="1" x14ac:dyDescent="0.25">
      <c r="A14" s="753"/>
      <c r="B14" s="753"/>
      <c r="C14" s="753"/>
      <c r="D14" s="747"/>
      <c r="E14" s="747"/>
      <c r="F14" s="747"/>
      <c r="G14" s="747"/>
      <c r="H14" s="115" t="s">
        <v>1148</v>
      </c>
      <c r="I14" s="112" t="s">
        <v>1637</v>
      </c>
      <c r="J14" s="747"/>
      <c r="K14" s="749"/>
      <c r="L14" s="749"/>
      <c r="M14" s="750"/>
      <c r="N14" s="756"/>
      <c r="O14" s="750"/>
      <c r="P14" s="750"/>
      <c r="Q14" s="747"/>
      <c r="R14" s="747"/>
    </row>
    <row r="15" spans="1:19" ht="33.75" customHeight="1" x14ac:dyDescent="0.25">
      <c r="A15" s="753"/>
      <c r="B15" s="753"/>
      <c r="C15" s="753"/>
      <c r="D15" s="747"/>
      <c r="E15" s="747"/>
      <c r="F15" s="747"/>
      <c r="G15" s="747"/>
      <c r="H15" s="115" t="s">
        <v>2178</v>
      </c>
      <c r="I15" s="112" t="s">
        <v>1189</v>
      </c>
      <c r="J15" s="747"/>
      <c r="K15" s="749"/>
      <c r="L15" s="749"/>
      <c r="M15" s="750"/>
      <c r="N15" s="756"/>
      <c r="O15" s="750"/>
      <c r="P15" s="750"/>
      <c r="Q15" s="747"/>
      <c r="R15" s="747"/>
    </row>
    <row r="16" spans="1:19" ht="35.25" customHeight="1" x14ac:dyDescent="0.25">
      <c r="A16" s="752"/>
      <c r="B16" s="754"/>
      <c r="C16" s="754"/>
      <c r="D16" s="754"/>
      <c r="E16" s="754"/>
      <c r="F16" s="754"/>
      <c r="G16" s="748"/>
      <c r="H16" s="115" t="s">
        <v>2191</v>
      </c>
      <c r="I16" s="287">
        <v>1</v>
      </c>
      <c r="J16" s="748"/>
      <c r="K16" s="748"/>
      <c r="L16" s="748"/>
      <c r="M16" s="752"/>
      <c r="N16" s="756"/>
      <c r="O16" s="752"/>
      <c r="P16" s="752"/>
      <c r="Q16" s="748"/>
      <c r="R16" s="748"/>
    </row>
    <row r="17" spans="1:18" ht="67.5" customHeight="1" x14ac:dyDescent="0.25">
      <c r="A17" s="753">
        <v>4</v>
      </c>
      <c r="B17" s="753" t="s">
        <v>116</v>
      </c>
      <c r="C17" s="753">
        <v>1</v>
      </c>
      <c r="D17" s="747">
        <v>6</v>
      </c>
      <c r="E17" s="747" t="s">
        <v>2192</v>
      </c>
      <c r="F17" s="748" t="s">
        <v>2193</v>
      </c>
      <c r="G17" s="747" t="s">
        <v>2194</v>
      </c>
      <c r="H17" s="111" t="s">
        <v>2195</v>
      </c>
      <c r="I17" s="113">
        <v>1</v>
      </c>
      <c r="J17" s="747" t="s">
        <v>2196</v>
      </c>
      <c r="K17" s="749" t="s">
        <v>2182</v>
      </c>
      <c r="L17" s="749"/>
      <c r="M17" s="750">
        <v>17616.04</v>
      </c>
      <c r="N17" s="750"/>
      <c r="O17" s="750">
        <v>13729.64</v>
      </c>
      <c r="P17" s="750"/>
      <c r="Q17" s="747" t="s">
        <v>2183</v>
      </c>
      <c r="R17" s="747" t="s">
        <v>2184</v>
      </c>
    </row>
    <row r="18" spans="1:18" ht="37.5" customHeight="1" x14ac:dyDescent="0.25">
      <c r="A18" s="753"/>
      <c r="B18" s="753"/>
      <c r="C18" s="753"/>
      <c r="D18" s="747"/>
      <c r="E18" s="747"/>
      <c r="F18" s="748"/>
      <c r="G18" s="747"/>
      <c r="H18" s="111" t="s">
        <v>1148</v>
      </c>
      <c r="I18" s="113">
        <v>170</v>
      </c>
      <c r="J18" s="747"/>
      <c r="K18" s="749"/>
      <c r="L18" s="749"/>
      <c r="M18" s="750"/>
      <c r="N18" s="750"/>
      <c r="O18" s="750"/>
      <c r="P18" s="750"/>
      <c r="Q18" s="747"/>
      <c r="R18" s="747"/>
    </row>
    <row r="19" spans="1:18" ht="23.25" customHeight="1" x14ac:dyDescent="0.25">
      <c r="A19" s="753"/>
      <c r="B19" s="753"/>
      <c r="C19" s="753"/>
      <c r="D19" s="747"/>
      <c r="E19" s="747"/>
      <c r="F19" s="748"/>
      <c r="G19" s="747"/>
      <c r="H19" s="111" t="s">
        <v>2197</v>
      </c>
      <c r="I19" s="288">
        <v>2</v>
      </c>
      <c r="J19" s="747"/>
      <c r="K19" s="749"/>
      <c r="L19" s="749"/>
      <c r="M19" s="750"/>
      <c r="N19" s="750"/>
      <c r="O19" s="750"/>
      <c r="P19" s="750"/>
      <c r="Q19" s="747"/>
      <c r="R19" s="747"/>
    </row>
    <row r="20" spans="1:18" ht="69" customHeight="1" x14ac:dyDescent="0.25">
      <c r="A20" s="753"/>
      <c r="B20" s="753"/>
      <c r="C20" s="753"/>
      <c r="D20" s="747"/>
      <c r="E20" s="747"/>
      <c r="F20" s="748"/>
      <c r="G20" s="111" t="s">
        <v>2198</v>
      </c>
      <c r="H20" s="111" t="s">
        <v>2199</v>
      </c>
      <c r="I20" s="111">
        <v>1</v>
      </c>
      <c r="J20" s="747"/>
      <c r="K20" s="749"/>
      <c r="L20" s="749"/>
      <c r="M20" s="750"/>
      <c r="N20" s="750"/>
      <c r="O20" s="750"/>
      <c r="P20" s="750"/>
      <c r="Q20" s="747"/>
      <c r="R20" s="747"/>
    </row>
    <row r="21" spans="1:18" ht="41.25" customHeight="1" x14ac:dyDescent="0.25">
      <c r="A21" s="753">
        <v>5</v>
      </c>
      <c r="B21" s="753" t="s">
        <v>116</v>
      </c>
      <c r="C21" s="753">
        <v>1</v>
      </c>
      <c r="D21" s="753">
        <v>6</v>
      </c>
      <c r="E21" s="753" t="s">
        <v>2200</v>
      </c>
      <c r="F21" s="748" t="s">
        <v>2201</v>
      </c>
      <c r="G21" s="753" t="s">
        <v>43</v>
      </c>
      <c r="H21" s="111" t="s">
        <v>1259</v>
      </c>
      <c r="I21" s="113">
        <v>1</v>
      </c>
      <c r="J21" s="748" t="s">
        <v>2202</v>
      </c>
      <c r="K21" s="753" t="s">
        <v>52</v>
      </c>
      <c r="L21" s="753"/>
      <c r="M21" s="750">
        <v>23882.799999999999</v>
      </c>
      <c r="N21" s="747"/>
      <c r="O21" s="750">
        <v>19480</v>
      </c>
      <c r="P21" s="753"/>
      <c r="Q21" s="747" t="s">
        <v>2183</v>
      </c>
      <c r="R21" s="747" t="s">
        <v>2184</v>
      </c>
    </row>
    <row r="22" spans="1:18" ht="33.75" customHeight="1" x14ac:dyDescent="0.25">
      <c r="A22" s="753"/>
      <c r="B22" s="753"/>
      <c r="C22" s="753"/>
      <c r="D22" s="753"/>
      <c r="E22" s="753"/>
      <c r="F22" s="748"/>
      <c r="G22" s="753"/>
      <c r="H22" s="111" t="s">
        <v>2203</v>
      </c>
      <c r="I22" s="113">
        <v>28</v>
      </c>
      <c r="J22" s="748"/>
      <c r="K22" s="753"/>
      <c r="L22" s="753"/>
      <c r="M22" s="750"/>
      <c r="N22" s="747"/>
      <c r="O22" s="750"/>
      <c r="P22" s="753"/>
      <c r="Q22" s="747"/>
      <c r="R22" s="747"/>
    </row>
    <row r="23" spans="1:18" ht="27" customHeight="1" x14ac:dyDescent="0.25">
      <c r="A23" s="753"/>
      <c r="B23" s="753"/>
      <c r="C23" s="753"/>
      <c r="D23" s="753"/>
      <c r="E23" s="753"/>
      <c r="F23" s="748"/>
      <c r="G23" s="752"/>
      <c r="H23" s="111" t="s">
        <v>2204</v>
      </c>
      <c r="I23" s="113">
        <v>3</v>
      </c>
      <c r="J23" s="748"/>
      <c r="K23" s="753"/>
      <c r="L23" s="753"/>
      <c r="M23" s="750"/>
      <c r="N23" s="747"/>
      <c r="O23" s="750"/>
      <c r="P23" s="753"/>
      <c r="Q23" s="747"/>
      <c r="R23" s="747"/>
    </row>
    <row r="24" spans="1:18" ht="68.25" customHeight="1" x14ac:dyDescent="0.25">
      <c r="A24" s="753"/>
      <c r="B24" s="753"/>
      <c r="C24" s="753"/>
      <c r="D24" s="753"/>
      <c r="E24" s="753"/>
      <c r="F24" s="748"/>
      <c r="G24" s="748" t="s">
        <v>2205</v>
      </c>
      <c r="H24" s="289" t="s">
        <v>2206</v>
      </c>
      <c r="I24" s="113">
        <v>1</v>
      </c>
      <c r="J24" s="748"/>
      <c r="K24" s="753"/>
      <c r="L24" s="753"/>
      <c r="M24" s="750"/>
      <c r="N24" s="747"/>
      <c r="O24" s="750"/>
      <c r="P24" s="753"/>
      <c r="Q24" s="747"/>
      <c r="R24" s="747"/>
    </row>
    <row r="25" spans="1:18" ht="76.5" customHeight="1" x14ac:dyDescent="0.25">
      <c r="A25" s="753"/>
      <c r="B25" s="753"/>
      <c r="C25" s="753"/>
      <c r="D25" s="753"/>
      <c r="E25" s="753"/>
      <c r="F25" s="748"/>
      <c r="G25" s="748"/>
      <c r="H25" s="290" t="s">
        <v>2207</v>
      </c>
      <c r="I25" s="113">
        <v>1200</v>
      </c>
      <c r="J25" s="748"/>
      <c r="K25" s="753"/>
      <c r="L25" s="753"/>
      <c r="M25" s="750"/>
      <c r="N25" s="747"/>
      <c r="O25" s="750"/>
      <c r="P25" s="753"/>
      <c r="Q25" s="747"/>
      <c r="R25" s="747"/>
    </row>
    <row r="26" spans="1:18" ht="39" customHeight="1" x14ac:dyDescent="0.25">
      <c r="A26" s="753">
        <v>6</v>
      </c>
      <c r="B26" s="753" t="s">
        <v>49</v>
      </c>
      <c r="C26" s="752">
        <v>1</v>
      </c>
      <c r="D26" s="753">
        <v>6</v>
      </c>
      <c r="E26" s="747" t="s">
        <v>2208</v>
      </c>
      <c r="F26" s="748" t="s">
        <v>2209</v>
      </c>
      <c r="G26" s="753" t="s">
        <v>43</v>
      </c>
      <c r="H26" s="111" t="s">
        <v>1259</v>
      </c>
      <c r="I26" s="113">
        <v>1</v>
      </c>
      <c r="J26" s="748" t="s">
        <v>2210</v>
      </c>
      <c r="K26" s="753" t="s">
        <v>1069</v>
      </c>
      <c r="L26" s="757"/>
      <c r="M26" s="750">
        <v>39753.25</v>
      </c>
      <c r="N26" s="753"/>
      <c r="O26" s="750">
        <v>35700</v>
      </c>
      <c r="P26" s="757"/>
      <c r="Q26" s="747" t="s">
        <v>1329</v>
      </c>
      <c r="R26" s="747" t="s">
        <v>2211</v>
      </c>
    </row>
    <row r="27" spans="1:18" ht="39" customHeight="1" x14ac:dyDescent="0.25">
      <c r="A27" s="752"/>
      <c r="B27" s="752"/>
      <c r="C27" s="752"/>
      <c r="D27" s="752"/>
      <c r="E27" s="754"/>
      <c r="F27" s="752"/>
      <c r="G27" s="752"/>
      <c r="H27" s="111" t="s">
        <v>1148</v>
      </c>
      <c r="I27" s="113">
        <v>40</v>
      </c>
      <c r="J27" s="748"/>
      <c r="K27" s="752"/>
      <c r="L27" s="758"/>
      <c r="M27" s="752"/>
      <c r="N27" s="752"/>
      <c r="O27" s="752"/>
      <c r="P27" s="758"/>
      <c r="Q27" s="748"/>
      <c r="R27" s="748"/>
    </row>
    <row r="28" spans="1:18" ht="27.75" customHeight="1" x14ac:dyDescent="0.25">
      <c r="A28" s="752"/>
      <c r="B28" s="752"/>
      <c r="C28" s="752"/>
      <c r="D28" s="752"/>
      <c r="E28" s="754"/>
      <c r="F28" s="752"/>
      <c r="G28" s="752"/>
      <c r="H28" s="115" t="s">
        <v>2204</v>
      </c>
      <c r="I28" s="112" t="s">
        <v>1518</v>
      </c>
      <c r="J28" s="748"/>
      <c r="K28" s="752"/>
      <c r="L28" s="758"/>
      <c r="M28" s="752"/>
      <c r="N28" s="752"/>
      <c r="O28" s="752"/>
      <c r="P28" s="758"/>
      <c r="Q28" s="748"/>
      <c r="R28" s="748"/>
    </row>
    <row r="29" spans="1:18" ht="25.5" customHeight="1" x14ac:dyDescent="0.25">
      <c r="A29" s="752"/>
      <c r="B29" s="752"/>
      <c r="C29" s="752"/>
      <c r="D29" s="752"/>
      <c r="E29" s="754"/>
      <c r="F29" s="752"/>
      <c r="G29" s="752"/>
      <c r="H29" s="111" t="s">
        <v>2191</v>
      </c>
      <c r="I29" s="113">
        <v>5</v>
      </c>
      <c r="J29" s="748"/>
      <c r="K29" s="752"/>
      <c r="L29" s="758"/>
      <c r="M29" s="752"/>
      <c r="N29" s="752"/>
      <c r="O29" s="752"/>
      <c r="P29" s="758"/>
      <c r="Q29" s="748"/>
      <c r="R29" s="748"/>
    </row>
    <row r="30" spans="1:18" ht="41.25" customHeight="1" x14ac:dyDescent="0.25">
      <c r="A30" s="753">
        <v>7</v>
      </c>
      <c r="B30" s="753" t="s">
        <v>116</v>
      </c>
      <c r="C30" s="753">
        <v>1</v>
      </c>
      <c r="D30" s="747">
        <v>6</v>
      </c>
      <c r="E30" s="747" t="s">
        <v>2212</v>
      </c>
      <c r="F30" s="748" t="s">
        <v>2213</v>
      </c>
      <c r="G30" s="753" t="s">
        <v>1430</v>
      </c>
      <c r="H30" s="111" t="s">
        <v>2214</v>
      </c>
      <c r="I30" s="113">
        <v>1</v>
      </c>
      <c r="J30" s="748" t="s">
        <v>2215</v>
      </c>
      <c r="K30" s="753" t="s">
        <v>1087</v>
      </c>
      <c r="L30" s="759"/>
      <c r="M30" s="750">
        <v>33713.82</v>
      </c>
      <c r="N30" s="757"/>
      <c r="O30" s="750">
        <v>25187.22</v>
      </c>
      <c r="P30" s="757"/>
      <c r="Q30" s="747" t="s">
        <v>2216</v>
      </c>
      <c r="R30" s="747" t="s">
        <v>2217</v>
      </c>
    </row>
    <row r="31" spans="1:18" ht="37.5" customHeight="1" x14ac:dyDescent="0.25">
      <c r="A31" s="754"/>
      <c r="B31" s="754"/>
      <c r="C31" s="754"/>
      <c r="D31" s="754"/>
      <c r="E31" s="754"/>
      <c r="F31" s="752"/>
      <c r="G31" s="752"/>
      <c r="H31" s="111" t="s">
        <v>1148</v>
      </c>
      <c r="I31" s="112" t="s">
        <v>2218</v>
      </c>
      <c r="J31" s="754"/>
      <c r="K31" s="754"/>
      <c r="L31" s="759"/>
      <c r="M31" s="754"/>
      <c r="N31" s="754"/>
      <c r="O31" s="754"/>
      <c r="P31" s="754"/>
      <c r="Q31" s="754"/>
      <c r="R31" s="754"/>
    </row>
    <row r="32" spans="1:18" ht="43.5" customHeight="1" x14ac:dyDescent="0.25">
      <c r="A32" s="753">
        <v>8</v>
      </c>
      <c r="B32" s="753" t="s">
        <v>116</v>
      </c>
      <c r="C32" s="753">
        <v>1</v>
      </c>
      <c r="D32" s="753">
        <v>6</v>
      </c>
      <c r="E32" s="747" t="s">
        <v>2219</v>
      </c>
      <c r="F32" s="748" t="s">
        <v>2220</v>
      </c>
      <c r="G32" s="753" t="s">
        <v>1430</v>
      </c>
      <c r="H32" s="111" t="s">
        <v>2214</v>
      </c>
      <c r="I32" s="113">
        <v>1</v>
      </c>
      <c r="J32" s="748" t="s">
        <v>2221</v>
      </c>
      <c r="K32" s="749" t="s">
        <v>1087</v>
      </c>
      <c r="L32" s="749"/>
      <c r="M32" s="750">
        <v>28529.3</v>
      </c>
      <c r="N32" s="750"/>
      <c r="O32" s="750">
        <v>23083.5</v>
      </c>
      <c r="P32" s="750"/>
      <c r="Q32" s="747" t="s">
        <v>2216</v>
      </c>
      <c r="R32" s="747" t="s">
        <v>2217</v>
      </c>
    </row>
    <row r="33" spans="1:18" ht="45.75" customHeight="1" x14ac:dyDescent="0.25">
      <c r="A33" s="752"/>
      <c r="B33" s="752"/>
      <c r="C33" s="752"/>
      <c r="D33" s="752"/>
      <c r="E33" s="752"/>
      <c r="F33" s="748"/>
      <c r="G33" s="752"/>
      <c r="H33" s="111" t="s">
        <v>1148</v>
      </c>
      <c r="I33" s="112" t="s">
        <v>1060</v>
      </c>
      <c r="J33" s="752"/>
      <c r="K33" s="758"/>
      <c r="L33" s="758"/>
      <c r="M33" s="758"/>
      <c r="N33" s="758"/>
      <c r="O33" s="758"/>
      <c r="P33" s="758"/>
      <c r="Q33" s="754"/>
      <c r="R33" s="754"/>
    </row>
    <row r="34" spans="1:18" ht="65.25" customHeight="1" x14ac:dyDescent="0.25">
      <c r="A34" s="753">
        <v>9</v>
      </c>
      <c r="B34" s="753" t="s">
        <v>116</v>
      </c>
      <c r="C34" s="753">
        <v>1</v>
      </c>
      <c r="D34" s="747">
        <v>6</v>
      </c>
      <c r="E34" s="747" t="s">
        <v>2222</v>
      </c>
      <c r="F34" s="748" t="s">
        <v>2223</v>
      </c>
      <c r="G34" s="747" t="s">
        <v>2224</v>
      </c>
      <c r="H34" s="111" t="s">
        <v>2225</v>
      </c>
      <c r="I34" s="112" t="s">
        <v>50</v>
      </c>
      <c r="J34" s="748" t="s">
        <v>2226</v>
      </c>
      <c r="K34" s="749" t="s">
        <v>2182</v>
      </c>
      <c r="L34" s="749"/>
      <c r="M34" s="750">
        <v>22905</v>
      </c>
      <c r="N34" s="754"/>
      <c r="O34" s="750">
        <v>18613</v>
      </c>
      <c r="P34" s="750"/>
      <c r="Q34" s="747" t="s">
        <v>2227</v>
      </c>
      <c r="R34" s="747" t="s">
        <v>2228</v>
      </c>
    </row>
    <row r="35" spans="1:18" ht="66.75" customHeight="1" x14ac:dyDescent="0.25">
      <c r="A35" s="754"/>
      <c r="B35" s="754"/>
      <c r="C35" s="754"/>
      <c r="D35" s="754"/>
      <c r="E35" s="754"/>
      <c r="F35" s="748"/>
      <c r="G35" s="748"/>
      <c r="H35" s="111" t="s">
        <v>2229</v>
      </c>
      <c r="I35" s="287">
        <v>500</v>
      </c>
      <c r="J35" s="754"/>
      <c r="K35" s="754"/>
      <c r="L35" s="754"/>
      <c r="M35" s="754"/>
      <c r="N35" s="754"/>
      <c r="O35" s="754"/>
      <c r="P35" s="754"/>
      <c r="Q35" s="754"/>
      <c r="R35" s="754"/>
    </row>
    <row r="36" spans="1:18" ht="64.5" customHeight="1" x14ac:dyDescent="0.25">
      <c r="A36" s="753">
        <v>10</v>
      </c>
      <c r="B36" s="753" t="s">
        <v>116</v>
      </c>
      <c r="C36" s="753">
        <v>5</v>
      </c>
      <c r="D36" s="753">
        <v>6</v>
      </c>
      <c r="E36" s="747" t="s">
        <v>2230</v>
      </c>
      <c r="F36" s="748" t="s">
        <v>2231</v>
      </c>
      <c r="G36" s="753" t="s">
        <v>2224</v>
      </c>
      <c r="H36" s="111" t="s">
        <v>2225</v>
      </c>
      <c r="I36" s="112" t="s">
        <v>50</v>
      </c>
      <c r="J36" s="748" t="s">
        <v>2232</v>
      </c>
      <c r="K36" s="753" t="s">
        <v>2182</v>
      </c>
      <c r="L36" s="757"/>
      <c r="M36" s="750">
        <v>19048.990000000002</v>
      </c>
      <c r="N36" s="757"/>
      <c r="O36" s="750">
        <v>15543.99</v>
      </c>
      <c r="P36" s="757"/>
      <c r="Q36" s="747" t="s">
        <v>2227</v>
      </c>
      <c r="R36" s="747" t="s">
        <v>2228</v>
      </c>
    </row>
    <row r="37" spans="1:18" ht="60" customHeight="1" x14ac:dyDescent="0.25">
      <c r="A37" s="752"/>
      <c r="B37" s="752"/>
      <c r="C37" s="752"/>
      <c r="D37" s="752"/>
      <c r="E37" s="758"/>
      <c r="F37" s="758"/>
      <c r="G37" s="752"/>
      <c r="H37" s="111" t="s">
        <v>2229</v>
      </c>
      <c r="I37" s="287">
        <v>500</v>
      </c>
      <c r="J37" s="758"/>
      <c r="K37" s="752"/>
      <c r="L37" s="760"/>
      <c r="M37" s="752"/>
      <c r="N37" s="760"/>
      <c r="O37" s="752"/>
      <c r="P37" s="760"/>
      <c r="Q37" s="752"/>
      <c r="R37" s="752"/>
    </row>
    <row r="38" spans="1:18" ht="39" customHeight="1" x14ac:dyDescent="0.25">
      <c r="A38" s="753">
        <v>11</v>
      </c>
      <c r="B38" s="747" t="s">
        <v>49</v>
      </c>
      <c r="C38" s="747">
        <v>1</v>
      </c>
      <c r="D38" s="747">
        <v>6</v>
      </c>
      <c r="E38" s="748" t="s">
        <v>2233</v>
      </c>
      <c r="F38" s="747" t="s">
        <v>2234</v>
      </c>
      <c r="G38" s="747" t="s">
        <v>1430</v>
      </c>
      <c r="H38" s="111" t="s">
        <v>2214</v>
      </c>
      <c r="I38" s="111">
        <v>1</v>
      </c>
      <c r="J38" s="748" t="s">
        <v>2235</v>
      </c>
      <c r="K38" s="749" t="s">
        <v>1239</v>
      </c>
      <c r="L38" s="749"/>
      <c r="M38" s="752" t="s">
        <v>2236</v>
      </c>
      <c r="N38" s="751"/>
      <c r="O38" s="761">
        <v>28408.62</v>
      </c>
      <c r="P38" s="751"/>
      <c r="Q38" s="747" t="s">
        <v>2237</v>
      </c>
      <c r="R38" s="748" t="s">
        <v>2238</v>
      </c>
    </row>
    <row r="39" spans="1:18" ht="30.75" customHeight="1" x14ac:dyDescent="0.25">
      <c r="A39" s="753"/>
      <c r="B39" s="747"/>
      <c r="C39" s="747"/>
      <c r="D39" s="747"/>
      <c r="E39" s="748"/>
      <c r="F39" s="747"/>
      <c r="G39" s="748"/>
      <c r="H39" s="111" t="s">
        <v>1148</v>
      </c>
      <c r="I39" s="112" t="s">
        <v>2099</v>
      </c>
      <c r="J39" s="748"/>
      <c r="K39" s="749"/>
      <c r="L39" s="749"/>
      <c r="M39" s="752"/>
      <c r="N39" s="751"/>
      <c r="O39" s="761"/>
      <c r="P39" s="751"/>
      <c r="Q39" s="747"/>
      <c r="R39" s="748"/>
    </row>
    <row r="40" spans="1:18" ht="34.5" customHeight="1" x14ac:dyDescent="0.25">
      <c r="A40" s="753"/>
      <c r="B40" s="747"/>
      <c r="C40" s="747"/>
      <c r="D40" s="747"/>
      <c r="E40" s="748"/>
      <c r="F40" s="747"/>
      <c r="G40" s="748" t="s">
        <v>2239</v>
      </c>
      <c r="H40" s="111" t="s">
        <v>2240</v>
      </c>
      <c r="I40" s="112" t="s">
        <v>50</v>
      </c>
      <c r="J40" s="748"/>
      <c r="K40" s="749"/>
      <c r="L40" s="749"/>
      <c r="M40" s="752"/>
      <c r="N40" s="751"/>
      <c r="O40" s="761"/>
      <c r="P40" s="751"/>
      <c r="Q40" s="747"/>
      <c r="R40" s="748"/>
    </row>
    <row r="41" spans="1:18" ht="28.5" customHeight="1" x14ac:dyDescent="0.25">
      <c r="A41" s="753"/>
      <c r="B41" s="747"/>
      <c r="C41" s="747"/>
      <c r="D41" s="747"/>
      <c r="E41" s="748"/>
      <c r="F41" s="747"/>
      <c r="G41" s="748"/>
      <c r="H41" s="111" t="s">
        <v>1148</v>
      </c>
      <c r="I41" s="112" t="s">
        <v>2099</v>
      </c>
      <c r="J41" s="748"/>
      <c r="K41" s="749"/>
      <c r="L41" s="749"/>
      <c r="M41" s="752"/>
      <c r="N41" s="751"/>
      <c r="O41" s="761"/>
      <c r="P41" s="751"/>
      <c r="Q41" s="747"/>
      <c r="R41" s="748"/>
    </row>
    <row r="42" spans="1:18" ht="72" x14ac:dyDescent="0.25">
      <c r="A42" s="747">
        <v>12</v>
      </c>
      <c r="B42" s="747" t="s">
        <v>52</v>
      </c>
      <c r="C42" s="747">
        <v>1</v>
      </c>
      <c r="D42" s="747">
        <v>6</v>
      </c>
      <c r="E42" s="748" t="s">
        <v>2241</v>
      </c>
      <c r="F42" s="748" t="s">
        <v>2242</v>
      </c>
      <c r="G42" s="747" t="s">
        <v>2243</v>
      </c>
      <c r="H42" s="111" t="s">
        <v>2206</v>
      </c>
      <c r="I42" s="112" t="s">
        <v>50</v>
      </c>
      <c r="J42" s="748" t="s">
        <v>2244</v>
      </c>
      <c r="K42" s="749" t="s">
        <v>1069</v>
      </c>
      <c r="L42" s="749"/>
      <c r="M42" s="761">
        <f>O42+13845</f>
        <v>66024.78</v>
      </c>
      <c r="N42" s="751"/>
      <c r="O42" s="761">
        <v>52179.78</v>
      </c>
      <c r="P42" s="751"/>
      <c r="Q42" s="748" t="s">
        <v>373</v>
      </c>
      <c r="R42" s="762" t="s">
        <v>2245</v>
      </c>
    </row>
    <row r="43" spans="1:18" ht="73.5" customHeight="1" x14ac:dyDescent="0.25">
      <c r="A43" s="752"/>
      <c r="B43" s="748"/>
      <c r="C43" s="748"/>
      <c r="D43" s="748"/>
      <c r="E43" s="748"/>
      <c r="F43" s="748"/>
      <c r="G43" s="748"/>
      <c r="H43" s="111" t="s">
        <v>2207</v>
      </c>
      <c r="I43" s="112" t="s">
        <v>2246</v>
      </c>
      <c r="J43" s="748"/>
      <c r="K43" s="748"/>
      <c r="L43" s="748"/>
      <c r="M43" s="748"/>
      <c r="N43" s="748"/>
      <c r="O43" s="761"/>
      <c r="P43" s="748"/>
      <c r="Q43" s="748"/>
      <c r="R43" s="748"/>
    </row>
    <row r="44" spans="1:18" ht="36" x14ac:dyDescent="0.25">
      <c r="A44" s="747">
        <v>13</v>
      </c>
      <c r="B44" s="747" t="s">
        <v>116</v>
      </c>
      <c r="C44" s="747">
        <v>1</v>
      </c>
      <c r="D44" s="747">
        <v>6</v>
      </c>
      <c r="E44" s="748" t="s">
        <v>2247</v>
      </c>
      <c r="F44" s="748" t="s">
        <v>2248</v>
      </c>
      <c r="G44" s="747" t="s">
        <v>1430</v>
      </c>
      <c r="H44" s="115" t="s">
        <v>2214</v>
      </c>
      <c r="I44" s="112" t="s">
        <v>992</v>
      </c>
      <c r="J44" s="748" t="s">
        <v>2249</v>
      </c>
      <c r="K44" s="749" t="s">
        <v>1069</v>
      </c>
      <c r="L44" s="749"/>
      <c r="M44" s="761">
        <v>25906</v>
      </c>
      <c r="N44" s="751"/>
      <c r="O44" s="761">
        <v>22460</v>
      </c>
      <c r="P44" s="751"/>
      <c r="Q44" s="748" t="s">
        <v>2250</v>
      </c>
      <c r="R44" s="748" t="s">
        <v>2251</v>
      </c>
    </row>
    <row r="45" spans="1:18" x14ac:dyDescent="0.25">
      <c r="A45" s="748"/>
      <c r="B45" s="748"/>
      <c r="C45" s="748"/>
      <c r="D45" s="748"/>
      <c r="E45" s="748"/>
      <c r="F45" s="748"/>
      <c r="G45" s="747"/>
      <c r="H45" s="115" t="s">
        <v>1148</v>
      </c>
      <c r="I45" s="112" t="s">
        <v>2252</v>
      </c>
      <c r="J45" s="748"/>
      <c r="K45" s="748"/>
      <c r="L45" s="748"/>
      <c r="M45" s="761"/>
      <c r="N45" s="748"/>
      <c r="O45" s="761"/>
      <c r="P45" s="748"/>
      <c r="Q45" s="748"/>
      <c r="R45" s="748"/>
    </row>
    <row r="46" spans="1:18" ht="24" x14ac:dyDescent="0.25">
      <c r="A46" s="748"/>
      <c r="B46" s="748"/>
      <c r="C46" s="748"/>
      <c r="D46" s="748"/>
      <c r="E46" s="748"/>
      <c r="F46" s="748"/>
      <c r="G46" s="747"/>
      <c r="H46" s="111" t="s">
        <v>2204</v>
      </c>
      <c r="I46" s="111">
        <v>6</v>
      </c>
      <c r="J46" s="748"/>
      <c r="K46" s="748"/>
      <c r="L46" s="748"/>
      <c r="M46" s="761"/>
      <c r="N46" s="748"/>
      <c r="O46" s="761"/>
      <c r="P46" s="748"/>
      <c r="Q46" s="748"/>
      <c r="R46" s="748"/>
    </row>
    <row r="47" spans="1:18" ht="39" customHeight="1" x14ac:dyDescent="0.25">
      <c r="A47" s="748"/>
      <c r="B47" s="748"/>
      <c r="C47" s="748"/>
      <c r="D47" s="748"/>
      <c r="E47" s="748"/>
      <c r="F47" s="748"/>
      <c r="G47" s="111" t="s">
        <v>2198</v>
      </c>
      <c r="H47" s="111" t="s">
        <v>2253</v>
      </c>
      <c r="I47" s="112" t="s">
        <v>50</v>
      </c>
      <c r="J47" s="748"/>
      <c r="K47" s="748"/>
      <c r="L47" s="748"/>
      <c r="M47" s="761"/>
      <c r="N47" s="748"/>
      <c r="O47" s="761"/>
      <c r="P47" s="748"/>
      <c r="Q47" s="748"/>
      <c r="R47" s="748"/>
    </row>
    <row r="48" spans="1:18" ht="42" customHeight="1" x14ac:dyDescent="0.25">
      <c r="A48" s="747">
        <v>14</v>
      </c>
      <c r="B48" s="747" t="s">
        <v>116</v>
      </c>
      <c r="C48" s="747">
        <v>1</v>
      </c>
      <c r="D48" s="747">
        <v>6</v>
      </c>
      <c r="E48" s="748" t="s">
        <v>2254</v>
      </c>
      <c r="F48" s="748" t="s">
        <v>2255</v>
      </c>
      <c r="G48" s="747" t="s">
        <v>43</v>
      </c>
      <c r="H48" s="115" t="s">
        <v>1259</v>
      </c>
      <c r="I48" s="112" t="s">
        <v>50</v>
      </c>
      <c r="J48" s="748" t="s">
        <v>2256</v>
      </c>
      <c r="K48" s="749" t="s">
        <v>1069</v>
      </c>
      <c r="L48" s="749"/>
      <c r="M48" s="761">
        <v>34892.67</v>
      </c>
      <c r="N48" s="751"/>
      <c r="O48" s="761">
        <v>29972.67</v>
      </c>
      <c r="P48" s="751"/>
      <c r="Q48" s="748" t="s">
        <v>2257</v>
      </c>
      <c r="R48" s="748" t="s">
        <v>2258</v>
      </c>
    </row>
    <row r="49" spans="1:18" ht="24" customHeight="1" x14ac:dyDescent="0.25">
      <c r="A49" s="747"/>
      <c r="B49" s="747"/>
      <c r="C49" s="747"/>
      <c r="D49" s="747"/>
      <c r="E49" s="748"/>
      <c r="F49" s="748"/>
      <c r="G49" s="747"/>
      <c r="H49" s="115" t="s">
        <v>1148</v>
      </c>
      <c r="I49" s="112" t="s">
        <v>72</v>
      </c>
      <c r="J49" s="748"/>
      <c r="K49" s="749"/>
      <c r="L49" s="749"/>
      <c r="M49" s="761"/>
      <c r="N49" s="751"/>
      <c r="O49" s="761"/>
      <c r="P49" s="751"/>
      <c r="Q49" s="748"/>
      <c r="R49" s="748"/>
    </row>
    <row r="50" spans="1:18" ht="45" customHeight="1" x14ac:dyDescent="0.25">
      <c r="A50" s="748"/>
      <c r="B50" s="748"/>
      <c r="C50" s="748"/>
      <c r="D50" s="748"/>
      <c r="E50" s="748"/>
      <c r="F50" s="748"/>
      <c r="G50" s="748"/>
      <c r="H50" s="115" t="s">
        <v>2178</v>
      </c>
      <c r="I50" s="112" t="s">
        <v>72</v>
      </c>
      <c r="J50" s="748"/>
      <c r="K50" s="748"/>
      <c r="L50" s="748"/>
      <c r="M50" s="748"/>
      <c r="N50" s="748"/>
      <c r="O50" s="761"/>
      <c r="P50" s="748"/>
      <c r="Q50" s="748"/>
      <c r="R50" s="748"/>
    </row>
    <row r="51" spans="1:18" ht="59.25" customHeight="1" x14ac:dyDescent="0.25">
      <c r="A51" s="747">
        <v>15</v>
      </c>
      <c r="B51" s="747" t="s">
        <v>49</v>
      </c>
      <c r="C51" s="747">
        <v>1</v>
      </c>
      <c r="D51" s="747">
        <v>6</v>
      </c>
      <c r="E51" s="748" t="s">
        <v>2259</v>
      </c>
      <c r="F51" s="748" t="s">
        <v>2260</v>
      </c>
      <c r="G51" s="747" t="s">
        <v>1430</v>
      </c>
      <c r="H51" s="115" t="s">
        <v>2214</v>
      </c>
      <c r="I51" s="221" t="s">
        <v>1189</v>
      </c>
      <c r="J51" s="748" t="s">
        <v>2261</v>
      </c>
      <c r="K51" s="568" t="s">
        <v>1159</v>
      </c>
      <c r="L51" s="749"/>
      <c r="M51" s="761">
        <v>57250</v>
      </c>
      <c r="N51" s="751"/>
      <c r="O51" s="761">
        <v>51250</v>
      </c>
      <c r="P51" s="751"/>
      <c r="Q51" s="748" t="s">
        <v>2262</v>
      </c>
      <c r="R51" s="748" t="s">
        <v>2263</v>
      </c>
    </row>
    <row r="52" spans="1:18" x14ac:dyDescent="0.25">
      <c r="A52" s="748"/>
      <c r="B52" s="748"/>
      <c r="C52" s="748"/>
      <c r="D52" s="748"/>
      <c r="E52" s="748"/>
      <c r="F52" s="748"/>
      <c r="G52" s="747"/>
      <c r="H52" s="749" t="s">
        <v>1148</v>
      </c>
      <c r="I52" s="764" t="s">
        <v>1573</v>
      </c>
      <c r="J52" s="748"/>
      <c r="K52" s="763"/>
      <c r="L52" s="748"/>
      <c r="M52" s="748"/>
      <c r="N52" s="748"/>
      <c r="O52" s="761"/>
      <c r="P52" s="748"/>
      <c r="Q52" s="748"/>
      <c r="R52" s="748"/>
    </row>
    <row r="53" spans="1:18" x14ac:dyDescent="0.25">
      <c r="A53" s="748"/>
      <c r="B53" s="748"/>
      <c r="C53" s="748"/>
      <c r="D53" s="748"/>
      <c r="E53" s="748"/>
      <c r="F53" s="748"/>
      <c r="G53" s="747"/>
      <c r="H53" s="749"/>
      <c r="I53" s="764"/>
      <c r="J53" s="748"/>
      <c r="K53" s="763"/>
      <c r="L53" s="748"/>
      <c r="M53" s="748"/>
      <c r="N53" s="748"/>
      <c r="O53" s="761"/>
      <c r="P53" s="748"/>
      <c r="Q53" s="748"/>
      <c r="R53" s="748"/>
    </row>
    <row r="54" spans="1:18" x14ac:dyDescent="0.25">
      <c r="A54" s="748"/>
      <c r="B54" s="748"/>
      <c r="C54" s="748"/>
      <c r="D54" s="748"/>
      <c r="E54" s="748"/>
      <c r="F54" s="748"/>
      <c r="G54" s="747"/>
      <c r="H54" s="749"/>
      <c r="I54" s="764"/>
      <c r="J54" s="748"/>
      <c r="K54" s="763"/>
      <c r="L54" s="748"/>
      <c r="M54" s="748"/>
      <c r="N54" s="748"/>
      <c r="O54" s="761"/>
      <c r="P54" s="748"/>
      <c r="Q54" s="748"/>
      <c r="R54" s="748"/>
    </row>
    <row r="55" spans="1:18" ht="57.75" customHeight="1" x14ac:dyDescent="0.25">
      <c r="A55" s="748"/>
      <c r="B55" s="748"/>
      <c r="C55" s="748"/>
      <c r="D55" s="748"/>
      <c r="E55" s="748"/>
      <c r="F55" s="748"/>
      <c r="G55" s="747"/>
      <c r="H55" s="749"/>
      <c r="I55" s="764"/>
      <c r="J55" s="748"/>
      <c r="K55" s="763"/>
      <c r="L55" s="748"/>
      <c r="M55" s="748"/>
      <c r="N55" s="748"/>
      <c r="O55" s="761"/>
      <c r="P55" s="748"/>
      <c r="Q55" s="748"/>
      <c r="R55" s="748"/>
    </row>
    <row r="56" spans="1:18" ht="42.75" customHeight="1" x14ac:dyDescent="0.25">
      <c r="A56" s="747">
        <v>16</v>
      </c>
      <c r="B56" s="747" t="s">
        <v>49</v>
      </c>
      <c r="C56" s="747">
        <v>1</v>
      </c>
      <c r="D56" s="747">
        <v>6</v>
      </c>
      <c r="E56" s="748" t="s">
        <v>2264</v>
      </c>
      <c r="F56" s="748" t="s">
        <v>2265</v>
      </c>
      <c r="G56" s="747" t="s">
        <v>1430</v>
      </c>
      <c r="H56" s="111" t="s">
        <v>2214</v>
      </c>
      <c r="I56" s="112" t="s">
        <v>50</v>
      </c>
      <c r="J56" s="748" t="s">
        <v>2266</v>
      </c>
      <c r="K56" s="749" t="s">
        <v>1181</v>
      </c>
      <c r="L56" s="749"/>
      <c r="M56" s="766">
        <v>68230.8</v>
      </c>
      <c r="N56" s="751"/>
      <c r="O56" s="761">
        <v>66516.509999999995</v>
      </c>
      <c r="P56" s="751"/>
      <c r="Q56" s="748" t="s">
        <v>2267</v>
      </c>
      <c r="R56" s="748" t="s">
        <v>2268</v>
      </c>
    </row>
    <row r="57" spans="1:18" ht="27" customHeight="1" x14ac:dyDescent="0.25">
      <c r="A57" s="748"/>
      <c r="B57" s="748"/>
      <c r="C57" s="748"/>
      <c r="D57" s="748"/>
      <c r="E57" s="748"/>
      <c r="F57" s="748"/>
      <c r="G57" s="747"/>
      <c r="H57" s="111" t="s">
        <v>1148</v>
      </c>
      <c r="I57" s="112" t="s">
        <v>1176</v>
      </c>
      <c r="J57" s="748"/>
      <c r="K57" s="748"/>
      <c r="L57" s="748"/>
      <c r="M57" s="763"/>
      <c r="N57" s="748"/>
      <c r="O57" s="761"/>
      <c r="P57" s="748"/>
      <c r="Q57" s="748"/>
      <c r="R57" s="748"/>
    </row>
    <row r="58" spans="1:18" ht="33.75" customHeight="1" x14ac:dyDescent="0.25">
      <c r="A58" s="748"/>
      <c r="B58" s="748"/>
      <c r="C58" s="748"/>
      <c r="D58" s="748"/>
      <c r="E58" s="748"/>
      <c r="F58" s="748"/>
      <c r="G58" s="747" t="s">
        <v>43</v>
      </c>
      <c r="H58" s="111" t="s">
        <v>1259</v>
      </c>
      <c r="I58" s="112" t="s">
        <v>50</v>
      </c>
      <c r="J58" s="748"/>
      <c r="K58" s="748"/>
      <c r="L58" s="748"/>
      <c r="M58" s="763"/>
      <c r="N58" s="748"/>
      <c r="O58" s="761"/>
      <c r="P58" s="748"/>
      <c r="Q58" s="748"/>
      <c r="R58" s="748"/>
    </row>
    <row r="59" spans="1:18" ht="33" customHeight="1" x14ac:dyDescent="0.25">
      <c r="A59" s="748"/>
      <c r="B59" s="748"/>
      <c r="C59" s="748"/>
      <c r="D59" s="748"/>
      <c r="E59" s="748"/>
      <c r="F59" s="748"/>
      <c r="G59" s="748"/>
      <c r="H59" s="111" t="s">
        <v>1148</v>
      </c>
      <c r="I59" s="112" t="s">
        <v>1176</v>
      </c>
      <c r="J59" s="748"/>
      <c r="K59" s="748"/>
      <c r="L59" s="748"/>
      <c r="M59" s="763"/>
      <c r="N59" s="748"/>
      <c r="O59" s="761"/>
      <c r="P59" s="748"/>
      <c r="Q59" s="748"/>
      <c r="R59" s="748"/>
    </row>
    <row r="60" spans="1:18" x14ac:dyDescent="0.25">
      <c r="A60" s="748"/>
      <c r="B60" s="748"/>
      <c r="C60" s="748"/>
      <c r="D60" s="748"/>
      <c r="E60" s="748"/>
      <c r="F60" s="748"/>
      <c r="G60" s="747" t="s">
        <v>2198</v>
      </c>
      <c r="H60" s="747" t="s">
        <v>2253</v>
      </c>
      <c r="I60" s="765" t="s">
        <v>50</v>
      </c>
      <c r="J60" s="748"/>
      <c r="K60" s="748"/>
      <c r="L60" s="748"/>
      <c r="M60" s="763"/>
      <c r="N60" s="748"/>
      <c r="O60" s="761"/>
      <c r="P60" s="748"/>
      <c r="Q60" s="748"/>
      <c r="R60" s="748"/>
    </row>
    <row r="61" spans="1:18" x14ac:dyDescent="0.25">
      <c r="A61" s="748"/>
      <c r="B61" s="748"/>
      <c r="C61" s="748"/>
      <c r="D61" s="748"/>
      <c r="E61" s="748"/>
      <c r="F61" s="748"/>
      <c r="G61" s="747"/>
      <c r="H61" s="747"/>
      <c r="I61" s="765"/>
      <c r="J61" s="748"/>
      <c r="K61" s="748"/>
      <c r="L61" s="748"/>
      <c r="M61" s="763"/>
      <c r="N61" s="748"/>
      <c r="O61" s="761"/>
      <c r="P61" s="748"/>
      <c r="Q61" s="748"/>
      <c r="R61" s="748"/>
    </row>
    <row r="62" spans="1:18" ht="33" customHeight="1" x14ac:dyDescent="0.25">
      <c r="A62" s="748"/>
      <c r="B62" s="748"/>
      <c r="C62" s="748"/>
      <c r="D62" s="748"/>
      <c r="E62" s="748"/>
      <c r="F62" s="748"/>
      <c r="G62" s="747"/>
      <c r="H62" s="747"/>
      <c r="I62" s="765"/>
      <c r="J62" s="748"/>
      <c r="K62" s="748"/>
      <c r="L62" s="748"/>
      <c r="M62" s="763"/>
      <c r="N62" s="748"/>
      <c r="O62" s="761"/>
      <c r="P62" s="748"/>
      <c r="Q62" s="748"/>
      <c r="R62" s="748"/>
    </row>
    <row r="63" spans="1:18" ht="39.75" customHeight="1" x14ac:dyDescent="0.25">
      <c r="A63" s="747">
        <v>17</v>
      </c>
      <c r="B63" s="747" t="s">
        <v>116</v>
      </c>
      <c r="C63" s="747">
        <v>1</v>
      </c>
      <c r="D63" s="747">
        <v>6</v>
      </c>
      <c r="E63" s="748" t="s">
        <v>2269</v>
      </c>
      <c r="F63" s="748" t="s">
        <v>2270</v>
      </c>
      <c r="G63" s="747" t="s">
        <v>43</v>
      </c>
      <c r="H63" s="115" t="s">
        <v>1259</v>
      </c>
      <c r="I63" s="112" t="s">
        <v>50</v>
      </c>
      <c r="J63" s="748" t="s">
        <v>2271</v>
      </c>
      <c r="K63" s="749" t="s">
        <v>1069</v>
      </c>
      <c r="L63" s="749"/>
      <c r="M63" s="766">
        <v>17674.400000000001</v>
      </c>
      <c r="N63" s="751"/>
      <c r="O63" s="761">
        <v>17567.150000000001</v>
      </c>
      <c r="P63" s="751"/>
      <c r="Q63" s="748" t="s">
        <v>2272</v>
      </c>
      <c r="R63" s="748" t="s">
        <v>2273</v>
      </c>
    </row>
    <row r="64" spans="1:18" x14ac:dyDescent="0.25">
      <c r="A64" s="752"/>
      <c r="B64" s="748"/>
      <c r="C64" s="748"/>
      <c r="D64" s="748"/>
      <c r="E64" s="748"/>
      <c r="F64" s="748"/>
      <c r="G64" s="747"/>
      <c r="H64" s="749" t="s">
        <v>1148</v>
      </c>
      <c r="I64" s="765" t="s">
        <v>1552</v>
      </c>
      <c r="J64" s="748"/>
      <c r="K64" s="748"/>
      <c r="L64" s="748"/>
      <c r="M64" s="767"/>
      <c r="N64" s="748"/>
      <c r="O64" s="761"/>
      <c r="P64" s="748"/>
      <c r="Q64" s="748"/>
      <c r="R64" s="748"/>
    </row>
    <row r="65" spans="1:18" x14ac:dyDescent="0.25">
      <c r="A65" s="752"/>
      <c r="B65" s="748"/>
      <c r="C65" s="748"/>
      <c r="D65" s="748"/>
      <c r="E65" s="748"/>
      <c r="F65" s="748"/>
      <c r="G65" s="747"/>
      <c r="H65" s="749"/>
      <c r="I65" s="765"/>
      <c r="J65" s="748"/>
      <c r="K65" s="748"/>
      <c r="L65" s="748"/>
      <c r="M65" s="767"/>
      <c r="N65" s="748"/>
      <c r="O65" s="761"/>
      <c r="P65" s="748"/>
      <c r="Q65" s="748"/>
      <c r="R65" s="748"/>
    </row>
    <row r="66" spans="1:18" x14ac:dyDescent="0.25">
      <c r="A66" s="752"/>
      <c r="B66" s="748"/>
      <c r="C66" s="748"/>
      <c r="D66" s="748"/>
      <c r="E66" s="748"/>
      <c r="F66" s="748"/>
      <c r="G66" s="747"/>
      <c r="H66" s="749"/>
      <c r="I66" s="765"/>
      <c r="J66" s="748"/>
      <c r="K66" s="748"/>
      <c r="L66" s="748"/>
      <c r="M66" s="767"/>
      <c r="N66" s="748"/>
      <c r="O66" s="761"/>
      <c r="P66" s="748"/>
      <c r="Q66" s="748"/>
      <c r="R66" s="748"/>
    </row>
    <row r="67" spans="1:18" ht="10.5" customHeight="1" x14ac:dyDescent="0.25">
      <c r="A67" s="752"/>
      <c r="B67" s="748"/>
      <c r="C67" s="748"/>
      <c r="D67" s="748"/>
      <c r="E67" s="748"/>
      <c r="F67" s="748"/>
      <c r="G67" s="747"/>
      <c r="H67" s="749"/>
      <c r="I67" s="765"/>
      <c r="J67" s="748"/>
      <c r="K67" s="748"/>
      <c r="L67" s="748"/>
      <c r="M67" s="767"/>
      <c r="N67" s="748"/>
      <c r="O67" s="761"/>
      <c r="P67" s="748"/>
      <c r="Q67" s="748"/>
      <c r="R67" s="748"/>
    </row>
    <row r="68" spans="1:18" ht="42" customHeight="1" x14ac:dyDescent="0.25">
      <c r="A68" s="747">
        <v>18</v>
      </c>
      <c r="B68" s="747" t="s">
        <v>52</v>
      </c>
      <c r="C68" s="747">
        <v>1</v>
      </c>
      <c r="D68" s="747">
        <v>6</v>
      </c>
      <c r="E68" s="748" t="s">
        <v>2274</v>
      </c>
      <c r="F68" s="748" t="s">
        <v>2275</v>
      </c>
      <c r="G68" s="747" t="s">
        <v>2276</v>
      </c>
      <c r="H68" s="265" t="s">
        <v>2225</v>
      </c>
      <c r="I68" s="265">
        <v>1</v>
      </c>
      <c r="J68" s="748" t="s">
        <v>2277</v>
      </c>
      <c r="K68" s="749" t="s">
        <v>1087</v>
      </c>
      <c r="L68" s="749"/>
      <c r="M68" s="768">
        <v>68214.5</v>
      </c>
      <c r="N68" s="751"/>
      <c r="O68" s="761">
        <v>68214.5</v>
      </c>
      <c r="P68" s="751"/>
      <c r="Q68" s="748" t="s">
        <v>2278</v>
      </c>
      <c r="R68" s="748" t="s">
        <v>2211</v>
      </c>
    </row>
    <row r="69" spans="1:18" ht="52.5" customHeight="1" x14ac:dyDescent="0.25">
      <c r="A69" s="747"/>
      <c r="B69" s="747"/>
      <c r="C69" s="747"/>
      <c r="D69" s="747"/>
      <c r="E69" s="748"/>
      <c r="F69" s="748"/>
      <c r="G69" s="747"/>
      <c r="H69" s="266" t="s">
        <v>2229</v>
      </c>
      <c r="I69" s="221" t="s">
        <v>2279</v>
      </c>
      <c r="J69" s="748"/>
      <c r="K69" s="749"/>
      <c r="L69" s="749"/>
      <c r="M69" s="769"/>
      <c r="N69" s="751"/>
      <c r="O69" s="761"/>
      <c r="P69" s="751"/>
      <c r="Q69" s="748"/>
      <c r="R69" s="748"/>
    </row>
    <row r="70" spans="1:18" ht="81.75" customHeight="1" x14ac:dyDescent="0.25">
      <c r="A70" s="747"/>
      <c r="B70" s="747"/>
      <c r="C70" s="747"/>
      <c r="D70" s="747"/>
      <c r="E70" s="748"/>
      <c r="F70" s="748"/>
      <c r="G70" s="747" t="s">
        <v>2280</v>
      </c>
      <c r="H70" s="266" t="s">
        <v>2206</v>
      </c>
      <c r="I70" s="221" t="s">
        <v>2024</v>
      </c>
      <c r="J70" s="748"/>
      <c r="K70" s="749"/>
      <c r="L70" s="749"/>
      <c r="M70" s="769"/>
      <c r="N70" s="751"/>
      <c r="O70" s="761"/>
      <c r="P70" s="751"/>
      <c r="Q70" s="748"/>
      <c r="R70" s="748"/>
    </row>
    <row r="71" spans="1:18" ht="77.25" customHeight="1" x14ac:dyDescent="0.25">
      <c r="A71" s="747"/>
      <c r="B71" s="747"/>
      <c r="C71" s="747"/>
      <c r="D71" s="747"/>
      <c r="E71" s="748"/>
      <c r="F71" s="748"/>
      <c r="G71" s="747"/>
      <c r="H71" s="266" t="s">
        <v>2207</v>
      </c>
      <c r="I71" s="221" t="s">
        <v>2279</v>
      </c>
      <c r="J71" s="748"/>
      <c r="K71" s="749"/>
      <c r="L71" s="749"/>
      <c r="M71" s="769"/>
      <c r="N71" s="751"/>
      <c r="O71" s="761"/>
      <c r="P71" s="751"/>
      <c r="Q71" s="748"/>
      <c r="R71" s="748"/>
    </row>
    <row r="72" spans="1:18" ht="41.25" customHeight="1" x14ac:dyDescent="0.25">
      <c r="A72" s="747"/>
      <c r="B72" s="747"/>
      <c r="C72" s="747"/>
      <c r="D72" s="747"/>
      <c r="E72" s="748"/>
      <c r="F72" s="748"/>
      <c r="G72" s="747" t="s">
        <v>2281</v>
      </c>
      <c r="H72" s="266" t="s">
        <v>2282</v>
      </c>
      <c r="I72" s="221" t="s">
        <v>72</v>
      </c>
      <c r="J72" s="748"/>
      <c r="K72" s="749"/>
      <c r="L72" s="749"/>
      <c r="M72" s="769"/>
      <c r="N72" s="751"/>
      <c r="O72" s="761"/>
      <c r="P72" s="751"/>
      <c r="Q72" s="748"/>
      <c r="R72" s="748"/>
    </row>
    <row r="73" spans="1:18" ht="66" customHeight="1" x14ac:dyDescent="0.25">
      <c r="A73" s="747"/>
      <c r="B73" s="747"/>
      <c r="C73" s="747"/>
      <c r="D73" s="747"/>
      <c r="E73" s="748"/>
      <c r="F73" s="748"/>
      <c r="G73" s="747"/>
      <c r="H73" s="266" t="s">
        <v>2283</v>
      </c>
      <c r="I73" s="221" t="s">
        <v>2284</v>
      </c>
      <c r="J73" s="748"/>
      <c r="K73" s="749"/>
      <c r="L73" s="749"/>
      <c r="M73" s="769"/>
      <c r="N73" s="751"/>
      <c r="O73" s="761"/>
      <c r="P73" s="751"/>
      <c r="Q73" s="748"/>
      <c r="R73" s="748"/>
    </row>
    <row r="74" spans="1:18" x14ac:dyDescent="0.25">
      <c r="A74" s="747">
        <v>19</v>
      </c>
      <c r="B74" s="747" t="s">
        <v>49</v>
      </c>
      <c r="C74" s="747">
        <v>1</v>
      </c>
      <c r="D74" s="747">
        <v>6</v>
      </c>
      <c r="E74" s="748" t="s">
        <v>2285</v>
      </c>
      <c r="F74" s="748" t="s">
        <v>2286</v>
      </c>
      <c r="G74" s="747" t="s">
        <v>1430</v>
      </c>
      <c r="H74" s="749" t="s">
        <v>2214</v>
      </c>
      <c r="I74" s="765" t="s">
        <v>1518</v>
      </c>
      <c r="J74" s="748" t="s">
        <v>2287</v>
      </c>
      <c r="K74" s="749" t="s">
        <v>1159</v>
      </c>
      <c r="L74" s="749"/>
      <c r="M74" s="761">
        <v>20443.68</v>
      </c>
      <c r="N74" s="751"/>
      <c r="O74" s="761">
        <v>20443.68</v>
      </c>
      <c r="P74" s="751"/>
      <c r="Q74" s="748" t="s">
        <v>2288</v>
      </c>
      <c r="R74" s="748" t="s">
        <v>2289</v>
      </c>
    </row>
    <row r="75" spans="1:18" ht="36" customHeight="1" x14ac:dyDescent="0.25">
      <c r="A75" s="748"/>
      <c r="B75" s="748"/>
      <c r="C75" s="748"/>
      <c r="D75" s="748"/>
      <c r="E75" s="748"/>
      <c r="F75" s="748"/>
      <c r="G75" s="747"/>
      <c r="H75" s="749"/>
      <c r="I75" s="765"/>
      <c r="J75" s="748"/>
      <c r="K75" s="748"/>
      <c r="L75" s="748"/>
      <c r="M75" s="748"/>
      <c r="N75" s="748"/>
      <c r="O75" s="761"/>
      <c r="P75" s="748"/>
      <c r="Q75" s="748"/>
      <c r="R75" s="748"/>
    </row>
    <row r="76" spans="1:18" ht="15" customHeight="1" x14ac:dyDescent="0.25">
      <c r="A76" s="748"/>
      <c r="B76" s="748"/>
      <c r="C76" s="748"/>
      <c r="D76" s="748"/>
      <c r="E76" s="748"/>
      <c r="F76" s="748"/>
      <c r="G76" s="747"/>
      <c r="H76" s="747" t="s">
        <v>1148</v>
      </c>
      <c r="I76" s="747">
        <v>80</v>
      </c>
      <c r="J76" s="748"/>
      <c r="K76" s="748"/>
      <c r="L76" s="748"/>
      <c r="M76" s="748"/>
      <c r="N76" s="748"/>
      <c r="O76" s="761"/>
      <c r="P76" s="748"/>
      <c r="Q76" s="748"/>
      <c r="R76" s="748"/>
    </row>
    <row r="77" spans="1:18" ht="48.75" customHeight="1" x14ac:dyDescent="0.25">
      <c r="A77" s="748"/>
      <c r="B77" s="748"/>
      <c r="C77" s="748"/>
      <c r="D77" s="748"/>
      <c r="E77" s="748"/>
      <c r="F77" s="748"/>
      <c r="G77" s="747"/>
      <c r="H77" s="747"/>
      <c r="I77" s="747"/>
      <c r="J77" s="748"/>
      <c r="K77" s="748"/>
      <c r="L77" s="748"/>
      <c r="M77" s="748"/>
      <c r="N77" s="748"/>
      <c r="O77" s="761"/>
      <c r="P77" s="748"/>
      <c r="Q77" s="748"/>
      <c r="R77" s="748"/>
    </row>
    <row r="78" spans="1:18" ht="73.5" customHeight="1" x14ac:dyDescent="0.25">
      <c r="A78" s="748">
        <v>20</v>
      </c>
      <c r="B78" s="748" t="s">
        <v>49</v>
      </c>
      <c r="C78" s="748">
        <v>1</v>
      </c>
      <c r="D78" s="748">
        <v>6</v>
      </c>
      <c r="E78" s="748" t="s">
        <v>2290</v>
      </c>
      <c r="F78" s="748" t="s">
        <v>2291</v>
      </c>
      <c r="G78" s="747" t="s">
        <v>1476</v>
      </c>
      <c r="H78" s="116" t="s">
        <v>1259</v>
      </c>
      <c r="I78" s="111">
        <v>1</v>
      </c>
      <c r="J78" s="748" t="s">
        <v>2292</v>
      </c>
      <c r="K78" s="748" t="s">
        <v>1239</v>
      </c>
      <c r="L78" s="748"/>
      <c r="M78" s="761">
        <v>15180</v>
      </c>
      <c r="N78" s="748"/>
      <c r="O78" s="761">
        <v>15180</v>
      </c>
      <c r="P78" s="748"/>
      <c r="Q78" s="748" t="s">
        <v>2293</v>
      </c>
      <c r="R78" s="748" t="s">
        <v>2294</v>
      </c>
    </row>
    <row r="79" spans="1:18" ht="63" customHeight="1" x14ac:dyDescent="0.25">
      <c r="A79" s="748"/>
      <c r="B79" s="748"/>
      <c r="C79" s="748"/>
      <c r="D79" s="748"/>
      <c r="E79" s="748"/>
      <c r="F79" s="748"/>
      <c r="G79" s="747"/>
      <c r="H79" s="116" t="s">
        <v>2203</v>
      </c>
      <c r="I79" s="111">
        <v>50</v>
      </c>
      <c r="J79" s="748"/>
      <c r="K79" s="748"/>
      <c r="L79" s="748"/>
      <c r="M79" s="748"/>
      <c r="N79" s="748"/>
      <c r="O79" s="761"/>
      <c r="P79" s="748"/>
      <c r="Q79" s="748"/>
      <c r="R79" s="748"/>
    </row>
    <row r="80" spans="1:18" ht="24" customHeight="1" x14ac:dyDescent="0.25">
      <c r="A80" s="747">
        <v>21</v>
      </c>
      <c r="B80" s="747" t="s">
        <v>116</v>
      </c>
      <c r="C80" s="747">
        <v>1</v>
      </c>
      <c r="D80" s="747">
        <v>6</v>
      </c>
      <c r="E80" s="748" t="s">
        <v>2295</v>
      </c>
      <c r="F80" s="748" t="s">
        <v>2296</v>
      </c>
      <c r="G80" s="747" t="s">
        <v>1476</v>
      </c>
      <c r="H80" s="111" t="s">
        <v>1259</v>
      </c>
      <c r="I80" s="112" t="s">
        <v>50</v>
      </c>
      <c r="J80" s="747" t="s">
        <v>2297</v>
      </c>
      <c r="K80" s="749" t="s">
        <v>1181</v>
      </c>
      <c r="L80" s="749"/>
      <c r="M80" s="761">
        <v>23440</v>
      </c>
      <c r="N80" s="751"/>
      <c r="O80" s="761">
        <v>20620</v>
      </c>
      <c r="P80" s="751"/>
      <c r="Q80" s="748" t="s">
        <v>2298</v>
      </c>
      <c r="R80" s="748" t="s">
        <v>2299</v>
      </c>
    </row>
    <row r="81" spans="1:18" ht="33.75" customHeight="1" x14ac:dyDescent="0.25">
      <c r="A81" s="747"/>
      <c r="B81" s="747"/>
      <c r="C81" s="747"/>
      <c r="D81" s="747"/>
      <c r="E81" s="748"/>
      <c r="F81" s="748"/>
      <c r="G81" s="747"/>
      <c r="H81" s="291" t="s">
        <v>1148</v>
      </c>
      <c r="I81" s="221" t="s">
        <v>57</v>
      </c>
      <c r="J81" s="747"/>
      <c r="K81" s="749"/>
      <c r="L81" s="749"/>
      <c r="M81" s="748"/>
      <c r="N81" s="751"/>
      <c r="O81" s="761"/>
      <c r="P81" s="751"/>
      <c r="Q81" s="748"/>
      <c r="R81" s="748"/>
    </row>
    <row r="82" spans="1:18" ht="72" customHeight="1" x14ac:dyDescent="0.25">
      <c r="A82" s="747"/>
      <c r="B82" s="747"/>
      <c r="C82" s="747"/>
      <c r="D82" s="747"/>
      <c r="E82" s="748"/>
      <c r="F82" s="748"/>
      <c r="G82" s="747"/>
      <c r="H82" s="291" t="s">
        <v>2197</v>
      </c>
      <c r="I82" s="221" t="s">
        <v>2300</v>
      </c>
      <c r="J82" s="747"/>
      <c r="K82" s="749"/>
      <c r="L82" s="749"/>
      <c r="M82" s="748"/>
      <c r="N82" s="751"/>
      <c r="O82" s="761"/>
      <c r="P82" s="751"/>
      <c r="Q82" s="748"/>
      <c r="R82" s="748"/>
    </row>
    <row r="83" spans="1:18" ht="33.75" customHeight="1" x14ac:dyDescent="0.25">
      <c r="A83" s="747">
        <v>22</v>
      </c>
      <c r="B83" s="747" t="s">
        <v>52</v>
      </c>
      <c r="C83" s="747">
        <v>1</v>
      </c>
      <c r="D83" s="747">
        <v>9</v>
      </c>
      <c r="E83" s="748" t="s">
        <v>2301</v>
      </c>
      <c r="F83" s="748" t="s">
        <v>2302</v>
      </c>
      <c r="G83" s="747" t="s">
        <v>2224</v>
      </c>
      <c r="H83" s="115" t="s">
        <v>2225</v>
      </c>
      <c r="I83" s="112" t="s">
        <v>1518</v>
      </c>
      <c r="J83" s="748" t="s">
        <v>2303</v>
      </c>
      <c r="K83" s="749" t="s">
        <v>1069</v>
      </c>
      <c r="L83" s="749"/>
      <c r="M83" s="766">
        <v>54483.72</v>
      </c>
      <c r="N83" s="751"/>
      <c r="O83" s="761">
        <v>54483.72</v>
      </c>
      <c r="P83" s="751"/>
      <c r="Q83" s="748" t="s">
        <v>2304</v>
      </c>
      <c r="R83" s="748" t="s">
        <v>2217</v>
      </c>
    </row>
    <row r="84" spans="1:18" ht="63" customHeight="1" x14ac:dyDescent="0.25">
      <c r="A84" s="747"/>
      <c r="B84" s="747"/>
      <c r="C84" s="747"/>
      <c r="D84" s="747"/>
      <c r="E84" s="748"/>
      <c r="F84" s="748"/>
      <c r="G84" s="748"/>
      <c r="H84" s="115" t="s">
        <v>2229</v>
      </c>
      <c r="I84" s="112" t="s">
        <v>2075</v>
      </c>
      <c r="J84" s="748"/>
      <c r="K84" s="749"/>
      <c r="L84" s="749"/>
      <c r="M84" s="763"/>
      <c r="N84" s="751"/>
      <c r="O84" s="761"/>
      <c r="P84" s="751"/>
      <c r="Q84" s="748"/>
      <c r="R84" s="748"/>
    </row>
    <row r="85" spans="1:18" ht="41.25" customHeight="1" x14ac:dyDescent="0.25">
      <c r="A85" s="747"/>
      <c r="B85" s="747"/>
      <c r="C85" s="747"/>
      <c r="D85" s="747"/>
      <c r="E85" s="748"/>
      <c r="F85" s="748"/>
      <c r="G85" s="747" t="s">
        <v>2305</v>
      </c>
      <c r="H85" s="265" t="s">
        <v>2306</v>
      </c>
      <c r="I85" s="292" t="s">
        <v>1518</v>
      </c>
      <c r="J85" s="748"/>
      <c r="K85" s="749"/>
      <c r="L85" s="749"/>
      <c r="M85" s="763"/>
      <c r="N85" s="751"/>
      <c r="O85" s="761"/>
      <c r="P85" s="751"/>
      <c r="Q85" s="748"/>
      <c r="R85" s="748"/>
    </row>
    <row r="86" spans="1:18" ht="42.75" customHeight="1" x14ac:dyDescent="0.25">
      <c r="A86" s="747"/>
      <c r="B86" s="747"/>
      <c r="C86" s="747"/>
      <c r="D86" s="747"/>
      <c r="E86" s="748"/>
      <c r="F86" s="748"/>
      <c r="G86" s="747"/>
      <c r="H86" s="111" t="s">
        <v>2307</v>
      </c>
      <c r="I86" s="113">
        <v>40</v>
      </c>
      <c r="J86" s="748"/>
      <c r="K86" s="749"/>
      <c r="L86" s="749"/>
      <c r="M86" s="763"/>
      <c r="N86" s="751"/>
      <c r="O86" s="761"/>
      <c r="P86" s="751"/>
      <c r="Q86" s="748"/>
      <c r="R86" s="748"/>
    </row>
    <row r="87" spans="1:18" ht="32.25" customHeight="1" x14ac:dyDescent="0.25">
      <c r="A87" s="747">
        <v>23</v>
      </c>
      <c r="B87" s="747" t="s">
        <v>116</v>
      </c>
      <c r="C87" s="747">
        <v>5</v>
      </c>
      <c r="D87" s="747">
        <v>11</v>
      </c>
      <c r="E87" s="748" t="s">
        <v>2308</v>
      </c>
      <c r="F87" s="748" t="s">
        <v>2309</v>
      </c>
      <c r="G87" s="747" t="s">
        <v>2239</v>
      </c>
      <c r="H87" s="115" t="s">
        <v>2240</v>
      </c>
      <c r="I87" s="112" t="s">
        <v>50</v>
      </c>
      <c r="J87" s="748" t="s">
        <v>2310</v>
      </c>
      <c r="K87" s="749" t="s">
        <v>1092</v>
      </c>
      <c r="L87" s="749"/>
      <c r="M87" s="761">
        <v>42710.5</v>
      </c>
      <c r="N87" s="751"/>
      <c r="O87" s="761">
        <v>27000</v>
      </c>
      <c r="P87" s="751"/>
      <c r="Q87" s="748" t="s">
        <v>2311</v>
      </c>
      <c r="R87" s="748" t="s">
        <v>2312</v>
      </c>
    </row>
    <row r="88" spans="1:18" ht="38.25" customHeight="1" x14ac:dyDescent="0.25">
      <c r="A88" s="748"/>
      <c r="B88" s="748"/>
      <c r="C88" s="748"/>
      <c r="D88" s="748"/>
      <c r="E88" s="748"/>
      <c r="F88" s="748"/>
      <c r="G88" s="748"/>
      <c r="H88" s="115" t="s">
        <v>2203</v>
      </c>
      <c r="I88" s="112" t="s">
        <v>1668</v>
      </c>
      <c r="J88" s="748"/>
      <c r="K88" s="748"/>
      <c r="L88" s="748"/>
      <c r="M88" s="748"/>
      <c r="N88" s="748"/>
      <c r="O88" s="761"/>
      <c r="P88" s="748"/>
      <c r="Q88" s="748"/>
      <c r="R88" s="748"/>
    </row>
    <row r="89" spans="1:18" ht="50.25" customHeight="1" x14ac:dyDescent="0.25">
      <c r="A89" s="748"/>
      <c r="B89" s="748"/>
      <c r="C89" s="748"/>
      <c r="D89" s="748"/>
      <c r="E89" s="748"/>
      <c r="F89" s="748"/>
      <c r="G89" s="111" t="s">
        <v>2313</v>
      </c>
      <c r="H89" s="113" t="s">
        <v>2314</v>
      </c>
      <c r="I89" s="113">
        <v>20</v>
      </c>
      <c r="J89" s="748"/>
      <c r="K89" s="748"/>
      <c r="L89" s="748"/>
      <c r="M89" s="748"/>
      <c r="N89" s="748"/>
      <c r="O89" s="761"/>
      <c r="P89" s="748"/>
      <c r="Q89" s="748"/>
      <c r="R89" s="748"/>
    </row>
    <row r="90" spans="1:18" x14ac:dyDescent="0.25">
      <c r="A90" s="747">
        <v>24</v>
      </c>
      <c r="B90" s="747" t="s">
        <v>116</v>
      </c>
      <c r="C90" s="747">
        <v>5</v>
      </c>
      <c r="D90" s="747">
        <v>11</v>
      </c>
      <c r="E90" s="748" t="s">
        <v>2315</v>
      </c>
      <c r="F90" s="748" t="s">
        <v>2316</v>
      </c>
      <c r="G90" s="747" t="s">
        <v>2313</v>
      </c>
      <c r="H90" s="749" t="s">
        <v>2317</v>
      </c>
      <c r="I90" s="765" t="s">
        <v>1189</v>
      </c>
      <c r="J90" s="748" t="s">
        <v>2318</v>
      </c>
      <c r="K90" s="749" t="s">
        <v>1092</v>
      </c>
      <c r="L90" s="749"/>
      <c r="M90" s="761">
        <v>47223.9</v>
      </c>
      <c r="N90" s="751"/>
      <c r="O90" s="761">
        <v>35890.199999999997</v>
      </c>
      <c r="P90" s="751"/>
      <c r="Q90" s="748" t="s">
        <v>2311</v>
      </c>
      <c r="R90" s="748" t="s">
        <v>2312</v>
      </c>
    </row>
    <row r="91" spans="1:18" x14ac:dyDescent="0.25">
      <c r="A91" s="748"/>
      <c r="B91" s="748"/>
      <c r="C91" s="748"/>
      <c r="D91" s="748"/>
      <c r="E91" s="748"/>
      <c r="F91" s="748"/>
      <c r="G91" s="747"/>
      <c r="H91" s="749"/>
      <c r="I91" s="765"/>
      <c r="J91" s="748"/>
      <c r="K91" s="748"/>
      <c r="L91" s="748"/>
      <c r="M91" s="748"/>
      <c r="N91" s="748"/>
      <c r="O91" s="761"/>
      <c r="P91" s="748"/>
      <c r="Q91" s="748"/>
      <c r="R91" s="748"/>
    </row>
    <row r="92" spans="1:18" x14ac:dyDescent="0.25">
      <c r="A92" s="748"/>
      <c r="B92" s="748"/>
      <c r="C92" s="748"/>
      <c r="D92" s="748"/>
      <c r="E92" s="748"/>
      <c r="F92" s="748"/>
      <c r="G92" s="747"/>
      <c r="H92" s="749"/>
      <c r="I92" s="765"/>
      <c r="J92" s="748"/>
      <c r="K92" s="748"/>
      <c r="L92" s="748"/>
      <c r="M92" s="748"/>
      <c r="N92" s="748"/>
      <c r="O92" s="761"/>
      <c r="P92" s="748"/>
      <c r="Q92" s="748"/>
      <c r="R92" s="748"/>
    </row>
    <row r="93" spans="1:18" x14ac:dyDescent="0.25">
      <c r="A93" s="748"/>
      <c r="B93" s="748"/>
      <c r="C93" s="748"/>
      <c r="D93" s="748"/>
      <c r="E93" s="748"/>
      <c r="F93" s="748"/>
      <c r="G93" s="747"/>
      <c r="H93" s="749"/>
      <c r="I93" s="765"/>
      <c r="J93" s="748"/>
      <c r="K93" s="748"/>
      <c r="L93" s="748"/>
      <c r="M93" s="748"/>
      <c r="N93" s="748"/>
      <c r="O93" s="761"/>
      <c r="P93" s="748"/>
      <c r="Q93" s="748"/>
      <c r="R93" s="748"/>
    </row>
    <row r="94" spans="1:18" x14ac:dyDescent="0.25">
      <c r="A94" s="748"/>
      <c r="B94" s="748"/>
      <c r="C94" s="748"/>
      <c r="D94" s="748"/>
      <c r="E94" s="748"/>
      <c r="F94" s="748"/>
      <c r="G94" s="747"/>
      <c r="H94" s="749"/>
      <c r="I94" s="765"/>
      <c r="J94" s="748"/>
      <c r="K94" s="748"/>
      <c r="L94" s="748"/>
      <c r="M94" s="748"/>
      <c r="N94" s="748"/>
      <c r="O94" s="761"/>
      <c r="P94" s="748"/>
      <c r="Q94" s="748"/>
      <c r="R94" s="748"/>
    </row>
    <row r="95" spans="1:18" ht="39.75" customHeight="1" x14ac:dyDescent="0.25">
      <c r="A95" s="747">
        <v>25</v>
      </c>
      <c r="B95" s="747" t="s">
        <v>116</v>
      </c>
      <c r="C95" s="747" t="s">
        <v>2319</v>
      </c>
      <c r="D95" s="747">
        <v>11</v>
      </c>
      <c r="E95" s="748" t="s">
        <v>2320</v>
      </c>
      <c r="F95" s="748" t="s">
        <v>2321</v>
      </c>
      <c r="G95" s="747" t="s">
        <v>1430</v>
      </c>
      <c r="H95" s="115" t="s">
        <v>2214</v>
      </c>
      <c r="I95" s="112" t="s">
        <v>50</v>
      </c>
      <c r="J95" s="748" t="s">
        <v>2322</v>
      </c>
      <c r="K95" s="749" t="s">
        <v>1239</v>
      </c>
      <c r="L95" s="749"/>
      <c r="M95" s="761">
        <v>22052</v>
      </c>
      <c r="N95" s="751"/>
      <c r="O95" s="761">
        <v>18327</v>
      </c>
      <c r="P95" s="751"/>
      <c r="Q95" s="748" t="s">
        <v>2323</v>
      </c>
      <c r="R95" s="748" t="s">
        <v>2324</v>
      </c>
    </row>
    <row r="96" spans="1:18" ht="39.75" customHeight="1" x14ac:dyDescent="0.25">
      <c r="A96" s="747"/>
      <c r="B96" s="747"/>
      <c r="C96" s="747"/>
      <c r="D96" s="747"/>
      <c r="E96" s="748"/>
      <c r="F96" s="748"/>
      <c r="G96" s="748"/>
      <c r="H96" s="115" t="s">
        <v>1148</v>
      </c>
      <c r="I96" s="112" t="s">
        <v>142</v>
      </c>
      <c r="J96" s="748"/>
      <c r="K96" s="749"/>
      <c r="L96" s="749"/>
      <c r="M96" s="761"/>
      <c r="N96" s="751"/>
      <c r="O96" s="761"/>
      <c r="P96" s="751"/>
      <c r="Q96" s="748"/>
      <c r="R96" s="748"/>
    </row>
    <row r="97" spans="1:18" ht="36" customHeight="1" x14ac:dyDescent="0.25">
      <c r="A97" s="747"/>
      <c r="B97" s="747"/>
      <c r="C97" s="747"/>
      <c r="D97" s="747"/>
      <c r="E97" s="748"/>
      <c r="F97" s="748"/>
      <c r="G97" s="747" t="s">
        <v>2224</v>
      </c>
      <c r="H97" s="289" t="s">
        <v>2225</v>
      </c>
      <c r="I97" s="113">
        <v>1</v>
      </c>
      <c r="J97" s="748"/>
      <c r="K97" s="749"/>
      <c r="L97" s="749"/>
      <c r="M97" s="761"/>
      <c r="N97" s="751"/>
      <c r="O97" s="761"/>
      <c r="P97" s="751"/>
      <c r="Q97" s="748"/>
      <c r="R97" s="748"/>
    </row>
    <row r="98" spans="1:18" ht="52.5" customHeight="1" x14ac:dyDescent="0.25">
      <c r="A98" s="747"/>
      <c r="B98" s="747"/>
      <c r="C98" s="747"/>
      <c r="D98" s="747"/>
      <c r="E98" s="748"/>
      <c r="F98" s="748"/>
      <c r="G98" s="747"/>
      <c r="H98" s="111" t="s">
        <v>2229</v>
      </c>
      <c r="I98" s="113">
        <v>250</v>
      </c>
      <c r="J98" s="748"/>
      <c r="K98" s="749"/>
      <c r="L98" s="749"/>
      <c r="M98" s="761"/>
      <c r="N98" s="751"/>
      <c r="O98" s="761"/>
      <c r="P98" s="751"/>
      <c r="Q98" s="748"/>
      <c r="R98" s="748"/>
    </row>
    <row r="99" spans="1:18" ht="40.5" customHeight="1" x14ac:dyDescent="0.25">
      <c r="A99" s="747"/>
      <c r="B99" s="747"/>
      <c r="C99" s="747"/>
      <c r="D99" s="747"/>
      <c r="E99" s="748"/>
      <c r="F99" s="748"/>
      <c r="G99" s="748" t="s">
        <v>2305</v>
      </c>
      <c r="H99" s="265" t="s">
        <v>2325</v>
      </c>
      <c r="I99" s="216">
        <v>1</v>
      </c>
      <c r="J99" s="748"/>
      <c r="K99" s="749"/>
      <c r="L99" s="749"/>
      <c r="M99" s="761"/>
      <c r="N99" s="751"/>
      <c r="O99" s="761"/>
      <c r="P99" s="751"/>
      <c r="Q99" s="748"/>
      <c r="R99" s="748"/>
    </row>
    <row r="100" spans="1:18" ht="48" customHeight="1" x14ac:dyDescent="0.25">
      <c r="A100" s="747"/>
      <c r="B100" s="747"/>
      <c r="C100" s="747"/>
      <c r="D100" s="747"/>
      <c r="E100" s="748"/>
      <c r="F100" s="748"/>
      <c r="G100" s="748"/>
      <c r="H100" s="265" t="s">
        <v>2307</v>
      </c>
      <c r="I100" s="216">
        <v>8</v>
      </c>
      <c r="J100" s="748"/>
      <c r="K100" s="749"/>
      <c r="L100" s="749"/>
      <c r="M100" s="761"/>
      <c r="N100" s="751"/>
      <c r="O100" s="761"/>
      <c r="P100" s="751"/>
      <c r="Q100" s="748"/>
      <c r="R100" s="748"/>
    </row>
    <row r="101" spans="1:18" ht="36" customHeight="1" x14ac:dyDescent="0.25">
      <c r="A101" s="747">
        <v>26</v>
      </c>
      <c r="B101" s="747" t="s">
        <v>116</v>
      </c>
      <c r="C101" s="747">
        <v>5</v>
      </c>
      <c r="D101" s="747">
        <v>11</v>
      </c>
      <c r="E101" s="748" t="s">
        <v>2326</v>
      </c>
      <c r="F101" s="748" t="s">
        <v>2327</v>
      </c>
      <c r="G101" s="537" t="s">
        <v>2305</v>
      </c>
      <c r="H101" s="266" t="s">
        <v>2325</v>
      </c>
      <c r="I101" s="221" t="s">
        <v>989</v>
      </c>
      <c r="J101" s="748" t="s">
        <v>2328</v>
      </c>
      <c r="K101" s="749" t="s">
        <v>1069</v>
      </c>
      <c r="L101" s="749"/>
      <c r="M101" s="763">
        <v>22713.73</v>
      </c>
      <c r="N101" s="751"/>
      <c r="O101" s="761">
        <v>22713.73</v>
      </c>
      <c r="P101" s="751"/>
      <c r="Q101" s="748" t="s">
        <v>2329</v>
      </c>
      <c r="R101" s="748" t="s">
        <v>2330</v>
      </c>
    </row>
    <row r="102" spans="1:18" ht="32.25" customHeight="1" x14ac:dyDescent="0.25">
      <c r="A102" s="747"/>
      <c r="B102" s="747"/>
      <c r="C102" s="747"/>
      <c r="D102" s="747"/>
      <c r="E102" s="748"/>
      <c r="F102" s="748"/>
      <c r="G102" s="763"/>
      <c r="H102" s="266" t="s">
        <v>2307</v>
      </c>
      <c r="I102" s="221" t="s">
        <v>2331</v>
      </c>
      <c r="J102" s="748"/>
      <c r="K102" s="749"/>
      <c r="L102" s="749"/>
      <c r="M102" s="763"/>
      <c r="N102" s="751"/>
      <c r="O102" s="761"/>
      <c r="P102" s="751"/>
      <c r="Q102" s="748"/>
      <c r="R102" s="748"/>
    </row>
    <row r="103" spans="1:18" ht="36.75" customHeight="1" x14ac:dyDescent="0.25">
      <c r="A103" s="747"/>
      <c r="B103" s="747"/>
      <c r="C103" s="747"/>
      <c r="D103" s="747"/>
      <c r="E103" s="748"/>
      <c r="F103" s="748"/>
      <c r="G103" s="763" t="s">
        <v>2224</v>
      </c>
      <c r="H103" s="265" t="s">
        <v>2225</v>
      </c>
      <c r="I103" s="216">
        <v>1</v>
      </c>
      <c r="J103" s="748"/>
      <c r="K103" s="749"/>
      <c r="L103" s="749"/>
      <c r="M103" s="763"/>
      <c r="N103" s="751"/>
      <c r="O103" s="761"/>
      <c r="P103" s="751"/>
      <c r="Q103" s="748"/>
      <c r="R103" s="748"/>
    </row>
    <row r="104" spans="1:18" ht="55.5" customHeight="1" x14ac:dyDescent="0.25">
      <c r="A104" s="747"/>
      <c r="B104" s="747"/>
      <c r="C104" s="747"/>
      <c r="D104" s="747"/>
      <c r="E104" s="748"/>
      <c r="F104" s="748"/>
      <c r="G104" s="763"/>
      <c r="H104" s="265" t="s">
        <v>2229</v>
      </c>
      <c r="I104" s="216">
        <v>1000</v>
      </c>
      <c r="J104" s="748"/>
      <c r="K104" s="749"/>
      <c r="L104" s="749"/>
      <c r="M104" s="763"/>
      <c r="N104" s="751"/>
      <c r="O104" s="761"/>
      <c r="P104" s="751"/>
      <c r="Q104" s="748"/>
      <c r="R104" s="748"/>
    </row>
    <row r="105" spans="1:18" x14ac:dyDescent="0.25">
      <c r="A105" s="747">
        <v>27</v>
      </c>
      <c r="B105" s="747" t="s">
        <v>116</v>
      </c>
      <c r="C105" s="747">
        <v>1</v>
      </c>
      <c r="D105" s="747">
        <v>13</v>
      </c>
      <c r="E105" s="748" t="s">
        <v>2332</v>
      </c>
      <c r="F105" s="748" t="s">
        <v>2333</v>
      </c>
      <c r="G105" s="747" t="s">
        <v>2224</v>
      </c>
      <c r="H105" s="568" t="s">
        <v>2225</v>
      </c>
      <c r="I105" s="764" t="s">
        <v>50</v>
      </c>
      <c r="J105" s="748" t="s">
        <v>2334</v>
      </c>
      <c r="K105" s="749" t="s">
        <v>1069</v>
      </c>
      <c r="L105" s="749"/>
      <c r="M105" s="761">
        <v>14733.03</v>
      </c>
      <c r="N105" s="751"/>
      <c r="O105" s="761">
        <v>10937.23</v>
      </c>
      <c r="P105" s="751"/>
      <c r="Q105" s="748" t="s">
        <v>2216</v>
      </c>
      <c r="R105" s="748" t="s">
        <v>2217</v>
      </c>
    </row>
    <row r="106" spans="1:18" x14ac:dyDescent="0.25">
      <c r="A106" s="748"/>
      <c r="B106" s="748"/>
      <c r="C106" s="748"/>
      <c r="D106" s="748"/>
      <c r="E106" s="748"/>
      <c r="F106" s="748"/>
      <c r="G106" s="748"/>
      <c r="H106" s="568"/>
      <c r="I106" s="764"/>
      <c r="J106" s="748"/>
      <c r="K106" s="748"/>
      <c r="L106" s="748"/>
      <c r="M106" s="748"/>
      <c r="N106" s="748"/>
      <c r="O106" s="761"/>
      <c r="P106" s="748"/>
      <c r="Q106" s="748"/>
      <c r="R106" s="748"/>
    </row>
    <row r="107" spans="1:18" ht="61.5" customHeight="1" x14ac:dyDescent="0.25">
      <c r="A107" s="748"/>
      <c r="B107" s="748"/>
      <c r="C107" s="748"/>
      <c r="D107" s="748"/>
      <c r="E107" s="748"/>
      <c r="F107" s="748"/>
      <c r="G107" s="748"/>
      <c r="H107" s="266" t="s">
        <v>2229</v>
      </c>
      <c r="I107" s="221" t="s">
        <v>2075</v>
      </c>
      <c r="J107" s="748"/>
      <c r="K107" s="748"/>
      <c r="L107" s="748"/>
      <c r="M107" s="748"/>
      <c r="N107" s="748"/>
      <c r="O107" s="761"/>
      <c r="P107" s="748"/>
      <c r="Q107" s="748"/>
      <c r="R107" s="748"/>
    </row>
    <row r="108" spans="1:18" ht="24" x14ac:dyDescent="0.25">
      <c r="A108" s="748"/>
      <c r="B108" s="748"/>
      <c r="C108" s="748"/>
      <c r="D108" s="748"/>
      <c r="E108" s="748"/>
      <c r="F108" s="748"/>
      <c r="G108" s="747" t="s">
        <v>2305</v>
      </c>
      <c r="H108" s="265" t="s">
        <v>2325</v>
      </c>
      <c r="I108" s="216">
        <v>1</v>
      </c>
      <c r="J108" s="748"/>
      <c r="K108" s="748"/>
      <c r="L108" s="748"/>
      <c r="M108" s="748"/>
      <c r="N108" s="748"/>
      <c r="O108" s="761"/>
      <c r="P108" s="748"/>
      <c r="Q108" s="748"/>
      <c r="R108" s="748"/>
    </row>
    <row r="109" spans="1:18" ht="81" customHeight="1" x14ac:dyDescent="0.25">
      <c r="A109" s="748"/>
      <c r="B109" s="748"/>
      <c r="C109" s="748"/>
      <c r="D109" s="748"/>
      <c r="E109" s="748"/>
      <c r="F109" s="748"/>
      <c r="G109" s="748"/>
      <c r="H109" s="265" t="s">
        <v>2307</v>
      </c>
      <c r="I109" s="216">
        <v>40</v>
      </c>
      <c r="J109" s="748"/>
      <c r="K109" s="748"/>
      <c r="L109" s="748"/>
      <c r="M109" s="748"/>
      <c r="N109" s="748"/>
      <c r="O109" s="761"/>
      <c r="P109" s="748"/>
      <c r="Q109" s="748"/>
      <c r="R109" s="748"/>
    </row>
    <row r="110" spans="1:18" ht="40.5" customHeight="1" x14ac:dyDescent="0.25">
      <c r="A110" s="747">
        <v>28</v>
      </c>
      <c r="B110" s="747" t="s">
        <v>116</v>
      </c>
      <c r="C110" s="747" t="s">
        <v>135</v>
      </c>
      <c r="D110" s="747">
        <v>13</v>
      </c>
      <c r="E110" s="748" t="s">
        <v>2335</v>
      </c>
      <c r="F110" s="748" t="s">
        <v>2336</v>
      </c>
      <c r="G110" s="537" t="s">
        <v>1430</v>
      </c>
      <c r="H110" s="266" t="s">
        <v>2214</v>
      </c>
      <c r="I110" s="221" t="s">
        <v>2337</v>
      </c>
      <c r="J110" s="748" t="s">
        <v>2338</v>
      </c>
      <c r="K110" s="749" t="s">
        <v>1239</v>
      </c>
      <c r="L110" s="749"/>
      <c r="M110" s="761">
        <v>43000</v>
      </c>
      <c r="N110" s="751"/>
      <c r="O110" s="761">
        <v>36500</v>
      </c>
      <c r="P110" s="751"/>
      <c r="Q110" s="748" t="s">
        <v>2339</v>
      </c>
      <c r="R110" s="748" t="s">
        <v>2340</v>
      </c>
    </row>
    <row r="111" spans="1:18" ht="28.5" customHeight="1" x14ac:dyDescent="0.25">
      <c r="A111" s="747"/>
      <c r="B111" s="747"/>
      <c r="C111" s="747"/>
      <c r="D111" s="747"/>
      <c r="E111" s="748"/>
      <c r="F111" s="748"/>
      <c r="G111" s="763"/>
      <c r="H111" s="266" t="s">
        <v>1148</v>
      </c>
      <c r="I111" s="221" t="s">
        <v>2341</v>
      </c>
      <c r="J111" s="748"/>
      <c r="K111" s="749"/>
      <c r="L111" s="749"/>
      <c r="M111" s="761"/>
      <c r="N111" s="751"/>
      <c r="O111" s="761"/>
      <c r="P111" s="751"/>
      <c r="Q111" s="748"/>
      <c r="R111" s="748"/>
    </row>
    <row r="112" spans="1:18" ht="24" x14ac:dyDescent="0.25">
      <c r="A112" s="747"/>
      <c r="B112" s="747"/>
      <c r="C112" s="747"/>
      <c r="D112" s="747"/>
      <c r="E112" s="748"/>
      <c r="F112" s="748"/>
      <c r="G112" s="763" t="s">
        <v>2224</v>
      </c>
      <c r="H112" s="265" t="s">
        <v>2225</v>
      </c>
      <c r="I112" s="216">
        <v>1</v>
      </c>
      <c r="J112" s="748"/>
      <c r="K112" s="749"/>
      <c r="L112" s="749"/>
      <c r="M112" s="761"/>
      <c r="N112" s="751"/>
      <c r="O112" s="761"/>
      <c r="P112" s="751"/>
      <c r="Q112" s="748"/>
      <c r="R112" s="748"/>
    </row>
    <row r="113" spans="1:19" ht="48" x14ac:dyDescent="0.25">
      <c r="A113" s="747"/>
      <c r="B113" s="747"/>
      <c r="C113" s="747"/>
      <c r="D113" s="747"/>
      <c r="E113" s="748"/>
      <c r="F113" s="748"/>
      <c r="G113" s="763"/>
      <c r="H113" s="265" t="s">
        <v>2229</v>
      </c>
      <c r="I113" s="216">
        <v>500</v>
      </c>
      <c r="J113" s="748"/>
      <c r="K113" s="749"/>
      <c r="L113" s="749"/>
      <c r="M113" s="761"/>
      <c r="N113" s="751"/>
      <c r="O113" s="761"/>
      <c r="P113" s="751"/>
      <c r="Q113" s="748"/>
      <c r="R113" s="748"/>
    </row>
    <row r="114" spans="1:19" ht="24" x14ac:dyDescent="0.25">
      <c r="A114" s="747"/>
      <c r="B114" s="747"/>
      <c r="C114" s="747"/>
      <c r="D114" s="747"/>
      <c r="E114" s="748"/>
      <c r="F114" s="748"/>
      <c r="G114" s="763" t="s">
        <v>2305</v>
      </c>
      <c r="H114" s="265" t="s">
        <v>2325</v>
      </c>
      <c r="I114" s="216">
        <v>1</v>
      </c>
      <c r="J114" s="748"/>
      <c r="K114" s="749"/>
      <c r="L114" s="749"/>
      <c r="M114" s="761"/>
      <c r="N114" s="751"/>
      <c r="O114" s="761"/>
      <c r="P114" s="751"/>
      <c r="Q114" s="748"/>
      <c r="R114" s="748"/>
    </row>
    <row r="115" spans="1:19" ht="24" x14ac:dyDescent="0.25">
      <c r="A115" s="747"/>
      <c r="B115" s="747"/>
      <c r="C115" s="747"/>
      <c r="D115" s="747"/>
      <c r="E115" s="748"/>
      <c r="F115" s="748"/>
      <c r="G115" s="763"/>
      <c r="H115" s="265" t="s">
        <v>2307</v>
      </c>
      <c r="I115" s="216">
        <v>10</v>
      </c>
      <c r="J115" s="748"/>
      <c r="K115" s="749"/>
      <c r="L115" s="749"/>
      <c r="M115" s="761"/>
      <c r="N115" s="751"/>
      <c r="O115" s="761"/>
      <c r="P115" s="751"/>
      <c r="Q115" s="748"/>
      <c r="R115" s="748"/>
    </row>
    <row r="116" spans="1:19" ht="21" customHeight="1" x14ac:dyDescent="0.25">
      <c r="M116" s="1"/>
      <c r="N116" s="1"/>
      <c r="O116" s="1"/>
      <c r="P116" s="1"/>
    </row>
    <row r="117" spans="1:19" x14ac:dyDescent="0.25">
      <c r="M117" s="106"/>
      <c r="N117" s="276"/>
      <c r="O117" s="517" t="s">
        <v>39</v>
      </c>
      <c r="P117" s="517"/>
    </row>
    <row r="118" spans="1:19" x14ac:dyDescent="0.25">
      <c r="M118" s="339"/>
      <c r="N118" s="385"/>
      <c r="O118" s="368" t="s">
        <v>40</v>
      </c>
      <c r="P118" s="368" t="s">
        <v>41</v>
      </c>
    </row>
    <row r="119" spans="1:19" x14ac:dyDescent="0.25">
      <c r="M119" s="107"/>
      <c r="N119" s="385" t="s">
        <v>2448</v>
      </c>
      <c r="O119" s="367">
        <v>28</v>
      </c>
      <c r="P119" s="89">
        <f>O7+O10+O13+O17+O21+O26+O30+O32+O34+O36+O38+O42+O44+O48+O51+O56+O63+O68+O74+O78+O80+O83+O87+O90+O95+O101+O105+O110</f>
        <v>819094.77999999991</v>
      </c>
    </row>
    <row r="120" spans="1:19" x14ac:dyDescent="0.25">
      <c r="M120" s="370"/>
      <c r="N120" s="370"/>
    </row>
    <row r="121" spans="1:19" ht="18.75" x14ac:dyDescent="0.3">
      <c r="A121" s="76" t="s">
        <v>322</v>
      </c>
      <c r="F121" s="7"/>
    </row>
    <row r="122" spans="1:19" x14ac:dyDescent="0.25">
      <c r="A122" s="300"/>
      <c r="B122" s="300"/>
      <c r="C122" s="300"/>
      <c r="D122" s="300"/>
      <c r="E122" s="300"/>
      <c r="F122" s="300"/>
      <c r="G122" s="300"/>
      <c r="H122" s="300"/>
      <c r="I122" s="300"/>
      <c r="J122" s="300"/>
      <c r="K122" s="300"/>
      <c r="L122" s="300"/>
      <c r="M122" s="300"/>
      <c r="N122" s="300"/>
      <c r="O122" s="300"/>
      <c r="P122" s="300"/>
      <c r="Q122" s="300"/>
      <c r="R122" s="300"/>
    </row>
    <row r="123" spans="1:19" ht="51" customHeight="1" x14ac:dyDescent="0.25">
      <c r="A123" s="770" t="s">
        <v>0</v>
      </c>
      <c r="B123" s="771" t="s">
        <v>1</v>
      </c>
      <c r="C123" s="771" t="s">
        <v>2</v>
      </c>
      <c r="D123" s="771" t="s">
        <v>3</v>
      </c>
      <c r="E123" s="770" t="s">
        <v>4</v>
      </c>
      <c r="F123" s="746" t="s">
        <v>5</v>
      </c>
      <c r="G123" s="746" t="s">
        <v>6</v>
      </c>
      <c r="H123" s="454" t="s">
        <v>7</v>
      </c>
      <c r="I123" s="454"/>
      <c r="J123" s="746" t="s">
        <v>8</v>
      </c>
      <c r="K123" s="454" t="s">
        <v>9</v>
      </c>
      <c r="L123" s="430"/>
      <c r="M123" s="442" t="s">
        <v>10</v>
      </c>
      <c r="N123" s="442"/>
      <c r="O123" s="442" t="s">
        <v>11</v>
      </c>
      <c r="P123" s="442"/>
      <c r="Q123" s="746" t="s">
        <v>12</v>
      </c>
      <c r="R123" s="454" t="s">
        <v>13</v>
      </c>
    </row>
    <row r="124" spans="1:19" ht="36" customHeight="1" x14ac:dyDescent="0.25">
      <c r="A124" s="439"/>
      <c r="B124" s="453"/>
      <c r="C124" s="453"/>
      <c r="D124" s="453"/>
      <c r="E124" s="439"/>
      <c r="F124" s="746"/>
      <c r="G124" s="746"/>
      <c r="H124" s="376" t="s">
        <v>14</v>
      </c>
      <c r="I124" s="376" t="s">
        <v>15</v>
      </c>
      <c r="J124" s="746"/>
      <c r="K124" s="376">
        <v>2020</v>
      </c>
      <c r="L124" s="376">
        <v>2021</v>
      </c>
      <c r="M124" s="5">
        <v>2020</v>
      </c>
      <c r="N124" s="5">
        <v>2021</v>
      </c>
      <c r="O124" s="5">
        <v>2020</v>
      </c>
      <c r="P124" s="5">
        <v>2021</v>
      </c>
      <c r="Q124" s="746"/>
      <c r="R124" s="454"/>
    </row>
    <row r="125" spans="1:19" ht="17.25" customHeight="1" x14ac:dyDescent="0.25">
      <c r="A125" s="261" t="s">
        <v>16</v>
      </c>
      <c r="B125" s="262" t="s">
        <v>17</v>
      </c>
      <c r="C125" s="262" t="s">
        <v>18</v>
      </c>
      <c r="D125" s="262" t="s">
        <v>19</v>
      </c>
      <c r="E125" s="261" t="s">
        <v>20</v>
      </c>
      <c r="F125" s="378" t="s">
        <v>21</v>
      </c>
      <c r="G125" s="378" t="s">
        <v>22</v>
      </c>
      <c r="H125" s="376" t="s">
        <v>23</v>
      </c>
      <c r="I125" s="376" t="s">
        <v>24</v>
      </c>
      <c r="J125" s="378" t="s">
        <v>25</v>
      </c>
      <c r="K125" s="376" t="s">
        <v>26</v>
      </c>
      <c r="L125" s="376" t="s">
        <v>27</v>
      </c>
      <c r="M125" s="377" t="s">
        <v>28</v>
      </c>
      <c r="N125" s="377" t="s">
        <v>29</v>
      </c>
      <c r="O125" s="377" t="s">
        <v>30</v>
      </c>
      <c r="P125" s="377" t="s">
        <v>31</v>
      </c>
      <c r="Q125" s="378" t="s">
        <v>32</v>
      </c>
      <c r="R125" s="376" t="s">
        <v>33</v>
      </c>
    </row>
    <row r="126" spans="1:19" ht="45.75" customHeight="1" x14ac:dyDescent="0.25">
      <c r="A126" s="752">
        <v>1</v>
      </c>
      <c r="B126" s="752" t="s">
        <v>116</v>
      </c>
      <c r="C126" s="752">
        <v>5</v>
      </c>
      <c r="D126" s="752">
        <v>11</v>
      </c>
      <c r="E126" s="748" t="s">
        <v>2342</v>
      </c>
      <c r="F126" s="748" t="s">
        <v>2343</v>
      </c>
      <c r="G126" s="748" t="s">
        <v>2224</v>
      </c>
      <c r="H126" s="116" t="s">
        <v>2225</v>
      </c>
      <c r="I126" s="116">
        <v>1</v>
      </c>
      <c r="J126" s="748" t="s">
        <v>2344</v>
      </c>
      <c r="K126" s="748" t="s">
        <v>1069</v>
      </c>
      <c r="L126" s="748"/>
      <c r="M126" s="761">
        <v>14478.7</v>
      </c>
      <c r="N126" s="761"/>
      <c r="O126" s="761">
        <v>12228.7</v>
      </c>
      <c r="P126" s="761"/>
      <c r="Q126" s="748" t="s">
        <v>2345</v>
      </c>
      <c r="R126" s="748" t="s">
        <v>2346</v>
      </c>
      <c r="S126" s="238"/>
    </row>
    <row r="127" spans="1:19" ht="64.5" customHeight="1" x14ac:dyDescent="0.25">
      <c r="A127" s="752"/>
      <c r="B127" s="752"/>
      <c r="C127" s="752"/>
      <c r="D127" s="752"/>
      <c r="E127" s="748"/>
      <c r="F127" s="748"/>
      <c r="G127" s="748"/>
      <c r="H127" s="293" t="s">
        <v>2229</v>
      </c>
      <c r="I127" s="116">
        <v>605</v>
      </c>
      <c r="J127" s="748"/>
      <c r="K127" s="748"/>
      <c r="L127" s="748"/>
      <c r="M127" s="761"/>
      <c r="N127" s="761"/>
      <c r="O127" s="761"/>
      <c r="P127" s="761"/>
      <c r="Q127" s="748"/>
      <c r="R127" s="752"/>
      <c r="S127" s="238"/>
    </row>
    <row r="128" spans="1:19" ht="54" customHeight="1" x14ac:dyDescent="0.25">
      <c r="A128" s="752">
        <v>2</v>
      </c>
      <c r="B128" s="752" t="s">
        <v>116</v>
      </c>
      <c r="C128" s="752">
        <v>5</v>
      </c>
      <c r="D128" s="752">
        <v>11</v>
      </c>
      <c r="E128" s="748" t="s">
        <v>2347</v>
      </c>
      <c r="F128" s="748" t="s">
        <v>2348</v>
      </c>
      <c r="G128" s="748" t="s">
        <v>1430</v>
      </c>
      <c r="H128" s="116" t="s">
        <v>2214</v>
      </c>
      <c r="I128" s="116">
        <v>10</v>
      </c>
      <c r="J128" s="748" t="s">
        <v>2349</v>
      </c>
      <c r="K128" s="748" t="s">
        <v>1239</v>
      </c>
      <c r="L128" s="748"/>
      <c r="M128" s="761">
        <v>19240</v>
      </c>
      <c r="N128" s="761"/>
      <c r="O128" s="761">
        <v>16690</v>
      </c>
      <c r="P128" s="761"/>
      <c r="Q128" s="748" t="s">
        <v>2350</v>
      </c>
      <c r="R128" s="748" t="s">
        <v>2351</v>
      </c>
      <c r="S128" s="238"/>
    </row>
    <row r="129" spans="1:19" x14ac:dyDescent="0.25">
      <c r="A129" s="752"/>
      <c r="B129" s="752"/>
      <c r="C129" s="752"/>
      <c r="D129" s="752"/>
      <c r="E129" s="748"/>
      <c r="F129" s="748"/>
      <c r="G129" s="748"/>
      <c r="H129" s="294" t="s">
        <v>1148</v>
      </c>
      <c r="I129" s="116">
        <v>15</v>
      </c>
      <c r="J129" s="748"/>
      <c r="K129" s="748"/>
      <c r="L129" s="748"/>
      <c r="M129" s="761"/>
      <c r="N129" s="761"/>
      <c r="O129" s="761"/>
      <c r="P129" s="761"/>
      <c r="Q129" s="748"/>
      <c r="R129" s="748"/>
      <c r="S129" s="238"/>
    </row>
    <row r="130" spans="1:19" x14ac:dyDescent="0.25">
      <c r="A130" s="752"/>
      <c r="B130" s="752"/>
      <c r="C130" s="752"/>
      <c r="D130" s="752"/>
      <c r="E130" s="748"/>
      <c r="F130" s="748"/>
      <c r="G130" s="748" t="s">
        <v>2352</v>
      </c>
      <c r="H130" s="116" t="s">
        <v>2353</v>
      </c>
      <c r="I130" s="116">
        <v>15</v>
      </c>
      <c r="J130" s="748"/>
      <c r="K130" s="748"/>
      <c r="L130" s="748"/>
      <c r="M130" s="761"/>
      <c r="N130" s="761"/>
      <c r="O130" s="761"/>
      <c r="P130" s="761"/>
      <c r="Q130" s="748"/>
      <c r="R130" s="748"/>
      <c r="S130" s="238"/>
    </row>
    <row r="131" spans="1:19" ht="24" x14ac:dyDescent="0.25">
      <c r="A131" s="752"/>
      <c r="B131" s="752"/>
      <c r="C131" s="752"/>
      <c r="D131" s="752"/>
      <c r="E131" s="748"/>
      <c r="F131" s="748"/>
      <c r="G131" s="748"/>
      <c r="H131" s="116" t="s">
        <v>2354</v>
      </c>
      <c r="I131" s="116">
        <v>4</v>
      </c>
      <c r="J131" s="748"/>
      <c r="K131" s="748"/>
      <c r="L131" s="748"/>
      <c r="M131" s="761"/>
      <c r="N131" s="761"/>
      <c r="O131" s="761"/>
      <c r="P131" s="761"/>
      <c r="Q131" s="748"/>
      <c r="R131" s="748"/>
      <c r="S131" s="238"/>
    </row>
    <row r="132" spans="1:19" x14ac:dyDescent="0.25">
      <c r="A132" s="752"/>
      <c r="B132" s="752"/>
      <c r="C132" s="752"/>
      <c r="D132" s="752"/>
      <c r="E132" s="748"/>
      <c r="F132" s="748"/>
      <c r="G132" s="748"/>
      <c r="H132" s="116" t="s">
        <v>2355</v>
      </c>
      <c r="I132" s="116">
        <v>100</v>
      </c>
      <c r="J132" s="748"/>
      <c r="K132" s="748"/>
      <c r="L132" s="748"/>
      <c r="M132" s="761"/>
      <c r="N132" s="761"/>
      <c r="O132" s="761"/>
      <c r="P132" s="761"/>
      <c r="Q132" s="748"/>
      <c r="R132" s="748"/>
      <c r="S132" s="238"/>
    </row>
    <row r="133" spans="1:19" ht="24" x14ac:dyDescent="0.25">
      <c r="A133" s="752">
        <v>3</v>
      </c>
      <c r="B133" s="752" t="s">
        <v>116</v>
      </c>
      <c r="C133" s="752">
        <v>5</v>
      </c>
      <c r="D133" s="752">
        <v>11</v>
      </c>
      <c r="E133" s="748" t="s">
        <v>2356</v>
      </c>
      <c r="F133" s="748" t="s">
        <v>2357</v>
      </c>
      <c r="G133" s="748" t="s">
        <v>2224</v>
      </c>
      <c r="H133" s="116" t="s">
        <v>2225</v>
      </c>
      <c r="I133" s="116">
        <v>1</v>
      </c>
      <c r="J133" s="748" t="s">
        <v>2358</v>
      </c>
      <c r="K133" s="748" t="s">
        <v>1092</v>
      </c>
      <c r="L133" s="748"/>
      <c r="M133" s="761">
        <v>31800</v>
      </c>
      <c r="N133" s="761"/>
      <c r="O133" s="761">
        <v>28300</v>
      </c>
      <c r="P133" s="761"/>
      <c r="Q133" s="748" t="s">
        <v>2359</v>
      </c>
      <c r="R133" s="748" t="s">
        <v>2360</v>
      </c>
      <c r="S133" s="238"/>
    </row>
    <row r="134" spans="1:19" ht="97.5" customHeight="1" x14ac:dyDescent="0.25">
      <c r="A134" s="752"/>
      <c r="B134" s="752"/>
      <c r="C134" s="752"/>
      <c r="D134" s="752"/>
      <c r="E134" s="748"/>
      <c r="F134" s="748"/>
      <c r="G134" s="748"/>
      <c r="H134" s="116" t="s">
        <v>2229</v>
      </c>
      <c r="I134" s="116">
        <v>900</v>
      </c>
      <c r="J134" s="748"/>
      <c r="K134" s="748"/>
      <c r="L134" s="748"/>
      <c r="M134" s="761"/>
      <c r="N134" s="761"/>
      <c r="O134" s="761"/>
      <c r="P134" s="761"/>
      <c r="Q134" s="748"/>
      <c r="R134" s="752"/>
      <c r="S134" s="238"/>
    </row>
    <row r="135" spans="1:19" ht="36.75" customHeight="1" x14ac:dyDescent="0.25">
      <c r="A135" s="752">
        <v>4</v>
      </c>
      <c r="B135" s="752" t="s">
        <v>116</v>
      </c>
      <c r="C135" s="752">
        <v>5</v>
      </c>
      <c r="D135" s="752">
        <v>11</v>
      </c>
      <c r="E135" s="748" t="s">
        <v>2361</v>
      </c>
      <c r="F135" s="748" t="s">
        <v>2362</v>
      </c>
      <c r="G135" s="748" t="s">
        <v>2224</v>
      </c>
      <c r="H135" s="116" t="s">
        <v>2225</v>
      </c>
      <c r="I135" s="116">
        <v>2</v>
      </c>
      <c r="J135" s="748" t="s">
        <v>2363</v>
      </c>
      <c r="K135" s="748" t="s">
        <v>1092</v>
      </c>
      <c r="L135" s="748"/>
      <c r="M135" s="761">
        <v>56599.1</v>
      </c>
      <c r="N135" s="761"/>
      <c r="O135" s="761">
        <v>39869.1</v>
      </c>
      <c r="P135" s="761"/>
      <c r="Q135" s="748" t="s">
        <v>2364</v>
      </c>
      <c r="R135" s="748" t="s">
        <v>2365</v>
      </c>
    </row>
    <row r="136" spans="1:19" ht="45" x14ac:dyDescent="0.25">
      <c r="A136" s="752"/>
      <c r="B136" s="752"/>
      <c r="C136" s="752"/>
      <c r="D136" s="752"/>
      <c r="E136" s="748"/>
      <c r="F136" s="748"/>
      <c r="G136" s="748"/>
      <c r="H136" s="295" t="s">
        <v>2229</v>
      </c>
      <c r="I136" s="116">
        <v>900</v>
      </c>
      <c r="J136" s="748"/>
      <c r="K136" s="748"/>
      <c r="L136" s="748"/>
      <c r="M136" s="761"/>
      <c r="N136" s="761"/>
      <c r="O136" s="761"/>
      <c r="P136" s="761"/>
      <c r="Q136" s="748"/>
      <c r="R136" s="748"/>
    </row>
    <row r="137" spans="1:19" ht="22.5" x14ac:dyDescent="0.25">
      <c r="A137" s="752"/>
      <c r="B137" s="752"/>
      <c r="C137" s="752"/>
      <c r="D137" s="752"/>
      <c r="E137" s="748"/>
      <c r="F137" s="748"/>
      <c r="G137" s="748" t="s">
        <v>2305</v>
      </c>
      <c r="H137" s="295" t="s">
        <v>2325</v>
      </c>
      <c r="I137" s="116">
        <v>4</v>
      </c>
      <c r="J137" s="748"/>
      <c r="K137" s="748"/>
      <c r="L137" s="748"/>
      <c r="M137" s="761"/>
      <c r="N137" s="761"/>
      <c r="O137" s="761"/>
      <c r="P137" s="761"/>
      <c r="Q137" s="748"/>
      <c r="R137" s="748"/>
    </row>
    <row r="138" spans="1:19" ht="22.5" x14ac:dyDescent="0.25">
      <c r="A138" s="752"/>
      <c r="B138" s="752"/>
      <c r="C138" s="752"/>
      <c r="D138" s="752"/>
      <c r="E138" s="748"/>
      <c r="F138" s="748"/>
      <c r="G138" s="748"/>
      <c r="H138" s="295" t="s">
        <v>2307</v>
      </c>
      <c r="I138" s="116">
        <v>115</v>
      </c>
      <c r="J138" s="748"/>
      <c r="K138" s="748"/>
      <c r="L138" s="748"/>
      <c r="M138" s="761"/>
      <c r="N138" s="761"/>
      <c r="O138" s="761"/>
      <c r="P138" s="761"/>
      <c r="Q138" s="748"/>
      <c r="R138" s="748"/>
    </row>
    <row r="139" spans="1:19" ht="60" customHeight="1" x14ac:dyDescent="0.25">
      <c r="A139" s="752">
        <v>5</v>
      </c>
      <c r="B139" s="752" t="s">
        <v>116</v>
      </c>
      <c r="C139" s="748">
        <v>5</v>
      </c>
      <c r="D139" s="752">
        <v>11</v>
      </c>
      <c r="E139" s="748" t="s">
        <v>2366</v>
      </c>
      <c r="F139" s="748" t="s">
        <v>2367</v>
      </c>
      <c r="G139" s="748" t="s">
        <v>2224</v>
      </c>
      <c r="H139" s="116" t="s">
        <v>2225</v>
      </c>
      <c r="I139" s="116">
        <v>1</v>
      </c>
      <c r="J139" s="748" t="s">
        <v>2368</v>
      </c>
      <c r="K139" s="748" t="s">
        <v>2182</v>
      </c>
      <c r="L139" s="748"/>
      <c r="M139" s="761">
        <v>23910</v>
      </c>
      <c r="N139" s="761"/>
      <c r="O139" s="761">
        <v>20000</v>
      </c>
      <c r="P139" s="761"/>
      <c r="Q139" s="748" t="s">
        <v>2369</v>
      </c>
      <c r="R139" s="748" t="s">
        <v>2370</v>
      </c>
    </row>
    <row r="140" spans="1:19" ht="58.5" customHeight="1" x14ac:dyDescent="0.25">
      <c r="A140" s="752"/>
      <c r="B140" s="752"/>
      <c r="C140" s="748"/>
      <c r="D140" s="752"/>
      <c r="E140" s="748"/>
      <c r="F140" s="748"/>
      <c r="G140" s="748"/>
      <c r="H140" s="116" t="s">
        <v>2229</v>
      </c>
      <c r="I140" s="116">
        <v>500</v>
      </c>
      <c r="J140" s="748"/>
      <c r="K140" s="748"/>
      <c r="L140" s="748"/>
      <c r="M140" s="761"/>
      <c r="N140" s="761"/>
      <c r="O140" s="761"/>
      <c r="P140" s="761"/>
      <c r="Q140" s="748"/>
      <c r="R140" s="748"/>
    </row>
    <row r="141" spans="1:19" ht="36" x14ac:dyDescent="0.25">
      <c r="A141" s="752">
        <v>6</v>
      </c>
      <c r="B141" s="752" t="s">
        <v>116</v>
      </c>
      <c r="C141" s="752">
        <v>5</v>
      </c>
      <c r="D141" s="752">
        <v>11</v>
      </c>
      <c r="E141" s="748" t="s">
        <v>2371</v>
      </c>
      <c r="F141" s="748" t="s">
        <v>2372</v>
      </c>
      <c r="G141" s="748" t="s">
        <v>1430</v>
      </c>
      <c r="H141" s="116" t="s">
        <v>2214</v>
      </c>
      <c r="I141" s="116">
        <v>50</v>
      </c>
      <c r="J141" s="748" t="s">
        <v>2373</v>
      </c>
      <c r="K141" s="748" t="s">
        <v>1092</v>
      </c>
      <c r="L141" s="748"/>
      <c r="M141" s="761">
        <v>43250</v>
      </c>
      <c r="N141" s="761"/>
      <c r="O141" s="761">
        <v>43250</v>
      </c>
      <c r="P141" s="761"/>
      <c r="Q141" s="748" t="s">
        <v>2374</v>
      </c>
      <c r="R141" s="748" t="s">
        <v>2375</v>
      </c>
      <c r="S141" s="8"/>
    </row>
    <row r="142" spans="1:19" x14ac:dyDescent="0.25">
      <c r="A142" s="752"/>
      <c r="B142" s="752"/>
      <c r="C142" s="752"/>
      <c r="D142" s="752"/>
      <c r="E142" s="748"/>
      <c r="F142" s="748"/>
      <c r="G142" s="748"/>
      <c r="H142" s="294" t="s">
        <v>1148</v>
      </c>
      <c r="I142" s="116">
        <v>600</v>
      </c>
      <c r="J142" s="748"/>
      <c r="K142" s="748"/>
      <c r="L142" s="748"/>
      <c r="M142" s="761"/>
      <c r="N142" s="761"/>
      <c r="O142" s="761"/>
      <c r="P142" s="761"/>
      <c r="Q142" s="748"/>
      <c r="R142" s="748"/>
      <c r="S142" s="8"/>
    </row>
    <row r="143" spans="1:19" ht="24" x14ac:dyDescent="0.25">
      <c r="A143" s="752"/>
      <c r="B143" s="752"/>
      <c r="C143" s="752"/>
      <c r="D143" s="752"/>
      <c r="E143" s="748"/>
      <c r="F143" s="748"/>
      <c r="G143" s="748"/>
      <c r="H143" s="116" t="s">
        <v>2197</v>
      </c>
      <c r="I143" s="116">
        <v>30</v>
      </c>
      <c r="J143" s="748"/>
      <c r="K143" s="748"/>
      <c r="L143" s="748"/>
      <c r="M143" s="761"/>
      <c r="N143" s="761"/>
      <c r="O143" s="761"/>
      <c r="P143" s="761"/>
      <c r="Q143" s="748"/>
      <c r="R143" s="748"/>
      <c r="S143" s="8"/>
    </row>
    <row r="144" spans="1:19" ht="36" x14ac:dyDescent="0.25">
      <c r="A144" s="752"/>
      <c r="B144" s="752"/>
      <c r="C144" s="752"/>
      <c r="D144" s="752"/>
      <c r="E144" s="748"/>
      <c r="F144" s="748"/>
      <c r="G144" s="748"/>
      <c r="H144" s="116" t="s">
        <v>2376</v>
      </c>
      <c r="I144" s="116">
        <v>3</v>
      </c>
      <c r="J144" s="748"/>
      <c r="K144" s="748"/>
      <c r="L144" s="748"/>
      <c r="M144" s="761"/>
      <c r="N144" s="761"/>
      <c r="O144" s="761"/>
      <c r="P144" s="761"/>
      <c r="Q144" s="748"/>
      <c r="R144" s="748"/>
      <c r="S144" s="8"/>
    </row>
    <row r="145" spans="1:19" ht="22.5" x14ac:dyDescent="0.25">
      <c r="A145" s="752"/>
      <c r="B145" s="752"/>
      <c r="C145" s="752"/>
      <c r="D145" s="752"/>
      <c r="E145" s="748"/>
      <c r="F145" s="748"/>
      <c r="G145" s="748" t="s">
        <v>2305</v>
      </c>
      <c r="H145" s="293" t="s">
        <v>2240</v>
      </c>
      <c r="I145" s="116">
        <v>1</v>
      </c>
      <c r="J145" s="748"/>
      <c r="K145" s="748"/>
      <c r="L145" s="748"/>
      <c r="M145" s="761"/>
      <c r="N145" s="761"/>
      <c r="O145" s="761"/>
      <c r="P145" s="761"/>
      <c r="Q145" s="748"/>
      <c r="R145" s="748"/>
      <c r="S145" s="8"/>
    </row>
    <row r="146" spans="1:19" x14ac:dyDescent="0.25">
      <c r="A146" s="752"/>
      <c r="B146" s="752"/>
      <c r="C146" s="752"/>
      <c r="D146" s="752"/>
      <c r="E146" s="748"/>
      <c r="F146" s="748"/>
      <c r="G146" s="748"/>
      <c r="H146" s="116" t="s">
        <v>1148</v>
      </c>
      <c r="I146" s="116">
        <v>250</v>
      </c>
      <c r="J146" s="748"/>
      <c r="K146" s="748"/>
      <c r="L146" s="748"/>
      <c r="M146" s="761"/>
      <c r="N146" s="761"/>
      <c r="O146" s="761"/>
      <c r="P146" s="761"/>
      <c r="Q146" s="748"/>
      <c r="R146" s="748"/>
      <c r="S146" s="8"/>
    </row>
    <row r="147" spans="1:19" ht="24" x14ac:dyDescent="0.25">
      <c r="A147" s="752"/>
      <c r="B147" s="752"/>
      <c r="C147" s="752"/>
      <c r="D147" s="752"/>
      <c r="E147" s="748"/>
      <c r="F147" s="748"/>
      <c r="G147" s="748"/>
      <c r="H147" s="116" t="s">
        <v>2197</v>
      </c>
      <c r="I147" s="116">
        <v>30</v>
      </c>
      <c r="J147" s="748"/>
      <c r="K147" s="748"/>
      <c r="L147" s="748"/>
      <c r="M147" s="761"/>
      <c r="N147" s="761"/>
      <c r="O147" s="761"/>
      <c r="P147" s="761"/>
      <c r="Q147" s="748"/>
      <c r="R147" s="748"/>
      <c r="S147" s="8"/>
    </row>
    <row r="148" spans="1:19" ht="24" x14ac:dyDescent="0.25">
      <c r="A148" s="752"/>
      <c r="B148" s="752"/>
      <c r="C148" s="752"/>
      <c r="D148" s="752"/>
      <c r="E148" s="748"/>
      <c r="F148" s="748"/>
      <c r="G148" s="748"/>
      <c r="H148" s="116" t="s">
        <v>2377</v>
      </c>
      <c r="I148" s="116">
        <v>4</v>
      </c>
      <c r="J148" s="748"/>
      <c r="K148" s="748"/>
      <c r="L148" s="748"/>
      <c r="M148" s="761"/>
      <c r="N148" s="761"/>
      <c r="O148" s="761"/>
      <c r="P148" s="761"/>
      <c r="Q148" s="748"/>
      <c r="R148" s="748"/>
      <c r="S148" s="8"/>
    </row>
    <row r="149" spans="1:19" ht="72" x14ac:dyDescent="0.25">
      <c r="A149" s="752"/>
      <c r="B149" s="752"/>
      <c r="C149" s="752"/>
      <c r="D149" s="752"/>
      <c r="E149" s="748"/>
      <c r="F149" s="748"/>
      <c r="G149" s="748" t="s">
        <v>2378</v>
      </c>
      <c r="H149" s="116" t="s">
        <v>2206</v>
      </c>
      <c r="I149" s="116">
        <v>1</v>
      </c>
      <c r="J149" s="748"/>
      <c r="K149" s="748"/>
      <c r="L149" s="748"/>
      <c r="M149" s="761"/>
      <c r="N149" s="761"/>
      <c r="O149" s="761"/>
      <c r="P149" s="761"/>
      <c r="Q149" s="748"/>
      <c r="R149" s="748"/>
      <c r="S149" s="8"/>
    </row>
    <row r="150" spans="1:19" ht="84" x14ac:dyDescent="0.25">
      <c r="A150" s="752"/>
      <c r="B150" s="752"/>
      <c r="C150" s="752"/>
      <c r="D150" s="752"/>
      <c r="E150" s="748"/>
      <c r="F150" s="748"/>
      <c r="G150" s="748"/>
      <c r="H150" s="116" t="s">
        <v>2207</v>
      </c>
      <c r="I150" s="116">
        <v>3000</v>
      </c>
      <c r="J150" s="748"/>
      <c r="K150" s="748"/>
      <c r="L150" s="748"/>
      <c r="M150" s="761"/>
      <c r="N150" s="761"/>
      <c r="O150" s="761"/>
      <c r="P150" s="761"/>
      <c r="Q150" s="748"/>
      <c r="R150" s="748"/>
      <c r="S150" s="8"/>
    </row>
    <row r="151" spans="1:19" ht="60" customHeight="1" x14ac:dyDescent="0.25">
      <c r="A151" s="752">
        <v>7</v>
      </c>
      <c r="B151" s="752" t="s">
        <v>49</v>
      </c>
      <c r="C151" s="752">
        <v>1</v>
      </c>
      <c r="D151" s="752">
        <v>13</v>
      </c>
      <c r="E151" s="748" t="s">
        <v>2379</v>
      </c>
      <c r="F151" s="748" t="s">
        <v>2380</v>
      </c>
      <c r="G151" s="748" t="s">
        <v>1430</v>
      </c>
      <c r="H151" s="116" t="s">
        <v>2214</v>
      </c>
      <c r="I151" s="116">
        <v>3</v>
      </c>
      <c r="J151" s="748" t="s">
        <v>2381</v>
      </c>
      <c r="K151" s="748" t="s">
        <v>1239</v>
      </c>
      <c r="L151" s="748"/>
      <c r="M151" s="761">
        <v>34585.69</v>
      </c>
      <c r="N151" s="761"/>
      <c r="O151" s="761">
        <v>20281.689999999999</v>
      </c>
      <c r="P151" s="761"/>
      <c r="Q151" s="748" t="s">
        <v>2382</v>
      </c>
      <c r="R151" s="748" t="s">
        <v>2211</v>
      </c>
    </row>
    <row r="152" spans="1:19" x14ac:dyDescent="0.25">
      <c r="A152" s="752"/>
      <c r="B152" s="752"/>
      <c r="C152" s="752"/>
      <c r="D152" s="752"/>
      <c r="E152" s="748"/>
      <c r="F152" s="748"/>
      <c r="G152" s="748"/>
      <c r="H152" s="116" t="s">
        <v>1148</v>
      </c>
      <c r="I152" s="116">
        <v>262</v>
      </c>
      <c r="J152" s="748"/>
      <c r="K152" s="748"/>
      <c r="L152" s="748"/>
      <c r="M152" s="761"/>
      <c r="N152" s="761"/>
      <c r="O152" s="761"/>
      <c r="P152" s="761"/>
      <c r="Q152" s="748"/>
      <c r="R152" s="752"/>
    </row>
    <row r="153" spans="1:19" ht="24" x14ac:dyDescent="0.25">
      <c r="A153" s="752"/>
      <c r="B153" s="752"/>
      <c r="C153" s="752"/>
      <c r="D153" s="752"/>
      <c r="E153" s="748"/>
      <c r="F153" s="748"/>
      <c r="G153" s="748"/>
      <c r="H153" s="116" t="s">
        <v>2383</v>
      </c>
      <c r="I153" s="116">
        <v>2</v>
      </c>
      <c r="J153" s="748"/>
      <c r="K153" s="748"/>
      <c r="L153" s="748"/>
      <c r="M153" s="761"/>
      <c r="N153" s="761"/>
      <c r="O153" s="761"/>
      <c r="P153" s="761"/>
      <c r="Q153" s="748"/>
      <c r="R153" s="752"/>
    </row>
    <row r="154" spans="1:19" ht="72" x14ac:dyDescent="0.25">
      <c r="A154" s="752"/>
      <c r="B154" s="752"/>
      <c r="C154" s="752"/>
      <c r="D154" s="752"/>
      <c r="E154" s="748"/>
      <c r="F154" s="748"/>
      <c r="G154" s="748" t="s">
        <v>2378</v>
      </c>
      <c r="H154" s="116" t="s">
        <v>2206</v>
      </c>
      <c r="I154" s="116">
        <v>1</v>
      </c>
      <c r="J154" s="748"/>
      <c r="K154" s="748"/>
      <c r="L154" s="748"/>
      <c r="M154" s="761"/>
      <c r="N154" s="761"/>
      <c r="O154" s="761"/>
      <c r="P154" s="761"/>
      <c r="Q154" s="748"/>
      <c r="R154" s="752"/>
    </row>
    <row r="155" spans="1:19" ht="84" x14ac:dyDescent="0.25">
      <c r="A155" s="752"/>
      <c r="B155" s="752"/>
      <c r="C155" s="752"/>
      <c r="D155" s="752"/>
      <c r="E155" s="748"/>
      <c r="F155" s="748"/>
      <c r="G155" s="748"/>
      <c r="H155" s="116" t="s">
        <v>2207</v>
      </c>
      <c r="I155" s="116">
        <v>128</v>
      </c>
      <c r="J155" s="748"/>
      <c r="K155" s="748"/>
      <c r="L155" s="748"/>
      <c r="M155" s="761"/>
      <c r="N155" s="761"/>
      <c r="O155" s="761"/>
      <c r="P155" s="761"/>
      <c r="Q155" s="748"/>
      <c r="R155" s="752"/>
    </row>
    <row r="156" spans="1:19" ht="24" x14ac:dyDescent="0.25">
      <c r="A156" s="752"/>
      <c r="B156" s="752"/>
      <c r="C156" s="752"/>
      <c r="D156" s="752"/>
      <c r="E156" s="748"/>
      <c r="F156" s="748"/>
      <c r="G156" s="763" t="s">
        <v>2305</v>
      </c>
      <c r="H156" s="265" t="s">
        <v>2325</v>
      </c>
      <c r="I156" s="116">
        <v>4</v>
      </c>
      <c r="J156" s="748"/>
      <c r="K156" s="748"/>
      <c r="L156" s="748"/>
      <c r="M156" s="761"/>
      <c r="N156" s="761"/>
      <c r="O156" s="761"/>
      <c r="P156" s="761"/>
      <c r="Q156" s="748"/>
      <c r="R156" s="752"/>
    </row>
    <row r="157" spans="1:19" ht="24" x14ac:dyDescent="0.25">
      <c r="A157" s="752"/>
      <c r="B157" s="752"/>
      <c r="C157" s="752"/>
      <c r="D157" s="752"/>
      <c r="E157" s="748"/>
      <c r="F157" s="748"/>
      <c r="G157" s="763"/>
      <c r="H157" s="265" t="s">
        <v>2307</v>
      </c>
      <c r="I157" s="116" t="s">
        <v>2384</v>
      </c>
      <c r="J157" s="748"/>
      <c r="K157" s="748"/>
      <c r="L157" s="748"/>
      <c r="M157" s="761"/>
      <c r="N157" s="761"/>
      <c r="O157" s="761"/>
      <c r="P157" s="761"/>
      <c r="Q157" s="748"/>
      <c r="R157" s="752"/>
    </row>
    <row r="158" spans="1:19" ht="110.25" customHeight="1" x14ac:dyDescent="0.25">
      <c r="A158" s="752">
        <v>8</v>
      </c>
      <c r="B158" s="752" t="s">
        <v>49</v>
      </c>
      <c r="C158" s="752">
        <v>3</v>
      </c>
      <c r="D158" s="752">
        <v>13</v>
      </c>
      <c r="E158" s="748" t="s">
        <v>2385</v>
      </c>
      <c r="F158" s="748" t="s">
        <v>2386</v>
      </c>
      <c r="G158" s="748" t="s">
        <v>2313</v>
      </c>
      <c r="H158" s="116" t="s">
        <v>2317</v>
      </c>
      <c r="I158" s="116">
        <v>1</v>
      </c>
      <c r="J158" s="748" t="s">
        <v>2387</v>
      </c>
      <c r="K158" s="748" t="s">
        <v>1069</v>
      </c>
      <c r="L158" s="748"/>
      <c r="M158" s="761">
        <v>28500</v>
      </c>
      <c r="N158" s="761"/>
      <c r="O158" s="761">
        <v>22000</v>
      </c>
      <c r="P158" s="761"/>
      <c r="Q158" s="748" t="s">
        <v>2388</v>
      </c>
      <c r="R158" s="748" t="s">
        <v>2312</v>
      </c>
    </row>
    <row r="159" spans="1:19" ht="104.25" customHeight="1" x14ac:dyDescent="0.25">
      <c r="A159" s="752"/>
      <c r="B159" s="752"/>
      <c r="C159" s="752"/>
      <c r="D159" s="752"/>
      <c r="E159" s="748"/>
      <c r="F159" s="748"/>
      <c r="G159" s="748"/>
      <c r="H159" s="294" t="s">
        <v>2389</v>
      </c>
      <c r="I159" s="116">
        <v>1</v>
      </c>
      <c r="J159" s="748"/>
      <c r="K159" s="748"/>
      <c r="L159" s="748"/>
      <c r="M159" s="761"/>
      <c r="N159" s="761"/>
      <c r="O159" s="761"/>
      <c r="P159" s="761"/>
      <c r="Q159" s="748"/>
      <c r="R159" s="748"/>
    </row>
    <row r="160" spans="1:19" ht="72" customHeight="1" x14ac:dyDescent="0.25">
      <c r="A160" s="752">
        <v>9</v>
      </c>
      <c r="B160" s="752" t="s">
        <v>116</v>
      </c>
      <c r="C160" s="752">
        <v>1</v>
      </c>
      <c r="D160" s="752">
        <v>13</v>
      </c>
      <c r="E160" s="748" t="s">
        <v>2390</v>
      </c>
      <c r="F160" s="748" t="s">
        <v>2391</v>
      </c>
      <c r="G160" s="748" t="s">
        <v>2224</v>
      </c>
      <c r="H160" s="116" t="s">
        <v>2225</v>
      </c>
      <c r="I160" s="116">
        <v>1</v>
      </c>
      <c r="J160" s="748" t="s">
        <v>2392</v>
      </c>
      <c r="K160" s="748" t="s">
        <v>2182</v>
      </c>
      <c r="L160" s="748"/>
      <c r="M160" s="761">
        <v>6434</v>
      </c>
      <c r="N160" s="761"/>
      <c r="O160" s="761">
        <v>5170</v>
      </c>
      <c r="P160" s="761"/>
      <c r="Q160" s="748" t="s">
        <v>2393</v>
      </c>
      <c r="R160" s="748" t="s">
        <v>2394</v>
      </c>
    </row>
    <row r="161" spans="1:18" ht="48" x14ac:dyDescent="0.25">
      <c r="A161" s="752"/>
      <c r="B161" s="752"/>
      <c r="C161" s="752"/>
      <c r="D161" s="752"/>
      <c r="E161" s="748"/>
      <c r="F161" s="748"/>
      <c r="G161" s="748"/>
      <c r="H161" s="116" t="s">
        <v>2229</v>
      </c>
      <c r="I161" s="116">
        <v>470</v>
      </c>
      <c r="J161" s="748"/>
      <c r="K161" s="748"/>
      <c r="L161" s="748"/>
      <c r="M161" s="761"/>
      <c r="N161" s="761"/>
      <c r="O161" s="761"/>
      <c r="P161" s="761"/>
      <c r="Q161" s="748"/>
      <c r="R161" s="748"/>
    </row>
    <row r="162" spans="1:18" ht="72" customHeight="1" x14ac:dyDescent="0.25">
      <c r="A162" s="752">
        <v>10</v>
      </c>
      <c r="B162" s="752" t="s">
        <v>49</v>
      </c>
      <c r="C162" s="752">
        <v>1</v>
      </c>
      <c r="D162" s="752">
        <v>13</v>
      </c>
      <c r="E162" s="748" t="s">
        <v>2395</v>
      </c>
      <c r="F162" s="748" t="s">
        <v>2386</v>
      </c>
      <c r="G162" s="748" t="s">
        <v>2378</v>
      </c>
      <c r="H162" s="116" t="s">
        <v>2206</v>
      </c>
      <c r="I162" s="116">
        <v>1</v>
      </c>
      <c r="J162" s="748" t="s">
        <v>2396</v>
      </c>
      <c r="K162" s="748" t="s">
        <v>1069</v>
      </c>
      <c r="L162" s="748"/>
      <c r="M162" s="761">
        <v>22173</v>
      </c>
      <c r="N162" s="761"/>
      <c r="O162" s="761">
        <v>13821</v>
      </c>
      <c r="P162" s="761"/>
      <c r="Q162" s="748" t="s">
        <v>2397</v>
      </c>
      <c r="R162" s="748" t="s">
        <v>2398</v>
      </c>
    </row>
    <row r="163" spans="1:18" ht="84" x14ac:dyDescent="0.25">
      <c r="A163" s="752"/>
      <c r="B163" s="752"/>
      <c r="C163" s="752"/>
      <c r="D163" s="752"/>
      <c r="E163" s="748"/>
      <c r="F163" s="748"/>
      <c r="G163" s="748"/>
      <c r="H163" s="116" t="s">
        <v>2207</v>
      </c>
      <c r="I163" s="116">
        <v>2000</v>
      </c>
      <c r="J163" s="748"/>
      <c r="K163" s="748"/>
      <c r="L163" s="748"/>
      <c r="M163" s="761"/>
      <c r="N163" s="761"/>
      <c r="O163" s="761"/>
      <c r="P163" s="761"/>
      <c r="Q163" s="748"/>
      <c r="R163" s="748"/>
    </row>
    <row r="164" spans="1:18" ht="36" x14ac:dyDescent="0.25">
      <c r="A164" s="752"/>
      <c r="B164" s="752"/>
      <c r="C164" s="752"/>
      <c r="D164" s="752"/>
      <c r="E164" s="748"/>
      <c r="F164" s="748"/>
      <c r="G164" s="111" t="s">
        <v>2198</v>
      </c>
      <c r="H164" s="111" t="s">
        <v>2199</v>
      </c>
      <c r="I164" s="111">
        <v>1</v>
      </c>
      <c r="J164" s="748"/>
      <c r="K164" s="748"/>
      <c r="L164" s="748"/>
      <c r="M164" s="761"/>
      <c r="N164" s="761"/>
      <c r="O164" s="761"/>
      <c r="P164" s="761"/>
      <c r="Q164" s="748"/>
      <c r="R164" s="748"/>
    </row>
    <row r="165" spans="1:18" ht="36" x14ac:dyDescent="0.25">
      <c r="A165" s="752"/>
      <c r="B165" s="752"/>
      <c r="C165" s="752"/>
      <c r="D165" s="752"/>
      <c r="E165" s="748"/>
      <c r="F165" s="748"/>
      <c r="G165" s="116" t="s">
        <v>1563</v>
      </c>
      <c r="H165" s="116" t="s">
        <v>2399</v>
      </c>
      <c r="I165" s="116">
        <v>1</v>
      </c>
      <c r="J165" s="748"/>
      <c r="K165" s="748"/>
      <c r="L165" s="748"/>
      <c r="M165" s="761"/>
      <c r="N165" s="761"/>
      <c r="O165" s="761"/>
      <c r="P165" s="761"/>
      <c r="Q165" s="748"/>
      <c r="R165" s="748"/>
    </row>
    <row r="166" spans="1:18" x14ac:dyDescent="0.25">
      <c r="A166" s="752"/>
      <c r="B166" s="752"/>
      <c r="C166" s="752"/>
      <c r="D166" s="752"/>
      <c r="E166" s="748"/>
      <c r="F166" s="748"/>
      <c r="G166" s="116" t="s">
        <v>2400</v>
      </c>
      <c r="H166" s="116" t="s">
        <v>2401</v>
      </c>
      <c r="I166" s="116">
        <v>200</v>
      </c>
      <c r="J166" s="748"/>
      <c r="K166" s="748"/>
      <c r="L166" s="748"/>
      <c r="M166" s="761"/>
      <c r="N166" s="761"/>
      <c r="O166" s="761"/>
      <c r="P166" s="761"/>
      <c r="Q166" s="748"/>
      <c r="R166" s="748"/>
    </row>
    <row r="167" spans="1:18" ht="96" x14ac:dyDescent="0.25">
      <c r="A167" s="296">
        <v>11</v>
      </c>
      <c r="B167" s="296" t="s">
        <v>116</v>
      </c>
      <c r="C167" s="296">
        <v>1</v>
      </c>
      <c r="D167" s="296">
        <v>13</v>
      </c>
      <c r="E167" s="296" t="s">
        <v>2402</v>
      </c>
      <c r="F167" s="297" t="s">
        <v>2403</v>
      </c>
      <c r="G167" s="111" t="s">
        <v>2198</v>
      </c>
      <c r="H167" s="111" t="s">
        <v>2199</v>
      </c>
      <c r="I167" s="116">
        <v>1</v>
      </c>
      <c r="J167" s="297" t="s">
        <v>2404</v>
      </c>
      <c r="K167" s="296" t="s">
        <v>1087</v>
      </c>
      <c r="L167" s="296"/>
      <c r="M167" s="298">
        <v>18900</v>
      </c>
      <c r="N167" s="299"/>
      <c r="O167" s="298">
        <v>16000</v>
      </c>
      <c r="P167" s="299"/>
      <c r="Q167" s="297" t="s">
        <v>2405</v>
      </c>
      <c r="R167" s="297" t="s">
        <v>2406</v>
      </c>
    </row>
    <row r="169" spans="1:18" x14ac:dyDescent="0.25">
      <c r="N169" s="276"/>
      <c r="O169" s="517" t="s">
        <v>39</v>
      </c>
      <c r="P169" s="517"/>
    </row>
    <row r="170" spans="1:18" x14ac:dyDescent="0.25">
      <c r="N170" s="385"/>
      <c r="O170" s="368" t="s">
        <v>40</v>
      </c>
      <c r="P170" s="368" t="s">
        <v>41</v>
      </c>
    </row>
    <row r="171" spans="1:18" x14ac:dyDescent="0.25">
      <c r="N171" s="385" t="s">
        <v>2448</v>
      </c>
      <c r="O171" s="367">
        <v>11</v>
      </c>
      <c r="P171" s="89">
        <f>O126+O128+O133+O135+O139+O141+O151+O158+O160+O162+O167</f>
        <v>237610.49</v>
      </c>
    </row>
  </sheetData>
  <mergeCells count="671">
    <mergeCell ref="O169:P169"/>
    <mergeCell ref="P162:P166"/>
    <mergeCell ref="Q162:Q166"/>
    <mergeCell ref="R162:R166"/>
    <mergeCell ref="O117:P117"/>
    <mergeCell ref="J162:J166"/>
    <mergeCell ref="K162:K166"/>
    <mergeCell ref="L162:L166"/>
    <mergeCell ref="M162:M166"/>
    <mergeCell ref="N162:N166"/>
    <mergeCell ref="O162:O166"/>
    <mergeCell ref="Q160:Q161"/>
    <mergeCell ref="R160:R161"/>
    <mergeCell ref="M160:M161"/>
    <mergeCell ref="N160:N161"/>
    <mergeCell ref="O160:O161"/>
    <mergeCell ref="P160:P161"/>
    <mergeCell ref="R158:R159"/>
    <mergeCell ref="L158:L159"/>
    <mergeCell ref="M158:M159"/>
    <mergeCell ref="N158:N159"/>
    <mergeCell ref="O158:O159"/>
    <mergeCell ref="J151:J157"/>
    <mergeCell ref="K151:K157"/>
    <mergeCell ref="A162:A166"/>
    <mergeCell ref="B162:B166"/>
    <mergeCell ref="C162:C166"/>
    <mergeCell ref="D162:D166"/>
    <mergeCell ref="E162:E166"/>
    <mergeCell ref="F162:F166"/>
    <mergeCell ref="G162:G163"/>
    <mergeCell ref="K160:K161"/>
    <mergeCell ref="L160:L161"/>
    <mergeCell ref="A160:A161"/>
    <mergeCell ref="B160:B161"/>
    <mergeCell ref="C160:C161"/>
    <mergeCell ref="D160:D161"/>
    <mergeCell ref="E160:E161"/>
    <mergeCell ref="F160:F161"/>
    <mergeCell ref="G160:G161"/>
    <mergeCell ref="J160:J161"/>
    <mergeCell ref="L151:L157"/>
    <mergeCell ref="M151:M157"/>
    <mergeCell ref="P158:P159"/>
    <mergeCell ref="Q158:Q159"/>
    <mergeCell ref="A158:A159"/>
    <mergeCell ref="B158:B159"/>
    <mergeCell ref="C158:C159"/>
    <mergeCell ref="D158:D159"/>
    <mergeCell ref="E158:E159"/>
    <mergeCell ref="F158:F159"/>
    <mergeCell ref="G158:G159"/>
    <mergeCell ref="J158:J159"/>
    <mergeCell ref="K158:K159"/>
    <mergeCell ref="Q141:Q150"/>
    <mergeCell ref="R141:R150"/>
    <mergeCell ref="G145:G148"/>
    <mergeCell ref="G149:G150"/>
    <mergeCell ref="A151:A157"/>
    <mergeCell ref="B151:B157"/>
    <mergeCell ref="C151:C157"/>
    <mergeCell ref="D151:D157"/>
    <mergeCell ref="E151:E157"/>
    <mergeCell ref="K141:K150"/>
    <mergeCell ref="L141:L150"/>
    <mergeCell ref="M141:M150"/>
    <mergeCell ref="N141:N150"/>
    <mergeCell ref="O141:O150"/>
    <mergeCell ref="P141:P150"/>
    <mergeCell ref="N151:N157"/>
    <mergeCell ref="O151:O157"/>
    <mergeCell ref="P151:P157"/>
    <mergeCell ref="Q151:Q157"/>
    <mergeCell ref="R151:R157"/>
    <mergeCell ref="G154:G155"/>
    <mergeCell ref="G156:G157"/>
    <mergeCell ref="F151:F157"/>
    <mergeCell ref="G151:G153"/>
    <mergeCell ref="R139:R140"/>
    <mergeCell ref="A141:A150"/>
    <mergeCell ref="B141:B150"/>
    <mergeCell ref="C141:C150"/>
    <mergeCell ref="D141:D150"/>
    <mergeCell ref="E141:E150"/>
    <mergeCell ref="F141:F150"/>
    <mergeCell ref="G141:G144"/>
    <mergeCell ref="J141:J150"/>
    <mergeCell ref="L139:L140"/>
    <mergeCell ref="M139:M140"/>
    <mergeCell ref="N139:N140"/>
    <mergeCell ref="O139:O140"/>
    <mergeCell ref="P139:P140"/>
    <mergeCell ref="Q139:Q140"/>
    <mergeCell ref="A139:A140"/>
    <mergeCell ref="B139:B140"/>
    <mergeCell ref="C139:C140"/>
    <mergeCell ref="D139:D140"/>
    <mergeCell ref="E139:E140"/>
    <mergeCell ref="F139:F140"/>
    <mergeCell ref="G139:G140"/>
    <mergeCell ref="J139:J140"/>
    <mergeCell ref="K139:K140"/>
    <mergeCell ref="Q135:Q138"/>
    <mergeCell ref="R135:R138"/>
    <mergeCell ref="G137:G138"/>
    <mergeCell ref="F135:F138"/>
    <mergeCell ref="G135:G136"/>
    <mergeCell ref="J135:J138"/>
    <mergeCell ref="K135:K138"/>
    <mergeCell ref="L135:L138"/>
    <mergeCell ref="M135:M138"/>
    <mergeCell ref="O133:O134"/>
    <mergeCell ref="P133:P134"/>
    <mergeCell ref="Q133:Q134"/>
    <mergeCell ref="R133:R134"/>
    <mergeCell ref="A135:A138"/>
    <mergeCell ref="B135:B138"/>
    <mergeCell ref="C135:C138"/>
    <mergeCell ref="D135:D138"/>
    <mergeCell ref="E135:E138"/>
    <mergeCell ref="G133:G134"/>
    <mergeCell ref="J133:J134"/>
    <mergeCell ref="K133:K134"/>
    <mergeCell ref="L133:L134"/>
    <mergeCell ref="M133:M134"/>
    <mergeCell ref="N133:N134"/>
    <mergeCell ref="A133:A134"/>
    <mergeCell ref="B133:B134"/>
    <mergeCell ref="C133:C134"/>
    <mergeCell ref="D133:D134"/>
    <mergeCell ref="E133:E134"/>
    <mergeCell ref="F133:F134"/>
    <mergeCell ref="N135:N138"/>
    <mergeCell ref="O135:O138"/>
    <mergeCell ref="P135:P138"/>
    <mergeCell ref="Q128:Q132"/>
    <mergeCell ref="R128:R132"/>
    <mergeCell ref="G130:G132"/>
    <mergeCell ref="G128:G129"/>
    <mergeCell ref="J128:J132"/>
    <mergeCell ref="K128:K132"/>
    <mergeCell ref="L128:L132"/>
    <mergeCell ref="M128:M132"/>
    <mergeCell ref="N128:N132"/>
    <mergeCell ref="A128:A132"/>
    <mergeCell ref="B128:B132"/>
    <mergeCell ref="C128:C132"/>
    <mergeCell ref="D128:D132"/>
    <mergeCell ref="E128:E132"/>
    <mergeCell ref="F128:F132"/>
    <mergeCell ref="N126:N127"/>
    <mergeCell ref="O126:O127"/>
    <mergeCell ref="P126:P127"/>
    <mergeCell ref="A126:A127"/>
    <mergeCell ref="B126:B127"/>
    <mergeCell ref="C126:C127"/>
    <mergeCell ref="D126:D127"/>
    <mergeCell ref="E126:E127"/>
    <mergeCell ref="O128:O132"/>
    <mergeCell ref="P128:P132"/>
    <mergeCell ref="Q126:Q127"/>
    <mergeCell ref="R126:R127"/>
    <mergeCell ref="F126:F127"/>
    <mergeCell ref="G126:G127"/>
    <mergeCell ref="J126:J127"/>
    <mergeCell ref="K126:K127"/>
    <mergeCell ref="L126:L127"/>
    <mergeCell ref="M126:M127"/>
    <mergeCell ref="K123:L123"/>
    <mergeCell ref="M123:N123"/>
    <mergeCell ref="O123:P123"/>
    <mergeCell ref="Q123:Q124"/>
    <mergeCell ref="R123:R124"/>
    <mergeCell ref="P110:P115"/>
    <mergeCell ref="Q110:Q115"/>
    <mergeCell ref="A123:A124"/>
    <mergeCell ref="B123:B124"/>
    <mergeCell ref="C123:C124"/>
    <mergeCell ref="D123:D124"/>
    <mergeCell ref="E123:E124"/>
    <mergeCell ref="F123:F124"/>
    <mergeCell ref="G123:G124"/>
    <mergeCell ref="H123:I123"/>
    <mergeCell ref="J123:J124"/>
    <mergeCell ref="R105:R109"/>
    <mergeCell ref="G105:G107"/>
    <mergeCell ref="H105:H106"/>
    <mergeCell ref="I105:I106"/>
    <mergeCell ref="J105:J109"/>
    <mergeCell ref="K105:K109"/>
    <mergeCell ref="L105:L109"/>
    <mergeCell ref="G108:G109"/>
    <mergeCell ref="A110:A115"/>
    <mergeCell ref="B110:B115"/>
    <mergeCell ref="C110:C115"/>
    <mergeCell ref="D110:D115"/>
    <mergeCell ref="E110:E115"/>
    <mergeCell ref="F110:F115"/>
    <mergeCell ref="G110:G111"/>
    <mergeCell ref="J110:J115"/>
    <mergeCell ref="K110:K115"/>
    <mergeCell ref="R110:R115"/>
    <mergeCell ref="G112:G113"/>
    <mergeCell ref="G114:G115"/>
    <mergeCell ref="L110:L115"/>
    <mergeCell ref="M110:M115"/>
    <mergeCell ref="N110:N115"/>
    <mergeCell ref="O110:O115"/>
    <mergeCell ref="A105:A109"/>
    <mergeCell ref="B105:B109"/>
    <mergeCell ref="C105:C109"/>
    <mergeCell ref="D105:D109"/>
    <mergeCell ref="E105:E109"/>
    <mergeCell ref="F105:F109"/>
    <mergeCell ref="O101:O104"/>
    <mergeCell ref="P101:P104"/>
    <mergeCell ref="Q101:Q104"/>
    <mergeCell ref="A101:A104"/>
    <mergeCell ref="B101:B104"/>
    <mergeCell ref="C101:C104"/>
    <mergeCell ref="D101:D104"/>
    <mergeCell ref="E101:E104"/>
    <mergeCell ref="F101:F104"/>
    <mergeCell ref="M105:M109"/>
    <mergeCell ref="N105:N109"/>
    <mergeCell ref="O105:O109"/>
    <mergeCell ref="P105:P109"/>
    <mergeCell ref="Q105:Q109"/>
    <mergeCell ref="R101:R104"/>
    <mergeCell ref="G103:G104"/>
    <mergeCell ref="G101:G102"/>
    <mergeCell ref="J101:J104"/>
    <mergeCell ref="K101:K104"/>
    <mergeCell ref="L101:L104"/>
    <mergeCell ref="M101:M104"/>
    <mergeCell ref="N101:N104"/>
    <mergeCell ref="R95:R100"/>
    <mergeCell ref="G97:G98"/>
    <mergeCell ref="G99:G100"/>
    <mergeCell ref="L95:L100"/>
    <mergeCell ref="M95:M100"/>
    <mergeCell ref="N95:N100"/>
    <mergeCell ref="O95:O100"/>
    <mergeCell ref="P95:P100"/>
    <mergeCell ref="Q95:Q100"/>
    <mergeCell ref="Q90:Q94"/>
    <mergeCell ref="R90:R94"/>
    <mergeCell ref="G90:G94"/>
    <mergeCell ref="H90:H94"/>
    <mergeCell ref="I90:I94"/>
    <mergeCell ref="J90:J94"/>
    <mergeCell ref="K90:K94"/>
    <mergeCell ref="L90:L94"/>
    <mergeCell ref="A95:A100"/>
    <mergeCell ref="B95:B100"/>
    <mergeCell ref="C95:C100"/>
    <mergeCell ref="D95:D100"/>
    <mergeCell ref="E95:E100"/>
    <mergeCell ref="F95:F100"/>
    <mergeCell ref="G95:G96"/>
    <mergeCell ref="J95:J100"/>
    <mergeCell ref="K95:K100"/>
    <mergeCell ref="A90:A94"/>
    <mergeCell ref="B90:B94"/>
    <mergeCell ref="C90:C94"/>
    <mergeCell ref="D90:D94"/>
    <mergeCell ref="E90:E94"/>
    <mergeCell ref="F90:F94"/>
    <mergeCell ref="A87:A89"/>
    <mergeCell ref="B87:B89"/>
    <mergeCell ref="C87:C89"/>
    <mergeCell ref="D87:D89"/>
    <mergeCell ref="E87:E89"/>
    <mergeCell ref="M90:M94"/>
    <mergeCell ref="N90:N94"/>
    <mergeCell ref="O90:O94"/>
    <mergeCell ref="P90:P94"/>
    <mergeCell ref="Q87:Q89"/>
    <mergeCell ref="R87:R89"/>
    <mergeCell ref="F87:F89"/>
    <mergeCell ref="G87:G88"/>
    <mergeCell ref="J87:J89"/>
    <mergeCell ref="K87:K89"/>
    <mergeCell ref="L87:L89"/>
    <mergeCell ref="M87:M89"/>
    <mergeCell ref="P83:P86"/>
    <mergeCell ref="Q83:Q86"/>
    <mergeCell ref="R83:R86"/>
    <mergeCell ref="G85:G86"/>
    <mergeCell ref="J83:J86"/>
    <mergeCell ref="K83:K86"/>
    <mergeCell ref="L83:L86"/>
    <mergeCell ref="M83:M86"/>
    <mergeCell ref="N83:N86"/>
    <mergeCell ref="O83:O86"/>
    <mergeCell ref="N87:N89"/>
    <mergeCell ref="O87:O89"/>
    <mergeCell ref="P87:P89"/>
    <mergeCell ref="Q80:Q82"/>
    <mergeCell ref="R80:R82"/>
    <mergeCell ref="A83:A86"/>
    <mergeCell ref="B83:B86"/>
    <mergeCell ref="C83:C86"/>
    <mergeCell ref="D83:D86"/>
    <mergeCell ref="E83:E86"/>
    <mergeCell ref="F83:F86"/>
    <mergeCell ref="G83:G84"/>
    <mergeCell ref="K80:K82"/>
    <mergeCell ref="L80:L82"/>
    <mergeCell ref="M80:M82"/>
    <mergeCell ref="N80:N82"/>
    <mergeCell ref="O80:O82"/>
    <mergeCell ref="P80:P82"/>
    <mergeCell ref="R78:R79"/>
    <mergeCell ref="A80:A82"/>
    <mergeCell ref="B80:B82"/>
    <mergeCell ref="C80:C82"/>
    <mergeCell ref="D80:D82"/>
    <mergeCell ref="E80:E82"/>
    <mergeCell ref="F80:F82"/>
    <mergeCell ref="G80:G82"/>
    <mergeCell ref="J80:J82"/>
    <mergeCell ref="L78:L79"/>
    <mergeCell ref="M78:M79"/>
    <mergeCell ref="N78:N79"/>
    <mergeCell ref="O78:O79"/>
    <mergeCell ref="P78:P79"/>
    <mergeCell ref="Q78:Q79"/>
    <mergeCell ref="A78:A79"/>
    <mergeCell ref="B78:B79"/>
    <mergeCell ref="C78:C79"/>
    <mergeCell ref="D78:D79"/>
    <mergeCell ref="E78:E79"/>
    <mergeCell ref="F78:F79"/>
    <mergeCell ref="G78:G79"/>
    <mergeCell ref="J78:J79"/>
    <mergeCell ref="K78:K79"/>
    <mergeCell ref="M74:M77"/>
    <mergeCell ref="N74:N77"/>
    <mergeCell ref="O74:O77"/>
    <mergeCell ref="P74:P77"/>
    <mergeCell ref="Q74:Q77"/>
    <mergeCell ref="R74:R77"/>
    <mergeCell ref="G74:G77"/>
    <mergeCell ref="H74:H75"/>
    <mergeCell ref="I74:I75"/>
    <mergeCell ref="J74:J77"/>
    <mergeCell ref="K74:K77"/>
    <mergeCell ref="L74:L77"/>
    <mergeCell ref="H76:H77"/>
    <mergeCell ref="I76:I77"/>
    <mergeCell ref="R68:R73"/>
    <mergeCell ref="G70:G71"/>
    <mergeCell ref="G72:G73"/>
    <mergeCell ref="A74:A77"/>
    <mergeCell ref="B74:B77"/>
    <mergeCell ref="C74:C77"/>
    <mergeCell ref="D74:D77"/>
    <mergeCell ref="E74:E77"/>
    <mergeCell ref="F74:F77"/>
    <mergeCell ref="L68:L73"/>
    <mergeCell ref="M68:M73"/>
    <mergeCell ref="N68:N73"/>
    <mergeCell ref="O68:O73"/>
    <mergeCell ref="P68:P73"/>
    <mergeCell ref="Q68:Q73"/>
    <mergeCell ref="A68:A73"/>
    <mergeCell ref="B68:B73"/>
    <mergeCell ref="C68:C73"/>
    <mergeCell ref="D68:D73"/>
    <mergeCell ref="E68:E73"/>
    <mergeCell ref="F68:F73"/>
    <mergeCell ref="G68:G69"/>
    <mergeCell ref="J68:J73"/>
    <mergeCell ref="K68:K73"/>
    <mergeCell ref="E56:E62"/>
    <mergeCell ref="F56:F62"/>
    <mergeCell ref="G56:G57"/>
    <mergeCell ref="O63:O67"/>
    <mergeCell ref="P63:P67"/>
    <mergeCell ref="Q63:Q67"/>
    <mergeCell ref="R63:R67"/>
    <mergeCell ref="H64:H67"/>
    <mergeCell ref="I64:I67"/>
    <mergeCell ref="G63:G67"/>
    <mergeCell ref="J63:J67"/>
    <mergeCell ref="K63:K67"/>
    <mergeCell ref="L63:L67"/>
    <mergeCell ref="M63:M67"/>
    <mergeCell ref="N63:N67"/>
    <mergeCell ref="R51:R55"/>
    <mergeCell ref="H52:H55"/>
    <mergeCell ref="I52:I55"/>
    <mergeCell ref="A63:A67"/>
    <mergeCell ref="B63:B67"/>
    <mergeCell ref="C63:C67"/>
    <mergeCell ref="D63:D67"/>
    <mergeCell ref="E63:E67"/>
    <mergeCell ref="F63:F67"/>
    <mergeCell ref="R56:R62"/>
    <mergeCell ref="G58:G59"/>
    <mergeCell ref="G60:G62"/>
    <mergeCell ref="H60:H62"/>
    <mergeCell ref="I60:I62"/>
    <mergeCell ref="L56:L62"/>
    <mergeCell ref="M56:M62"/>
    <mergeCell ref="N56:N62"/>
    <mergeCell ref="O56:O62"/>
    <mergeCell ref="P56:P62"/>
    <mergeCell ref="Q56:Q62"/>
    <mergeCell ref="A56:A62"/>
    <mergeCell ref="B56:B62"/>
    <mergeCell ref="C56:C62"/>
    <mergeCell ref="D56:D62"/>
    <mergeCell ref="M51:M55"/>
    <mergeCell ref="O48:O50"/>
    <mergeCell ref="P48:P50"/>
    <mergeCell ref="Q48:Q50"/>
    <mergeCell ref="J56:J62"/>
    <mergeCell ref="K56:K62"/>
    <mergeCell ref="N51:N55"/>
    <mergeCell ref="O51:O55"/>
    <mergeCell ref="P51:P55"/>
    <mergeCell ref="Q51:Q55"/>
    <mergeCell ref="A51:A55"/>
    <mergeCell ref="B51:B55"/>
    <mergeCell ref="C51:C55"/>
    <mergeCell ref="D51:D55"/>
    <mergeCell ref="E51:E55"/>
    <mergeCell ref="G48:G50"/>
    <mergeCell ref="J48:J50"/>
    <mergeCell ref="K48:K50"/>
    <mergeCell ref="L48:L50"/>
    <mergeCell ref="A48:A50"/>
    <mergeCell ref="B48:B50"/>
    <mergeCell ref="C48:C50"/>
    <mergeCell ref="D48:D50"/>
    <mergeCell ref="E48:E50"/>
    <mergeCell ref="F48:F50"/>
    <mergeCell ref="F51:F55"/>
    <mergeCell ref="G51:G55"/>
    <mergeCell ref="J51:J55"/>
    <mergeCell ref="K51:K55"/>
    <mergeCell ref="L51:L55"/>
    <mergeCell ref="Q44:Q47"/>
    <mergeCell ref="R44:R47"/>
    <mergeCell ref="F44:F47"/>
    <mergeCell ref="G44:G46"/>
    <mergeCell ref="J44:J47"/>
    <mergeCell ref="K44:K47"/>
    <mergeCell ref="L44:L47"/>
    <mergeCell ref="M44:M47"/>
    <mergeCell ref="R48:R50"/>
    <mergeCell ref="M48:M50"/>
    <mergeCell ref="N48:N50"/>
    <mergeCell ref="O42:O43"/>
    <mergeCell ref="P42:P43"/>
    <mergeCell ref="Q42:Q43"/>
    <mergeCell ref="R42:R43"/>
    <mergeCell ref="A44:A47"/>
    <mergeCell ref="B44:B47"/>
    <mergeCell ref="C44:C47"/>
    <mergeCell ref="D44:D47"/>
    <mergeCell ref="E44:E47"/>
    <mergeCell ref="G42:G43"/>
    <mergeCell ref="J42:J43"/>
    <mergeCell ref="K42:K43"/>
    <mergeCell ref="L42:L43"/>
    <mergeCell ref="M42:M43"/>
    <mergeCell ref="N42:N43"/>
    <mergeCell ref="A42:A43"/>
    <mergeCell ref="B42:B43"/>
    <mergeCell ref="C42:C43"/>
    <mergeCell ref="D42:D43"/>
    <mergeCell ref="E42:E43"/>
    <mergeCell ref="F42:F43"/>
    <mergeCell ref="N44:N47"/>
    <mergeCell ref="O44:O47"/>
    <mergeCell ref="P44:P47"/>
    <mergeCell ref="Q38:Q41"/>
    <mergeCell ref="R38:R41"/>
    <mergeCell ref="G40:G41"/>
    <mergeCell ref="G38:G39"/>
    <mergeCell ref="J38:J41"/>
    <mergeCell ref="K38:K41"/>
    <mergeCell ref="L38:L41"/>
    <mergeCell ref="M38:M41"/>
    <mergeCell ref="N38:N41"/>
    <mergeCell ref="A38:A41"/>
    <mergeCell ref="B38:B41"/>
    <mergeCell ref="C38:C41"/>
    <mergeCell ref="D38:D41"/>
    <mergeCell ref="E38:E41"/>
    <mergeCell ref="F38:F41"/>
    <mergeCell ref="N36:N37"/>
    <mergeCell ref="O36:O37"/>
    <mergeCell ref="P36:P37"/>
    <mergeCell ref="A36:A37"/>
    <mergeCell ref="B36:B37"/>
    <mergeCell ref="C36:C37"/>
    <mergeCell ref="D36:D37"/>
    <mergeCell ref="E36:E37"/>
    <mergeCell ref="O38:O41"/>
    <mergeCell ref="P38:P41"/>
    <mergeCell ref="Q36:Q37"/>
    <mergeCell ref="R36:R37"/>
    <mergeCell ref="F36:F37"/>
    <mergeCell ref="G36:G37"/>
    <mergeCell ref="J36:J37"/>
    <mergeCell ref="K36:K37"/>
    <mergeCell ref="L36:L37"/>
    <mergeCell ref="M36:M37"/>
    <mergeCell ref="O34:O35"/>
    <mergeCell ref="P34:P35"/>
    <mergeCell ref="Q34:Q35"/>
    <mergeCell ref="R34:R35"/>
    <mergeCell ref="G34:G35"/>
    <mergeCell ref="J34:J35"/>
    <mergeCell ref="K34:K35"/>
    <mergeCell ref="L34:L35"/>
    <mergeCell ref="M34:M35"/>
    <mergeCell ref="N34:N35"/>
    <mergeCell ref="A34:A35"/>
    <mergeCell ref="B34:B35"/>
    <mergeCell ref="C34:C35"/>
    <mergeCell ref="D34:D35"/>
    <mergeCell ref="E34:E35"/>
    <mergeCell ref="F34:F35"/>
    <mergeCell ref="J32:J33"/>
    <mergeCell ref="K32:K33"/>
    <mergeCell ref="L32:L33"/>
    <mergeCell ref="Q30:Q31"/>
    <mergeCell ref="R30:R31"/>
    <mergeCell ref="A32:A33"/>
    <mergeCell ref="B32:B33"/>
    <mergeCell ref="C32:C33"/>
    <mergeCell ref="D32:D33"/>
    <mergeCell ref="E32:E33"/>
    <mergeCell ref="F32:F33"/>
    <mergeCell ref="G32:G33"/>
    <mergeCell ref="K30:K31"/>
    <mergeCell ref="L30:L31"/>
    <mergeCell ref="M30:M31"/>
    <mergeCell ref="N30:N31"/>
    <mergeCell ref="O30:O31"/>
    <mergeCell ref="P30:P31"/>
    <mergeCell ref="P32:P33"/>
    <mergeCell ref="Q32:Q33"/>
    <mergeCell ref="R32:R33"/>
    <mergeCell ref="M32:M33"/>
    <mergeCell ref="N32:N33"/>
    <mergeCell ref="O32:O33"/>
    <mergeCell ref="R26:R29"/>
    <mergeCell ref="A30:A31"/>
    <mergeCell ref="B30:B31"/>
    <mergeCell ref="C30:C31"/>
    <mergeCell ref="D30:D31"/>
    <mergeCell ref="E30:E31"/>
    <mergeCell ref="F30:F31"/>
    <mergeCell ref="G30:G31"/>
    <mergeCell ref="J30:J31"/>
    <mergeCell ref="L26:L29"/>
    <mergeCell ref="M26:M29"/>
    <mergeCell ref="N26:N29"/>
    <mergeCell ref="O26:O29"/>
    <mergeCell ref="P26:P29"/>
    <mergeCell ref="Q26:Q29"/>
    <mergeCell ref="A26:A29"/>
    <mergeCell ref="B26:B29"/>
    <mergeCell ref="C26:C29"/>
    <mergeCell ref="D26:D29"/>
    <mergeCell ref="E26:E29"/>
    <mergeCell ref="F26:F29"/>
    <mergeCell ref="G26:G29"/>
    <mergeCell ref="J26:J29"/>
    <mergeCell ref="K26:K29"/>
    <mergeCell ref="N21:N25"/>
    <mergeCell ref="O21:O25"/>
    <mergeCell ref="P21:P25"/>
    <mergeCell ref="Q21:Q25"/>
    <mergeCell ref="R21:R25"/>
    <mergeCell ref="G24:G25"/>
    <mergeCell ref="F21:F25"/>
    <mergeCell ref="G21:G23"/>
    <mergeCell ref="J21:J25"/>
    <mergeCell ref="K21:K25"/>
    <mergeCell ref="L21:L25"/>
    <mergeCell ref="M21:M25"/>
    <mergeCell ref="A21:A25"/>
    <mergeCell ref="B21:B25"/>
    <mergeCell ref="C21:C25"/>
    <mergeCell ref="D21:D25"/>
    <mergeCell ref="E21:E25"/>
    <mergeCell ref="G17:G19"/>
    <mergeCell ref="J17:J20"/>
    <mergeCell ref="K17:K20"/>
    <mergeCell ref="L17:L20"/>
    <mergeCell ref="A17:A20"/>
    <mergeCell ref="B17:B20"/>
    <mergeCell ref="C17:C20"/>
    <mergeCell ref="D17:D20"/>
    <mergeCell ref="E17:E20"/>
    <mergeCell ref="F17:F20"/>
    <mergeCell ref="J13:J16"/>
    <mergeCell ref="K13:K16"/>
    <mergeCell ref="L13:L16"/>
    <mergeCell ref="M13:M16"/>
    <mergeCell ref="N13:N16"/>
    <mergeCell ref="O17:O20"/>
    <mergeCell ref="P17:P20"/>
    <mergeCell ref="Q17:Q20"/>
    <mergeCell ref="R17:R20"/>
    <mergeCell ref="M17:M20"/>
    <mergeCell ref="N17:N20"/>
    <mergeCell ref="M7:M9"/>
    <mergeCell ref="N7:N9"/>
    <mergeCell ref="O7:O9"/>
    <mergeCell ref="P7:P9"/>
    <mergeCell ref="P10:P12"/>
    <mergeCell ref="Q10:Q12"/>
    <mergeCell ref="R10:R12"/>
    <mergeCell ref="A13:A16"/>
    <mergeCell ref="B13:B16"/>
    <mergeCell ref="C13:C16"/>
    <mergeCell ref="D13:D16"/>
    <mergeCell ref="E13:E16"/>
    <mergeCell ref="F13:F16"/>
    <mergeCell ref="J10:J12"/>
    <mergeCell ref="K10:K12"/>
    <mergeCell ref="L10:L12"/>
    <mergeCell ref="M10:M12"/>
    <mergeCell ref="N10:N12"/>
    <mergeCell ref="O10:O12"/>
    <mergeCell ref="O13:O16"/>
    <mergeCell ref="P13:P16"/>
    <mergeCell ref="Q13:Q16"/>
    <mergeCell ref="R13:R16"/>
    <mergeCell ref="G13:G16"/>
    <mergeCell ref="A10:A12"/>
    <mergeCell ref="B10:B12"/>
    <mergeCell ref="C10:C12"/>
    <mergeCell ref="D10:D12"/>
    <mergeCell ref="E10:E12"/>
    <mergeCell ref="F10:F12"/>
    <mergeCell ref="G10:G12"/>
    <mergeCell ref="K7:K9"/>
    <mergeCell ref="L7:L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29"/>
  <sheetViews>
    <sheetView zoomScale="70" zoomScaleNormal="70" workbookViewId="0">
      <selection activeCell="H8" sqref="H8"/>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2460</v>
      </c>
    </row>
    <row r="4" spans="1:19" s="4" customFormat="1" ht="56.25"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c r="S4" s="3"/>
    </row>
    <row r="5" spans="1:19" s="4" customFormat="1" x14ac:dyDescent="0.2">
      <c r="A5" s="439"/>
      <c r="B5" s="453"/>
      <c r="C5" s="453"/>
      <c r="D5" s="453"/>
      <c r="E5" s="439"/>
      <c r="F5" s="439"/>
      <c r="G5" s="439"/>
      <c r="H5" s="334" t="s">
        <v>14</v>
      </c>
      <c r="I5" s="334" t="s">
        <v>15</v>
      </c>
      <c r="J5" s="439"/>
      <c r="K5" s="335">
        <v>2020</v>
      </c>
      <c r="L5" s="335">
        <v>2021</v>
      </c>
      <c r="M5" s="5">
        <v>2020</v>
      </c>
      <c r="N5" s="5">
        <v>2021</v>
      </c>
      <c r="O5" s="5">
        <v>2020</v>
      </c>
      <c r="P5" s="5">
        <v>2021</v>
      </c>
      <c r="Q5" s="439"/>
      <c r="R5" s="453"/>
      <c r="S5" s="3"/>
    </row>
    <row r="6" spans="1:19" s="4" customFormat="1" x14ac:dyDescent="0.2">
      <c r="A6" s="333" t="s">
        <v>16</v>
      </c>
      <c r="B6" s="334" t="s">
        <v>17</v>
      </c>
      <c r="C6" s="334" t="s">
        <v>18</v>
      </c>
      <c r="D6" s="334" t="s">
        <v>19</v>
      </c>
      <c r="E6" s="333" t="s">
        <v>20</v>
      </c>
      <c r="F6" s="333" t="s">
        <v>21</v>
      </c>
      <c r="G6" s="333" t="s">
        <v>22</v>
      </c>
      <c r="H6" s="334" t="s">
        <v>23</v>
      </c>
      <c r="I6" s="334" t="s">
        <v>24</v>
      </c>
      <c r="J6" s="333" t="s">
        <v>25</v>
      </c>
      <c r="K6" s="335" t="s">
        <v>26</v>
      </c>
      <c r="L6" s="335" t="s">
        <v>27</v>
      </c>
      <c r="M6" s="336" t="s">
        <v>28</v>
      </c>
      <c r="N6" s="336" t="s">
        <v>29</v>
      </c>
      <c r="O6" s="336" t="s">
        <v>30</v>
      </c>
      <c r="P6" s="336" t="s">
        <v>31</v>
      </c>
      <c r="Q6" s="333" t="s">
        <v>32</v>
      </c>
      <c r="R6" s="334" t="s">
        <v>33</v>
      </c>
      <c r="S6" s="3"/>
    </row>
    <row r="7" spans="1:19" s="6" customFormat="1" ht="180" x14ac:dyDescent="0.25">
      <c r="A7" s="344">
        <v>1</v>
      </c>
      <c r="B7" s="344">
        <v>5</v>
      </c>
      <c r="C7" s="344" t="s">
        <v>136</v>
      </c>
      <c r="D7" s="341">
        <v>3</v>
      </c>
      <c r="E7" s="341" t="s">
        <v>859</v>
      </c>
      <c r="F7" s="341" t="s">
        <v>860</v>
      </c>
      <c r="G7" s="341" t="s">
        <v>61</v>
      </c>
      <c r="H7" s="341" t="s">
        <v>861</v>
      </c>
      <c r="I7" s="343" t="s">
        <v>862</v>
      </c>
      <c r="J7" s="341" t="s">
        <v>863</v>
      </c>
      <c r="K7" s="114" t="s">
        <v>37</v>
      </c>
      <c r="L7" s="342"/>
      <c r="M7" s="345">
        <v>27210</v>
      </c>
      <c r="N7" s="345"/>
      <c r="O7" s="345">
        <v>23210</v>
      </c>
      <c r="P7" s="345"/>
      <c r="Q7" s="340" t="s">
        <v>864</v>
      </c>
      <c r="R7" s="341" t="s">
        <v>865</v>
      </c>
      <c r="S7" s="14"/>
    </row>
    <row r="8" spans="1:19" s="6" customFormat="1" ht="108" x14ac:dyDescent="0.25">
      <c r="A8" s="382">
        <v>2</v>
      </c>
      <c r="B8" s="382">
        <v>2</v>
      </c>
      <c r="C8" s="382">
        <v>2</v>
      </c>
      <c r="D8" s="383">
        <v>3</v>
      </c>
      <c r="E8" s="383" t="s">
        <v>866</v>
      </c>
      <c r="F8" s="383" t="s">
        <v>867</v>
      </c>
      <c r="G8" s="383" t="s">
        <v>87</v>
      </c>
      <c r="H8" s="383" t="s">
        <v>868</v>
      </c>
      <c r="I8" s="217" t="s">
        <v>869</v>
      </c>
      <c r="J8" s="383" t="s">
        <v>870</v>
      </c>
      <c r="K8" s="400" t="s">
        <v>55</v>
      </c>
      <c r="L8" s="400"/>
      <c r="M8" s="384">
        <v>14756.1</v>
      </c>
      <c r="N8" s="384"/>
      <c r="O8" s="384">
        <v>12000</v>
      </c>
      <c r="P8" s="384"/>
      <c r="Q8" s="383" t="s">
        <v>85</v>
      </c>
      <c r="R8" s="383" t="s">
        <v>871</v>
      </c>
      <c r="S8" s="14"/>
    </row>
    <row r="9" spans="1:19" s="6" customFormat="1" ht="192" x14ac:dyDescent="0.25">
      <c r="A9" s="344">
        <v>3</v>
      </c>
      <c r="B9" s="344">
        <v>6</v>
      </c>
      <c r="C9" s="344">
        <v>5</v>
      </c>
      <c r="D9" s="341">
        <v>4</v>
      </c>
      <c r="E9" s="341" t="s">
        <v>872</v>
      </c>
      <c r="F9" s="341" t="s">
        <v>873</v>
      </c>
      <c r="G9" s="341" t="s">
        <v>874</v>
      </c>
      <c r="H9" s="341" t="s">
        <v>246</v>
      </c>
      <c r="I9" s="343" t="s">
        <v>875</v>
      </c>
      <c r="J9" s="341" t="s">
        <v>876</v>
      </c>
      <c r="K9" s="338" t="s">
        <v>55</v>
      </c>
      <c r="L9" s="342"/>
      <c r="M9" s="345">
        <v>64000</v>
      </c>
      <c r="N9" s="345"/>
      <c r="O9" s="345">
        <v>64000</v>
      </c>
      <c r="P9" s="345"/>
      <c r="Q9" s="341" t="s">
        <v>877</v>
      </c>
      <c r="R9" s="341" t="s">
        <v>878</v>
      </c>
      <c r="S9" s="14"/>
    </row>
    <row r="10" spans="1:19" s="6" customFormat="1" ht="192" x14ac:dyDescent="0.25">
      <c r="A10" s="344">
        <v>4</v>
      </c>
      <c r="B10" s="344">
        <v>1</v>
      </c>
      <c r="C10" s="344">
        <v>5</v>
      </c>
      <c r="D10" s="341">
        <v>4</v>
      </c>
      <c r="E10" s="341" t="s">
        <v>879</v>
      </c>
      <c r="F10" s="341" t="s">
        <v>880</v>
      </c>
      <c r="G10" s="341" t="s">
        <v>38</v>
      </c>
      <c r="H10" s="341" t="s">
        <v>230</v>
      </c>
      <c r="I10" s="343" t="s">
        <v>881</v>
      </c>
      <c r="J10" s="341" t="s">
        <v>876</v>
      </c>
      <c r="K10" s="338" t="s">
        <v>46</v>
      </c>
      <c r="L10" s="342"/>
      <c r="M10" s="345">
        <v>14012.83</v>
      </c>
      <c r="N10" s="345"/>
      <c r="O10" s="345">
        <v>14012.83</v>
      </c>
      <c r="P10" s="345"/>
      <c r="Q10" s="340" t="s">
        <v>882</v>
      </c>
      <c r="R10" s="341" t="s">
        <v>883</v>
      </c>
      <c r="S10" s="14"/>
    </row>
    <row r="11" spans="1:19" s="6" customFormat="1" ht="132" x14ac:dyDescent="0.25">
      <c r="A11" s="344">
        <v>5</v>
      </c>
      <c r="B11" s="344">
        <v>6</v>
      </c>
      <c r="C11" s="344">
        <v>5</v>
      </c>
      <c r="D11" s="341">
        <v>4</v>
      </c>
      <c r="E11" s="341" t="s">
        <v>884</v>
      </c>
      <c r="F11" s="341" t="s">
        <v>885</v>
      </c>
      <c r="G11" s="341" t="s">
        <v>874</v>
      </c>
      <c r="H11" s="341" t="s">
        <v>886</v>
      </c>
      <c r="I11" s="343" t="s">
        <v>637</v>
      </c>
      <c r="J11" s="341" t="s">
        <v>876</v>
      </c>
      <c r="K11" s="338" t="s">
        <v>55</v>
      </c>
      <c r="L11" s="342"/>
      <c r="M11" s="345">
        <v>21956.43</v>
      </c>
      <c r="N11" s="345"/>
      <c r="O11" s="345">
        <v>21956.43</v>
      </c>
      <c r="P11" s="345"/>
      <c r="Q11" s="340" t="s">
        <v>887</v>
      </c>
      <c r="R11" s="341" t="s">
        <v>888</v>
      </c>
      <c r="S11" s="14"/>
    </row>
    <row r="12" spans="1:19" s="6" customFormat="1" ht="192" x14ac:dyDescent="0.25">
      <c r="A12" s="382">
        <v>6</v>
      </c>
      <c r="B12" s="382">
        <v>1</v>
      </c>
      <c r="C12" s="382">
        <v>1</v>
      </c>
      <c r="D12" s="383">
        <v>6</v>
      </c>
      <c r="E12" s="383" t="s">
        <v>889</v>
      </c>
      <c r="F12" s="383" t="s">
        <v>890</v>
      </c>
      <c r="G12" s="383" t="s">
        <v>47</v>
      </c>
      <c r="H12" s="383" t="s">
        <v>891</v>
      </c>
      <c r="I12" s="217" t="s">
        <v>295</v>
      </c>
      <c r="J12" s="383" t="s">
        <v>892</v>
      </c>
      <c r="K12" s="400" t="s">
        <v>2412</v>
      </c>
      <c r="L12" s="400"/>
      <c r="M12" s="384">
        <v>10059.5</v>
      </c>
      <c r="N12" s="384"/>
      <c r="O12" s="384">
        <v>8132</v>
      </c>
      <c r="P12" s="384"/>
      <c r="Q12" s="383" t="s">
        <v>85</v>
      </c>
      <c r="R12" s="383" t="s">
        <v>871</v>
      </c>
      <c r="S12" s="14"/>
    </row>
    <row r="13" spans="1:19" s="6" customFormat="1" ht="144" x14ac:dyDescent="0.25">
      <c r="A13" s="344">
        <v>7</v>
      </c>
      <c r="B13" s="344">
        <v>1</v>
      </c>
      <c r="C13" s="344">
        <v>1</v>
      </c>
      <c r="D13" s="341">
        <v>6</v>
      </c>
      <c r="E13" s="341" t="s">
        <v>893</v>
      </c>
      <c r="F13" s="341" t="s">
        <v>894</v>
      </c>
      <c r="G13" s="341" t="s">
        <v>36</v>
      </c>
      <c r="H13" s="341" t="s">
        <v>895</v>
      </c>
      <c r="I13" s="343" t="s">
        <v>896</v>
      </c>
      <c r="J13" s="341" t="s">
        <v>897</v>
      </c>
      <c r="K13" s="338" t="s">
        <v>55</v>
      </c>
      <c r="L13" s="342"/>
      <c r="M13" s="345">
        <v>6459.97</v>
      </c>
      <c r="N13" s="345"/>
      <c r="O13" s="345">
        <v>5459.97</v>
      </c>
      <c r="P13" s="345"/>
      <c r="Q13" s="341" t="s">
        <v>898</v>
      </c>
      <c r="R13" s="341" t="s">
        <v>899</v>
      </c>
      <c r="S13" s="14"/>
    </row>
    <row r="14" spans="1:19" s="6" customFormat="1" ht="84" x14ac:dyDescent="0.25">
      <c r="A14" s="344">
        <v>8</v>
      </c>
      <c r="B14" s="344">
        <v>6</v>
      </c>
      <c r="C14" s="344">
        <v>1</v>
      </c>
      <c r="D14" s="341">
        <v>6</v>
      </c>
      <c r="E14" s="341" t="s">
        <v>900</v>
      </c>
      <c r="F14" s="341" t="s">
        <v>901</v>
      </c>
      <c r="G14" s="341" t="s">
        <v>902</v>
      </c>
      <c r="H14" s="341" t="s">
        <v>903</v>
      </c>
      <c r="I14" s="343" t="s">
        <v>904</v>
      </c>
      <c r="J14" s="341" t="s">
        <v>905</v>
      </c>
      <c r="K14" s="338" t="s">
        <v>55</v>
      </c>
      <c r="L14" s="342"/>
      <c r="M14" s="345">
        <v>28043.99</v>
      </c>
      <c r="N14" s="345"/>
      <c r="O14" s="345">
        <v>21693.25</v>
      </c>
      <c r="P14" s="345"/>
      <c r="Q14" s="341" t="s">
        <v>906</v>
      </c>
      <c r="R14" s="341" t="s">
        <v>907</v>
      </c>
      <c r="S14" s="14"/>
    </row>
    <row r="15" spans="1:19" s="6" customFormat="1" ht="144" x14ac:dyDescent="0.25">
      <c r="A15" s="344">
        <v>9</v>
      </c>
      <c r="B15" s="344">
        <v>1</v>
      </c>
      <c r="C15" s="344">
        <v>1</v>
      </c>
      <c r="D15" s="341">
        <v>6</v>
      </c>
      <c r="E15" s="341" t="s">
        <v>908</v>
      </c>
      <c r="F15" s="341" t="s">
        <v>909</v>
      </c>
      <c r="G15" s="341" t="s">
        <v>73</v>
      </c>
      <c r="H15" s="341" t="s">
        <v>910</v>
      </c>
      <c r="I15" s="343" t="s">
        <v>911</v>
      </c>
      <c r="J15" s="341" t="s">
        <v>912</v>
      </c>
      <c r="K15" s="338" t="s">
        <v>37</v>
      </c>
      <c r="L15" s="342"/>
      <c r="M15" s="345">
        <v>23412.67</v>
      </c>
      <c r="N15" s="345"/>
      <c r="O15" s="345">
        <v>20520</v>
      </c>
      <c r="P15" s="345"/>
      <c r="Q15" s="341" t="s">
        <v>913</v>
      </c>
      <c r="R15" s="341" t="s">
        <v>914</v>
      </c>
      <c r="S15" s="14"/>
    </row>
    <row r="16" spans="1:19" s="6" customFormat="1" ht="144" x14ac:dyDescent="0.25">
      <c r="A16" s="344">
        <v>10</v>
      </c>
      <c r="B16" s="344">
        <v>1</v>
      </c>
      <c r="C16" s="344">
        <v>1</v>
      </c>
      <c r="D16" s="341">
        <v>6</v>
      </c>
      <c r="E16" s="341" t="s">
        <v>915</v>
      </c>
      <c r="F16" s="341" t="s">
        <v>916</v>
      </c>
      <c r="G16" s="341" t="s">
        <v>286</v>
      </c>
      <c r="H16" s="341" t="s">
        <v>891</v>
      </c>
      <c r="I16" s="343" t="s">
        <v>231</v>
      </c>
      <c r="J16" s="341" t="s">
        <v>892</v>
      </c>
      <c r="K16" s="338" t="s">
        <v>37</v>
      </c>
      <c r="L16" s="342"/>
      <c r="M16" s="345">
        <v>36551</v>
      </c>
      <c r="N16" s="345"/>
      <c r="O16" s="345">
        <v>32451</v>
      </c>
      <c r="P16" s="345"/>
      <c r="Q16" s="340" t="s">
        <v>864</v>
      </c>
      <c r="R16" s="341" t="s">
        <v>865</v>
      </c>
      <c r="S16" s="14"/>
    </row>
    <row r="17" spans="1:19" s="6" customFormat="1" ht="96" x14ac:dyDescent="0.25">
      <c r="A17" s="344">
        <v>11</v>
      </c>
      <c r="B17" s="344">
        <v>6</v>
      </c>
      <c r="C17" s="344">
        <v>1</v>
      </c>
      <c r="D17" s="341">
        <v>6</v>
      </c>
      <c r="E17" s="341" t="s">
        <v>917</v>
      </c>
      <c r="F17" s="341" t="s">
        <v>918</v>
      </c>
      <c r="G17" s="341" t="s">
        <v>919</v>
      </c>
      <c r="H17" s="341" t="s">
        <v>920</v>
      </c>
      <c r="I17" s="343" t="s">
        <v>921</v>
      </c>
      <c r="J17" s="341" t="s">
        <v>922</v>
      </c>
      <c r="K17" s="338" t="s">
        <v>46</v>
      </c>
      <c r="L17" s="342"/>
      <c r="M17" s="345">
        <v>19972.599999999999</v>
      </c>
      <c r="N17" s="345"/>
      <c r="O17" s="345">
        <v>19972.599999999999</v>
      </c>
      <c r="P17" s="345"/>
      <c r="Q17" s="341" t="s">
        <v>923</v>
      </c>
      <c r="R17" s="341" t="s">
        <v>924</v>
      </c>
      <c r="S17" s="14"/>
    </row>
    <row r="18" spans="1:19" s="6" customFormat="1" ht="132" x14ac:dyDescent="0.25">
      <c r="A18" s="344">
        <v>12</v>
      </c>
      <c r="B18" s="344">
        <v>6</v>
      </c>
      <c r="C18" s="344">
        <v>5</v>
      </c>
      <c r="D18" s="341">
        <v>11</v>
      </c>
      <c r="E18" s="341" t="s">
        <v>925</v>
      </c>
      <c r="F18" s="341" t="s">
        <v>926</v>
      </c>
      <c r="G18" s="341" t="s">
        <v>927</v>
      </c>
      <c r="H18" s="341" t="s">
        <v>928</v>
      </c>
      <c r="I18" s="343" t="s">
        <v>929</v>
      </c>
      <c r="J18" s="341" t="s">
        <v>930</v>
      </c>
      <c r="K18" s="338" t="s">
        <v>46</v>
      </c>
      <c r="L18" s="342"/>
      <c r="M18" s="345">
        <v>54305</v>
      </c>
      <c r="N18" s="345"/>
      <c r="O18" s="345">
        <v>49305</v>
      </c>
      <c r="P18" s="345"/>
      <c r="Q18" s="341" t="s">
        <v>931</v>
      </c>
      <c r="R18" s="341" t="s">
        <v>932</v>
      </c>
      <c r="S18" s="14"/>
    </row>
    <row r="19" spans="1:19" s="6" customFormat="1" ht="120" x14ac:dyDescent="0.25">
      <c r="A19" s="344">
        <v>13</v>
      </c>
      <c r="B19" s="344">
        <v>6</v>
      </c>
      <c r="C19" s="344">
        <v>1</v>
      </c>
      <c r="D19" s="341">
        <v>13</v>
      </c>
      <c r="E19" s="341" t="s">
        <v>933</v>
      </c>
      <c r="F19" s="341" t="s">
        <v>934</v>
      </c>
      <c r="G19" s="341" t="s">
        <v>935</v>
      </c>
      <c r="H19" s="341" t="s">
        <v>936</v>
      </c>
      <c r="I19" s="343" t="s">
        <v>937</v>
      </c>
      <c r="J19" s="341" t="s">
        <v>938</v>
      </c>
      <c r="K19" s="338" t="s">
        <v>90</v>
      </c>
      <c r="L19" s="342"/>
      <c r="M19" s="345">
        <v>41158.9</v>
      </c>
      <c r="N19" s="345"/>
      <c r="O19" s="345">
        <v>35658.9</v>
      </c>
      <c r="P19" s="345"/>
      <c r="Q19" s="341" t="s">
        <v>939</v>
      </c>
      <c r="R19" s="341" t="s">
        <v>940</v>
      </c>
      <c r="S19" s="14"/>
    </row>
    <row r="20" spans="1:19" s="6" customFormat="1" ht="132" x14ac:dyDescent="0.25">
      <c r="A20" s="344">
        <v>14</v>
      </c>
      <c r="B20" s="344">
        <v>6</v>
      </c>
      <c r="C20" s="344">
        <v>1</v>
      </c>
      <c r="D20" s="341">
        <v>13</v>
      </c>
      <c r="E20" s="341" t="s">
        <v>942</v>
      </c>
      <c r="F20" s="341" t="s">
        <v>943</v>
      </c>
      <c r="G20" s="341" t="s">
        <v>82</v>
      </c>
      <c r="H20" s="341" t="s">
        <v>941</v>
      </c>
      <c r="I20" s="343" t="s">
        <v>944</v>
      </c>
      <c r="J20" s="341" t="s">
        <v>945</v>
      </c>
      <c r="K20" s="338" t="s">
        <v>55</v>
      </c>
      <c r="L20" s="342"/>
      <c r="M20" s="345">
        <v>18655.5</v>
      </c>
      <c r="N20" s="345"/>
      <c r="O20" s="345">
        <v>14275.5</v>
      </c>
      <c r="P20" s="345"/>
      <c r="Q20" s="341" t="s">
        <v>946</v>
      </c>
      <c r="R20" s="341" t="s">
        <v>947</v>
      </c>
      <c r="S20" s="14"/>
    </row>
    <row r="21" spans="1:19" s="6" customFormat="1" ht="60" x14ac:dyDescent="0.25">
      <c r="A21" s="382">
        <v>15</v>
      </c>
      <c r="B21" s="382">
        <v>6</v>
      </c>
      <c r="C21" s="382">
        <v>5</v>
      </c>
      <c r="D21" s="383">
        <v>11</v>
      </c>
      <c r="E21" s="383" t="s">
        <v>948</v>
      </c>
      <c r="F21" s="383" t="s">
        <v>949</v>
      </c>
      <c r="G21" s="383" t="s">
        <v>87</v>
      </c>
      <c r="H21" s="383" t="s">
        <v>868</v>
      </c>
      <c r="I21" s="217" t="s">
        <v>231</v>
      </c>
      <c r="J21" s="383" t="s">
        <v>950</v>
      </c>
      <c r="K21" s="401" t="s">
        <v>56</v>
      </c>
      <c r="L21" s="400"/>
      <c r="M21" s="384">
        <v>12990</v>
      </c>
      <c r="N21" s="384"/>
      <c r="O21" s="384">
        <v>11700</v>
      </c>
      <c r="P21" s="384"/>
      <c r="Q21" s="402" t="s">
        <v>951</v>
      </c>
      <c r="R21" s="383" t="s">
        <v>952</v>
      </c>
      <c r="S21" s="14"/>
    </row>
    <row r="22" spans="1:19" s="6" customFormat="1" ht="48" x14ac:dyDescent="0.25">
      <c r="A22" s="382">
        <v>16</v>
      </c>
      <c r="B22" s="382">
        <v>6</v>
      </c>
      <c r="C22" s="382">
        <v>5</v>
      </c>
      <c r="D22" s="383">
        <v>11</v>
      </c>
      <c r="E22" s="383" t="s">
        <v>955</v>
      </c>
      <c r="F22" s="383" t="s">
        <v>956</v>
      </c>
      <c r="G22" s="383" t="s">
        <v>957</v>
      </c>
      <c r="H22" s="383" t="s">
        <v>958</v>
      </c>
      <c r="I22" s="217" t="s">
        <v>959</v>
      </c>
      <c r="J22" s="383" t="s">
        <v>960</v>
      </c>
      <c r="K22" s="400" t="s">
        <v>44</v>
      </c>
      <c r="L22" s="400"/>
      <c r="M22" s="384">
        <v>10740</v>
      </c>
      <c r="N22" s="384"/>
      <c r="O22" s="384">
        <v>8200</v>
      </c>
      <c r="P22" s="384"/>
      <c r="Q22" s="383" t="s">
        <v>953</v>
      </c>
      <c r="R22" s="383" t="s">
        <v>954</v>
      </c>
      <c r="S22" s="14"/>
    </row>
    <row r="23" spans="1:19" s="6" customFormat="1" ht="60" x14ac:dyDescent="0.25">
      <c r="A23" s="382">
        <v>17</v>
      </c>
      <c r="B23" s="382">
        <v>6</v>
      </c>
      <c r="C23" s="382">
        <v>5</v>
      </c>
      <c r="D23" s="383">
        <v>11</v>
      </c>
      <c r="E23" s="383" t="s">
        <v>961</v>
      </c>
      <c r="F23" s="383" t="s">
        <v>962</v>
      </c>
      <c r="G23" s="383" t="s">
        <v>963</v>
      </c>
      <c r="H23" s="383" t="s">
        <v>964</v>
      </c>
      <c r="I23" s="217" t="s">
        <v>965</v>
      </c>
      <c r="J23" s="383" t="s">
        <v>960</v>
      </c>
      <c r="K23" s="400" t="s">
        <v>55</v>
      </c>
      <c r="L23" s="400"/>
      <c r="M23" s="384">
        <v>27684.400000000001</v>
      </c>
      <c r="N23" s="384"/>
      <c r="O23" s="384">
        <v>21794.400000000001</v>
      </c>
      <c r="P23" s="384"/>
      <c r="Q23" s="402" t="s">
        <v>906</v>
      </c>
      <c r="R23" s="383" t="s">
        <v>907</v>
      </c>
      <c r="S23" s="14"/>
    </row>
    <row r="24" spans="1:19" s="6" customFormat="1" ht="108" x14ac:dyDescent="0.25">
      <c r="A24" s="382">
        <v>18</v>
      </c>
      <c r="B24" s="382">
        <v>6</v>
      </c>
      <c r="C24" s="382">
        <v>3</v>
      </c>
      <c r="D24" s="383">
        <v>13</v>
      </c>
      <c r="E24" s="383" t="s">
        <v>966</v>
      </c>
      <c r="F24" s="383" t="s">
        <v>967</v>
      </c>
      <c r="G24" s="383" t="s">
        <v>968</v>
      </c>
      <c r="H24" s="383" t="s">
        <v>969</v>
      </c>
      <c r="I24" s="217" t="s">
        <v>970</v>
      </c>
      <c r="J24" s="383" t="s">
        <v>971</v>
      </c>
      <c r="K24" s="400" t="s">
        <v>55</v>
      </c>
      <c r="L24" s="400"/>
      <c r="M24" s="384">
        <v>20409.900000000001</v>
      </c>
      <c r="N24" s="384"/>
      <c r="O24" s="384">
        <v>14006.5</v>
      </c>
      <c r="P24" s="384"/>
      <c r="Q24" s="402" t="s">
        <v>972</v>
      </c>
      <c r="R24" s="383" t="s">
        <v>973</v>
      </c>
      <c r="S24" s="14"/>
    </row>
    <row r="25" spans="1:19" s="6" customFormat="1" ht="96" x14ac:dyDescent="0.25">
      <c r="A25" s="382">
        <v>19</v>
      </c>
      <c r="B25" s="382">
        <v>6</v>
      </c>
      <c r="C25" s="382">
        <v>3</v>
      </c>
      <c r="D25" s="383">
        <v>13</v>
      </c>
      <c r="E25" s="383" t="s">
        <v>974</v>
      </c>
      <c r="F25" s="383" t="s">
        <v>977</v>
      </c>
      <c r="G25" s="383" t="s">
        <v>87</v>
      </c>
      <c r="H25" s="383" t="s">
        <v>975</v>
      </c>
      <c r="I25" s="217" t="s">
        <v>50</v>
      </c>
      <c r="J25" s="383" t="s">
        <v>976</v>
      </c>
      <c r="K25" s="400" t="s">
        <v>44</v>
      </c>
      <c r="L25" s="400"/>
      <c r="M25" s="384">
        <v>14698.85</v>
      </c>
      <c r="N25" s="384"/>
      <c r="O25" s="384">
        <v>13374.85</v>
      </c>
      <c r="P25" s="384"/>
      <c r="Q25" s="383" t="s">
        <v>85</v>
      </c>
      <c r="R25" s="383" t="s">
        <v>871</v>
      </c>
      <c r="S25" s="14"/>
    </row>
    <row r="26" spans="1:19" s="6" customFormat="1" x14ac:dyDescent="0.25">
      <c r="A26" s="353"/>
      <c r="B26" s="353"/>
      <c r="C26" s="353"/>
      <c r="D26" s="354"/>
      <c r="E26" s="354"/>
      <c r="F26" s="354"/>
      <c r="G26" s="354"/>
      <c r="H26" s="354"/>
      <c r="I26" s="355"/>
      <c r="J26" s="354"/>
      <c r="K26" s="356"/>
      <c r="L26" s="357"/>
      <c r="M26" s="358"/>
      <c r="N26" s="358"/>
      <c r="O26" s="358"/>
      <c r="P26" s="358"/>
      <c r="Q26" s="354"/>
      <c r="R26" s="354"/>
      <c r="S26" s="14"/>
    </row>
    <row r="27" spans="1:19" x14ac:dyDescent="0.25">
      <c r="M27" s="106"/>
      <c r="N27" s="276"/>
      <c r="O27" s="516" t="s">
        <v>39</v>
      </c>
      <c r="P27" s="517"/>
    </row>
    <row r="28" spans="1:19" x14ac:dyDescent="0.25">
      <c r="M28" s="339"/>
      <c r="N28" s="385"/>
      <c r="O28" s="31" t="s">
        <v>40</v>
      </c>
      <c r="P28" s="54" t="s">
        <v>41</v>
      </c>
    </row>
    <row r="29" spans="1:19" ht="18.75" x14ac:dyDescent="0.3">
      <c r="A29" s="76"/>
      <c r="M29" s="107"/>
      <c r="N29" s="385" t="s">
        <v>2448</v>
      </c>
      <c r="O29" s="337">
        <v>19</v>
      </c>
      <c r="P29" s="332">
        <f>O7+O8+O9+O10+O11+O12+O13+O14+O15+O16+O17+O18+O19+O20+O21+O22+O23+O24+O25</f>
        <v>411723.23000000004</v>
      </c>
    </row>
  </sheetData>
  <mergeCells count="15">
    <mergeCell ref="O27:P27"/>
    <mergeCell ref="J4:J5"/>
    <mergeCell ref="K4:L4"/>
    <mergeCell ref="M4:N4"/>
    <mergeCell ref="O4:P4"/>
    <mergeCell ref="F4:F5"/>
    <mergeCell ref="Q4:Q5"/>
    <mergeCell ref="R4:R5"/>
    <mergeCell ref="G4:G5"/>
    <mergeCell ref="H4:I4"/>
    <mergeCell ref="A4:A5"/>
    <mergeCell ref="B4:B5"/>
    <mergeCell ref="C4:C5"/>
    <mergeCell ref="D4:D5"/>
    <mergeCell ref="E4: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134"/>
  <sheetViews>
    <sheetView tabSelected="1" topLeftCell="A10" zoomScale="60" zoomScaleNormal="60" workbookViewId="0">
      <selection activeCell="K24" sqref="K24:K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2.140625" style="1" customWidth="1"/>
    <col min="10" max="10" width="38.710937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2" width="9.140625" style="1"/>
    <col min="253" max="253" width="4.7109375" style="1" bestFit="1" customWidth="1"/>
    <col min="254" max="254" width="9.7109375" style="1" bestFit="1" customWidth="1"/>
    <col min="255" max="255" width="10" style="1" bestFit="1" customWidth="1"/>
    <col min="256" max="256" width="8.85546875" style="1" bestFit="1" customWidth="1"/>
    <col min="257" max="257" width="22.85546875" style="1" customWidth="1"/>
    <col min="258" max="258" width="59.7109375" style="1" bestFit="1" customWidth="1"/>
    <col min="259" max="259" width="57.85546875" style="1" bestFit="1" customWidth="1"/>
    <col min="260" max="260" width="35.28515625" style="1" bestFit="1" customWidth="1"/>
    <col min="261" max="261" width="28.140625" style="1" bestFit="1" customWidth="1"/>
    <col min="262" max="262" width="33.140625" style="1" bestFit="1" customWidth="1"/>
    <col min="263" max="263" width="26" style="1" bestFit="1" customWidth="1"/>
    <col min="264" max="264" width="19.140625" style="1" bestFit="1" customWidth="1"/>
    <col min="265" max="265" width="10.42578125" style="1" customWidth="1"/>
    <col min="266" max="266" width="11.85546875" style="1" customWidth="1"/>
    <col min="267" max="267" width="14.7109375" style="1" customWidth="1"/>
    <col min="268" max="268" width="9" style="1" bestFit="1" customWidth="1"/>
    <col min="269" max="508" width="9.140625" style="1"/>
    <col min="509" max="509" width="4.7109375" style="1" bestFit="1" customWidth="1"/>
    <col min="510" max="510" width="9.7109375" style="1" bestFit="1" customWidth="1"/>
    <col min="511" max="511" width="10" style="1" bestFit="1" customWidth="1"/>
    <col min="512" max="512" width="8.85546875" style="1" bestFit="1" customWidth="1"/>
    <col min="513" max="513" width="22.85546875" style="1" customWidth="1"/>
    <col min="514" max="514" width="59.7109375" style="1" bestFit="1" customWidth="1"/>
    <col min="515" max="515" width="57.85546875" style="1" bestFit="1" customWidth="1"/>
    <col min="516" max="516" width="35.28515625" style="1" bestFit="1" customWidth="1"/>
    <col min="517" max="517" width="28.140625" style="1" bestFit="1" customWidth="1"/>
    <col min="518" max="518" width="33.140625" style="1" bestFit="1" customWidth="1"/>
    <col min="519" max="519" width="26" style="1" bestFit="1" customWidth="1"/>
    <col min="520" max="520" width="19.140625" style="1" bestFit="1" customWidth="1"/>
    <col min="521" max="521" width="10.42578125" style="1" customWidth="1"/>
    <col min="522" max="522" width="11.85546875" style="1" customWidth="1"/>
    <col min="523" max="523" width="14.7109375" style="1" customWidth="1"/>
    <col min="524" max="524" width="9" style="1" bestFit="1" customWidth="1"/>
    <col min="525" max="764" width="9.140625" style="1"/>
    <col min="765" max="765" width="4.7109375" style="1" bestFit="1" customWidth="1"/>
    <col min="766" max="766" width="9.7109375" style="1" bestFit="1" customWidth="1"/>
    <col min="767" max="767" width="10" style="1" bestFit="1" customWidth="1"/>
    <col min="768" max="768" width="8.85546875" style="1" bestFit="1" customWidth="1"/>
    <col min="769" max="769" width="22.85546875" style="1" customWidth="1"/>
    <col min="770" max="770" width="59.7109375" style="1" bestFit="1" customWidth="1"/>
    <col min="771" max="771" width="57.85546875" style="1" bestFit="1" customWidth="1"/>
    <col min="772" max="772" width="35.28515625" style="1" bestFit="1" customWidth="1"/>
    <col min="773" max="773" width="28.140625" style="1" bestFit="1" customWidth="1"/>
    <col min="774" max="774" width="33.140625" style="1" bestFit="1" customWidth="1"/>
    <col min="775" max="775" width="26" style="1" bestFit="1" customWidth="1"/>
    <col min="776" max="776" width="19.140625" style="1" bestFit="1" customWidth="1"/>
    <col min="777" max="777" width="10.42578125" style="1" customWidth="1"/>
    <col min="778" max="778" width="11.85546875" style="1" customWidth="1"/>
    <col min="779" max="779" width="14.7109375" style="1" customWidth="1"/>
    <col min="780" max="780" width="9" style="1" bestFit="1" customWidth="1"/>
    <col min="781" max="1020" width="9.140625" style="1"/>
    <col min="1021" max="1021" width="4.7109375" style="1" bestFit="1" customWidth="1"/>
    <col min="1022" max="1022" width="9.7109375" style="1" bestFit="1" customWidth="1"/>
    <col min="1023" max="1023" width="10" style="1" bestFit="1" customWidth="1"/>
    <col min="1024" max="1024" width="8.85546875" style="1" bestFit="1" customWidth="1"/>
    <col min="1025" max="1025" width="22.85546875" style="1" customWidth="1"/>
    <col min="1026" max="1026" width="59.7109375" style="1" bestFit="1" customWidth="1"/>
    <col min="1027" max="1027" width="57.85546875" style="1" bestFit="1" customWidth="1"/>
    <col min="1028" max="1028" width="35.28515625" style="1" bestFit="1" customWidth="1"/>
    <col min="1029" max="1029" width="28.140625" style="1" bestFit="1" customWidth="1"/>
    <col min="1030" max="1030" width="33.140625" style="1" bestFit="1" customWidth="1"/>
    <col min="1031" max="1031" width="26" style="1" bestFit="1" customWidth="1"/>
    <col min="1032" max="1032" width="19.140625" style="1" bestFit="1" customWidth="1"/>
    <col min="1033" max="1033" width="10.42578125" style="1" customWidth="1"/>
    <col min="1034" max="1034" width="11.85546875" style="1" customWidth="1"/>
    <col min="1035" max="1035" width="14.7109375" style="1" customWidth="1"/>
    <col min="1036" max="1036" width="9" style="1" bestFit="1" customWidth="1"/>
    <col min="1037" max="1276" width="9.140625" style="1"/>
    <col min="1277" max="1277" width="4.7109375" style="1" bestFit="1" customWidth="1"/>
    <col min="1278" max="1278" width="9.7109375" style="1" bestFit="1" customWidth="1"/>
    <col min="1279" max="1279" width="10" style="1" bestFit="1" customWidth="1"/>
    <col min="1280" max="1280" width="8.85546875" style="1" bestFit="1" customWidth="1"/>
    <col min="1281" max="1281" width="22.85546875" style="1" customWidth="1"/>
    <col min="1282" max="1282" width="59.7109375" style="1" bestFit="1" customWidth="1"/>
    <col min="1283" max="1283" width="57.85546875" style="1" bestFit="1" customWidth="1"/>
    <col min="1284" max="1284" width="35.28515625" style="1" bestFit="1" customWidth="1"/>
    <col min="1285" max="1285" width="28.140625" style="1" bestFit="1" customWidth="1"/>
    <col min="1286" max="1286" width="33.140625" style="1" bestFit="1" customWidth="1"/>
    <col min="1287" max="1287" width="26" style="1" bestFit="1" customWidth="1"/>
    <col min="1288" max="1288" width="19.140625" style="1" bestFit="1" customWidth="1"/>
    <col min="1289" max="1289" width="10.42578125" style="1" customWidth="1"/>
    <col min="1290" max="1290" width="11.85546875" style="1" customWidth="1"/>
    <col min="1291" max="1291" width="14.7109375" style="1" customWidth="1"/>
    <col min="1292" max="1292" width="9" style="1" bestFit="1" customWidth="1"/>
    <col min="1293" max="1532" width="9.140625" style="1"/>
    <col min="1533" max="1533" width="4.7109375" style="1" bestFit="1" customWidth="1"/>
    <col min="1534" max="1534" width="9.7109375" style="1" bestFit="1" customWidth="1"/>
    <col min="1535" max="1535" width="10" style="1" bestFit="1" customWidth="1"/>
    <col min="1536" max="1536" width="8.85546875" style="1" bestFit="1" customWidth="1"/>
    <col min="1537" max="1537" width="22.85546875" style="1" customWidth="1"/>
    <col min="1538" max="1538" width="59.7109375" style="1" bestFit="1" customWidth="1"/>
    <col min="1539" max="1539" width="57.85546875" style="1" bestFit="1" customWidth="1"/>
    <col min="1540" max="1540" width="35.28515625" style="1" bestFit="1" customWidth="1"/>
    <col min="1541" max="1541" width="28.140625" style="1" bestFit="1" customWidth="1"/>
    <col min="1542" max="1542" width="33.140625" style="1" bestFit="1" customWidth="1"/>
    <col min="1543" max="1543" width="26" style="1" bestFit="1" customWidth="1"/>
    <col min="1544" max="1544" width="19.140625" style="1" bestFit="1" customWidth="1"/>
    <col min="1545" max="1545" width="10.42578125" style="1" customWidth="1"/>
    <col min="1546" max="1546" width="11.85546875" style="1" customWidth="1"/>
    <col min="1547" max="1547" width="14.7109375" style="1" customWidth="1"/>
    <col min="1548" max="1548" width="9" style="1" bestFit="1" customWidth="1"/>
    <col min="1549" max="1788" width="9.140625" style="1"/>
    <col min="1789" max="1789" width="4.7109375" style="1" bestFit="1" customWidth="1"/>
    <col min="1790" max="1790" width="9.7109375" style="1" bestFit="1" customWidth="1"/>
    <col min="1791" max="1791" width="10" style="1" bestFit="1" customWidth="1"/>
    <col min="1792" max="1792" width="8.85546875" style="1" bestFit="1" customWidth="1"/>
    <col min="1793" max="1793" width="22.85546875" style="1" customWidth="1"/>
    <col min="1794" max="1794" width="59.7109375" style="1" bestFit="1" customWidth="1"/>
    <col min="1795" max="1795" width="57.85546875" style="1" bestFit="1" customWidth="1"/>
    <col min="1796" max="1796" width="35.28515625" style="1" bestFit="1" customWidth="1"/>
    <col min="1797" max="1797" width="28.140625" style="1" bestFit="1" customWidth="1"/>
    <col min="1798" max="1798" width="33.140625" style="1" bestFit="1" customWidth="1"/>
    <col min="1799" max="1799" width="26" style="1" bestFit="1" customWidth="1"/>
    <col min="1800" max="1800" width="19.140625" style="1" bestFit="1" customWidth="1"/>
    <col min="1801" max="1801" width="10.42578125" style="1" customWidth="1"/>
    <col min="1802" max="1802" width="11.85546875" style="1" customWidth="1"/>
    <col min="1803" max="1803" width="14.7109375" style="1" customWidth="1"/>
    <col min="1804" max="1804" width="9" style="1" bestFit="1" customWidth="1"/>
    <col min="1805" max="2044" width="9.140625" style="1"/>
    <col min="2045" max="2045" width="4.7109375" style="1" bestFit="1" customWidth="1"/>
    <col min="2046" max="2046" width="9.7109375" style="1" bestFit="1" customWidth="1"/>
    <col min="2047" max="2047" width="10" style="1" bestFit="1" customWidth="1"/>
    <col min="2048" max="2048" width="8.85546875" style="1" bestFit="1" customWidth="1"/>
    <col min="2049" max="2049" width="22.85546875" style="1" customWidth="1"/>
    <col min="2050" max="2050" width="59.7109375" style="1" bestFit="1" customWidth="1"/>
    <col min="2051" max="2051" width="57.85546875" style="1" bestFit="1" customWidth="1"/>
    <col min="2052" max="2052" width="35.28515625" style="1" bestFit="1" customWidth="1"/>
    <col min="2053" max="2053" width="28.140625" style="1" bestFit="1" customWidth="1"/>
    <col min="2054" max="2054" width="33.140625" style="1" bestFit="1" customWidth="1"/>
    <col min="2055" max="2055" width="26" style="1" bestFit="1" customWidth="1"/>
    <col min="2056" max="2056" width="19.140625" style="1" bestFit="1" customWidth="1"/>
    <col min="2057" max="2057" width="10.42578125" style="1" customWidth="1"/>
    <col min="2058" max="2058" width="11.85546875" style="1" customWidth="1"/>
    <col min="2059" max="2059" width="14.7109375" style="1" customWidth="1"/>
    <col min="2060" max="2060" width="9" style="1" bestFit="1" customWidth="1"/>
    <col min="2061" max="2300" width="9.140625" style="1"/>
    <col min="2301" max="2301" width="4.7109375" style="1" bestFit="1" customWidth="1"/>
    <col min="2302" max="2302" width="9.7109375" style="1" bestFit="1" customWidth="1"/>
    <col min="2303" max="2303" width="10" style="1" bestFit="1" customWidth="1"/>
    <col min="2304" max="2304" width="8.85546875" style="1" bestFit="1" customWidth="1"/>
    <col min="2305" max="2305" width="22.85546875" style="1" customWidth="1"/>
    <col min="2306" max="2306" width="59.7109375" style="1" bestFit="1" customWidth="1"/>
    <col min="2307" max="2307" width="57.85546875" style="1" bestFit="1" customWidth="1"/>
    <col min="2308" max="2308" width="35.28515625" style="1" bestFit="1" customWidth="1"/>
    <col min="2309" max="2309" width="28.140625" style="1" bestFit="1" customWidth="1"/>
    <col min="2310" max="2310" width="33.140625" style="1" bestFit="1" customWidth="1"/>
    <col min="2311" max="2311" width="26" style="1" bestFit="1" customWidth="1"/>
    <col min="2312" max="2312" width="19.140625" style="1" bestFit="1" customWidth="1"/>
    <col min="2313" max="2313" width="10.42578125" style="1" customWidth="1"/>
    <col min="2314" max="2314" width="11.85546875" style="1" customWidth="1"/>
    <col min="2315" max="2315" width="14.7109375" style="1" customWidth="1"/>
    <col min="2316" max="2316" width="9" style="1" bestFit="1" customWidth="1"/>
    <col min="2317" max="2556" width="9.140625" style="1"/>
    <col min="2557" max="2557" width="4.7109375" style="1" bestFit="1" customWidth="1"/>
    <col min="2558" max="2558" width="9.7109375" style="1" bestFit="1" customWidth="1"/>
    <col min="2559" max="2559" width="10" style="1" bestFit="1" customWidth="1"/>
    <col min="2560" max="2560" width="8.85546875" style="1" bestFit="1" customWidth="1"/>
    <col min="2561" max="2561" width="22.85546875" style="1" customWidth="1"/>
    <col min="2562" max="2562" width="59.7109375" style="1" bestFit="1" customWidth="1"/>
    <col min="2563" max="2563" width="57.85546875" style="1" bestFit="1" customWidth="1"/>
    <col min="2564" max="2564" width="35.28515625" style="1" bestFit="1" customWidth="1"/>
    <col min="2565" max="2565" width="28.140625" style="1" bestFit="1" customWidth="1"/>
    <col min="2566" max="2566" width="33.140625" style="1" bestFit="1" customWidth="1"/>
    <col min="2567" max="2567" width="26" style="1" bestFit="1" customWidth="1"/>
    <col min="2568" max="2568" width="19.140625" style="1" bestFit="1" customWidth="1"/>
    <col min="2569" max="2569" width="10.42578125" style="1" customWidth="1"/>
    <col min="2570" max="2570" width="11.85546875" style="1" customWidth="1"/>
    <col min="2571" max="2571" width="14.7109375" style="1" customWidth="1"/>
    <col min="2572" max="2572" width="9" style="1" bestFit="1" customWidth="1"/>
    <col min="2573" max="2812" width="9.140625" style="1"/>
    <col min="2813" max="2813" width="4.7109375" style="1" bestFit="1" customWidth="1"/>
    <col min="2814" max="2814" width="9.7109375" style="1" bestFit="1" customWidth="1"/>
    <col min="2815" max="2815" width="10" style="1" bestFit="1" customWidth="1"/>
    <col min="2816" max="2816" width="8.85546875" style="1" bestFit="1" customWidth="1"/>
    <col min="2817" max="2817" width="22.85546875" style="1" customWidth="1"/>
    <col min="2818" max="2818" width="59.7109375" style="1" bestFit="1" customWidth="1"/>
    <col min="2819" max="2819" width="57.85546875" style="1" bestFit="1" customWidth="1"/>
    <col min="2820" max="2820" width="35.28515625" style="1" bestFit="1" customWidth="1"/>
    <col min="2821" max="2821" width="28.140625" style="1" bestFit="1" customWidth="1"/>
    <col min="2822" max="2822" width="33.140625" style="1" bestFit="1" customWidth="1"/>
    <col min="2823" max="2823" width="26" style="1" bestFit="1" customWidth="1"/>
    <col min="2824" max="2824" width="19.140625" style="1" bestFit="1" customWidth="1"/>
    <col min="2825" max="2825" width="10.42578125" style="1" customWidth="1"/>
    <col min="2826" max="2826" width="11.85546875" style="1" customWidth="1"/>
    <col min="2827" max="2827" width="14.7109375" style="1" customWidth="1"/>
    <col min="2828" max="2828" width="9" style="1" bestFit="1" customWidth="1"/>
    <col min="2829" max="3068" width="9.140625" style="1"/>
    <col min="3069" max="3069" width="4.7109375" style="1" bestFit="1" customWidth="1"/>
    <col min="3070" max="3070" width="9.7109375" style="1" bestFit="1" customWidth="1"/>
    <col min="3071" max="3071" width="10" style="1" bestFit="1" customWidth="1"/>
    <col min="3072" max="3072" width="8.85546875" style="1" bestFit="1" customWidth="1"/>
    <col min="3073" max="3073" width="22.85546875" style="1" customWidth="1"/>
    <col min="3074" max="3074" width="59.7109375" style="1" bestFit="1" customWidth="1"/>
    <col min="3075" max="3075" width="57.85546875" style="1" bestFit="1" customWidth="1"/>
    <col min="3076" max="3076" width="35.28515625" style="1" bestFit="1" customWidth="1"/>
    <col min="3077" max="3077" width="28.140625" style="1" bestFit="1" customWidth="1"/>
    <col min="3078" max="3078" width="33.140625" style="1" bestFit="1" customWidth="1"/>
    <col min="3079" max="3079" width="26" style="1" bestFit="1" customWidth="1"/>
    <col min="3080" max="3080" width="19.140625" style="1" bestFit="1" customWidth="1"/>
    <col min="3081" max="3081" width="10.42578125" style="1" customWidth="1"/>
    <col min="3082" max="3082" width="11.85546875" style="1" customWidth="1"/>
    <col min="3083" max="3083" width="14.7109375" style="1" customWidth="1"/>
    <col min="3084" max="3084" width="9" style="1" bestFit="1" customWidth="1"/>
    <col min="3085" max="3324" width="9.140625" style="1"/>
    <col min="3325" max="3325" width="4.7109375" style="1" bestFit="1" customWidth="1"/>
    <col min="3326" max="3326" width="9.7109375" style="1" bestFit="1" customWidth="1"/>
    <col min="3327" max="3327" width="10" style="1" bestFit="1" customWidth="1"/>
    <col min="3328" max="3328" width="8.85546875" style="1" bestFit="1" customWidth="1"/>
    <col min="3329" max="3329" width="22.85546875" style="1" customWidth="1"/>
    <col min="3330" max="3330" width="59.7109375" style="1" bestFit="1" customWidth="1"/>
    <col min="3331" max="3331" width="57.85546875" style="1" bestFit="1" customWidth="1"/>
    <col min="3332" max="3332" width="35.28515625" style="1" bestFit="1" customWidth="1"/>
    <col min="3333" max="3333" width="28.140625" style="1" bestFit="1" customWidth="1"/>
    <col min="3334" max="3334" width="33.140625" style="1" bestFit="1" customWidth="1"/>
    <col min="3335" max="3335" width="26" style="1" bestFit="1" customWidth="1"/>
    <col min="3336" max="3336" width="19.140625" style="1" bestFit="1" customWidth="1"/>
    <col min="3337" max="3337" width="10.42578125" style="1" customWidth="1"/>
    <col min="3338" max="3338" width="11.85546875" style="1" customWidth="1"/>
    <col min="3339" max="3339" width="14.7109375" style="1" customWidth="1"/>
    <col min="3340" max="3340" width="9" style="1" bestFit="1" customWidth="1"/>
    <col min="3341" max="3580" width="9.140625" style="1"/>
    <col min="3581" max="3581" width="4.7109375" style="1" bestFit="1" customWidth="1"/>
    <col min="3582" max="3582" width="9.7109375" style="1" bestFit="1" customWidth="1"/>
    <col min="3583" max="3583" width="10" style="1" bestFit="1" customWidth="1"/>
    <col min="3584" max="3584" width="8.85546875" style="1" bestFit="1" customWidth="1"/>
    <col min="3585" max="3585" width="22.85546875" style="1" customWidth="1"/>
    <col min="3586" max="3586" width="59.7109375" style="1" bestFit="1" customWidth="1"/>
    <col min="3587" max="3587" width="57.85546875" style="1" bestFit="1" customWidth="1"/>
    <col min="3588" max="3588" width="35.28515625" style="1" bestFit="1" customWidth="1"/>
    <col min="3589" max="3589" width="28.140625" style="1" bestFit="1" customWidth="1"/>
    <col min="3590" max="3590" width="33.140625" style="1" bestFit="1" customWidth="1"/>
    <col min="3591" max="3591" width="26" style="1" bestFit="1" customWidth="1"/>
    <col min="3592" max="3592" width="19.140625" style="1" bestFit="1" customWidth="1"/>
    <col min="3593" max="3593" width="10.42578125" style="1" customWidth="1"/>
    <col min="3594" max="3594" width="11.85546875" style="1" customWidth="1"/>
    <col min="3595" max="3595" width="14.7109375" style="1" customWidth="1"/>
    <col min="3596" max="3596" width="9" style="1" bestFit="1" customWidth="1"/>
    <col min="3597" max="3836" width="9.140625" style="1"/>
    <col min="3837" max="3837" width="4.7109375" style="1" bestFit="1" customWidth="1"/>
    <col min="3838" max="3838" width="9.7109375" style="1" bestFit="1" customWidth="1"/>
    <col min="3839" max="3839" width="10" style="1" bestFit="1" customWidth="1"/>
    <col min="3840" max="3840" width="8.85546875" style="1" bestFit="1" customWidth="1"/>
    <col min="3841" max="3841" width="22.85546875" style="1" customWidth="1"/>
    <col min="3842" max="3842" width="59.7109375" style="1" bestFit="1" customWidth="1"/>
    <col min="3843" max="3843" width="57.85546875" style="1" bestFit="1" customWidth="1"/>
    <col min="3844" max="3844" width="35.28515625" style="1" bestFit="1" customWidth="1"/>
    <col min="3845" max="3845" width="28.140625" style="1" bestFit="1" customWidth="1"/>
    <col min="3846" max="3846" width="33.140625" style="1" bestFit="1" customWidth="1"/>
    <col min="3847" max="3847" width="26" style="1" bestFit="1" customWidth="1"/>
    <col min="3848" max="3848" width="19.140625" style="1" bestFit="1" customWidth="1"/>
    <col min="3849" max="3849" width="10.42578125" style="1" customWidth="1"/>
    <col min="3850" max="3850" width="11.85546875" style="1" customWidth="1"/>
    <col min="3851" max="3851" width="14.7109375" style="1" customWidth="1"/>
    <col min="3852" max="3852" width="9" style="1" bestFit="1" customWidth="1"/>
    <col min="3853" max="4092" width="9.140625" style="1"/>
    <col min="4093" max="4093" width="4.7109375" style="1" bestFit="1" customWidth="1"/>
    <col min="4094" max="4094" width="9.7109375" style="1" bestFit="1" customWidth="1"/>
    <col min="4095" max="4095" width="10" style="1" bestFit="1" customWidth="1"/>
    <col min="4096" max="4096" width="8.85546875" style="1" bestFit="1" customWidth="1"/>
    <col min="4097" max="4097" width="22.85546875" style="1" customWidth="1"/>
    <col min="4098" max="4098" width="59.7109375" style="1" bestFit="1" customWidth="1"/>
    <col min="4099" max="4099" width="57.85546875" style="1" bestFit="1" customWidth="1"/>
    <col min="4100" max="4100" width="35.28515625" style="1" bestFit="1" customWidth="1"/>
    <col min="4101" max="4101" width="28.140625" style="1" bestFit="1" customWidth="1"/>
    <col min="4102" max="4102" width="33.140625" style="1" bestFit="1" customWidth="1"/>
    <col min="4103" max="4103" width="26" style="1" bestFit="1" customWidth="1"/>
    <col min="4104" max="4104" width="19.140625" style="1" bestFit="1" customWidth="1"/>
    <col min="4105" max="4105" width="10.42578125" style="1" customWidth="1"/>
    <col min="4106" max="4106" width="11.85546875" style="1" customWidth="1"/>
    <col min="4107" max="4107" width="14.7109375" style="1" customWidth="1"/>
    <col min="4108" max="4108" width="9" style="1" bestFit="1" customWidth="1"/>
    <col min="4109" max="4348" width="9.140625" style="1"/>
    <col min="4349" max="4349" width="4.7109375" style="1" bestFit="1" customWidth="1"/>
    <col min="4350" max="4350" width="9.7109375" style="1" bestFit="1" customWidth="1"/>
    <col min="4351" max="4351" width="10" style="1" bestFit="1" customWidth="1"/>
    <col min="4352" max="4352" width="8.85546875" style="1" bestFit="1" customWidth="1"/>
    <col min="4353" max="4353" width="22.85546875" style="1" customWidth="1"/>
    <col min="4354" max="4354" width="59.7109375" style="1" bestFit="1" customWidth="1"/>
    <col min="4355" max="4355" width="57.85546875" style="1" bestFit="1" customWidth="1"/>
    <col min="4356" max="4356" width="35.28515625" style="1" bestFit="1" customWidth="1"/>
    <col min="4357" max="4357" width="28.140625" style="1" bestFit="1" customWidth="1"/>
    <col min="4358" max="4358" width="33.140625" style="1" bestFit="1" customWidth="1"/>
    <col min="4359" max="4359" width="26" style="1" bestFit="1" customWidth="1"/>
    <col min="4360" max="4360" width="19.140625" style="1" bestFit="1" customWidth="1"/>
    <col min="4361" max="4361" width="10.42578125" style="1" customWidth="1"/>
    <col min="4362" max="4362" width="11.85546875" style="1" customWidth="1"/>
    <col min="4363" max="4363" width="14.7109375" style="1" customWidth="1"/>
    <col min="4364" max="4364" width="9" style="1" bestFit="1" customWidth="1"/>
    <col min="4365" max="4604" width="9.140625" style="1"/>
    <col min="4605" max="4605" width="4.7109375" style="1" bestFit="1" customWidth="1"/>
    <col min="4606" max="4606" width="9.7109375" style="1" bestFit="1" customWidth="1"/>
    <col min="4607" max="4607" width="10" style="1" bestFit="1" customWidth="1"/>
    <col min="4608" max="4608" width="8.85546875" style="1" bestFit="1" customWidth="1"/>
    <col min="4609" max="4609" width="22.85546875" style="1" customWidth="1"/>
    <col min="4610" max="4610" width="59.7109375" style="1" bestFit="1" customWidth="1"/>
    <col min="4611" max="4611" width="57.85546875" style="1" bestFit="1" customWidth="1"/>
    <col min="4612" max="4612" width="35.28515625" style="1" bestFit="1" customWidth="1"/>
    <col min="4613" max="4613" width="28.140625" style="1" bestFit="1" customWidth="1"/>
    <col min="4614" max="4614" width="33.140625" style="1" bestFit="1" customWidth="1"/>
    <col min="4615" max="4615" width="26" style="1" bestFit="1" customWidth="1"/>
    <col min="4616" max="4616" width="19.140625" style="1" bestFit="1" customWidth="1"/>
    <col min="4617" max="4617" width="10.42578125" style="1" customWidth="1"/>
    <col min="4618" max="4618" width="11.85546875" style="1" customWidth="1"/>
    <col min="4619" max="4619" width="14.7109375" style="1" customWidth="1"/>
    <col min="4620" max="4620" width="9" style="1" bestFit="1" customWidth="1"/>
    <col min="4621" max="4860" width="9.140625" style="1"/>
    <col min="4861" max="4861" width="4.7109375" style="1" bestFit="1" customWidth="1"/>
    <col min="4862" max="4862" width="9.7109375" style="1" bestFit="1" customWidth="1"/>
    <col min="4863" max="4863" width="10" style="1" bestFit="1" customWidth="1"/>
    <col min="4864" max="4864" width="8.85546875" style="1" bestFit="1" customWidth="1"/>
    <col min="4865" max="4865" width="22.85546875" style="1" customWidth="1"/>
    <col min="4866" max="4866" width="59.7109375" style="1" bestFit="1" customWidth="1"/>
    <col min="4867" max="4867" width="57.85546875" style="1" bestFit="1" customWidth="1"/>
    <col min="4868" max="4868" width="35.28515625" style="1" bestFit="1" customWidth="1"/>
    <col min="4869" max="4869" width="28.140625" style="1" bestFit="1" customWidth="1"/>
    <col min="4870" max="4870" width="33.140625" style="1" bestFit="1" customWidth="1"/>
    <col min="4871" max="4871" width="26" style="1" bestFit="1" customWidth="1"/>
    <col min="4872" max="4872" width="19.140625" style="1" bestFit="1" customWidth="1"/>
    <col min="4873" max="4873" width="10.42578125" style="1" customWidth="1"/>
    <col min="4874" max="4874" width="11.85546875" style="1" customWidth="1"/>
    <col min="4875" max="4875" width="14.7109375" style="1" customWidth="1"/>
    <col min="4876" max="4876" width="9" style="1" bestFit="1" customWidth="1"/>
    <col min="4877" max="5116" width="9.140625" style="1"/>
    <col min="5117" max="5117" width="4.7109375" style="1" bestFit="1" customWidth="1"/>
    <col min="5118" max="5118" width="9.7109375" style="1" bestFit="1" customWidth="1"/>
    <col min="5119" max="5119" width="10" style="1" bestFit="1" customWidth="1"/>
    <col min="5120" max="5120" width="8.85546875" style="1" bestFit="1" customWidth="1"/>
    <col min="5121" max="5121" width="22.85546875" style="1" customWidth="1"/>
    <col min="5122" max="5122" width="59.7109375" style="1" bestFit="1" customWidth="1"/>
    <col min="5123" max="5123" width="57.85546875" style="1" bestFit="1" customWidth="1"/>
    <col min="5124" max="5124" width="35.28515625" style="1" bestFit="1" customWidth="1"/>
    <col min="5125" max="5125" width="28.140625" style="1" bestFit="1" customWidth="1"/>
    <col min="5126" max="5126" width="33.140625" style="1" bestFit="1" customWidth="1"/>
    <col min="5127" max="5127" width="26" style="1" bestFit="1" customWidth="1"/>
    <col min="5128" max="5128" width="19.140625" style="1" bestFit="1" customWidth="1"/>
    <col min="5129" max="5129" width="10.42578125" style="1" customWidth="1"/>
    <col min="5130" max="5130" width="11.85546875" style="1" customWidth="1"/>
    <col min="5131" max="5131" width="14.7109375" style="1" customWidth="1"/>
    <col min="5132" max="5132" width="9" style="1" bestFit="1" customWidth="1"/>
    <col min="5133" max="5372" width="9.140625" style="1"/>
    <col min="5373" max="5373" width="4.7109375" style="1" bestFit="1" customWidth="1"/>
    <col min="5374" max="5374" width="9.7109375" style="1" bestFit="1" customWidth="1"/>
    <col min="5375" max="5375" width="10" style="1" bestFit="1" customWidth="1"/>
    <col min="5376" max="5376" width="8.85546875" style="1" bestFit="1" customWidth="1"/>
    <col min="5377" max="5377" width="22.85546875" style="1" customWidth="1"/>
    <col min="5378" max="5378" width="59.7109375" style="1" bestFit="1" customWidth="1"/>
    <col min="5379" max="5379" width="57.85546875" style="1" bestFit="1" customWidth="1"/>
    <col min="5380" max="5380" width="35.28515625" style="1" bestFit="1" customWidth="1"/>
    <col min="5381" max="5381" width="28.140625" style="1" bestFit="1" customWidth="1"/>
    <col min="5382" max="5382" width="33.140625" style="1" bestFit="1" customWidth="1"/>
    <col min="5383" max="5383" width="26" style="1" bestFit="1" customWidth="1"/>
    <col min="5384" max="5384" width="19.140625" style="1" bestFit="1" customWidth="1"/>
    <col min="5385" max="5385" width="10.42578125" style="1" customWidth="1"/>
    <col min="5386" max="5386" width="11.85546875" style="1" customWidth="1"/>
    <col min="5387" max="5387" width="14.7109375" style="1" customWidth="1"/>
    <col min="5388" max="5388" width="9" style="1" bestFit="1" customWidth="1"/>
    <col min="5389" max="5628" width="9.140625" style="1"/>
    <col min="5629" max="5629" width="4.7109375" style="1" bestFit="1" customWidth="1"/>
    <col min="5630" max="5630" width="9.7109375" style="1" bestFit="1" customWidth="1"/>
    <col min="5631" max="5631" width="10" style="1" bestFit="1" customWidth="1"/>
    <col min="5632" max="5632" width="8.85546875" style="1" bestFit="1" customWidth="1"/>
    <col min="5633" max="5633" width="22.85546875" style="1" customWidth="1"/>
    <col min="5634" max="5634" width="59.7109375" style="1" bestFit="1" customWidth="1"/>
    <col min="5635" max="5635" width="57.85546875" style="1" bestFit="1" customWidth="1"/>
    <col min="5636" max="5636" width="35.28515625" style="1" bestFit="1" customWidth="1"/>
    <col min="5637" max="5637" width="28.140625" style="1" bestFit="1" customWidth="1"/>
    <col min="5638" max="5638" width="33.140625" style="1" bestFit="1" customWidth="1"/>
    <col min="5639" max="5639" width="26" style="1" bestFit="1" customWidth="1"/>
    <col min="5640" max="5640" width="19.140625" style="1" bestFit="1" customWidth="1"/>
    <col min="5641" max="5641" width="10.42578125" style="1" customWidth="1"/>
    <col min="5642" max="5642" width="11.85546875" style="1" customWidth="1"/>
    <col min="5643" max="5643" width="14.7109375" style="1" customWidth="1"/>
    <col min="5644" max="5644" width="9" style="1" bestFit="1" customWidth="1"/>
    <col min="5645" max="5884" width="9.140625" style="1"/>
    <col min="5885" max="5885" width="4.7109375" style="1" bestFit="1" customWidth="1"/>
    <col min="5886" max="5886" width="9.7109375" style="1" bestFit="1" customWidth="1"/>
    <col min="5887" max="5887" width="10" style="1" bestFit="1" customWidth="1"/>
    <col min="5888" max="5888" width="8.85546875" style="1" bestFit="1" customWidth="1"/>
    <col min="5889" max="5889" width="22.85546875" style="1" customWidth="1"/>
    <col min="5890" max="5890" width="59.7109375" style="1" bestFit="1" customWidth="1"/>
    <col min="5891" max="5891" width="57.85546875" style="1" bestFit="1" customWidth="1"/>
    <col min="5892" max="5892" width="35.28515625" style="1" bestFit="1" customWidth="1"/>
    <col min="5893" max="5893" width="28.140625" style="1" bestFit="1" customWidth="1"/>
    <col min="5894" max="5894" width="33.140625" style="1" bestFit="1" customWidth="1"/>
    <col min="5895" max="5895" width="26" style="1" bestFit="1" customWidth="1"/>
    <col min="5896" max="5896" width="19.140625" style="1" bestFit="1" customWidth="1"/>
    <col min="5897" max="5897" width="10.42578125" style="1" customWidth="1"/>
    <col min="5898" max="5898" width="11.85546875" style="1" customWidth="1"/>
    <col min="5899" max="5899" width="14.7109375" style="1" customWidth="1"/>
    <col min="5900" max="5900" width="9" style="1" bestFit="1" customWidth="1"/>
    <col min="5901" max="6140" width="9.140625" style="1"/>
    <col min="6141" max="6141" width="4.7109375" style="1" bestFit="1" customWidth="1"/>
    <col min="6142" max="6142" width="9.7109375" style="1" bestFit="1" customWidth="1"/>
    <col min="6143" max="6143" width="10" style="1" bestFit="1" customWidth="1"/>
    <col min="6144" max="6144" width="8.85546875" style="1" bestFit="1" customWidth="1"/>
    <col min="6145" max="6145" width="22.85546875" style="1" customWidth="1"/>
    <col min="6146" max="6146" width="59.7109375" style="1" bestFit="1" customWidth="1"/>
    <col min="6147" max="6147" width="57.85546875" style="1" bestFit="1" customWidth="1"/>
    <col min="6148" max="6148" width="35.28515625" style="1" bestFit="1" customWidth="1"/>
    <col min="6149" max="6149" width="28.140625" style="1" bestFit="1" customWidth="1"/>
    <col min="6150" max="6150" width="33.140625" style="1" bestFit="1" customWidth="1"/>
    <col min="6151" max="6151" width="26" style="1" bestFit="1" customWidth="1"/>
    <col min="6152" max="6152" width="19.140625" style="1" bestFit="1" customWidth="1"/>
    <col min="6153" max="6153" width="10.42578125" style="1" customWidth="1"/>
    <col min="6154" max="6154" width="11.85546875" style="1" customWidth="1"/>
    <col min="6155" max="6155" width="14.7109375" style="1" customWidth="1"/>
    <col min="6156" max="6156" width="9" style="1" bestFit="1" customWidth="1"/>
    <col min="6157" max="6396" width="9.140625" style="1"/>
    <col min="6397" max="6397" width="4.7109375" style="1" bestFit="1" customWidth="1"/>
    <col min="6398" max="6398" width="9.7109375" style="1" bestFit="1" customWidth="1"/>
    <col min="6399" max="6399" width="10" style="1" bestFit="1" customWidth="1"/>
    <col min="6400" max="6400" width="8.85546875" style="1" bestFit="1" customWidth="1"/>
    <col min="6401" max="6401" width="22.85546875" style="1" customWidth="1"/>
    <col min="6402" max="6402" width="59.7109375" style="1" bestFit="1" customWidth="1"/>
    <col min="6403" max="6403" width="57.85546875" style="1" bestFit="1" customWidth="1"/>
    <col min="6404" max="6404" width="35.28515625" style="1" bestFit="1" customWidth="1"/>
    <col min="6405" max="6405" width="28.140625" style="1" bestFit="1" customWidth="1"/>
    <col min="6406" max="6406" width="33.140625" style="1" bestFit="1" customWidth="1"/>
    <col min="6407" max="6407" width="26" style="1" bestFit="1" customWidth="1"/>
    <col min="6408" max="6408" width="19.140625" style="1" bestFit="1" customWidth="1"/>
    <col min="6409" max="6409" width="10.42578125" style="1" customWidth="1"/>
    <col min="6410" max="6410" width="11.85546875" style="1" customWidth="1"/>
    <col min="6411" max="6411" width="14.7109375" style="1" customWidth="1"/>
    <col min="6412" max="6412" width="9" style="1" bestFit="1" customWidth="1"/>
    <col min="6413" max="6652" width="9.140625" style="1"/>
    <col min="6653" max="6653" width="4.7109375" style="1" bestFit="1" customWidth="1"/>
    <col min="6654" max="6654" width="9.7109375" style="1" bestFit="1" customWidth="1"/>
    <col min="6655" max="6655" width="10" style="1" bestFit="1" customWidth="1"/>
    <col min="6656" max="6656" width="8.85546875" style="1" bestFit="1" customWidth="1"/>
    <col min="6657" max="6657" width="22.85546875" style="1" customWidth="1"/>
    <col min="6658" max="6658" width="59.7109375" style="1" bestFit="1" customWidth="1"/>
    <col min="6659" max="6659" width="57.85546875" style="1" bestFit="1" customWidth="1"/>
    <col min="6660" max="6660" width="35.28515625" style="1" bestFit="1" customWidth="1"/>
    <col min="6661" max="6661" width="28.140625" style="1" bestFit="1" customWidth="1"/>
    <col min="6662" max="6662" width="33.140625" style="1" bestFit="1" customWidth="1"/>
    <col min="6663" max="6663" width="26" style="1" bestFit="1" customWidth="1"/>
    <col min="6664" max="6664" width="19.140625" style="1" bestFit="1" customWidth="1"/>
    <col min="6665" max="6665" width="10.42578125" style="1" customWidth="1"/>
    <col min="6666" max="6666" width="11.85546875" style="1" customWidth="1"/>
    <col min="6667" max="6667" width="14.7109375" style="1" customWidth="1"/>
    <col min="6668" max="6668" width="9" style="1" bestFit="1" customWidth="1"/>
    <col min="6669" max="6908" width="9.140625" style="1"/>
    <col min="6909" max="6909" width="4.7109375" style="1" bestFit="1" customWidth="1"/>
    <col min="6910" max="6910" width="9.7109375" style="1" bestFit="1" customWidth="1"/>
    <col min="6911" max="6911" width="10" style="1" bestFit="1" customWidth="1"/>
    <col min="6912" max="6912" width="8.85546875" style="1" bestFit="1" customWidth="1"/>
    <col min="6913" max="6913" width="22.85546875" style="1" customWidth="1"/>
    <col min="6914" max="6914" width="59.7109375" style="1" bestFit="1" customWidth="1"/>
    <col min="6915" max="6915" width="57.85546875" style="1" bestFit="1" customWidth="1"/>
    <col min="6916" max="6916" width="35.28515625" style="1" bestFit="1" customWidth="1"/>
    <col min="6917" max="6917" width="28.140625" style="1" bestFit="1" customWidth="1"/>
    <col min="6918" max="6918" width="33.140625" style="1" bestFit="1" customWidth="1"/>
    <col min="6919" max="6919" width="26" style="1" bestFit="1" customWidth="1"/>
    <col min="6920" max="6920" width="19.140625" style="1" bestFit="1" customWidth="1"/>
    <col min="6921" max="6921" width="10.42578125" style="1" customWidth="1"/>
    <col min="6922" max="6922" width="11.85546875" style="1" customWidth="1"/>
    <col min="6923" max="6923" width="14.7109375" style="1" customWidth="1"/>
    <col min="6924" max="6924" width="9" style="1" bestFit="1" customWidth="1"/>
    <col min="6925" max="7164" width="9.140625" style="1"/>
    <col min="7165" max="7165" width="4.7109375" style="1" bestFit="1" customWidth="1"/>
    <col min="7166" max="7166" width="9.7109375" style="1" bestFit="1" customWidth="1"/>
    <col min="7167" max="7167" width="10" style="1" bestFit="1" customWidth="1"/>
    <col min="7168" max="7168" width="8.85546875" style="1" bestFit="1" customWidth="1"/>
    <col min="7169" max="7169" width="22.85546875" style="1" customWidth="1"/>
    <col min="7170" max="7170" width="59.7109375" style="1" bestFit="1" customWidth="1"/>
    <col min="7171" max="7171" width="57.85546875" style="1" bestFit="1" customWidth="1"/>
    <col min="7172" max="7172" width="35.28515625" style="1" bestFit="1" customWidth="1"/>
    <col min="7173" max="7173" width="28.140625" style="1" bestFit="1" customWidth="1"/>
    <col min="7174" max="7174" width="33.140625" style="1" bestFit="1" customWidth="1"/>
    <col min="7175" max="7175" width="26" style="1" bestFit="1" customWidth="1"/>
    <col min="7176" max="7176" width="19.140625" style="1" bestFit="1" customWidth="1"/>
    <col min="7177" max="7177" width="10.42578125" style="1" customWidth="1"/>
    <col min="7178" max="7178" width="11.85546875" style="1" customWidth="1"/>
    <col min="7179" max="7179" width="14.7109375" style="1" customWidth="1"/>
    <col min="7180" max="7180" width="9" style="1" bestFit="1" customWidth="1"/>
    <col min="7181" max="7420" width="9.140625" style="1"/>
    <col min="7421" max="7421" width="4.7109375" style="1" bestFit="1" customWidth="1"/>
    <col min="7422" max="7422" width="9.7109375" style="1" bestFit="1" customWidth="1"/>
    <col min="7423" max="7423" width="10" style="1" bestFit="1" customWidth="1"/>
    <col min="7424" max="7424" width="8.85546875" style="1" bestFit="1" customWidth="1"/>
    <col min="7425" max="7425" width="22.85546875" style="1" customWidth="1"/>
    <col min="7426" max="7426" width="59.7109375" style="1" bestFit="1" customWidth="1"/>
    <col min="7427" max="7427" width="57.85546875" style="1" bestFit="1" customWidth="1"/>
    <col min="7428" max="7428" width="35.28515625" style="1" bestFit="1" customWidth="1"/>
    <col min="7429" max="7429" width="28.140625" style="1" bestFit="1" customWidth="1"/>
    <col min="7430" max="7430" width="33.140625" style="1" bestFit="1" customWidth="1"/>
    <col min="7431" max="7431" width="26" style="1" bestFit="1" customWidth="1"/>
    <col min="7432" max="7432" width="19.140625" style="1" bestFit="1" customWidth="1"/>
    <col min="7433" max="7433" width="10.42578125" style="1" customWidth="1"/>
    <col min="7434" max="7434" width="11.85546875" style="1" customWidth="1"/>
    <col min="7435" max="7435" width="14.7109375" style="1" customWidth="1"/>
    <col min="7436" max="7436" width="9" style="1" bestFit="1" customWidth="1"/>
    <col min="7437" max="7676" width="9.140625" style="1"/>
    <col min="7677" max="7677" width="4.7109375" style="1" bestFit="1" customWidth="1"/>
    <col min="7678" max="7678" width="9.7109375" style="1" bestFit="1" customWidth="1"/>
    <col min="7679" max="7679" width="10" style="1" bestFit="1" customWidth="1"/>
    <col min="7680" max="7680" width="8.85546875" style="1" bestFit="1" customWidth="1"/>
    <col min="7681" max="7681" width="22.85546875" style="1" customWidth="1"/>
    <col min="7682" max="7682" width="59.7109375" style="1" bestFit="1" customWidth="1"/>
    <col min="7683" max="7683" width="57.85546875" style="1" bestFit="1" customWidth="1"/>
    <col min="7684" max="7684" width="35.28515625" style="1" bestFit="1" customWidth="1"/>
    <col min="7685" max="7685" width="28.140625" style="1" bestFit="1" customWidth="1"/>
    <col min="7686" max="7686" width="33.140625" style="1" bestFit="1" customWidth="1"/>
    <col min="7687" max="7687" width="26" style="1" bestFit="1" customWidth="1"/>
    <col min="7688" max="7688" width="19.140625" style="1" bestFit="1" customWidth="1"/>
    <col min="7689" max="7689" width="10.42578125" style="1" customWidth="1"/>
    <col min="7690" max="7690" width="11.85546875" style="1" customWidth="1"/>
    <col min="7691" max="7691" width="14.7109375" style="1" customWidth="1"/>
    <col min="7692" max="7692" width="9" style="1" bestFit="1" customWidth="1"/>
    <col min="7693" max="7932" width="9.140625" style="1"/>
    <col min="7933" max="7933" width="4.7109375" style="1" bestFit="1" customWidth="1"/>
    <col min="7934" max="7934" width="9.7109375" style="1" bestFit="1" customWidth="1"/>
    <col min="7935" max="7935" width="10" style="1" bestFit="1" customWidth="1"/>
    <col min="7936" max="7936" width="8.85546875" style="1" bestFit="1" customWidth="1"/>
    <col min="7937" max="7937" width="22.85546875" style="1" customWidth="1"/>
    <col min="7938" max="7938" width="59.7109375" style="1" bestFit="1" customWidth="1"/>
    <col min="7939" max="7939" width="57.85546875" style="1" bestFit="1" customWidth="1"/>
    <col min="7940" max="7940" width="35.28515625" style="1" bestFit="1" customWidth="1"/>
    <col min="7941" max="7941" width="28.140625" style="1" bestFit="1" customWidth="1"/>
    <col min="7942" max="7942" width="33.140625" style="1" bestFit="1" customWidth="1"/>
    <col min="7943" max="7943" width="26" style="1" bestFit="1" customWidth="1"/>
    <col min="7944" max="7944" width="19.140625" style="1" bestFit="1" customWidth="1"/>
    <col min="7945" max="7945" width="10.42578125" style="1" customWidth="1"/>
    <col min="7946" max="7946" width="11.85546875" style="1" customWidth="1"/>
    <col min="7947" max="7947" width="14.7109375" style="1" customWidth="1"/>
    <col min="7948" max="7948" width="9" style="1" bestFit="1" customWidth="1"/>
    <col min="7949" max="8188" width="9.140625" style="1"/>
    <col min="8189" max="8189" width="4.7109375" style="1" bestFit="1" customWidth="1"/>
    <col min="8190" max="8190" width="9.7109375" style="1" bestFit="1" customWidth="1"/>
    <col min="8191" max="8191" width="10" style="1" bestFit="1" customWidth="1"/>
    <col min="8192" max="8192" width="8.85546875" style="1" bestFit="1" customWidth="1"/>
    <col min="8193" max="8193" width="22.85546875" style="1" customWidth="1"/>
    <col min="8194" max="8194" width="59.7109375" style="1" bestFit="1" customWidth="1"/>
    <col min="8195" max="8195" width="57.85546875" style="1" bestFit="1" customWidth="1"/>
    <col min="8196" max="8196" width="35.28515625" style="1" bestFit="1" customWidth="1"/>
    <col min="8197" max="8197" width="28.140625" style="1" bestFit="1" customWidth="1"/>
    <col min="8198" max="8198" width="33.140625" style="1" bestFit="1" customWidth="1"/>
    <col min="8199" max="8199" width="26" style="1" bestFit="1" customWidth="1"/>
    <col min="8200" max="8200" width="19.140625" style="1" bestFit="1" customWidth="1"/>
    <col min="8201" max="8201" width="10.42578125" style="1" customWidth="1"/>
    <col min="8202" max="8202" width="11.85546875" style="1" customWidth="1"/>
    <col min="8203" max="8203" width="14.7109375" style="1" customWidth="1"/>
    <col min="8204" max="8204" width="9" style="1" bestFit="1" customWidth="1"/>
    <col min="8205" max="8444" width="9.140625" style="1"/>
    <col min="8445" max="8445" width="4.7109375" style="1" bestFit="1" customWidth="1"/>
    <col min="8446" max="8446" width="9.7109375" style="1" bestFit="1" customWidth="1"/>
    <col min="8447" max="8447" width="10" style="1" bestFit="1" customWidth="1"/>
    <col min="8448" max="8448" width="8.85546875" style="1" bestFit="1" customWidth="1"/>
    <col min="8449" max="8449" width="22.85546875" style="1" customWidth="1"/>
    <col min="8450" max="8450" width="59.7109375" style="1" bestFit="1" customWidth="1"/>
    <col min="8451" max="8451" width="57.85546875" style="1" bestFit="1" customWidth="1"/>
    <col min="8452" max="8452" width="35.28515625" style="1" bestFit="1" customWidth="1"/>
    <col min="8453" max="8453" width="28.140625" style="1" bestFit="1" customWidth="1"/>
    <col min="8454" max="8454" width="33.140625" style="1" bestFit="1" customWidth="1"/>
    <col min="8455" max="8455" width="26" style="1" bestFit="1" customWidth="1"/>
    <col min="8456" max="8456" width="19.140625" style="1" bestFit="1" customWidth="1"/>
    <col min="8457" max="8457" width="10.42578125" style="1" customWidth="1"/>
    <col min="8458" max="8458" width="11.85546875" style="1" customWidth="1"/>
    <col min="8459" max="8459" width="14.7109375" style="1" customWidth="1"/>
    <col min="8460" max="8460" width="9" style="1" bestFit="1" customWidth="1"/>
    <col min="8461" max="8700" width="9.140625" style="1"/>
    <col min="8701" max="8701" width="4.7109375" style="1" bestFit="1" customWidth="1"/>
    <col min="8702" max="8702" width="9.7109375" style="1" bestFit="1" customWidth="1"/>
    <col min="8703" max="8703" width="10" style="1" bestFit="1" customWidth="1"/>
    <col min="8704" max="8704" width="8.85546875" style="1" bestFit="1" customWidth="1"/>
    <col min="8705" max="8705" width="22.85546875" style="1" customWidth="1"/>
    <col min="8706" max="8706" width="59.7109375" style="1" bestFit="1" customWidth="1"/>
    <col min="8707" max="8707" width="57.85546875" style="1" bestFit="1" customWidth="1"/>
    <col min="8708" max="8708" width="35.28515625" style="1" bestFit="1" customWidth="1"/>
    <col min="8709" max="8709" width="28.140625" style="1" bestFit="1" customWidth="1"/>
    <col min="8710" max="8710" width="33.140625" style="1" bestFit="1" customWidth="1"/>
    <col min="8711" max="8711" width="26" style="1" bestFit="1" customWidth="1"/>
    <col min="8712" max="8712" width="19.140625" style="1" bestFit="1" customWidth="1"/>
    <col min="8713" max="8713" width="10.42578125" style="1" customWidth="1"/>
    <col min="8714" max="8714" width="11.85546875" style="1" customWidth="1"/>
    <col min="8715" max="8715" width="14.7109375" style="1" customWidth="1"/>
    <col min="8716" max="8716" width="9" style="1" bestFit="1" customWidth="1"/>
    <col min="8717" max="8956" width="9.140625" style="1"/>
    <col min="8957" max="8957" width="4.7109375" style="1" bestFit="1" customWidth="1"/>
    <col min="8958" max="8958" width="9.7109375" style="1" bestFit="1" customWidth="1"/>
    <col min="8959" max="8959" width="10" style="1" bestFit="1" customWidth="1"/>
    <col min="8960" max="8960" width="8.85546875" style="1" bestFit="1" customWidth="1"/>
    <col min="8961" max="8961" width="22.85546875" style="1" customWidth="1"/>
    <col min="8962" max="8962" width="59.7109375" style="1" bestFit="1" customWidth="1"/>
    <col min="8963" max="8963" width="57.85546875" style="1" bestFit="1" customWidth="1"/>
    <col min="8964" max="8964" width="35.28515625" style="1" bestFit="1" customWidth="1"/>
    <col min="8965" max="8965" width="28.140625" style="1" bestFit="1" customWidth="1"/>
    <col min="8966" max="8966" width="33.140625" style="1" bestFit="1" customWidth="1"/>
    <col min="8967" max="8967" width="26" style="1" bestFit="1" customWidth="1"/>
    <col min="8968" max="8968" width="19.140625" style="1" bestFit="1" customWidth="1"/>
    <col min="8969" max="8969" width="10.42578125" style="1" customWidth="1"/>
    <col min="8970" max="8970" width="11.85546875" style="1" customWidth="1"/>
    <col min="8971" max="8971" width="14.7109375" style="1" customWidth="1"/>
    <col min="8972" max="8972" width="9" style="1" bestFit="1" customWidth="1"/>
    <col min="8973" max="9212" width="9.140625" style="1"/>
    <col min="9213" max="9213" width="4.7109375" style="1" bestFit="1" customWidth="1"/>
    <col min="9214" max="9214" width="9.7109375" style="1" bestFit="1" customWidth="1"/>
    <col min="9215" max="9215" width="10" style="1" bestFit="1" customWidth="1"/>
    <col min="9216" max="9216" width="8.85546875" style="1" bestFit="1" customWidth="1"/>
    <col min="9217" max="9217" width="22.85546875" style="1" customWidth="1"/>
    <col min="9218" max="9218" width="59.7109375" style="1" bestFit="1" customWidth="1"/>
    <col min="9219" max="9219" width="57.85546875" style="1" bestFit="1" customWidth="1"/>
    <col min="9220" max="9220" width="35.28515625" style="1" bestFit="1" customWidth="1"/>
    <col min="9221" max="9221" width="28.140625" style="1" bestFit="1" customWidth="1"/>
    <col min="9222" max="9222" width="33.140625" style="1" bestFit="1" customWidth="1"/>
    <col min="9223" max="9223" width="26" style="1" bestFit="1" customWidth="1"/>
    <col min="9224" max="9224" width="19.140625" style="1" bestFit="1" customWidth="1"/>
    <col min="9225" max="9225" width="10.42578125" style="1" customWidth="1"/>
    <col min="9226" max="9226" width="11.85546875" style="1" customWidth="1"/>
    <col min="9227" max="9227" width="14.7109375" style="1" customWidth="1"/>
    <col min="9228" max="9228" width="9" style="1" bestFit="1" customWidth="1"/>
    <col min="9229" max="9468" width="9.140625" style="1"/>
    <col min="9469" max="9469" width="4.7109375" style="1" bestFit="1" customWidth="1"/>
    <col min="9470" max="9470" width="9.7109375" style="1" bestFit="1" customWidth="1"/>
    <col min="9471" max="9471" width="10" style="1" bestFit="1" customWidth="1"/>
    <col min="9472" max="9472" width="8.85546875" style="1" bestFit="1" customWidth="1"/>
    <col min="9473" max="9473" width="22.85546875" style="1" customWidth="1"/>
    <col min="9474" max="9474" width="59.7109375" style="1" bestFit="1" customWidth="1"/>
    <col min="9475" max="9475" width="57.85546875" style="1" bestFit="1" customWidth="1"/>
    <col min="9476" max="9476" width="35.28515625" style="1" bestFit="1" customWidth="1"/>
    <col min="9477" max="9477" width="28.140625" style="1" bestFit="1" customWidth="1"/>
    <col min="9478" max="9478" width="33.140625" style="1" bestFit="1" customWidth="1"/>
    <col min="9479" max="9479" width="26" style="1" bestFit="1" customWidth="1"/>
    <col min="9480" max="9480" width="19.140625" style="1" bestFit="1" customWidth="1"/>
    <col min="9481" max="9481" width="10.42578125" style="1" customWidth="1"/>
    <col min="9482" max="9482" width="11.85546875" style="1" customWidth="1"/>
    <col min="9483" max="9483" width="14.7109375" style="1" customWidth="1"/>
    <col min="9484" max="9484" width="9" style="1" bestFit="1" customWidth="1"/>
    <col min="9485" max="9724" width="9.140625" style="1"/>
    <col min="9725" max="9725" width="4.7109375" style="1" bestFit="1" customWidth="1"/>
    <col min="9726" max="9726" width="9.7109375" style="1" bestFit="1" customWidth="1"/>
    <col min="9727" max="9727" width="10" style="1" bestFit="1" customWidth="1"/>
    <col min="9728" max="9728" width="8.85546875" style="1" bestFit="1" customWidth="1"/>
    <col min="9729" max="9729" width="22.85546875" style="1" customWidth="1"/>
    <col min="9730" max="9730" width="59.7109375" style="1" bestFit="1" customWidth="1"/>
    <col min="9731" max="9731" width="57.85546875" style="1" bestFit="1" customWidth="1"/>
    <col min="9732" max="9732" width="35.28515625" style="1" bestFit="1" customWidth="1"/>
    <col min="9733" max="9733" width="28.140625" style="1" bestFit="1" customWidth="1"/>
    <col min="9734" max="9734" width="33.140625" style="1" bestFit="1" customWidth="1"/>
    <col min="9735" max="9735" width="26" style="1" bestFit="1" customWidth="1"/>
    <col min="9736" max="9736" width="19.140625" style="1" bestFit="1" customWidth="1"/>
    <col min="9737" max="9737" width="10.42578125" style="1" customWidth="1"/>
    <col min="9738" max="9738" width="11.85546875" style="1" customWidth="1"/>
    <col min="9739" max="9739" width="14.7109375" style="1" customWidth="1"/>
    <col min="9740" max="9740" width="9" style="1" bestFit="1" customWidth="1"/>
    <col min="9741" max="9980" width="9.140625" style="1"/>
    <col min="9981" max="9981" width="4.7109375" style="1" bestFit="1" customWidth="1"/>
    <col min="9982" max="9982" width="9.7109375" style="1" bestFit="1" customWidth="1"/>
    <col min="9983" max="9983" width="10" style="1" bestFit="1" customWidth="1"/>
    <col min="9984" max="9984" width="8.85546875" style="1" bestFit="1" customWidth="1"/>
    <col min="9985" max="9985" width="22.85546875" style="1" customWidth="1"/>
    <col min="9986" max="9986" width="59.7109375" style="1" bestFit="1" customWidth="1"/>
    <col min="9987" max="9987" width="57.85546875" style="1" bestFit="1" customWidth="1"/>
    <col min="9988" max="9988" width="35.28515625" style="1" bestFit="1" customWidth="1"/>
    <col min="9989" max="9989" width="28.140625" style="1" bestFit="1" customWidth="1"/>
    <col min="9990" max="9990" width="33.140625" style="1" bestFit="1" customWidth="1"/>
    <col min="9991" max="9991" width="26" style="1" bestFit="1" customWidth="1"/>
    <col min="9992" max="9992" width="19.140625" style="1" bestFit="1" customWidth="1"/>
    <col min="9993" max="9993" width="10.42578125" style="1" customWidth="1"/>
    <col min="9994" max="9994" width="11.85546875" style="1" customWidth="1"/>
    <col min="9995" max="9995" width="14.7109375" style="1" customWidth="1"/>
    <col min="9996" max="9996" width="9" style="1" bestFit="1" customWidth="1"/>
    <col min="9997" max="10236" width="9.140625" style="1"/>
    <col min="10237" max="10237" width="4.7109375" style="1" bestFit="1" customWidth="1"/>
    <col min="10238" max="10238" width="9.7109375" style="1" bestFit="1" customWidth="1"/>
    <col min="10239" max="10239" width="10" style="1" bestFit="1" customWidth="1"/>
    <col min="10240" max="10240" width="8.85546875" style="1" bestFit="1" customWidth="1"/>
    <col min="10241" max="10241" width="22.85546875" style="1" customWidth="1"/>
    <col min="10242" max="10242" width="59.7109375" style="1" bestFit="1" customWidth="1"/>
    <col min="10243" max="10243" width="57.85546875" style="1" bestFit="1" customWidth="1"/>
    <col min="10244" max="10244" width="35.28515625" style="1" bestFit="1" customWidth="1"/>
    <col min="10245" max="10245" width="28.140625" style="1" bestFit="1" customWidth="1"/>
    <col min="10246" max="10246" width="33.140625" style="1" bestFit="1" customWidth="1"/>
    <col min="10247" max="10247" width="26" style="1" bestFit="1" customWidth="1"/>
    <col min="10248" max="10248" width="19.140625" style="1" bestFit="1" customWidth="1"/>
    <col min="10249" max="10249" width="10.42578125" style="1" customWidth="1"/>
    <col min="10250" max="10250" width="11.85546875" style="1" customWidth="1"/>
    <col min="10251" max="10251" width="14.7109375" style="1" customWidth="1"/>
    <col min="10252" max="10252" width="9" style="1" bestFit="1" customWidth="1"/>
    <col min="10253" max="10492" width="9.140625" style="1"/>
    <col min="10493" max="10493" width="4.7109375" style="1" bestFit="1" customWidth="1"/>
    <col min="10494" max="10494" width="9.7109375" style="1" bestFit="1" customWidth="1"/>
    <col min="10495" max="10495" width="10" style="1" bestFit="1" customWidth="1"/>
    <col min="10496" max="10496" width="8.85546875" style="1" bestFit="1" customWidth="1"/>
    <col min="10497" max="10497" width="22.85546875" style="1" customWidth="1"/>
    <col min="10498" max="10498" width="59.7109375" style="1" bestFit="1" customWidth="1"/>
    <col min="10499" max="10499" width="57.85546875" style="1" bestFit="1" customWidth="1"/>
    <col min="10500" max="10500" width="35.28515625" style="1" bestFit="1" customWidth="1"/>
    <col min="10501" max="10501" width="28.140625" style="1" bestFit="1" customWidth="1"/>
    <col min="10502" max="10502" width="33.140625" style="1" bestFit="1" customWidth="1"/>
    <col min="10503" max="10503" width="26" style="1" bestFit="1" customWidth="1"/>
    <col min="10504" max="10504" width="19.140625" style="1" bestFit="1" customWidth="1"/>
    <col min="10505" max="10505" width="10.42578125" style="1" customWidth="1"/>
    <col min="10506" max="10506" width="11.85546875" style="1" customWidth="1"/>
    <col min="10507" max="10507" width="14.7109375" style="1" customWidth="1"/>
    <col min="10508" max="10508" width="9" style="1" bestFit="1" customWidth="1"/>
    <col min="10509" max="10748" width="9.140625" style="1"/>
    <col min="10749" max="10749" width="4.7109375" style="1" bestFit="1" customWidth="1"/>
    <col min="10750" max="10750" width="9.7109375" style="1" bestFit="1" customWidth="1"/>
    <col min="10751" max="10751" width="10" style="1" bestFit="1" customWidth="1"/>
    <col min="10752" max="10752" width="8.85546875" style="1" bestFit="1" customWidth="1"/>
    <col min="10753" max="10753" width="22.85546875" style="1" customWidth="1"/>
    <col min="10754" max="10754" width="59.7109375" style="1" bestFit="1" customWidth="1"/>
    <col min="10755" max="10755" width="57.85546875" style="1" bestFit="1" customWidth="1"/>
    <col min="10756" max="10756" width="35.28515625" style="1" bestFit="1" customWidth="1"/>
    <col min="10757" max="10757" width="28.140625" style="1" bestFit="1" customWidth="1"/>
    <col min="10758" max="10758" width="33.140625" style="1" bestFit="1" customWidth="1"/>
    <col min="10759" max="10759" width="26" style="1" bestFit="1" customWidth="1"/>
    <col min="10760" max="10760" width="19.140625" style="1" bestFit="1" customWidth="1"/>
    <col min="10761" max="10761" width="10.42578125" style="1" customWidth="1"/>
    <col min="10762" max="10762" width="11.85546875" style="1" customWidth="1"/>
    <col min="10763" max="10763" width="14.7109375" style="1" customWidth="1"/>
    <col min="10764" max="10764" width="9" style="1" bestFit="1" customWidth="1"/>
    <col min="10765" max="11004" width="9.140625" style="1"/>
    <col min="11005" max="11005" width="4.7109375" style="1" bestFit="1" customWidth="1"/>
    <col min="11006" max="11006" width="9.7109375" style="1" bestFit="1" customWidth="1"/>
    <col min="11007" max="11007" width="10" style="1" bestFit="1" customWidth="1"/>
    <col min="11008" max="11008" width="8.85546875" style="1" bestFit="1" customWidth="1"/>
    <col min="11009" max="11009" width="22.85546875" style="1" customWidth="1"/>
    <col min="11010" max="11010" width="59.7109375" style="1" bestFit="1" customWidth="1"/>
    <col min="11011" max="11011" width="57.85546875" style="1" bestFit="1" customWidth="1"/>
    <col min="11012" max="11012" width="35.28515625" style="1" bestFit="1" customWidth="1"/>
    <col min="11013" max="11013" width="28.140625" style="1" bestFit="1" customWidth="1"/>
    <col min="11014" max="11014" width="33.140625" style="1" bestFit="1" customWidth="1"/>
    <col min="11015" max="11015" width="26" style="1" bestFit="1" customWidth="1"/>
    <col min="11016" max="11016" width="19.140625" style="1" bestFit="1" customWidth="1"/>
    <col min="11017" max="11017" width="10.42578125" style="1" customWidth="1"/>
    <col min="11018" max="11018" width="11.85546875" style="1" customWidth="1"/>
    <col min="11019" max="11019" width="14.7109375" style="1" customWidth="1"/>
    <col min="11020" max="11020" width="9" style="1" bestFit="1" customWidth="1"/>
    <col min="11021" max="11260" width="9.140625" style="1"/>
    <col min="11261" max="11261" width="4.7109375" style="1" bestFit="1" customWidth="1"/>
    <col min="11262" max="11262" width="9.7109375" style="1" bestFit="1" customWidth="1"/>
    <col min="11263" max="11263" width="10" style="1" bestFit="1" customWidth="1"/>
    <col min="11264" max="11264" width="8.85546875" style="1" bestFit="1" customWidth="1"/>
    <col min="11265" max="11265" width="22.85546875" style="1" customWidth="1"/>
    <col min="11266" max="11266" width="59.7109375" style="1" bestFit="1" customWidth="1"/>
    <col min="11267" max="11267" width="57.85546875" style="1" bestFit="1" customWidth="1"/>
    <col min="11268" max="11268" width="35.28515625" style="1" bestFit="1" customWidth="1"/>
    <col min="11269" max="11269" width="28.140625" style="1" bestFit="1" customWidth="1"/>
    <col min="11270" max="11270" width="33.140625" style="1" bestFit="1" customWidth="1"/>
    <col min="11271" max="11271" width="26" style="1" bestFit="1" customWidth="1"/>
    <col min="11272" max="11272" width="19.140625" style="1" bestFit="1" customWidth="1"/>
    <col min="11273" max="11273" width="10.42578125" style="1" customWidth="1"/>
    <col min="11274" max="11274" width="11.85546875" style="1" customWidth="1"/>
    <col min="11275" max="11275" width="14.7109375" style="1" customWidth="1"/>
    <col min="11276" max="11276" width="9" style="1" bestFit="1" customWidth="1"/>
    <col min="11277" max="11516" width="9.140625" style="1"/>
    <col min="11517" max="11517" width="4.7109375" style="1" bestFit="1" customWidth="1"/>
    <col min="11518" max="11518" width="9.7109375" style="1" bestFit="1" customWidth="1"/>
    <col min="11519" max="11519" width="10" style="1" bestFit="1" customWidth="1"/>
    <col min="11520" max="11520" width="8.85546875" style="1" bestFit="1" customWidth="1"/>
    <col min="11521" max="11521" width="22.85546875" style="1" customWidth="1"/>
    <col min="11522" max="11522" width="59.7109375" style="1" bestFit="1" customWidth="1"/>
    <col min="11523" max="11523" width="57.85546875" style="1" bestFit="1" customWidth="1"/>
    <col min="11524" max="11524" width="35.28515625" style="1" bestFit="1" customWidth="1"/>
    <col min="11525" max="11525" width="28.140625" style="1" bestFit="1" customWidth="1"/>
    <col min="11526" max="11526" width="33.140625" style="1" bestFit="1" customWidth="1"/>
    <col min="11527" max="11527" width="26" style="1" bestFit="1" customWidth="1"/>
    <col min="11528" max="11528" width="19.140625" style="1" bestFit="1" customWidth="1"/>
    <col min="11529" max="11529" width="10.42578125" style="1" customWidth="1"/>
    <col min="11530" max="11530" width="11.85546875" style="1" customWidth="1"/>
    <col min="11531" max="11531" width="14.7109375" style="1" customWidth="1"/>
    <col min="11532" max="11532" width="9" style="1" bestFit="1" customWidth="1"/>
    <col min="11533" max="11772" width="9.140625" style="1"/>
    <col min="11773" max="11773" width="4.7109375" style="1" bestFit="1" customWidth="1"/>
    <col min="11774" max="11774" width="9.7109375" style="1" bestFit="1" customWidth="1"/>
    <col min="11775" max="11775" width="10" style="1" bestFit="1" customWidth="1"/>
    <col min="11776" max="11776" width="8.85546875" style="1" bestFit="1" customWidth="1"/>
    <col min="11777" max="11777" width="22.85546875" style="1" customWidth="1"/>
    <col min="11778" max="11778" width="59.7109375" style="1" bestFit="1" customWidth="1"/>
    <col min="11779" max="11779" width="57.85546875" style="1" bestFit="1" customWidth="1"/>
    <col min="11780" max="11780" width="35.28515625" style="1" bestFit="1" customWidth="1"/>
    <col min="11781" max="11781" width="28.140625" style="1" bestFit="1" customWidth="1"/>
    <col min="11782" max="11782" width="33.140625" style="1" bestFit="1" customWidth="1"/>
    <col min="11783" max="11783" width="26" style="1" bestFit="1" customWidth="1"/>
    <col min="11784" max="11784" width="19.140625" style="1" bestFit="1" customWidth="1"/>
    <col min="11785" max="11785" width="10.42578125" style="1" customWidth="1"/>
    <col min="11786" max="11786" width="11.85546875" style="1" customWidth="1"/>
    <col min="11787" max="11787" width="14.7109375" style="1" customWidth="1"/>
    <col min="11788" max="11788" width="9" style="1" bestFit="1" customWidth="1"/>
    <col min="11789" max="12028" width="9.140625" style="1"/>
    <col min="12029" max="12029" width="4.7109375" style="1" bestFit="1" customWidth="1"/>
    <col min="12030" max="12030" width="9.7109375" style="1" bestFit="1" customWidth="1"/>
    <col min="12031" max="12031" width="10" style="1" bestFit="1" customWidth="1"/>
    <col min="12032" max="12032" width="8.85546875" style="1" bestFit="1" customWidth="1"/>
    <col min="12033" max="12033" width="22.85546875" style="1" customWidth="1"/>
    <col min="12034" max="12034" width="59.7109375" style="1" bestFit="1" customWidth="1"/>
    <col min="12035" max="12035" width="57.85546875" style="1" bestFit="1" customWidth="1"/>
    <col min="12036" max="12036" width="35.28515625" style="1" bestFit="1" customWidth="1"/>
    <col min="12037" max="12037" width="28.140625" style="1" bestFit="1" customWidth="1"/>
    <col min="12038" max="12038" width="33.140625" style="1" bestFit="1" customWidth="1"/>
    <col min="12039" max="12039" width="26" style="1" bestFit="1" customWidth="1"/>
    <col min="12040" max="12040" width="19.140625" style="1" bestFit="1" customWidth="1"/>
    <col min="12041" max="12041" width="10.42578125" style="1" customWidth="1"/>
    <col min="12042" max="12042" width="11.85546875" style="1" customWidth="1"/>
    <col min="12043" max="12043" width="14.7109375" style="1" customWidth="1"/>
    <col min="12044" max="12044" width="9" style="1" bestFit="1" customWidth="1"/>
    <col min="12045" max="12284" width="9.140625" style="1"/>
    <col min="12285" max="12285" width="4.7109375" style="1" bestFit="1" customWidth="1"/>
    <col min="12286" max="12286" width="9.7109375" style="1" bestFit="1" customWidth="1"/>
    <col min="12287" max="12287" width="10" style="1" bestFit="1" customWidth="1"/>
    <col min="12288" max="12288" width="8.85546875" style="1" bestFit="1" customWidth="1"/>
    <col min="12289" max="12289" width="22.85546875" style="1" customWidth="1"/>
    <col min="12290" max="12290" width="59.7109375" style="1" bestFit="1" customWidth="1"/>
    <col min="12291" max="12291" width="57.85546875" style="1" bestFit="1" customWidth="1"/>
    <col min="12292" max="12292" width="35.28515625" style="1" bestFit="1" customWidth="1"/>
    <col min="12293" max="12293" width="28.140625" style="1" bestFit="1" customWidth="1"/>
    <col min="12294" max="12294" width="33.140625" style="1" bestFit="1" customWidth="1"/>
    <col min="12295" max="12295" width="26" style="1" bestFit="1" customWidth="1"/>
    <col min="12296" max="12296" width="19.140625" style="1" bestFit="1" customWidth="1"/>
    <col min="12297" max="12297" width="10.42578125" style="1" customWidth="1"/>
    <col min="12298" max="12298" width="11.85546875" style="1" customWidth="1"/>
    <col min="12299" max="12299" width="14.7109375" style="1" customWidth="1"/>
    <col min="12300" max="12300" width="9" style="1" bestFit="1" customWidth="1"/>
    <col min="12301" max="12540" width="9.140625" style="1"/>
    <col min="12541" max="12541" width="4.7109375" style="1" bestFit="1" customWidth="1"/>
    <col min="12542" max="12542" width="9.7109375" style="1" bestFit="1" customWidth="1"/>
    <col min="12543" max="12543" width="10" style="1" bestFit="1" customWidth="1"/>
    <col min="12544" max="12544" width="8.85546875" style="1" bestFit="1" customWidth="1"/>
    <col min="12545" max="12545" width="22.85546875" style="1" customWidth="1"/>
    <col min="12546" max="12546" width="59.7109375" style="1" bestFit="1" customWidth="1"/>
    <col min="12547" max="12547" width="57.85546875" style="1" bestFit="1" customWidth="1"/>
    <col min="12548" max="12548" width="35.28515625" style="1" bestFit="1" customWidth="1"/>
    <col min="12549" max="12549" width="28.140625" style="1" bestFit="1" customWidth="1"/>
    <col min="12550" max="12550" width="33.140625" style="1" bestFit="1" customWidth="1"/>
    <col min="12551" max="12551" width="26" style="1" bestFit="1" customWidth="1"/>
    <col min="12552" max="12552" width="19.140625" style="1" bestFit="1" customWidth="1"/>
    <col min="12553" max="12553" width="10.42578125" style="1" customWidth="1"/>
    <col min="12554" max="12554" width="11.85546875" style="1" customWidth="1"/>
    <col min="12555" max="12555" width="14.7109375" style="1" customWidth="1"/>
    <col min="12556" max="12556" width="9" style="1" bestFit="1" customWidth="1"/>
    <col min="12557" max="12796" width="9.140625" style="1"/>
    <col min="12797" max="12797" width="4.7109375" style="1" bestFit="1" customWidth="1"/>
    <col min="12798" max="12798" width="9.7109375" style="1" bestFit="1" customWidth="1"/>
    <col min="12799" max="12799" width="10" style="1" bestFit="1" customWidth="1"/>
    <col min="12800" max="12800" width="8.85546875" style="1" bestFit="1" customWidth="1"/>
    <col min="12801" max="12801" width="22.85546875" style="1" customWidth="1"/>
    <col min="12802" max="12802" width="59.7109375" style="1" bestFit="1" customWidth="1"/>
    <col min="12803" max="12803" width="57.85546875" style="1" bestFit="1" customWidth="1"/>
    <col min="12804" max="12804" width="35.28515625" style="1" bestFit="1" customWidth="1"/>
    <col min="12805" max="12805" width="28.140625" style="1" bestFit="1" customWidth="1"/>
    <col min="12806" max="12806" width="33.140625" style="1" bestFit="1" customWidth="1"/>
    <col min="12807" max="12807" width="26" style="1" bestFit="1" customWidth="1"/>
    <col min="12808" max="12808" width="19.140625" style="1" bestFit="1" customWidth="1"/>
    <col min="12809" max="12809" width="10.42578125" style="1" customWidth="1"/>
    <col min="12810" max="12810" width="11.85546875" style="1" customWidth="1"/>
    <col min="12811" max="12811" width="14.7109375" style="1" customWidth="1"/>
    <col min="12812" max="12812" width="9" style="1" bestFit="1" customWidth="1"/>
    <col min="12813" max="13052" width="9.140625" style="1"/>
    <col min="13053" max="13053" width="4.7109375" style="1" bestFit="1" customWidth="1"/>
    <col min="13054" max="13054" width="9.7109375" style="1" bestFit="1" customWidth="1"/>
    <col min="13055" max="13055" width="10" style="1" bestFit="1" customWidth="1"/>
    <col min="13056" max="13056" width="8.85546875" style="1" bestFit="1" customWidth="1"/>
    <col min="13057" max="13057" width="22.85546875" style="1" customWidth="1"/>
    <col min="13058" max="13058" width="59.7109375" style="1" bestFit="1" customWidth="1"/>
    <col min="13059" max="13059" width="57.85546875" style="1" bestFit="1" customWidth="1"/>
    <col min="13060" max="13060" width="35.28515625" style="1" bestFit="1" customWidth="1"/>
    <col min="13061" max="13061" width="28.140625" style="1" bestFit="1" customWidth="1"/>
    <col min="13062" max="13062" width="33.140625" style="1" bestFit="1" customWidth="1"/>
    <col min="13063" max="13063" width="26" style="1" bestFit="1" customWidth="1"/>
    <col min="13064" max="13064" width="19.140625" style="1" bestFit="1" customWidth="1"/>
    <col min="13065" max="13065" width="10.42578125" style="1" customWidth="1"/>
    <col min="13066" max="13066" width="11.85546875" style="1" customWidth="1"/>
    <col min="13067" max="13067" width="14.7109375" style="1" customWidth="1"/>
    <col min="13068" max="13068" width="9" style="1" bestFit="1" customWidth="1"/>
    <col min="13069" max="13308" width="9.140625" style="1"/>
    <col min="13309" max="13309" width="4.7109375" style="1" bestFit="1" customWidth="1"/>
    <col min="13310" max="13310" width="9.7109375" style="1" bestFit="1" customWidth="1"/>
    <col min="13311" max="13311" width="10" style="1" bestFit="1" customWidth="1"/>
    <col min="13312" max="13312" width="8.85546875" style="1" bestFit="1" customWidth="1"/>
    <col min="13313" max="13313" width="22.85546875" style="1" customWidth="1"/>
    <col min="13314" max="13314" width="59.7109375" style="1" bestFit="1" customWidth="1"/>
    <col min="13315" max="13315" width="57.85546875" style="1" bestFit="1" customWidth="1"/>
    <col min="13316" max="13316" width="35.28515625" style="1" bestFit="1" customWidth="1"/>
    <col min="13317" max="13317" width="28.140625" style="1" bestFit="1" customWidth="1"/>
    <col min="13318" max="13318" width="33.140625" style="1" bestFit="1" customWidth="1"/>
    <col min="13319" max="13319" width="26" style="1" bestFit="1" customWidth="1"/>
    <col min="13320" max="13320" width="19.140625" style="1" bestFit="1" customWidth="1"/>
    <col min="13321" max="13321" width="10.42578125" style="1" customWidth="1"/>
    <col min="13322" max="13322" width="11.85546875" style="1" customWidth="1"/>
    <col min="13323" max="13323" width="14.7109375" style="1" customWidth="1"/>
    <col min="13324" max="13324" width="9" style="1" bestFit="1" customWidth="1"/>
    <col min="13325" max="13564" width="9.140625" style="1"/>
    <col min="13565" max="13565" width="4.7109375" style="1" bestFit="1" customWidth="1"/>
    <col min="13566" max="13566" width="9.7109375" style="1" bestFit="1" customWidth="1"/>
    <col min="13567" max="13567" width="10" style="1" bestFit="1" customWidth="1"/>
    <col min="13568" max="13568" width="8.85546875" style="1" bestFit="1" customWidth="1"/>
    <col min="13569" max="13569" width="22.85546875" style="1" customWidth="1"/>
    <col min="13570" max="13570" width="59.7109375" style="1" bestFit="1" customWidth="1"/>
    <col min="13571" max="13571" width="57.85546875" style="1" bestFit="1" customWidth="1"/>
    <col min="13572" max="13572" width="35.28515625" style="1" bestFit="1" customWidth="1"/>
    <col min="13573" max="13573" width="28.140625" style="1" bestFit="1" customWidth="1"/>
    <col min="13574" max="13574" width="33.140625" style="1" bestFit="1" customWidth="1"/>
    <col min="13575" max="13575" width="26" style="1" bestFit="1" customWidth="1"/>
    <col min="13576" max="13576" width="19.140625" style="1" bestFit="1" customWidth="1"/>
    <col min="13577" max="13577" width="10.42578125" style="1" customWidth="1"/>
    <col min="13578" max="13578" width="11.85546875" style="1" customWidth="1"/>
    <col min="13579" max="13579" width="14.7109375" style="1" customWidth="1"/>
    <col min="13580" max="13580" width="9" style="1" bestFit="1" customWidth="1"/>
    <col min="13581" max="13820" width="9.140625" style="1"/>
    <col min="13821" max="13821" width="4.7109375" style="1" bestFit="1" customWidth="1"/>
    <col min="13822" max="13822" width="9.7109375" style="1" bestFit="1" customWidth="1"/>
    <col min="13823" max="13823" width="10" style="1" bestFit="1" customWidth="1"/>
    <col min="13824" max="13824" width="8.85546875" style="1" bestFit="1" customWidth="1"/>
    <col min="13825" max="13825" width="22.85546875" style="1" customWidth="1"/>
    <col min="13826" max="13826" width="59.7109375" style="1" bestFit="1" customWidth="1"/>
    <col min="13827" max="13827" width="57.85546875" style="1" bestFit="1" customWidth="1"/>
    <col min="13828" max="13828" width="35.28515625" style="1" bestFit="1" customWidth="1"/>
    <col min="13829" max="13829" width="28.140625" style="1" bestFit="1" customWidth="1"/>
    <col min="13830" max="13830" width="33.140625" style="1" bestFit="1" customWidth="1"/>
    <col min="13831" max="13831" width="26" style="1" bestFit="1" customWidth="1"/>
    <col min="13832" max="13832" width="19.140625" style="1" bestFit="1" customWidth="1"/>
    <col min="13833" max="13833" width="10.42578125" style="1" customWidth="1"/>
    <col min="13834" max="13834" width="11.85546875" style="1" customWidth="1"/>
    <col min="13835" max="13835" width="14.7109375" style="1" customWidth="1"/>
    <col min="13836" max="13836" width="9" style="1" bestFit="1" customWidth="1"/>
    <col min="13837" max="14076" width="9.140625" style="1"/>
    <col min="14077" max="14077" width="4.7109375" style="1" bestFit="1" customWidth="1"/>
    <col min="14078" max="14078" width="9.7109375" style="1" bestFit="1" customWidth="1"/>
    <col min="14079" max="14079" width="10" style="1" bestFit="1" customWidth="1"/>
    <col min="14080" max="14080" width="8.85546875" style="1" bestFit="1" customWidth="1"/>
    <col min="14081" max="14081" width="22.85546875" style="1" customWidth="1"/>
    <col min="14082" max="14082" width="59.7109375" style="1" bestFit="1" customWidth="1"/>
    <col min="14083" max="14083" width="57.85546875" style="1" bestFit="1" customWidth="1"/>
    <col min="14084" max="14084" width="35.28515625" style="1" bestFit="1" customWidth="1"/>
    <col min="14085" max="14085" width="28.140625" style="1" bestFit="1" customWidth="1"/>
    <col min="14086" max="14086" width="33.140625" style="1" bestFit="1" customWidth="1"/>
    <col min="14087" max="14087" width="26" style="1" bestFit="1" customWidth="1"/>
    <col min="14088" max="14088" width="19.140625" style="1" bestFit="1" customWidth="1"/>
    <col min="14089" max="14089" width="10.42578125" style="1" customWidth="1"/>
    <col min="14090" max="14090" width="11.85546875" style="1" customWidth="1"/>
    <col min="14091" max="14091" width="14.7109375" style="1" customWidth="1"/>
    <col min="14092" max="14092" width="9" style="1" bestFit="1" customWidth="1"/>
    <col min="14093" max="14332" width="9.140625" style="1"/>
    <col min="14333" max="14333" width="4.7109375" style="1" bestFit="1" customWidth="1"/>
    <col min="14334" max="14334" width="9.7109375" style="1" bestFit="1" customWidth="1"/>
    <col min="14335" max="14335" width="10" style="1" bestFit="1" customWidth="1"/>
    <col min="14336" max="14336" width="8.85546875" style="1" bestFit="1" customWidth="1"/>
    <col min="14337" max="14337" width="22.85546875" style="1" customWidth="1"/>
    <col min="14338" max="14338" width="59.7109375" style="1" bestFit="1" customWidth="1"/>
    <col min="14339" max="14339" width="57.85546875" style="1" bestFit="1" customWidth="1"/>
    <col min="14340" max="14340" width="35.28515625" style="1" bestFit="1" customWidth="1"/>
    <col min="14341" max="14341" width="28.140625" style="1" bestFit="1" customWidth="1"/>
    <col min="14342" max="14342" width="33.140625" style="1" bestFit="1" customWidth="1"/>
    <col min="14343" max="14343" width="26" style="1" bestFit="1" customWidth="1"/>
    <col min="14344" max="14344" width="19.140625" style="1" bestFit="1" customWidth="1"/>
    <col min="14345" max="14345" width="10.42578125" style="1" customWidth="1"/>
    <col min="14346" max="14346" width="11.85546875" style="1" customWidth="1"/>
    <col min="14347" max="14347" width="14.7109375" style="1" customWidth="1"/>
    <col min="14348" max="14348" width="9" style="1" bestFit="1" customWidth="1"/>
    <col min="14349" max="14588" width="9.140625" style="1"/>
    <col min="14589" max="14589" width="4.7109375" style="1" bestFit="1" customWidth="1"/>
    <col min="14590" max="14590" width="9.7109375" style="1" bestFit="1" customWidth="1"/>
    <col min="14591" max="14591" width="10" style="1" bestFit="1" customWidth="1"/>
    <col min="14592" max="14592" width="8.85546875" style="1" bestFit="1" customWidth="1"/>
    <col min="14593" max="14593" width="22.85546875" style="1" customWidth="1"/>
    <col min="14594" max="14594" width="59.7109375" style="1" bestFit="1" customWidth="1"/>
    <col min="14595" max="14595" width="57.85546875" style="1" bestFit="1" customWidth="1"/>
    <col min="14596" max="14596" width="35.28515625" style="1" bestFit="1" customWidth="1"/>
    <col min="14597" max="14597" width="28.140625" style="1" bestFit="1" customWidth="1"/>
    <col min="14598" max="14598" width="33.140625" style="1" bestFit="1" customWidth="1"/>
    <col min="14599" max="14599" width="26" style="1" bestFit="1" customWidth="1"/>
    <col min="14600" max="14600" width="19.140625" style="1" bestFit="1" customWidth="1"/>
    <col min="14601" max="14601" width="10.42578125" style="1" customWidth="1"/>
    <col min="14602" max="14602" width="11.85546875" style="1" customWidth="1"/>
    <col min="14603" max="14603" width="14.7109375" style="1" customWidth="1"/>
    <col min="14604" max="14604" width="9" style="1" bestFit="1" customWidth="1"/>
    <col min="14605" max="14844" width="9.140625" style="1"/>
    <col min="14845" max="14845" width="4.7109375" style="1" bestFit="1" customWidth="1"/>
    <col min="14846" max="14846" width="9.7109375" style="1" bestFit="1" customWidth="1"/>
    <col min="14847" max="14847" width="10" style="1" bestFit="1" customWidth="1"/>
    <col min="14848" max="14848" width="8.85546875" style="1" bestFit="1" customWidth="1"/>
    <col min="14849" max="14849" width="22.85546875" style="1" customWidth="1"/>
    <col min="14850" max="14850" width="59.7109375" style="1" bestFit="1" customWidth="1"/>
    <col min="14851" max="14851" width="57.85546875" style="1" bestFit="1" customWidth="1"/>
    <col min="14852" max="14852" width="35.28515625" style="1" bestFit="1" customWidth="1"/>
    <col min="14853" max="14853" width="28.140625" style="1" bestFit="1" customWidth="1"/>
    <col min="14854" max="14854" width="33.140625" style="1" bestFit="1" customWidth="1"/>
    <col min="14855" max="14855" width="26" style="1" bestFit="1" customWidth="1"/>
    <col min="14856" max="14856" width="19.140625" style="1" bestFit="1" customWidth="1"/>
    <col min="14857" max="14857" width="10.42578125" style="1" customWidth="1"/>
    <col min="14858" max="14858" width="11.85546875" style="1" customWidth="1"/>
    <col min="14859" max="14859" width="14.7109375" style="1" customWidth="1"/>
    <col min="14860" max="14860" width="9" style="1" bestFit="1" customWidth="1"/>
    <col min="14861" max="15100" width="9.140625" style="1"/>
    <col min="15101" max="15101" width="4.7109375" style="1" bestFit="1" customWidth="1"/>
    <col min="15102" max="15102" width="9.7109375" style="1" bestFit="1" customWidth="1"/>
    <col min="15103" max="15103" width="10" style="1" bestFit="1" customWidth="1"/>
    <col min="15104" max="15104" width="8.85546875" style="1" bestFit="1" customWidth="1"/>
    <col min="15105" max="15105" width="22.85546875" style="1" customWidth="1"/>
    <col min="15106" max="15106" width="59.7109375" style="1" bestFit="1" customWidth="1"/>
    <col min="15107" max="15107" width="57.85546875" style="1" bestFit="1" customWidth="1"/>
    <col min="15108" max="15108" width="35.28515625" style="1" bestFit="1" customWidth="1"/>
    <col min="15109" max="15109" width="28.140625" style="1" bestFit="1" customWidth="1"/>
    <col min="15110" max="15110" width="33.140625" style="1" bestFit="1" customWidth="1"/>
    <col min="15111" max="15111" width="26" style="1" bestFit="1" customWidth="1"/>
    <col min="15112" max="15112" width="19.140625" style="1" bestFit="1" customWidth="1"/>
    <col min="15113" max="15113" width="10.42578125" style="1" customWidth="1"/>
    <col min="15114" max="15114" width="11.85546875" style="1" customWidth="1"/>
    <col min="15115" max="15115" width="14.7109375" style="1" customWidth="1"/>
    <col min="15116" max="15116" width="9" style="1" bestFit="1" customWidth="1"/>
    <col min="15117" max="15356" width="9.140625" style="1"/>
    <col min="15357" max="15357" width="4.7109375" style="1" bestFit="1" customWidth="1"/>
    <col min="15358" max="15358" width="9.7109375" style="1" bestFit="1" customWidth="1"/>
    <col min="15359" max="15359" width="10" style="1" bestFit="1" customWidth="1"/>
    <col min="15360" max="15360" width="8.85546875" style="1" bestFit="1" customWidth="1"/>
    <col min="15361" max="15361" width="22.85546875" style="1" customWidth="1"/>
    <col min="15362" max="15362" width="59.7109375" style="1" bestFit="1" customWidth="1"/>
    <col min="15363" max="15363" width="57.85546875" style="1" bestFit="1" customWidth="1"/>
    <col min="15364" max="15364" width="35.28515625" style="1" bestFit="1" customWidth="1"/>
    <col min="15365" max="15365" width="28.140625" style="1" bestFit="1" customWidth="1"/>
    <col min="15366" max="15366" width="33.140625" style="1" bestFit="1" customWidth="1"/>
    <col min="15367" max="15367" width="26" style="1" bestFit="1" customWidth="1"/>
    <col min="15368" max="15368" width="19.140625" style="1" bestFit="1" customWidth="1"/>
    <col min="15369" max="15369" width="10.42578125" style="1" customWidth="1"/>
    <col min="15370" max="15370" width="11.85546875" style="1" customWidth="1"/>
    <col min="15371" max="15371" width="14.7109375" style="1" customWidth="1"/>
    <col min="15372" max="15372" width="9" style="1" bestFit="1" customWidth="1"/>
    <col min="15373" max="15612" width="9.140625" style="1"/>
    <col min="15613" max="15613" width="4.7109375" style="1" bestFit="1" customWidth="1"/>
    <col min="15614" max="15614" width="9.7109375" style="1" bestFit="1" customWidth="1"/>
    <col min="15615" max="15615" width="10" style="1" bestFit="1" customWidth="1"/>
    <col min="15616" max="15616" width="8.85546875" style="1" bestFit="1" customWidth="1"/>
    <col min="15617" max="15617" width="22.85546875" style="1" customWidth="1"/>
    <col min="15618" max="15618" width="59.7109375" style="1" bestFit="1" customWidth="1"/>
    <col min="15619" max="15619" width="57.85546875" style="1" bestFit="1" customWidth="1"/>
    <col min="15620" max="15620" width="35.28515625" style="1" bestFit="1" customWidth="1"/>
    <col min="15621" max="15621" width="28.140625" style="1" bestFit="1" customWidth="1"/>
    <col min="15622" max="15622" width="33.140625" style="1" bestFit="1" customWidth="1"/>
    <col min="15623" max="15623" width="26" style="1" bestFit="1" customWidth="1"/>
    <col min="15624" max="15624" width="19.140625" style="1" bestFit="1" customWidth="1"/>
    <col min="15625" max="15625" width="10.42578125" style="1" customWidth="1"/>
    <col min="15626" max="15626" width="11.85546875" style="1" customWidth="1"/>
    <col min="15627" max="15627" width="14.7109375" style="1" customWidth="1"/>
    <col min="15628" max="15628" width="9" style="1" bestFit="1" customWidth="1"/>
    <col min="15629" max="15868" width="9.140625" style="1"/>
    <col min="15869" max="15869" width="4.7109375" style="1" bestFit="1" customWidth="1"/>
    <col min="15870" max="15870" width="9.7109375" style="1" bestFit="1" customWidth="1"/>
    <col min="15871" max="15871" width="10" style="1" bestFit="1" customWidth="1"/>
    <col min="15872" max="15872" width="8.85546875" style="1" bestFit="1" customWidth="1"/>
    <col min="15873" max="15873" width="22.85546875" style="1" customWidth="1"/>
    <col min="15874" max="15874" width="59.7109375" style="1" bestFit="1" customWidth="1"/>
    <col min="15875" max="15875" width="57.85546875" style="1" bestFit="1" customWidth="1"/>
    <col min="15876" max="15876" width="35.28515625" style="1" bestFit="1" customWidth="1"/>
    <col min="15877" max="15877" width="28.140625" style="1" bestFit="1" customWidth="1"/>
    <col min="15878" max="15878" width="33.140625" style="1" bestFit="1" customWidth="1"/>
    <col min="15879" max="15879" width="26" style="1" bestFit="1" customWidth="1"/>
    <col min="15880" max="15880" width="19.140625" style="1" bestFit="1" customWidth="1"/>
    <col min="15881" max="15881" width="10.42578125" style="1" customWidth="1"/>
    <col min="15882" max="15882" width="11.85546875" style="1" customWidth="1"/>
    <col min="15883" max="15883" width="14.7109375" style="1" customWidth="1"/>
    <col min="15884" max="15884" width="9" style="1" bestFit="1" customWidth="1"/>
    <col min="15885" max="16124" width="9.140625" style="1"/>
    <col min="16125" max="16125" width="4.7109375" style="1" bestFit="1" customWidth="1"/>
    <col min="16126" max="16126" width="9.7109375" style="1" bestFit="1" customWidth="1"/>
    <col min="16127" max="16127" width="10" style="1" bestFit="1" customWidth="1"/>
    <col min="16128" max="16128" width="8.85546875" style="1" bestFit="1" customWidth="1"/>
    <col min="16129" max="16129" width="22.85546875" style="1" customWidth="1"/>
    <col min="16130" max="16130" width="59.7109375" style="1" bestFit="1" customWidth="1"/>
    <col min="16131" max="16131" width="57.85546875" style="1" bestFit="1" customWidth="1"/>
    <col min="16132" max="16132" width="35.28515625" style="1" bestFit="1" customWidth="1"/>
    <col min="16133" max="16133" width="28.140625" style="1" bestFit="1" customWidth="1"/>
    <col min="16134" max="16134" width="33.140625" style="1" bestFit="1" customWidth="1"/>
    <col min="16135" max="16135" width="26" style="1" bestFit="1" customWidth="1"/>
    <col min="16136" max="16136" width="19.140625" style="1" bestFit="1" customWidth="1"/>
    <col min="16137" max="16137" width="10.42578125" style="1" customWidth="1"/>
    <col min="16138" max="16138" width="11.85546875" style="1" customWidth="1"/>
    <col min="16139" max="16139" width="14.7109375" style="1" customWidth="1"/>
    <col min="16140" max="16140" width="9" style="1" bestFit="1" customWidth="1"/>
    <col min="16141" max="16384" width="9.140625" style="1"/>
  </cols>
  <sheetData>
    <row r="2" spans="1:19" ht="18.75" x14ac:dyDescent="0.3">
      <c r="A2" s="76" t="s">
        <v>2468</v>
      </c>
    </row>
    <row r="3" spans="1:19" x14ac:dyDescent="0.25">
      <c r="M3" s="2"/>
      <c r="N3" s="2"/>
      <c r="O3" s="2"/>
      <c r="P3" s="2"/>
    </row>
    <row r="4" spans="1:19" s="4" customFormat="1" ht="47.25" customHeight="1"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row>
    <row r="5" spans="1:19" s="4" customFormat="1" ht="35.25" customHeight="1" x14ac:dyDescent="0.2">
      <c r="A5" s="439"/>
      <c r="B5" s="453"/>
      <c r="C5" s="453"/>
      <c r="D5" s="453"/>
      <c r="E5" s="439"/>
      <c r="F5" s="439"/>
      <c r="G5" s="439"/>
      <c r="H5" s="122" t="s">
        <v>14</v>
      </c>
      <c r="I5" s="122" t="s">
        <v>15</v>
      </c>
      <c r="J5" s="439"/>
      <c r="K5" s="123">
        <v>2020</v>
      </c>
      <c r="L5" s="123">
        <v>2021</v>
      </c>
      <c r="M5" s="5">
        <v>2020</v>
      </c>
      <c r="N5" s="5">
        <v>2021</v>
      </c>
      <c r="O5" s="5">
        <v>2020</v>
      </c>
      <c r="P5" s="5">
        <v>2021</v>
      </c>
      <c r="Q5" s="439"/>
      <c r="R5" s="453"/>
    </row>
    <row r="6" spans="1:19" s="4" customFormat="1" ht="15.75" customHeight="1" x14ac:dyDescent="0.2">
      <c r="A6" s="120" t="s">
        <v>16</v>
      </c>
      <c r="B6" s="122" t="s">
        <v>17</v>
      </c>
      <c r="C6" s="122" t="s">
        <v>18</v>
      </c>
      <c r="D6" s="122" t="s">
        <v>19</v>
      </c>
      <c r="E6" s="120" t="s">
        <v>20</v>
      </c>
      <c r="F6" s="120" t="s">
        <v>21</v>
      </c>
      <c r="G6" s="120" t="s">
        <v>22</v>
      </c>
      <c r="H6" s="122" t="s">
        <v>23</v>
      </c>
      <c r="I6" s="122" t="s">
        <v>24</v>
      </c>
      <c r="J6" s="120" t="s">
        <v>25</v>
      </c>
      <c r="K6" s="123" t="s">
        <v>26</v>
      </c>
      <c r="L6" s="123" t="s">
        <v>27</v>
      </c>
      <c r="M6" s="121" t="s">
        <v>28</v>
      </c>
      <c r="N6" s="121" t="s">
        <v>29</v>
      </c>
      <c r="O6" s="121" t="s">
        <v>30</v>
      </c>
      <c r="P6" s="121" t="s">
        <v>31</v>
      </c>
      <c r="Q6" s="120" t="s">
        <v>32</v>
      </c>
      <c r="R6" s="122" t="s">
        <v>33</v>
      </c>
    </row>
    <row r="7" spans="1:19" x14ac:dyDescent="0.25">
      <c r="A7" s="722">
        <v>1</v>
      </c>
      <c r="B7" s="722">
        <v>1</v>
      </c>
      <c r="C7" s="722">
        <v>1</v>
      </c>
      <c r="D7" s="724">
        <v>6</v>
      </c>
      <c r="E7" s="724" t="s">
        <v>1009</v>
      </c>
      <c r="F7" s="724" t="s">
        <v>1010</v>
      </c>
      <c r="G7" s="724" t="s">
        <v>1011</v>
      </c>
      <c r="H7" s="391" t="s">
        <v>1012</v>
      </c>
      <c r="I7" s="393" t="s">
        <v>50</v>
      </c>
      <c r="J7" s="724" t="s">
        <v>1013</v>
      </c>
      <c r="K7" s="720" t="s">
        <v>44</v>
      </c>
      <c r="L7" s="720" t="s">
        <v>37</v>
      </c>
      <c r="M7" s="721">
        <v>178992.99</v>
      </c>
      <c r="N7" s="721">
        <v>263337.93</v>
      </c>
      <c r="O7" s="721">
        <v>178992.99</v>
      </c>
      <c r="P7" s="721">
        <v>263337.93</v>
      </c>
      <c r="Q7" s="724" t="s">
        <v>1014</v>
      </c>
      <c r="R7" s="724" t="s">
        <v>1015</v>
      </c>
    </row>
    <row r="8" spans="1:19" ht="99.75" customHeight="1" x14ac:dyDescent="0.25">
      <c r="A8" s="722"/>
      <c r="B8" s="722"/>
      <c r="C8" s="722"/>
      <c r="D8" s="724"/>
      <c r="E8" s="724"/>
      <c r="F8" s="724"/>
      <c r="G8" s="724"/>
      <c r="H8" s="391" t="s">
        <v>48</v>
      </c>
      <c r="I8" s="393" t="s">
        <v>381</v>
      </c>
      <c r="J8" s="724"/>
      <c r="K8" s="720"/>
      <c r="L8" s="720"/>
      <c r="M8" s="721"/>
      <c r="N8" s="721"/>
      <c r="O8" s="721"/>
      <c r="P8" s="721"/>
      <c r="Q8" s="724"/>
      <c r="R8" s="724"/>
      <c r="S8" s="2"/>
    </row>
    <row r="9" spans="1:19" ht="54.75" customHeight="1" x14ac:dyDescent="0.25">
      <c r="A9" s="722"/>
      <c r="B9" s="722"/>
      <c r="C9" s="722"/>
      <c r="D9" s="724"/>
      <c r="E9" s="724"/>
      <c r="F9" s="724"/>
      <c r="G9" s="724"/>
      <c r="H9" s="391" t="s">
        <v>73</v>
      </c>
      <c r="I9" s="393">
        <v>1</v>
      </c>
      <c r="J9" s="724"/>
      <c r="K9" s="720"/>
      <c r="L9" s="720"/>
      <c r="M9" s="721"/>
      <c r="N9" s="721"/>
      <c r="O9" s="721"/>
      <c r="P9" s="721"/>
      <c r="Q9" s="724"/>
      <c r="R9" s="724"/>
    </row>
    <row r="10" spans="1:19" ht="33" customHeight="1" x14ac:dyDescent="0.25">
      <c r="A10" s="722"/>
      <c r="B10" s="722"/>
      <c r="C10" s="722"/>
      <c r="D10" s="724"/>
      <c r="E10" s="724"/>
      <c r="F10" s="724"/>
      <c r="G10" s="724"/>
      <c r="H10" s="391" t="s">
        <v>1016</v>
      </c>
      <c r="I10" s="393" t="s">
        <v>1017</v>
      </c>
      <c r="J10" s="724"/>
      <c r="K10" s="720"/>
      <c r="L10" s="720"/>
      <c r="M10" s="721"/>
      <c r="N10" s="721"/>
      <c r="O10" s="721"/>
      <c r="P10" s="721"/>
      <c r="Q10" s="724"/>
      <c r="R10" s="724"/>
    </row>
    <row r="11" spans="1:19" s="6" customFormat="1" ht="49.5" customHeight="1" x14ac:dyDescent="0.25">
      <c r="A11" s="722"/>
      <c r="B11" s="722"/>
      <c r="C11" s="722"/>
      <c r="D11" s="724"/>
      <c r="E11" s="724"/>
      <c r="F11" s="724"/>
      <c r="G11" s="724"/>
      <c r="H11" s="391" t="s">
        <v>475</v>
      </c>
      <c r="I11" s="393" t="s">
        <v>992</v>
      </c>
      <c r="J11" s="724"/>
      <c r="K11" s="720"/>
      <c r="L11" s="720"/>
      <c r="M11" s="721"/>
      <c r="N11" s="721"/>
      <c r="O11" s="721"/>
      <c r="P11" s="721"/>
      <c r="Q11" s="724"/>
      <c r="R11" s="724"/>
    </row>
    <row r="12" spans="1:19" ht="69" customHeight="1" x14ac:dyDescent="0.25">
      <c r="A12" s="722">
        <v>2</v>
      </c>
      <c r="B12" s="722">
        <v>2</v>
      </c>
      <c r="C12" s="722">
        <v>1</v>
      </c>
      <c r="D12" s="722">
        <v>6</v>
      </c>
      <c r="E12" s="724" t="s">
        <v>1018</v>
      </c>
      <c r="F12" s="724" t="s">
        <v>1019</v>
      </c>
      <c r="G12" s="722" t="s">
        <v>1020</v>
      </c>
      <c r="H12" s="391" t="s">
        <v>1021</v>
      </c>
      <c r="I12" s="391" t="s">
        <v>1022</v>
      </c>
      <c r="J12" s="724" t="s">
        <v>1023</v>
      </c>
      <c r="K12" s="722" t="s">
        <v>55</v>
      </c>
      <c r="L12" s="722"/>
      <c r="M12" s="721">
        <v>156576</v>
      </c>
      <c r="N12" s="721"/>
      <c r="O12" s="721">
        <v>138116</v>
      </c>
      <c r="P12" s="721"/>
      <c r="Q12" s="724" t="s">
        <v>1024</v>
      </c>
      <c r="R12" s="724" t="s">
        <v>1025</v>
      </c>
      <c r="S12" s="2"/>
    </row>
    <row r="13" spans="1:19" ht="102" customHeight="1" x14ac:dyDescent="0.25">
      <c r="A13" s="722"/>
      <c r="B13" s="722"/>
      <c r="C13" s="722"/>
      <c r="D13" s="722"/>
      <c r="E13" s="724"/>
      <c r="F13" s="724"/>
      <c r="G13" s="722"/>
      <c r="H13" s="391" t="s">
        <v>1026</v>
      </c>
      <c r="I13" s="391">
        <v>3</v>
      </c>
      <c r="J13" s="724"/>
      <c r="K13" s="722"/>
      <c r="L13" s="722"/>
      <c r="M13" s="721"/>
      <c r="N13" s="721"/>
      <c r="O13" s="721"/>
      <c r="P13" s="721"/>
      <c r="Q13" s="724"/>
      <c r="R13" s="724"/>
      <c r="S13" s="2"/>
    </row>
    <row r="14" spans="1:19" ht="74.25" customHeight="1" x14ac:dyDescent="0.25">
      <c r="A14" s="722">
        <v>3</v>
      </c>
      <c r="B14" s="722">
        <v>3</v>
      </c>
      <c r="C14" s="722">
        <v>5</v>
      </c>
      <c r="D14" s="722">
        <v>11</v>
      </c>
      <c r="E14" s="724" t="s">
        <v>1027</v>
      </c>
      <c r="F14" s="724" t="s">
        <v>1028</v>
      </c>
      <c r="G14" s="722" t="s">
        <v>1020</v>
      </c>
      <c r="H14" s="391" t="s">
        <v>1021</v>
      </c>
      <c r="I14" s="391" t="s">
        <v>1029</v>
      </c>
      <c r="J14" s="724" t="s">
        <v>1023</v>
      </c>
      <c r="K14" s="722"/>
      <c r="L14" s="722" t="s">
        <v>90</v>
      </c>
      <c r="M14" s="721"/>
      <c r="N14" s="721">
        <v>140668</v>
      </c>
      <c r="O14" s="721"/>
      <c r="P14" s="721">
        <v>122208</v>
      </c>
      <c r="Q14" s="724" t="s">
        <v>1024</v>
      </c>
      <c r="R14" s="724" t="s">
        <v>1025</v>
      </c>
      <c r="S14" s="2"/>
    </row>
    <row r="15" spans="1:19" ht="90.75" customHeight="1" x14ac:dyDescent="0.25">
      <c r="A15" s="722"/>
      <c r="B15" s="722"/>
      <c r="C15" s="722"/>
      <c r="D15" s="722"/>
      <c r="E15" s="724"/>
      <c r="F15" s="724"/>
      <c r="G15" s="722"/>
      <c r="H15" s="391" t="s">
        <v>1026</v>
      </c>
      <c r="I15" s="391">
        <v>3</v>
      </c>
      <c r="J15" s="724"/>
      <c r="K15" s="722"/>
      <c r="L15" s="722"/>
      <c r="M15" s="721"/>
      <c r="N15" s="721"/>
      <c r="O15" s="721"/>
      <c r="P15" s="721"/>
      <c r="Q15" s="724"/>
      <c r="R15" s="724"/>
    </row>
    <row r="16" spans="1:19" ht="37.5" customHeight="1" x14ac:dyDescent="0.25">
      <c r="A16" s="722">
        <v>4</v>
      </c>
      <c r="B16" s="722">
        <v>3</v>
      </c>
      <c r="C16" s="722">
        <v>1</v>
      </c>
      <c r="D16" s="724">
        <v>13</v>
      </c>
      <c r="E16" s="724" t="s">
        <v>1030</v>
      </c>
      <c r="F16" s="724" t="s">
        <v>1031</v>
      </c>
      <c r="G16" s="724" t="s">
        <v>1032</v>
      </c>
      <c r="H16" s="391" t="s">
        <v>1033</v>
      </c>
      <c r="I16" s="393" t="s">
        <v>50</v>
      </c>
      <c r="J16" s="724" t="s">
        <v>1034</v>
      </c>
      <c r="K16" s="720" t="s">
        <v>55</v>
      </c>
      <c r="L16" s="720"/>
      <c r="M16" s="721">
        <v>100559.87</v>
      </c>
      <c r="N16" s="721"/>
      <c r="O16" s="721">
        <v>93559.87</v>
      </c>
      <c r="P16" s="721"/>
      <c r="Q16" s="724" t="s">
        <v>1035</v>
      </c>
      <c r="R16" s="724" t="s">
        <v>1036</v>
      </c>
      <c r="S16" s="2"/>
    </row>
    <row r="17" spans="1:19" s="16" customFormat="1" ht="24" customHeight="1" x14ac:dyDescent="0.25">
      <c r="A17" s="722"/>
      <c r="B17" s="722"/>
      <c r="C17" s="722"/>
      <c r="D17" s="724"/>
      <c r="E17" s="724"/>
      <c r="F17" s="724"/>
      <c r="G17" s="724"/>
      <c r="H17" s="391" t="s">
        <v>1037</v>
      </c>
      <c r="I17" s="37">
        <v>100</v>
      </c>
      <c r="J17" s="724"/>
      <c r="K17" s="720"/>
      <c r="L17" s="720"/>
      <c r="M17" s="721"/>
      <c r="N17" s="721"/>
      <c r="O17" s="721"/>
      <c r="P17" s="721"/>
      <c r="Q17" s="724"/>
      <c r="R17" s="724"/>
      <c r="S17" s="372"/>
    </row>
    <row r="18" spans="1:19" s="16" customFormat="1" ht="60" x14ac:dyDescent="0.25">
      <c r="A18" s="722"/>
      <c r="B18" s="722"/>
      <c r="C18" s="722"/>
      <c r="D18" s="724"/>
      <c r="E18" s="724"/>
      <c r="F18" s="724"/>
      <c r="G18" s="724"/>
      <c r="H18" s="391" t="s">
        <v>1038</v>
      </c>
      <c r="I18" s="391" t="s">
        <v>1039</v>
      </c>
      <c r="J18" s="724"/>
      <c r="K18" s="720"/>
      <c r="L18" s="720"/>
      <c r="M18" s="721"/>
      <c r="N18" s="721"/>
      <c r="O18" s="721"/>
      <c r="P18" s="721"/>
      <c r="Q18" s="724"/>
      <c r="R18" s="724"/>
    </row>
    <row r="19" spans="1:19" s="16" customFormat="1" ht="30" x14ac:dyDescent="0.25">
      <c r="A19" s="722"/>
      <c r="B19" s="722"/>
      <c r="C19" s="722"/>
      <c r="D19" s="724"/>
      <c r="E19" s="724"/>
      <c r="F19" s="724"/>
      <c r="G19" s="724"/>
      <c r="H19" s="391" t="s">
        <v>1040</v>
      </c>
      <c r="I19" s="37">
        <v>100</v>
      </c>
      <c r="J19" s="724"/>
      <c r="K19" s="720"/>
      <c r="L19" s="720"/>
      <c r="M19" s="721"/>
      <c r="N19" s="721"/>
      <c r="O19" s="721"/>
      <c r="P19" s="721"/>
      <c r="Q19" s="724"/>
      <c r="R19" s="724"/>
    </row>
    <row r="20" spans="1:19" s="16" customFormat="1" ht="30" customHeight="1" x14ac:dyDescent="0.25">
      <c r="A20" s="722">
        <v>5</v>
      </c>
      <c r="B20" s="722">
        <v>3</v>
      </c>
      <c r="C20" s="722">
        <v>1</v>
      </c>
      <c r="D20" s="724">
        <v>6</v>
      </c>
      <c r="E20" s="724" t="s">
        <v>1041</v>
      </c>
      <c r="F20" s="724" t="s">
        <v>1042</v>
      </c>
      <c r="G20" s="724" t="s">
        <v>1043</v>
      </c>
      <c r="H20" s="391" t="s">
        <v>1044</v>
      </c>
      <c r="I20" s="393" t="s">
        <v>1045</v>
      </c>
      <c r="J20" s="724" t="s">
        <v>1046</v>
      </c>
      <c r="K20" s="720" t="s">
        <v>55</v>
      </c>
      <c r="L20" s="720" t="s">
        <v>37</v>
      </c>
      <c r="M20" s="721">
        <v>70451</v>
      </c>
      <c r="N20" s="721">
        <v>101698.64</v>
      </c>
      <c r="O20" s="721">
        <v>70451</v>
      </c>
      <c r="P20" s="721">
        <v>101698.64</v>
      </c>
      <c r="Q20" s="724" t="s">
        <v>1047</v>
      </c>
      <c r="R20" s="724" t="s">
        <v>1048</v>
      </c>
    </row>
    <row r="21" spans="1:19" s="16" customFormat="1" ht="30" x14ac:dyDescent="0.25">
      <c r="A21" s="722"/>
      <c r="B21" s="722"/>
      <c r="C21" s="722"/>
      <c r="D21" s="724"/>
      <c r="E21" s="724"/>
      <c r="F21" s="724"/>
      <c r="G21" s="724"/>
      <c r="H21" s="391" t="s">
        <v>1049</v>
      </c>
      <c r="I21" s="37">
        <v>34</v>
      </c>
      <c r="J21" s="724"/>
      <c r="K21" s="720"/>
      <c r="L21" s="720"/>
      <c r="M21" s="721"/>
      <c r="N21" s="721"/>
      <c r="O21" s="721"/>
      <c r="P21" s="721"/>
      <c r="Q21" s="724"/>
      <c r="R21" s="724"/>
    </row>
    <row r="22" spans="1:19" s="16" customFormat="1" ht="30" customHeight="1" x14ac:dyDescent="0.25">
      <c r="A22" s="722"/>
      <c r="B22" s="722"/>
      <c r="C22" s="722"/>
      <c r="D22" s="724"/>
      <c r="E22" s="724"/>
      <c r="F22" s="724"/>
      <c r="G22" s="724"/>
      <c r="H22" s="391" t="s">
        <v>1050</v>
      </c>
      <c r="I22" s="391">
        <v>1</v>
      </c>
      <c r="J22" s="724"/>
      <c r="K22" s="720"/>
      <c r="L22" s="720"/>
      <c r="M22" s="721"/>
      <c r="N22" s="721"/>
      <c r="O22" s="721"/>
      <c r="P22" s="721"/>
      <c r="Q22" s="724"/>
      <c r="R22" s="724"/>
    </row>
    <row r="23" spans="1:19" s="16" customFormat="1" ht="30" x14ac:dyDescent="0.25">
      <c r="A23" s="722"/>
      <c r="B23" s="722"/>
      <c r="C23" s="722"/>
      <c r="D23" s="724"/>
      <c r="E23" s="724"/>
      <c r="F23" s="724"/>
      <c r="G23" s="724"/>
      <c r="H23" s="391" t="s">
        <v>1037</v>
      </c>
      <c r="I23" s="37">
        <v>52</v>
      </c>
      <c r="J23" s="724"/>
      <c r="K23" s="720"/>
      <c r="L23" s="720"/>
      <c r="M23" s="721"/>
      <c r="N23" s="721"/>
      <c r="O23" s="721"/>
      <c r="P23" s="721"/>
      <c r="Q23" s="724"/>
      <c r="R23" s="724"/>
    </row>
    <row r="24" spans="1:19" ht="14.25" customHeight="1" x14ac:dyDescent="0.25">
      <c r="A24" s="722">
        <v>6</v>
      </c>
      <c r="B24" s="722">
        <v>3</v>
      </c>
      <c r="C24" s="724">
        <v>1</v>
      </c>
      <c r="D24" s="724">
        <v>6</v>
      </c>
      <c r="E24" s="724" t="s">
        <v>1051</v>
      </c>
      <c r="F24" s="724" t="s">
        <v>1052</v>
      </c>
      <c r="G24" s="724" t="s">
        <v>1053</v>
      </c>
      <c r="H24" s="391" t="s">
        <v>1054</v>
      </c>
      <c r="I24" s="393" t="s">
        <v>1055</v>
      </c>
      <c r="J24" s="724" t="s">
        <v>1056</v>
      </c>
      <c r="K24" s="720" t="s">
        <v>55</v>
      </c>
      <c r="L24" s="720" t="s">
        <v>37</v>
      </c>
      <c r="M24" s="721">
        <v>90020.27</v>
      </c>
      <c r="N24" s="721">
        <v>270985.62</v>
      </c>
      <c r="O24" s="721">
        <v>73885.27</v>
      </c>
      <c r="P24" s="721">
        <v>230985.62</v>
      </c>
      <c r="Q24" s="724" t="s">
        <v>1057</v>
      </c>
      <c r="R24" s="724" t="s">
        <v>1058</v>
      </c>
    </row>
    <row r="25" spans="1:19" ht="58.5" customHeight="1" x14ac:dyDescent="0.25">
      <c r="A25" s="722"/>
      <c r="B25" s="722"/>
      <c r="C25" s="724"/>
      <c r="D25" s="724"/>
      <c r="E25" s="724"/>
      <c r="F25" s="724"/>
      <c r="G25" s="724"/>
      <c r="H25" s="391" t="s">
        <v>1059</v>
      </c>
      <c r="I25" s="393" t="s">
        <v>1060</v>
      </c>
      <c r="J25" s="724"/>
      <c r="K25" s="720"/>
      <c r="L25" s="720"/>
      <c r="M25" s="721"/>
      <c r="N25" s="721"/>
      <c r="O25" s="721"/>
      <c r="P25" s="721"/>
      <c r="Q25" s="724"/>
      <c r="R25" s="724"/>
      <c r="S25" s="2"/>
    </row>
    <row r="26" spans="1:19" x14ac:dyDescent="0.25">
      <c r="A26" s="722"/>
      <c r="B26" s="722"/>
      <c r="C26" s="722"/>
      <c r="D26" s="724"/>
      <c r="E26" s="724"/>
      <c r="F26" s="724"/>
      <c r="G26" s="724"/>
      <c r="H26" s="391" t="s">
        <v>1038</v>
      </c>
      <c r="I26" s="37">
        <v>45</v>
      </c>
      <c r="J26" s="724"/>
      <c r="K26" s="720"/>
      <c r="L26" s="720"/>
      <c r="M26" s="721"/>
      <c r="N26" s="721"/>
      <c r="O26" s="721"/>
      <c r="P26" s="721"/>
      <c r="Q26" s="724"/>
      <c r="R26" s="724"/>
      <c r="S26" s="2"/>
    </row>
    <row r="27" spans="1:19" ht="30" x14ac:dyDescent="0.25">
      <c r="A27" s="722"/>
      <c r="B27" s="722"/>
      <c r="C27" s="722"/>
      <c r="D27" s="724"/>
      <c r="E27" s="724"/>
      <c r="F27" s="724"/>
      <c r="G27" s="724"/>
      <c r="H27" s="391" t="s">
        <v>1040</v>
      </c>
      <c r="I27" s="37">
        <v>720</v>
      </c>
      <c r="J27" s="724"/>
      <c r="K27" s="720"/>
      <c r="L27" s="720"/>
      <c r="M27" s="721"/>
      <c r="N27" s="721"/>
      <c r="O27" s="721"/>
      <c r="P27" s="721"/>
      <c r="Q27" s="724"/>
      <c r="R27" s="724"/>
      <c r="S27" s="2"/>
    </row>
    <row r="28" spans="1:19" ht="30" x14ac:dyDescent="0.25">
      <c r="A28" s="722"/>
      <c r="B28" s="722"/>
      <c r="C28" s="722"/>
      <c r="D28" s="724"/>
      <c r="E28" s="724"/>
      <c r="F28" s="724"/>
      <c r="G28" s="724"/>
      <c r="H28" s="391" t="s">
        <v>1061</v>
      </c>
      <c r="I28" s="404">
        <v>1</v>
      </c>
      <c r="J28" s="724"/>
      <c r="K28" s="720"/>
      <c r="L28" s="720"/>
      <c r="M28" s="721"/>
      <c r="N28" s="721"/>
      <c r="O28" s="721"/>
      <c r="P28" s="721"/>
      <c r="Q28" s="724"/>
      <c r="R28" s="724"/>
    </row>
    <row r="29" spans="1:19" ht="29.25" customHeight="1" x14ac:dyDescent="0.25">
      <c r="A29" s="722"/>
      <c r="B29" s="722"/>
      <c r="C29" s="722"/>
      <c r="D29" s="724"/>
      <c r="E29" s="724"/>
      <c r="F29" s="724"/>
      <c r="G29" s="724"/>
      <c r="H29" s="724" t="s">
        <v>1062</v>
      </c>
      <c r="I29" s="722">
        <v>20</v>
      </c>
      <c r="J29" s="724"/>
      <c r="K29" s="720"/>
      <c r="L29" s="720"/>
      <c r="M29" s="721"/>
      <c r="N29" s="721"/>
      <c r="O29" s="721"/>
      <c r="P29" s="721"/>
      <c r="Q29" s="724"/>
      <c r="R29" s="724"/>
    </row>
    <row r="30" spans="1:19" ht="29.25" customHeight="1" x14ac:dyDescent="0.25">
      <c r="A30" s="722"/>
      <c r="B30" s="722"/>
      <c r="C30" s="722"/>
      <c r="D30" s="724"/>
      <c r="E30" s="724"/>
      <c r="F30" s="724"/>
      <c r="G30" s="724"/>
      <c r="H30" s="724"/>
      <c r="I30" s="722"/>
      <c r="J30" s="724"/>
      <c r="K30" s="720"/>
      <c r="L30" s="720"/>
      <c r="M30" s="721"/>
      <c r="N30" s="721"/>
      <c r="O30" s="721"/>
      <c r="P30" s="721"/>
      <c r="Q30" s="724"/>
      <c r="R30" s="724"/>
    </row>
    <row r="31" spans="1:19" ht="116.25" customHeight="1" x14ac:dyDescent="0.25">
      <c r="A31" s="37">
        <v>7</v>
      </c>
      <c r="B31" s="37">
        <v>6</v>
      </c>
      <c r="C31" s="37">
        <v>5</v>
      </c>
      <c r="D31" s="391">
        <v>4</v>
      </c>
      <c r="E31" s="391" t="s">
        <v>1063</v>
      </c>
      <c r="F31" s="391" t="s">
        <v>1064</v>
      </c>
      <c r="G31" s="391" t="s">
        <v>1065</v>
      </c>
      <c r="H31" s="391" t="s">
        <v>1066</v>
      </c>
      <c r="I31" s="393" t="s">
        <v>1067</v>
      </c>
      <c r="J31" s="391" t="s">
        <v>1068</v>
      </c>
      <c r="K31" s="403" t="s">
        <v>1069</v>
      </c>
      <c r="L31" s="403" t="s">
        <v>1070</v>
      </c>
      <c r="M31" s="63">
        <v>28013.14</v>
      </c>
      <c r="N31" s="63">
        <v>45700.71</v>
      </c>
      <c r="O31" s="63">
        <v>28013.14</v>
      </c>
      <c r="P31" s="63">
        <v>45700.71</v>
      </c>
      <c r="Q31" s="391" t="s">
        <v>1071</v>
      </c>
      <c r="R31" s="391" t="s">
        <v>1072</v>
      </c>
    </row>
    <row r="32" spans="1:19" ht="148.5" customHeight="1" x14ac:dyDescent="0.25">
      <c r="A32" s="37">
        <v>8</v>
      </c>
      <c r="B32" s="37">
        <v>1</v>
      </c>
      <c r="C32" s="37">
        <v>1</v>
      </c>
      <c r="D32" s="391">
        <v>6</v>
      </c>
      <c r="E32" s="391" t="s">
        <v>1073</v>
      </c>
      <c r="F32" s="391" t="s">
        <v>1074</v>
      </c>
      <c r="G32" s="391" t="s">
        <v>1075</v>
      </c>
      <c r="H32" s="391" t="s">
        <v>1076</v>
      </c>
      <c r="I32" s="393" t="s">
        <v>1077</v>
      </c>
      <c r="J32" s="391" t="s">
        <v>1078</v>
      </c>
      <c r="K32" s="403" t="s">
        <v>1069</v>
      </c>
      <c r="L32" s="403" t="s">
        <v>1070</v>
      </c>
      <c r="M32" s="63">
        <v>75241.320000000007</v>
      </c>
      <c r="N32" s="63">
        <v>24668.36</v>
      </c>
      <c r="O32" s="63">
        <v>75241.320000000007</v>
      </c>
      <c r="P32" s="63">
        <v>24668.36</v>
      </c>
      <c r="Q32" s="391" t="s">
        <v>1079</v>
      </c>
      <c r="R32" s="391" t="s">
        <v>1080</v>
      </c>
    </row>
    <row r="33" spans="1:19" ht="96.75" customHeight="1" x14ac:dyDescent="0.25">
      <c r="A33" s="37">
        <v>9</v>
      </c>
      <c r="B33" s="37">
        <v>1</v>
      </c>
      <c r="C33" s="37">
        <v>1</v>
      </c>
      <c r="D33" s="37">
        <v>6</v>
      </c>
      <c r="E33" s="37" t="s">
        <v>1081</v>
      </c>
      <c r="F33" s="37" t="s">
        <v>1082</v>
      </c>
      <c r="G33" s="37" t="s">
        <v>1083</v>
      </c>
      <c r="H33" s="391" t="s">
        <v>1084</v>
      </c>
      <c r="I33" s="37" t="s">
        <v>1085</v>
      </c>
      <c r="J33" s="391" t="s">
        <v>1086</v>
      </c>
      <c r="K33" s="37" t="s">
        <v>1069</v>
      </c>
      <c r="L33" s="405" t="s">
        <v>1087</v>
      </c>
      <c r="M33" s="63">
        <v>22197.68</v>
      </c>
      <c r="N33" s="63">
        <v>101316.71</v>
      </c>
      <c r="O33" s="63">
        <v>22197.68</v>
      </c>
      <c r="P33" s="63">
        <v>101316.71</v>
      </c>
      <c r="Q33" s="391" t="s">
        <v>1079</v>
      </c>
      <c r="R33" s="391" t="s">
        <v>1080</v>
      </c>
    </row>
    <row r="34" spans="1:19" ht="228.6" customHeight="1" x14ac:dyDescent="0.25">
      <c r="A34" s="37">
        <v>10</v>
      </c>
      <c r="B34" s="37">
        <v>1</v>
      </c>
      <c r="C34" s="37">
        <v>3</v>
      </c>
      <c r="D34" s="37">
        <v>13</v>
      </c>
      <c r="E34" s="391" t="s">
        <v>1088</v>
      </c>
      <c r="F34" s="391" t="s">
        <v>1089</v>
      </c>
      <c r="G34" s="37" t="s">
        <v>1075</v>
      </c>
      <c r="H34" s="391" t="s">
        <v>1090</v>
      </c>
      <c r="I34" s="393" t="s">
        <v>1077</v>
      </c>
      <c r="J34" s="391" t="s">
        <v>1091</v>
      </c>
      <c r="K34" s="37" t="s">
        <v>1069</v>
      </c>
      <c r="L34" s="37" t="s">
        <v>1092</v>
      </c>
      <c r="M34" s="63">
        <v>21500</v>
      </c>
      <c r="N34" s="63">
        <v>40500</v>
      </c>
      <c r="O34" s="63">
        <v>18000</v>
      </c>
      <c r="P34" s="63">
        <v>37000</v>
      </c>
      <c r="Q34" s="391" t="s">
        <v>1093</v>
      </c>
      <c r="R34" s="391" t="s">
        <v>1094</v>
      </c>
      <c r="S34" s="2"/>
    </row>
    <row r="35" spans="1:19" s="6" customFormat="1" ht="93.75" customHeight="1" x14ac:dyDescent="0.25">
      <c r="A35" s="724">
        <v>11</v>
      </c>
      <c r="B35" s="724" t="s">
        <v>1095</v>
      </c>
      <c r="C35" s="722">
        <v>1</v>
      </c>
      <c r="D35" s="724">
        <v>6</v>
      </c>
      <c r="E35" s="724" t="s">
        <v>1096</v>
      </c>
      <c r="F35" s="724" t="s">
        <v>1097</v>
      </c>
      <c r="G35" s="724" t="s">
        <v>43</v>
      </c>
      <c r="H35" s="724" t="s">
        <v>1098</v>
      </c>
      <c r="I35" s="724">
        <v>1</v>
      </c>
      <c r="J35" s="724" t="s">
        <v>1099</v>
      </c>
      <c r="K35" s="724" t="s">
        <v>55</v>
      </c>
      <c r="L35" s="724" t="s">
        <v>1100</v>
      </c>
      <c r="M35" s="723">
        <v>115119.64</v>
      </c>
      <c r="N35" s="723">
        <v>0</v>
      </c>
      <c r="O35" s="723">
        <v>104613.31</v>
      </c>
      <c r="P35" s="723">
        <v>0</v>
      </c>
      <c r="Q35" s="724" t="s">
        <v>1101</v>
      </c>
      <c r="R35" s="724" t="s">
        <v>1102</v>
      </c>
      <c r="S35" s="373"/>
    </row>
    <row r="36" spans="1:19" ht="49.5" customHeight="1" x14ac:dyDescent="0.25">
      <c r="A36" s="724"/>
      <c r="B36" s="724"/>
      <c r="C36" s="722"/>
      <c r="D36" s="724"/>
      <c r="E36" s="724"/>
      <c r="F36" s="724"/>
      <c r="G36" s="724"/>
      <c r="H36" s="724"/>
      <c r="I36" s="724"/>
      <c r="J36" s="724"/>
      <c r="K36" s="724"/>
      <c r="L36" s="724"/>
      <c r="M36" s="723"/>
      <c r="N36" s="723"/>
      <c r="O36" s="723"/>
      <c r="P36" s="723"/>
      <c r="Q36" s="724"/>
      <c r="R36" s="724"/>
      <c r="S36" s="2"/>
    </row>
    <row r="37" spans="1:19" ht="61.5" customHeight="1" x14ac:dyDescent="0.25">
      <c r="A37" s="724"/>
      <c r="B37" s="724"/>
      <c r="C37" s="722"/>
      <c r="D37" s="724"/>
      <c r="E37" s="724"/>
      <c r="F37" s="724"/>
      <c r="G37" s="724"/>
      <c r="H37" s="391" t="s">
        <v>1103</v>
      </c>
      <c r="I37" s="391">
        <v>25</v>
      </c>
      <c r="J37" s="724"/>
      <c r="K37" s="724"/>
      <c r="L37" s="724"/>
      <c r="M37" s="723"/>
      <c r="N37" s="723"/>
      <c r="O37" s="723"/>
      <c r="P37" s="723"/>
      <c r="Q37" s="724"/>
      <c r="R37" s="724"/>
    </row>
    <row r="38" spans="1:19" ht="66" customHeight="1" x14ac:dyDescent="0.25">
      <c r="A38" s="724">
        <v>12</v>
      </c>
      <c r="B38" s="724" t="s">
        <v>1095</v>
      </c>
      <c r="C38" s="722">
        <v>1</v>
      </c>
      <c r="D38" s="724">
        <v>6</v>
      </c>
      <c r="E38" s="724" t="s">
        <v>1104</v>
      </c>
      <c r="F38" s="724" t="s">
        <v>1105</v>
      </c>
      <c r="G38" s="724" t="s">
        <v>1106</v>
      </c>
      <c r="H38" s="724" t="s">
        <v>1033</v>
      </c>
      <c r="I38" s="724">
        <v>3</v>
      </c>
      <c r="J38" s="724" t="s">
        <v>1107</v>
      </c>
      <c r="K38" s="724" t="s">
        <v>44</v>
      </c>
      <c r="L38" s="724" t="s">
        <v>37</v>
      </c>
      <c r="M38" s="723">
        <v>39158.160000000003</v>
      </c>
      <c r="N38" s="723">
        <v>115269.66</v>
      </c>
      <c r="O38" s="723">
        <v>28258.16</v>
      </c>
      <c r="P38" s="723">
        <v>104369.66</v>
      </c>
      <c r="Q38" s="724" t="s">
        <v>1108</v>
      </c>
      <c r="R38" s="724" t="s">
        <v>1109</v>
      </c>
      <c r="S38" s="2"/>
    </row>
    <row r="39" spans="1:19" ht="68.25" customHeight="1" x14ac:dyDescent="0.25">
      <c r="A39" s="724"/>
      <c r="B39" s="724"/>
      <c r="C39" s="722"/>
      <c r="D39" s="724"/>
      <c r="E39" s="724"/>
      <c r="F39" s="724"/>
      <c r="G39" s="724"/>
      <c r="H39" s="724"/>
      <c r="I39" s="724"/>
      <c r="J39" s="724"/>
      <c r="K39" s="724"/>
      <c r="L39" s="724"/>
      <c r="M39" s="723"/>
      <c r="N39" s="723"/>
      <c r="O39" s="723"/>
      <c r="P39" s="723"/>
      <c r="Q39" s="724"/>
      <c r="R39" s="724"/>
      <c r="S39" s="2"/>
    </row>
    <row r="40" spans="1:19" ht="117.75" customHeight="1" x14ac:dyDescent="0.25">
      <c r="A40" s="724"/>
      <c r="B40" s="724"/>
      <c r="C40" s="722"/>
      <c r="D40" s="724"/>
      <c r="E40" s="724"/>
      <c r="F40" s="724"/>
      <c r="G40" s="724"/>
      <c r="H40" s="391" t="s">
        <v>1110</v>
      </c>
      <c r="I40" s="391">
        <v>800</v>
      </c>
      <c r="J40" s="724"/>
      <c r="K40" s="724"/>
      <c r="L40" s="724"/>
      <c r="M40" s="723"/>
      <c r="N40" s="723"/>
      <c r="O40" s="723"/>
      <c r="P40" s="723"/>
      <c r="Q40" s="724"/>
      <c r="R40" s="724"/>
    </row>
    <row r="41" spans="1:19" ht="40.5" customHeight="1" x14ac:dyDescent="0.25">
      <c r="A41" s="724">
        <v>13</v>
      </c>
      <c r="B41" s="724" t="s">
        <v>116</v>
      </c>
      <c r="C41" s="722">
        <v>1</v>
      </c>
      <c r="D41" s="724">
        <v>6</v>
      </c>
      <c r="E41" s="724" t="s">
        <v>1111</v>
      </c>
      <c r="F41" s="724" t="s">
        <v>1112</v>
      </c>
      <c r="G41" s="724" t="s">
        <v>1113</v>
      </c>
      <c r="H41" s="391" t="s">
        <v>1038</v>
      </c>
      <c r="I41" s="391">
        <v>16</v>
      </c>
      <c r="J41" s="724" t="s">
        <v>1114</v>
      </c>
      <c r="K41" s="724" t="s">
        <v>55</v>
      </c>
      <c r="L41" s="724" t="s">
        <v>55</v>
      </c>
      <c r="M41" s="723">
        <v>87287.14</v>
      </c>
      <c r="N41" s="723">
        <v>36853.78</v>
      </c>
      <c r="O41" s="723">
        <v>72800.5</v>
      </c>
      <c r="P41" s="723">
        <v>22367.14</v>
      </c>
      <c r="Q41" s="724" t="s">
        <v>1115</v>
      </c>
      <c r="R41" s="724" t="s">
        <v>1116</v>
      </c>
      <c r="S41" s="2"/>
    </row>
    <row r="42" spans="1:19" ht="46.5" customHeight="1" x14ac:dyDescent="0.25">
      <c r="A42" s="724"/>
      <c r="B42" s="724"/>
      <c r="C42" s="722"/>
      <c r="D42" s="724"/>
      <c r="E42" s="724"/>
      <c r="F42" s="724"/>
      <c r="G42" s="724"/>
      <c r="H42" s="391" t="s">
        <v>1040</v>
      </c>
      <c r="I42" s="391">
        <v>176</v>
      </c>
      <c r="J42" s="724"/>
      <c r="K42" s="724"/>
      <c r="L42" s="724"/>
      <c r="M42" s="723"/>
      <c r="N42" s="723"/>
      <c r="O42" s="723"/>
      <c r="P42" s="723"/>
      <c r="Q42" s="724"/>
      <c r="R42" s="724"/>
      <c r="S42" s="2"/>
    </row>
    <row r="43" spans="1:19" ht="77.25" customHeight="1" x14ac:dyDescent="0.25">
      <c r="A43" s="724"/>
      <c r="B43" s="724"/>
      <c r="C43" s="722"/>
      <c r="D43" s="724"/>
      <c r="E43" s="724"/>
      <c r="F43" s="724"/>
      <c r="G43" s="724"/>
      <c r="H43" s="391" t="s">
        <v>1117</v>
      </c>
      <c r="I43" s="391" t="s">
        <v>1118</v>
      </c>
      <c r="J43" s="724"/>
      <c r="K43" s="724"/>
      <c r="L43" s="724"/>
      <c r="M43" s="723"/>
      <c r="N43" s="723"/>
      <c r="O43" s="723"/>
      <c r="P43" s="723"/>
      <c r="Q43" s="724"/>
      <c r="R43" s="724"/>
    </row>
    <row r="44" spans="1:19" ht="142.5" customHeight="1" x14ac:dyDescent="0.25">
      <c r="A44" s="724"/>
      <c r="B44" s="724"/>
      <c r="C44" s="722"/>
      <c r="D44" s="724"/>
      <c r="E44" s="724"/>
      <c r="F44" s="724"/>
      <c r="G44" s="724"/>
      <c r="H44" s="391" t="s">
        <v>1119</v>
      </c>
      <c r="I44" s="391" t="s">
        <v>1120</v>
      </c>
      <c r="J44" s="724"/>
      <c r="K44" s="724"/>
      <c r="L44" s="724"/>
      <c r="M44" s="723"/>
      <c r="N44" s="723"/>
      <c r="O44" s="723"/>
      <c r="P44" s="723"/>
      <c r="Q44" s="724"/>
      <c r="R44" s="724"/>
    </row>
    <row r="45" spans="1:19" ht="48" customHeight="1" x14ac:dyDescent="0.25">
      <c r="A45" s="724">
        <v>14</v>
      </c>
      <c r="B45" s="724" t="s">
        <v>1095</v>
      </c>
      <c r="C45" s="722">
        <v>1</v>
      </c>
      <c r="D45" s="724">
        <v>13</v>
      </c>
      <c r="E45" s="724" t="s">
        <v>1121</v>
      </c>
      <c r="F45" s="724" t="s">
        <v>1122</v>
      </c>
      <c r="G45" s="724" t="s">
        <v>1123</v>
      </c>
      <c r="H45" s="724" t="s">
        <v>1124</v>
      </c>
      <c r="I45" s="724">
        <v>12</v>
      </c>
      <c r="J45" s="724" t="s">
        <v>1125</v>
      </c>
      <c r="K45" s="724" t="s">
        <v>37</v>
      </c>
      <c r="L45" s="724" t="s">
        <v>1100</v>
      </c>
      <c r="M45" s="723">
        <v>458220</v>
      </c>
      <c r="N45" s="723">
        <v>0</v>
      </c>
      <c r="O45" s="723">
        <v>458220</v>
      </c>
      <c r="P45" s="723">
        <v>0</v>
      </c>
      <c r="Q45" s="724" t="s">
        <v>1126</v>
      </c>
      <c r="R45" s="724" t="s">
        <v>1127</v>
      </c>
    </row>
    <row r="46" spans="1:19" ht="42.75" customHeight="1" x14ac:dyDescent="0.25">
      <c r="A46" s="724"/>
      <c r="B46" s="724"/>
      <c r="C46" s="722"/>
      <c r="D46" s="724"/>
      <c r="E46" s="724"/>
      <c r="F46" s="724"/>
      <c r="G46" s="724"/>
      <c r="H46" s="724"/>
      <c r="I46" s="724"/>
      <c r="J46" s="724"/>
      <c r="K46" s="724"/>
      <c r="L46" s="724"/>
      <c r="M46" s="723"/>
      <c r="N46" s="723"/>
      <c r="O46" s="723"/>
      <c r="P46" s="723"/>
      <c r="Q46" s="724"/>
      <c r="R46" s="724"/>
    </row>
    <row r="47" spans="1:19" ht="95.25" customHeight="1" x14ac:dyDescent="0.25">
      <c r="A47" s="724"/>
      <c r="B47" s="724"/>
      <c r="C47" s="722"/>
      <c r="D47" s="724"/>
      <c r="E47" s="724"/>
      <c r="F47" s="724"/>
      <c r="G47" s="724"/>
      <c r="H47" s="391" t="s">
        <v>1128</v>
      </c>
      <c r="I47" s="391">
        <v>1</v>
      </c>
      <c r="J47" s="724"/>
      <c r="K47" s="724"/>
      <c r="L47" s="724"/>
      <c r="M47" s="723"/>
      <c r="N47" s="723"/>
      <c r="O47" s="723"/>
      <c r="P47" s="723"/>
      <c r="Q47" s="724"/>
      <c r="R47" s="724"/>
    </row>
    <row r="48" spans="1:19" ht="336.75" customHeight="1" x14ac:dyDescent="0.25">
      <c r="A48" s="724"/>
      <c r="B48" s="724"/>
      <c r="C48" s="722"/>
      <c r="D48" s="724"/>
      <c r="E48" s="724"/>
      <c r="F48" s="724"/>
      <c r="G48" s="724"/>
      <c r="H48" s="391" t="s">
        <v>1129</v>
      </c>
      <c r="I48" s="391" t="s">
        <v>1130</v>
      </c>
      <c r="J48" s="724"/>
      <c r="K48" s="724"/>
      <c r="L48" s="724"/>
      <c r="M48" s="723"/>
      <c r="N48" s="723"/>
      <c r="O48" s="723"/>
      <c r="P48" s="723"/>
      <c r="Q48" s="724"/>
      <c r="R48" s="724"/>
    </row>
    <row r="49" spans="1:19" s="6" customFormat="1" ht="101.25" customHeight="1" x14ac:dyDescent="0.25">
      <c r="A49" s="722">
        <v>15</v>
      </c>
      <c r="B49" s="722" t="s">
        <v>58</v>
      </c>
      <c r="C49" s="722">
        <v>1</v>
      </c>
      <c r="D49" s="724">
        <v>6</v>
      </c>
      <c r="E49" s="724" t="s">
        <v>1131</v>
      </c>
      <c r="F49" s="724" t="s">
        <v>1132</v>
      </c>
      <c r="G49" s="724" t="s">
        <v>1133</v>
      </c>
      <c r="H49" s="391" t="s">
        <v>62</v>
      </c>
      <c r="I49" s="393" t="s">
        <v>1045</v>
      </c>
      <c r="J49" s="724" t="s">
        <v>1134</v>
      </c>
      <c r="K49" s="720"/>
      <c r="L49" s="720" t="s">
        <v>1092</v>
      </c>
      <c r="M49" s="721"/>
      <c r="N49" s="721">
        <v>368464.95</v>
      </c>
      <c r="O49" s="721"/>
      <c r="P49" s="721">
        <v>365539.95</v>
      </c>
      <c r="Q49" s="724" t="s">
        <v>1136</v>
      </c>
      <c r="R49" s="724" t="s">
        <v>1137</v>
      </c>
      <c r="S49" s="373"/>
    </row>
    <row r="50" spans="1:19" s="6" customFormat="1" ht="73.5" customHeight="1" x14ac:dyDescent="0.25">
      <c r="A50" s="722"/>
      <c r="B50" s="722"/>
      <c r="C50" s="722"/>
      <c r="D50" s="722"/>
      <c r="E50" s="722"/>
      <c r="F50" s="722"/>
      <c r="G50" s="722"/>
      <c r="H50" s="391" t="s">
        <v>48</v>
      </c>
      <c r="I50" s="393" t="s">
        <v>1138</v>
      </c>
      <c r="J50" s="722"/>
      <c r="K50" s="722"/>
      <c r="L50" s="722"/>
      <c r="M50" s="721"/>
      <c r="N50" s="721"/>
      <c r="O50" s="721"/>
      <c r="P50" s="721"/>
      <c r="Q50" s="722"/>
      <c r="R50" s="722"/>
    </row>
    <row r="51" spans="1:19" s="6" customFormat="1" ht="98.25" customHeight="1" x14ac:dyDescent="0.25">
      <c r="A51" s="722"/>
      <c r="B51" s="722"/>
      <c r="C51" s="722"/>
      <c r="D51" s="722"/>
      <c r="E51" s="722"/>
      <c r="F51" s="722"/>
      <c r="G51" s="722"/>
      <c r="H51" s="37" t="s">
        <v>1139</v>
      </c>
      <c r="I51" s="37">
        <v>1</v>
      </c>
      <c r="J51" s="722"/>
      <c r="K51" s="722"/>
      <c r="L51" s="722"/>
      <c r="M51" s="721"/>
      <c r="N51" s="721"/>
      <c r="O51" s="721"/>
      <c r="P51" s="721"/>
      <c r="Q51" s="722"/>
      <c r="R51" s="722"/>
      <c r="S51" s="373"/>
    </row>
    <row r="52" spans="1:19" s="6" customFormat="1" ht="55.5" customHeight="1" x14ac:dyDescent="0.25">
      <c r="A52" s="722"/>
      <c r="B52" s="722"/>
      <c r="C52" s="722"/>
      <c r="D52" s="722"/>
      <c r="E52" s="722"/>
      <c r="F52" s="722"/>
      <c r="G52" s="722"/>
      <c r="H52" s="37" t="s">
        <v>1140</v>
      </c>
      <c r="I52" s="37">
        <v>100</v>
      </c>
      <c r="J52" s="722"/>
      <c r="K52" s="722"/>
      <c r="L52" s="722"/>
      <c r="M52" s="721"/>
      <c r="N52" s="721"/>
      <c r="O52" s="721"/>
      <c r="P52" s="721"/>
      <c r="Q52" s="722"/>
      <c r="R52" s="722"/>
    </row>
    <row r="53" spans="1:19" s="6" customFormat="1" ht="71.25" customHeight="1" x14ac:dyDescent="0.25">
      <c r="A53" s="722"/>
      <c r="B53" s="722"/>
      <c r="C53" s="722"/>
      <c r="D53" s="722"/>
      <c r="E53" s="722"/>
      <c r="F53" s="722"/>
      <c r="G53" s="722"/>
      <c r="H53" s="391" t="s">
        <v>1141</v>
      </c>
      <c r="I53" s="37">
        <v>300</v>
      </c>
      <c r="J53" s="722"/>
      <c r="K53" s="722"/>
      <c r="L53" s="722"/>
      <c r="M53" s="721"/>
      <c r="N53" s="721"/>
      <c r="O53" s="721"/>
      <c r="P53" s="721"/>
      <c r="Q53" s="722"/>
      <c r="R53" s="722"/>
    </row>
    <row r="54" spans="1:19" s="6" customFormat="1" ht="69.75" customHeight="1" x14ac:dyDescent="0.25">
      <c r="A54" s="724">
        <v>16</v>
      </c>
      <c r="B54" s="779" t="s">
        <v>116</v>
      </c>
      <c r="C54" s="724">
        <v>1.3</v>
      </c>
      <c r="D54" s="724">
        <v>13</v>
      </c>
      <c r="E54" s="724" t="s">
        <v>1142</v>
      </c>
      <c r="F54" s="724" t="s">
        <v>1143</v>
      </c>
      <c r="G54" s="724" t="s">
        <v>1144</v>
      </c>
      <c r="H54" s="391" t="s">
        <v>1054</v>
      </c>
      <c r="I54" s="37">
        <v>4</v>
      </c>
      <c r="J54" s="724" t="s">
        <v>1145</v>
      </c>
      <c r="K54" s="724"/>
      <c r="L54" s="724" t="s">
        <v>2182</v>
      </c>
      <c r="M54" s="778"/>
      <c r="N54" s="721">
        <v>71874.13</v>
      </c>
      <c r="O54" s="778"/>
      <c r="P54" s="721">
        <v>53314.13</v>
      </c>
      <c r="Q54" s="724" t="s">
        <v>1146</v>
      </c>
      <c r="R54" s="724" t="s">
        <v>1147</v>
      </c>
      <c r="S54" s="373"/>
    </row>
    <row r="55" spans="1:19" s="6" customFormat="1" ht="65.25" customHeight="1" x14ac:dyDescent="0.25">
      <c r="A55" s="724"/>
      <c r="B55" s="779"/>
      <c r="C55" s="724"/>
      <c r="D55" s="724"/>
      <c r="E55" s="724"/>
      <c r="F55" s="724"/>
      <c r="G55" s="722"/>
      <c r="H55" s="37" t="s">
        <v>1148</v>
      </c>
      <c r="I55" s="37">
        <v>40</v>
      </c>
      <c r="J55" s="724"/>
      <c r="K55" s="724"/>
      <c r="L55" s="724"/>
      <c r="M55" s="778"/>
      <c r="N55" s="721"/>
      <c r="O55" s="778"/>
      <c r="P55" s="721"/>
      <c r="Q55" s="724"/>
      <c r="R55" s="724"/>
      <c r="S55" s="374"/>
    </row>
    <row r="56" spans="1:19" s="6" customFormat="1" ht="72" customHeight="1" x14ac:dyDescent="0.25">
      <c r="A56" s="724"/>
      <c r="B56" s="779"/>
      <c r="C56" s="724"/>
      <c r="D56" s="724"/>
      <c r="E56" s="724"/>
      <c r="F56" s="724"/>
      <c r="G56" s="722"/>
      <c r="H56" s="391" t="s">
        <v>1141</v>
      </c>
      <c r="I56" s="37">
        <v>40</v>
      </c>
      <c r="J56" s="724"/>
      <c r="K56" s="724"/>
      <c r="L56" s="724"/>
      <c r="M56" s="778"/>
      <c r="N56" s="721"/>
      <c r="O56" s="778"/>
      <c r="P56" s="721"/>
      <c r="Q56" s="724"/>
      <c r="R56" s="724"/>
    </row>
    <row r="57" spans="1:19" s="6" customFormat="1" ht="42" customHeight="1" x14ac:dyDescent="0.25">
      <c r="A57" s="724"/>
      <c r="B57" s="779"/>
      <c r="C57" s="724"/>
      <c r="D57" s="724"/>
      <c r="E57" s="724"/>
      <c r="F57" s="724"/>
      <c r="G57" s="722"/>
      <c r="H57" s="391" t="s">
        <v>1149</v>
      </c>
      <c r="I57" s="37">
        <v>1</v>
      </c>
      <c r="J57" s="724"/>
      <c r="K57" s="724"/>
      <c r="L57" s="724"/>
      <c r="M57" s="778"/>
      <c r="N57" s="721"/>
      <c r="O57" s="778"/>
      <c r="P57" s="721"/>
      <c r="Q57" s="724"/>
      <c r="R57" s="724"/>
    </row>
    <row r="58" spans="1:19" s="6" customFormat="1" ht="189.75" customHeight="1" x14ac:dyDescent="0.25">
      <c r="A58" s="722">
        <v>17</v>
      </c>
      <c r="B58" s="722" t="s">
        <v>58</v>
      </c>
      <c r="C58" s="722">
        <v>1</v>
      </c>
      <c r="D58" s="724">
        <v>6</v>
      </c>
      <c r="E58" s="724" t="s">
        <v>1150</v>
      </c>
      <c r="F58" s="724" t="s">
        <v>1151</v>
      </c>
      <c r="G58" s="724" t="s">
        <v>1133</v>
      </c>
      <c r="H58" s="391" t="s">
        <v>62</v>
      </c>
      <c r="I58" s="393" t="s">
        <v>50</v>
      </c>
      <c r="J58" s="724" t="s">
        <v>1152</v>
      </c>
      <c r="K58" s="720"/>
      <c r="L58" s="720" t="s">
        <v>1092</v>
      </c>
      <c r="M58" s="721"/>
      <c r="N58" s="721">
        <v>249747</v>
      </c>
      <c r="O58" s="721"/>
      <c r="P58" s="721">
        <v>246822</v>
      </c>
      <c r="Q58" s="724" t="s">
        <v>1136</v>
      </c>
      <c r="R58" s="724" t="s">
        <v>1137</v>
      </c>
      <c r="S58" s="373"/>
    </row>
    <row r="59" spans="1:19" x14ac:dyDescent="0.25">
      <c r="A59" s="722"/>
      <c r="B59" s="722"/>
      <c r="C59" s="722"/>
      <c r="D59" s="722"/>
      <c r="E59" s="722"/>
      <c r="F59" s="722"/>
      <c r="G59" s="722"/>
      <c r="H59" s="391" t="s">
        <v>48</v>
      </c>
      <c r="I59" s="393" t="s">
        <v>1153</v>
      </c>
      <c r="J59" s="722"/>
      <c r="K59" s="722"/>
      <c r="L59" s="722"/>
      <c r="M59" s="721"/>
      <c r="N59" s="721"/>
      <c r="O59" s="721"/>
      <c r="P59" s="721"/>
      <c r="Q59" s="722"/>
      <c r="R59" s="722"/>
    </row>
    <row r="60" spans="1:19" x14ac:dyDescent="0.25">
      <c r="A60" s="722"/>
      <c r="B60" s="722"/>
      <c r="C60" s="722"/>
      <c r="D60" s="722"/>
      <c r="E60" s="722"/>
      <c r="F60" s="722"/>
      <c r="G60" s="722"/>
      <c r="H60" s="37" t="s">
        <v>1139</v>
      </c>
      <c r="I60" s="37">
        <v>1</v>
      </c>
      <c r="J60" s="722"/>
      <c r="K60" s="722"/>
      <c r="L60" s="722"/>
      <c r="M60" s="721"/>
      <c r="N60" s="721"/>
      <c r="O60" s="721"/>
      <c r="P60" s="721"/>
      <c r="Q60" s="722"/>
      <c r="R60" s="722"/>
    </row>
    <row r="61" spans="1:19" x14ac:dyDescent="0.25">
      <c r="A61" s="722"/>
      <c r="B61" s="722"/>
      <c r="C61" s="722"/>
      <c r="D61" s="722"/>
      <c r="E61" s="722"/>
      <c r="F61" s="722"/>
      <c r="G61" s="722"/>
      <c r="H61" s="37" t="s">
        <v>1140</v>
      </c>
      <c r="I61" s="37">
        <v>80</v>
      </c>
      <c r="J61" s="722"/>
      <c r="K61" s="722"/>
      <c r="L61" s="722"/>
      <c r="M61" s="721"/>
      <c r="N61" s="721"/>
      <c r="O61" s="721"/>
      <c r="P61" s="721"/>
      <c r="Q61" s="722"/>
      <c r="R61" s="722"/>
    </row>
    <row r="62" spans="1:19" s="6" customFormat="1" ht="30" x14ac:dyDescent="0.25">
      <c r="A62" s="722"/>
      <c r="B62" s="722"/>
      <c r="C62" s="722"/>
      <c r="D62" s="722"/>
      <c r="E62" s="722"/>
      <c r="F62" s="722"/>
      <c r="G62" s="722"/>
      <c r="H62" s="391" t="s">
        <v>1141</v>
      </c>
      <c r="I62" s="37">
        <v>200</v>
      </c>
      <c r="J62" s="722"/>
      <c r="K62" s="722"/>
      <c r="L62" s="722"/>
      <c r="M62" s="721"/>
      <c r="N62" s="721"/>
      <c r="O62" s="721"/>
      <c r="P62" s="721"/>
      <c r="Q62" s="722"/>
      <c r="R62" s="722"/>
    </row>
    <row r="63" spans="1:19" ht="54" customHeight="1" x14ac:dyDescent="0.25">
      <c r="A63" s="722">
        <v>18</v>
      </c>
      <c r="B63" s="722" t="s">
        <v>116</v>
      </c>
      <c r="C63" s="722">
        <v>1</v>
      </c>
      <c r="D63" s="722">
        <v>13</v>
      </c>
      <c r="E63" s="722" t="s">
        <v>1154</v>
      </c>
      <c r="F63" s="724" t="s">
        <v>1155</v>
      </c>
      <c r="G63" s="724" t="s">
        <v>1156</v>
      </c>
      <c r="H63" s="37" t="s">
        <v>1157</v>
      </c>
      <c r="I63" s="37">
        <v>15</v>
      </c>
      <c r="J63" s="724" t="s">
        <v>1158</v>
      </c>
      <c r="K63" s="722"/>
      <c r="L63" s="722" t="s">
        <v>1159</v>
      </c>
      <c r="M63" s="723"/>
      <c r="N63" s="723">
        <v>260295.31</v>
      </c>
      <c r="O63" s="723"/>
      <c r="P63" s="723">
        <v>260295.31</v>
      </c>
      <c r="Q63" s="724" t="s">
        <v>1160</v>
      </c>
      <c r="R63" s="724" t="s">
        <v>1161</v>
      </c>
    </row>
    <row r="64" spans="1:19" ht="202.5" customHeight="1" x14ac:dyDescent="0.25">
      <c r="A64" s="722"/>
      <c r="B64" s="722"/>
      <c r="C64" s="722"/>
      <c r="D64" s="722"/>
      <c r="E64" s="722"/>
      <c r="F64" s="722"/>
      <c r="G64" s="722"/>
      <c r="H64" s="37" t="s">
        <v>1162</v>
      </c>
      <c r="I64" s="37">
        <v>15</v>
      </c>
      <c r="J64" s="722"/>
      <c r="K64" s="722"/>
      <c r="L64" s="722"/>
      <c r="M64" s="723"/>
      <c r="N64" s="723"/>
      <c r="O64" s="723"/>
      <c r="P64" s="723"/>
      <c r="Q64" s="724"/>
      <c r="R64" s="724"/>
    </row>
    <row r="65" spans="1:19" ht="288" customHeight="1" x14ac:dyDescent="0.25">
      <c r="A65" s="722">
        <v>19</v>
      </c>
      <c r="B65" s="722" t="s">
        <v>49</v>
      </c>
      <c r="C65" s="722">
        <v>1</v>
      </c>
      <c r="D65" s="722">
        <v>6</v>
      </c>
      <c r="E65" s="724" t="s">
        <v>1163</v>
      </c>
      <c r="F65" s="724" t="s">
        <v>1164</v>
      </c>
      <c r="G65" s="724" t="s">
        <v>1165</v>
      </c>
      <c r="H65" s="37" t="s">
        <v>1166</v>
      </c>
      <c r="I65" s="37">
        <v>15</v>
      </c>
      <c r="J65" s="724" t="s">
        <v>1167</v>
      </c>
      <c r="K65" s="722" t="s">
        <v>1191</v>
      </c>
      <c r="L65" s="722"/>
      <c r="M65" s="721">
        <v>178347.5</v>
      </c>
      <c r="N65" s="721"/>
      <c r="O65" s="721">
        <v>148357.5</v>
      </c>
      <c r="P65" s="778"/>
      <c r="Q65" s="724" t="s">
        <v>1168</v>
      </c>
      <c r="R65" s="724" t="s">
        <v>1169</v>
      </c>
      <c r="S65" s="2"/>
    </row>
    <row r="66" spans="1:19" ht="45.75" customHeight="1" x14ac:dyDescent="0.25">
      <c r="A66" s="722"/>
      <c r="B66" s="722"/>
      <c r="C66" s="722"/>
      <c r="D66" s="722"/>
      <c r="E66" s="722"/>
      <c r="F66" s="722"/>
      <c r="G66" s="722"/>
      <c r="H66" s="37" t="s">
        <v>1148</v>
      </c>
      <c r="I66" s="37">
        <v>50</v>
      </c>
      <c r="J66" s="722"/>
      <c r="K66" s="722"/>
      <c r="L66" s="722"/>
      <c r="M66" s="721"/>
      <c r="N66" s="721"/>
      <c r="O66" s="721"/>
      <c r="P66" s="778"/>
      <c r="Q66" s="724"/>
      <c r="R66" s="722"/>
    </row>
    <row r="67" spans="1:19" ht="32.25" customHeight="1" x14ac:dyDescent="0.25">
      <c r="A67" s="722">
        <v>20</v>
      </c>
      <c r="B67" s="722">
        <v>6</v>
      </c>
      <c r="C67" s="722">
        <v>5</v>
      </c>
      <c r="D67" s="724">
        <v>4</v>
      </c>
      <c r="E67" s="724" t="s">
        <v>1170</v>
      </c>
      <c r="F67" s="724" t="s">
        <v>1171</v>
      </c>
      <c r="G67" s="724" t="s">
        <v>1172</v>
      </c>
      <c r="H67" s="391" t="s">
        <v>62</v>
      </c>
      <c r="I67" s="393" t="s">
        <v>50</v>
      </c>
      <c r="J67" s="724" t="s">
        <v>1173</v>
      </c>
      <c r="K67" s="720"/>
      <c r="L67" s="720" t="s">
        <v>1135</v>
      </c>
      <c r="M67" s="721"/>
      <c r="N67" s="721">
        <v>125995</v>
      </c>
      <c r="O67" s="721"/>
      <c r="P67" s="721">
        <v>125695</v>
      </c>
      <c r="Q67" s="724" t="s">
        <v>1174</v>
      </c>
      <c r="R67" s="724" t="s">
        <v>1175</v>
      </c>
    </row>
    <row r="68" spans="1:19" ht="121.5" customHeight="1" x14ac:dyDescent="0.25">
      <c r="A68" s="722"/>
      <c r="B68" s="722"/>
      <c r="C68" s="722"/>
      <c r="D68" s="724"/>
      <c r="E68" s="724"/>
      <c r="F68" s="724"/>
      <c r="G68" s="724"/>
      <c r="H68" s="391" t="s">
        <v>48</v>
      </c>
      <c r="I68" s="393" t="s">
        <v>1176</v>
      </c>
      <c r="J68" s="724"/>
      <c r="K68" s="720"/>
      <c r="L68" s="720"/>
      <c r="M68" s="721"/>
      <c r="N68" s="721"/>
      <c r="O68" s="721"/>
      <c r="P68" s="721"/>
      <c r="Q68" s="724"/>
      <c r="R68" s="724"/>
      <c r="S68" s="2"/>
    </row>
    <row r="69" spans="1:19" ht="39.75" customHeight="1" x14ac:dyDescent="0.25">
      <c r="A69" s="722">
        <v>21</v>
      </c>
      <c r="B69" s="722">
        <v>2</v>
      </c>
      <c r="C69" s="722">
        <v>1</v>
      </c>
      <c r="D69" s="724">
        <v>9</v>
      </c>
      <c r="E69" s="724" t="s">
        <v>1177</v>
      </c>
      <c r="F69" s="724" t="s">
        <v>1178</v>
      </c>
      <c r="G69" s="724" t="s">
        <v>1172</v>
      </c>
      <c r="H69" s="391" t="s">
        <v>62</v>
      </c>
      <c r="I69" s="393" t="s">
        <v>1179</v>
      </c>
      <c r="J69" s="724" t="s">
        <v>1180</v>
      </c>
      <c r="K69" s="720" t="s">
        <v>1181</v>
      </c>
      <c r="L69" s="720" t="s">
        <v>1182</v>
      </c>
      <c r="M69" s="721">
        <v>7405.56</v>
      </c>
      <c r="N69" s="721">
        <v>104883.24</v>
      </c>
      <c r="O69" s="721">
        <v>5755.56</v>
      </c>
      <c r="P69" s="721">
        <v>84183.24</v>
      </c>
      <c r="Q69" s="724" t="s">
        <v>1108</v>
      </c>
      <c r="R69" s="724" t="s">
        <v>1183</v>
      </c>
      <c r="S69" s="2"/>
    </row>
    <row r="70" spans="1:19" ht="291" customHeight="1" x14ac:dyDescent="0.25">
      <c r="A70" s="722"/>
      <c r="B70" s="722"/>
      <c r="C70" s="722"/>
      <c r="D70" s="724"/>
      <c r="E70" s="724"/>
      <c r="F70" s="724"/>
      <c r="G70" s="724"/>
      <c r="H70" s="391" t="s">
        <v>48</v>
      </c>
      <c r="I70" s="393" t="s">
        <v>1184</v>
      </c>
      <c r="J70" s="724"/>
      <c r="K70" s="720"/>
      <c r="L70" s="720"/>
      <c r="M70" s="721"/>
      <c r="N70" s="721"/>
      <c r="O70" s="721"/>
      <c r="P70" s="721"/>
      <c r="Q70" s="724"/>
      <c r="R70" s="724"/>
      <c r="S70" s="2"/>
    </row>
    <row r="71" spans="1:19" ht="41.25" customHeight="1" x14ac:dyDescent="0.25">
      <c r="A71" s="722">
        <v>22</v>
      </c>
      <c r="B71" s="722">
        <v>2</v>
      </c>
      <c r="C71" s="722">
        <v>1</v>
      </c>
      <c r="D71" s="724">
        <v>6</v>
      </c>
      <c r="E71" s="724" t="s">
        <v>1185</v>
      </c>
      <c r="F71" s="724" t="s">
        <v>1186</v>
      </c>
      <c r="G71" s="724" t="s">
        <v>1187</v>
      </c>
      <c r="H71" s="391" t="s">
        <v>1188</v>
      </c>
      <c r="I71" s="393" t="s">
        <v>1189</v>
      </c>
      <c r="J71" s="724" t="s">
        <v>1190</v>
      </c>
      <c r="K71" s="720" t="s">
        <v>1191</v>
      </c>
      <c r="L71" s="720" t="s">
        <v>1182</v>
      </c>
      <c r="M71" s="721">
        <v>388539.92</v>
      </c>
      <c r="N71" s="721">
        <v>388539.92</v>
      </c>
      <c r="O71" s="721">
        <v>351647.22</v>
      </c>
      <c r="P71" s="721">
        <v>351647.22</v>
      </c>
      <c r="Q71" s="724" t="s">
        <v>1192</v>
      </c>
      <c r="R71" s="724" t="s">
        <v>1193</v>
      </c>
      <c r="S71" s="2"/>
    </row>
    <row r="72" spans="1:19" ht="40.5" customHeight="1" x14ac:dyDescent="0.25">
      <c r="A72" s="722"/>
      <c r="B72" s="722"/>
      <c r="C72" s="722"/>
      <c r="D72" s="724"/>
      <c r="E72" s="724"/>
      <c r="F72" s="724"/>
      <c r="G72" s="724"/>
      <c r="H72" s="391" t="s">
        <v>48</v>
      </c>
      <c r="I72" s="393" t="s">
        <v>1194</v>
      </c>
      <c r="J72" s="724"/>
      <c r="K72" s="720"/>
      <c r="L72" s="720"/>
      <c r="M72" s="721"/>
      <c r="N72" s="721"/>
      <c r="O72" s="721"/>
      <c r="P72" s="721"/>
      <c r="Q72" s="724"/>
      <c r="R72" s="724"/>
    </row>
    <row r="73" spans="1:19" ht="40.5" customHeight="1" x14ac:dyDescent="0.25">
      <c r="A73" s="722"/>
      <c r="B73" s="722"/>
      <c r="C73" s="722"/>
      <c r="D73" s="724"/>
      <c r="E73" s="724"/>
      <c r="F73" s="724"/>
      <c r="G73" s="724"/>
      <c r="H73" s="391" t="s">
        <v>1195</v>
      </c>
      <c r="I73" s="393" t="s">
        <v>1189</v>
      </c>
      <c r="J73" s="724"/>
      <c r="K73" s="720"/>
      <c r="L73" s="720"/>
      <c r="M73" s="721"/>
      <c r="N73" s="721"/>
      <c r="O73" s="721"/>
      <c r="P73" s="721"/>
      <c r="Q73" s="724"/>
      <c r="R73" s="724"/>
    </row>
    <row r="74" spans="1:19" ht="40.5" customHeight="1" x14ac:dyDescent="0.25">
      <c r="A74" s="722"/>
      <c r="B74" s="722"/>
      <c r="C74" s="722"/>
      <c r="D74" s="724"/>
      <c r="E74" s="724"/>
      <c r="F74" s="724"/>
      <c r="G74" s="724"/>
      <c r="H74" s="391" t="s">
        <v>93</v>
      </c>
      <c r="I74" s="393" t="s">
        <v>1189</v>
      </c>
      <c r="J74" s="724"/>
      <c r="K74" s="720"/>
      <c r="L74" s="720"/>
      <c r="M74" s="721"/>
      <c r="N74" s="721"/>
      <c r="O74" s="721"/>
      <c r="P74" s="721"/>
      <c r="Q74" s="724"/>
      <c r="R74" s="724"/>
      <c r="S74" s="2"/>
    </row>
    <row r="75" spans="1:19" ht="39.75" customHeight="1" x14ac:dyDescent="0.25">
      <c r="A75" s="722"/>
      <c r="B75" s="722"/>
      <c r="C75" s="722"/>
      <c r="D75" s="724"/>
      <c r="E75" s="724"/>
      <c r="F75" s="724"/>
      <c r="G75" s="724"/>
      <c r="H75" s="391" t="s">
        <v>48</v>
      </c>
      <c r="I75" s="393" t="s">
        <v>1196</v>
      </c>
      <c r="J75" s="724"/>
      <c r="K75" s="720"/>
      <c r="L75" s="720"/>
      <c r="M75" s="721"/>
      <c r="N75" s="721"/>
      <c r="O75" s="721"/>
      <c r="P75" s="721"/>
      <c r="Q75" s="724"/>
      <c r="R75" s="724"/>
      <c r="S75" s="2"/>
    </row>
    <row r="76" spans="1:19" ht="39.75" customHeight="1" x14ac:dyDescent="0.25">
      <c r="A76" s="722"/>
      <c r="B76" s="722"/>
      <c r="C76" s="722"/>
      <c r="D76" s="724"/>
      <c r="E76" s="724"/>
      <c r="F76" s="724"/>
      <c r="G76" s="724"/>
      <c r="H76" s="391" t="s">
        <v>513</v>
      </c>
      <c r="I76" s="393" t="s">
        <v>70</v>
      </c>
      <c r="J76" s="724"/>
      <c r="K76" s="720"/>
      <c r="L76" s="720"/>
      <c r="M76" s="721"/>
      <c r="N76" s="721"/>
      <c r="O76" s="721"/>
      <c r="P76" s="721"/>
      <c r="Q76" s="724"/>
      <c r="R76" s="724"/>
      <c r="S76" s="2"/>
    </row>
    <row r="77" spans="1:19" s="149" customFormat="1" ht="204.75" customHeight="1" x14ac:dyDescent="0.25">
      <c r="A77" s="722"/>
      <c r="B77" s="722"/>
      <c r="C77" s="722"/>
      <c r="D77" s="724"/>
      <c r="E77" s="724"/>
      <c r="F77" s="724"/>
      <c r="G77" s="724"/>
      <c r="H77" s="391" t="s">
        <v>1197</v>
      </c>
      <c r="I77" s="393" t="s">
        <v>57</v>
      </c>
      <c r="J77" s="724"/>
      <c r="K77" s="720"/>
      <c r="L77" s="720"/>
      <c r="M77" s="721"/>
      <c r="N77" s="721"/>
      <c r="O77" s="721"/>
      <c r="P77" s="721"/>
      <c r="Q77" s="724"/>
      <c r="R77" s="724"/>
    </row>
    <row r="78" spans="1:19" s="6" customFormat="1" x14ac:dyDescent="0.25">
      <c r="A78" s="722">
        <v>23</v>
      </c>
      <c r="B78" s="722">
        <v>3</v>
      </c>
      <c r="C78" s="722">
        <v>1</v>
      </c>
      <c r="D78" s="724">
        <v>6</v>
      </c>
      <c r="E78" s="724" t="s">
        <v>1198</v>
      </c>
      <c r="F78" s="724" t="s">
        <v>1199</v>
      </c>
      <c r="G78" s="724" t="s">
        <v>1200</v>
      </c>
      <c r="H78" s="391" t="s">
        <v>84</v>
      </c>
      <c r="I78" s="393" t="s">
        <v>50</v>
      </c>
      <c r="J78" s="724" t="s">
        <v>1201</v>
      </c>
      <c r="K78" s="720" t="s">
        <v>1181</v>
      </c>
      <c r="L78" s="720" t="s">
        <v>1182</v>
      </c>
      <c r="M78" s="721">
        <v>1583</v>
      </c>
      <c r="N78" s="721">
        <v>140994</v>
      </c>
      <c r="O78" s="721">
        <v>224</v>
      </c>
      <c r="P78" s="721">
        <v>140994</v>
      </c>
      <c r="Q78" s="724" t="s">
        <v>1202</v>
      </c>
      <c r="R78" s="724" t="s">
        <v>1203</v>
      </c>
    </row>
    <row r="79" spans="1:19" x14ac:dyDescent="0.25">
      <c r="A79" s="722"/>
      <c r="B79" s="722"/>
      <c r="C79" s="722"/>
      <c r="D79" s="724"/>
      <c r="E79" s="724"/>
      <c r="F79" s="724"/>
      <c r="G79" s="724"/>
      <c r="H79" s="391" t="s">
        <v>1204</v>
      </c>
      <c r="I79" s="393" t="s">
        <v>1205</v>
      </c>
      <c r="J79" s="724"/>
      <c r="K79" s="720"/>
      <c r="L79" s="720"/>
      <c r="M79" s="721"/>
      <c r="N79" s="721"/>
      <c r="O79" s="721"/>
      <c r="P79" s="721"/>
      <c r="Q79" s="724"/>
      <c r="R79" s="724"/>
      <c r="S79" s="2"/>
    </row>
    <row r="80" spans="1:19" ht="30" x14ac:dyDescent="0.25">
      <c r="A80" s="722"/>
      <c r="B80" s="722"/>
      <c r="C80" s="722"/>
      <c r="D80" s="724"/>
      <c r="E80" s="724"/>
      <c r="F80" s="724"/>
      <c r="G80" s="724"/>
      <c r="H80" s="391" t="s">
        <v>62</v>
      </c>
      <c r="I80" s="393" t="s">
        <v>50</v>
      </c>
      <c r="J80" s="724"/>
      <c r="K80" s="720"/>
      <c r="L80" s="720"/>
      <c r="M80" s="721"/>
      <c r="N80" s="721"/>
      <c r="O80" s="721"/>
      <c r="P80" s="721"/>
      <c r="Q80" s="724"/>
      <c r="R80" s="724"/>
      <c r="S80" s="2"/>
    </row>
    <row r="81" spans="1:19" ht="95.25" customHeight="1" x14ac:dyDescent="0.25">
      <c r="A81" s="722"/>
      <c r="B81" s="722"/>
      <c r="C81" s="722"/>
      <c r="D81" s="724"/>
      <c r="E81" s="724"/>
      <c r="F81" s="724"/>
      <c r="G81" s="724"/>
      <c r="H81" s="391" t="s">
        <v>48</v>
      </c>
      <c r="I81" s="393" t="s">
        <v>1205</v>
      </c>
      <c r="J81" s="724"/>
      <c r="K81" s="720"/>
      <c r="L81" s="720"/>
      <c r="M81" s="721"/>
      <c r="N81" s="721"/>
      <c r="O81" s="721"/>
      <c r="P81" s="721"/>
      <c r="Q81" s="724"/>
      <c r="R81" s="724"/>
      <c r="S81" s="2"/>
    </row>
    <row r="82" spans="1:19" ht="135" x14ac:dyDescent="0.25">
      <c r="A82" s="37">
        <v>24</v>
      </c>
      <c r="B82" s="37">
        <v>1</v>
      </c>
      <c r="C82" s="37">
        <v>1</v>
      </c>
      <c r="D82" s="37">
        <v>6</v>
      </c>
      <c r="E82" s="391" t="s">
        <v>1206</v>
      </c>
      <c r="F82" s="391" t="s">
        <v>1207</v>
      </c>
      <c r="G82" s="391" t="s">
        <v>53</v>
      </c>
      <c r="H82" s="391" t="s">
        <v>132</v>
      </c>
      <c r="I82" s="37">
        <v>20</v>
      </c>
      <c r="J82" s="391" t="s">
        <v>1208</v>
      </c>
      <c r="K82" s="37" t="s">
        <v>2442</v>
      </c>
      <c r="L82" s="37" t="s">
        <v>2443</v>
      </c>
      <c r="M82" s="63"/>
      <c r="N82" s="63">
        <v>159809.14000000001</v>
      </c>
      <c r="O82" s="63"/>
      <c r="P82" s="63">
        <v>143809.14000000001</v>
      </c>
      <c r="Q82" s="391" t="s">
        <v>1209</v>
      </c>
      <c r="R82" s="391" t="s">
        <v>1210</v>
      </c>
      <c r="S82" s="2"/>
    </row>
    <row r="83" spans="1:19" ht="120" x14ac:dyDescent="0.25">
      <c r="A83" s="37">
        <v>25</v>
      </c>
      <c r="B83" s="37">
        <v>1</v>
      </c>
      <c r="C83" s="37">
        <v>1</v>
      </c>
      <c r="D83" s="37">
        <v>6</v>
      </c>
      <c r="E83" s="391" t="s">
        <v>1211</v>
      </c>
      <c r="F83" s="391" t="s">
        <v>1212</v>
      </c>
      <c r="G83" s="391" t="s">
        <v>53</v>
      </c>
      <c r="H83" s="391" t="s">
        <v>132</v>
      </c>
      <c r="I83" s="37">
        <v>20</v>
      </c>
      <c r="J83" s="391" t="s">
        <v>1208</v>
      </c>
      <c r="K83" s="37" t="s">
        <v>1191</v>
      </c>
      <c r="L83" s="37" t="s">
        <v>2443</v>
      </c>
      <c r="M83" s="63"/>
      <c r="N83" s="63">
        <v>141418.79999999999</v>
      </c>
      <c r="O83" s="63"/>
      <c r="P83" s="63">
        <v>125418.8</v>
      </c>
      <c r="Q83" s="391" t="s">
        <v>1213</v>
      </c>
      <c r="R83" s="391" t="s">
        <v>1214</v>
      </c>
      <c r="S83" s="2"/>
    </row>
    <row r="84" spans="1:19" ht="194.25" customHeight="1" x14ac:dyDescent="0.25">
      <c r="A84" s="37">
        <v>26</v>
      </c>
      <c r="B84" s="37">
        <v>1</v>
      </c>
      <c r="C84" s="37">
        <v>1</v>
      </c>
      <c r="D84" s="391">
        <v>13</v>
      </c>
      <c r="E84" s="391" t="s">
        <v>1215</v>
      </c>
      <c r="F84" s="391" t="s">
        <v>1216</v>
      </c>
      <c r="G84" s="391" t="s">
        <v>1217</v>
      </c>
      <c r="H84" s="391" t="s">
        <v>2461</v>
      </c>
      <c r="I84" s="393" t="s">
        <v>2462</v>
      </c>
      <c r="J84" s="391" t="s">
        <v>1218</v>
      </c>
      <c r="K84" s="403" t="s">
        <v>1181</v>
      </c>
      <c r="L84" s="403" t="s">
        <v>2443</v>
      </c>
      <c r="M84" s="63">
        <v>3600</v>
      </c>
      <c r="N84" s="63">
        <v>59978.02</v>
      </c>
      <c r="O84" s="63">
        <v>3600</v>
      </c>
      <c r="P84" s="63">
        <v>55610.02</v>
      </c>
      <c r="Q84" s="391" t="s">
        <v>1219</v>
      </c>
      <c r="R84" s="391" t="s">
        <v>1220</v>
      </c>
      <c r="S84" s="2"/>
    </row>
    <row r="85" spans="1:19" ht="102" customHeight="1" x14ac:dyDescent="0.25">
      <c r="A85" s="37">
        <v>27</v>
      </c>
      <c r="B85" s="37">
        <v>6</v>
      </c>
      <c r="C85" s="37">
        <v>1.3</v>
      </c>
      <c r="D85" s="391">
        <v>13</v>
      </c>
      <c r="E85" s="391" t="s">
        <v>1221</v>
      </c>
      <c r="F85" s="391" t="s">
        <v>1222</v>
      </c>
      <c r="G85" s="391" t="s">
        <v>1223</v>
      </c>
      <c r="H85" s="391" t="s">
        <v>2463</v>
      </c>
      <c r="I85" s="393" t="s">
        <v>2464</v>
      </c>
      <c r="J85" s="391" t="s">
        <v>1224</v>
      </c>
      <c r="K85" s="403" t="s">
        <v>1181</v>
      </c>
      <c r="L85" s="403" t="s">
        <v>37</v>
      </c>
      <c r="M85" s="63">
        <v>18064.36</v>
      </c>
      <c r="N85" s="63">
        <v>104152.56</v>
      </c>
      <c r="O85" s="63">
        <v>12253.9</v>
      </c>
      <c r="P85" s="63">
        <v>94152.56</v>
      </c>
      <c r="Q85" s="391" t="s">
        <v>1225</v>
      </c>
      <c r="R85" s="391" t="s">
        <v>1226</v>
      </c>
      <c r="S85" s="2"/>
    </row>
    <row r="86" spans="1:19" ht="165" x14ac:dyDescent="0.25">
      <c r="A86" s="37">
        <v>28</v>
      </c>
      <c r="B86" s="37">
        <v>6</v>
      </c>
      <c r="C86" s="37">
        <v>1</v>
      </c>
      <c r="D86" s="391">
        <v>6</v>
      </c>
      <c r="E86" s="391" t="s">
        <v>1227</v>
      </c>
      <c r="F86" s="391" t="s">
        <v>1228</v>
      </c>
      <c r="G86" s="391" t="s">
        <v>1229</v>
      </c>
      <c r="H86" s="391" t="s">
        <v>1103</v>
      </c>
      <c r="I86" s="393" t="s">
        <v>450</v>
      </c>
      <c r="J86" s="391" t="s">
        <v>1230</v>
      </c>
      <c r="K86" s="403" t="s">
        <v>1069</v>
      </c>
      <c r="L86" s="403"/>
      <c r="M86" s="63">
        <v>115926.75</v>
      </c>
      <c r="N86" s="63">
        <v>0</v>
      </c>
      <c r="O86" s="63">
        <v>115500</v>
      </c>
      <c r="P86" s="63">
        <v>0</v>
      </c>
      <c r="Q86" s="391" t="s">
        <v>1231</v>
      </c>
      <c r="R86" s="391" t="s">
        <v>1232</v>
      </c>
      <c r="S86" s="2"/>
    </row>
    <row r="87" spans="1:19" ht="210" x14ac:dyDescent="0.25">
      <c r="A87" s="37">
        <v>29</v>
      </c>
      <c r="B87" s="37">
        <v>6</v>
      </c>
      <c r="C87" s="37">
        <v>5</v>
      </c>
      <c r="D87" s="391">
        <v>4</v>
      </c>
      <c r="E87" s="391" t="s">
        <v>1233</v>
      </c>
      <c r="F87" s="391" t="s">
        <v>1234</v>
      </c>
      <c r="G87" s="391" t="s">
        <v>1235</v>
      </c>
      <c r="H87" s="391" t="s">
        <v>1236</v>
      </c>
      <c r="I87" s="393" t="s">
        <v>1237</v>
      </c>
      <c r="J87" s="391" t="s">
        <v>1238</v>
      </c>
      <c r="K87" s="403" t="s">
        <v>2175</v>
      </c>
      <c r="L87" s="403" t="s">
        <v>1092</v>
      </c>
      <c r="M87" s="63">
        <v>102483.8</v>
      </c>
      <c r="N87" s="63">
        <v>101088.5</v>
      </c>
      <c r="O87" s="63">
        <v>102483.8</v>
      </c>
      <c r="P87" s="63">
        <v>101088.5</v>
      </c>
      <c r="Q87" s="391" t="s">
        <v>1240</v>
      </c>
      <c r="R87" s="391" t="s">
        <v>1241</v>
      </c>
    </row>
    <row r="88" spans="1:19" ht="90" x14ac:dyDescent="0.25">
      <c r="A88" s="37">
        <v>30</v>
      </c>
      <c r="B88" s="37">
        <v>3</v>
      </c>
      <c r="C88" s="37">
        <v>1</v>
      </c>
      <c r="D88" s="37">
        <v>6</v>
      </c>
      <c r="E88" s="391" t="s">
        <v>1242</v>
      </c>
      <c r="F88" s="391" t="s">
        <v>1243</v>
      </c>
      <c r="G88" s="391" t="s">
        <v>1244</v>
      </c>
      <c r="H88" s="391" t="s">
        <v>1245</v>
      </c>
      <c r="I88" s="391" t="s">
        <v>1246</v>
      </c>
      <c r="J88" s="391" t="s">
        <v>1247</v>
      </c>
      <c r="K88" s="403" t="s">
        <v>1069</v>
      </c>
      <c r="L88" s="37"/>
      <c r="M88" s="63">
        <v>129766</v>
      </c>
      <c r="N88" s="63">
        <v>0</v>
      </c>
      <c r="O88" s="63">
        <v>129616</v>
      </c>
      <c r="P88" s="63">
        <v>0</v>
      </c>
      <c r="Q88" s="391" t="s">
        <v>1202</v>
      </c>
      <c r="R88" s="391" t="s">
        <v>1248</v>
      </c>
      <c r="S88" s="2"/>
    </row>
    <row r="89" spans="1:19" ht="300" x14ac:dyDescent="0.25">
      <c r="A89" s="37">
        <v>31</v>
      </c>
      <c r="B89" s="37">
        <v>3</v>
      </c>
      <c r="C89" s="37">
        <v>2</v>
      </c>
      <c r="D89" s="37">
        <v>10</v>
      </c>
      <c r="E89" s="391" t="s">
        <v>1249</v>
      </c>
      <c r="F89" s="391" t="s">
        <v>1250</v>
      </c>
      <c r="G89" s="37" t="s">
        <v>1251</v>
      </c>
      <c r="H89" s="391" t="s">
        <v>1252</v>
      </c>
      <c r="I89" s="391" t="s">
        <v>1253</v>
      </c>
      <c r="J89" s="391" t="s">
        <v>2465</v>
      </c>
      <c r="K89" s="403" t="s">
        <v>55</v>
      </c>
      <c r="L89" s="37"/>
      <c r="M89" s="63">
        <v>20406.04</v>
      </c>
      <c r="N89" s="63">
        <v>0</v>
      </c>
      <c r="O89" s="63">
        <v>16283.4</v>
      </c>
      <c r="P89" s="63">
        <v>0</v>
      </c>
      <c r="Q89" s="391" t="s">
        <v>1254</v>
      </c>
      <c r="R89" s="391" t="s">
        <v>1255</v>
      </c>
      <c r="S89" s="2"/>
    </row>
    <row r="90" spans="1:19" ht="30" x14ac:dyDescent="0.25">
      <c r="A90" s="722">
        <v>32</v>
      </c>
      <c r="B90" s="724">
        <v>2</v>
      </c>
      <c r="C90" s="724">
        <v>1</v>
      </c>
      <c r="D90" s="724">
        <v>6</v>
      </c>
      <c r="E90" s="724" t="s">
        <v>1256</v>
      </c>
      <c r="F90" s="724" t="s">
        <v>1257</v>
      </c>
      <c r="G90" s="724" t="s">
        <v>1258</v>
      </c>
      <c r="H90" s="391" t="s">
        <v>1259</v>
      </c>
      <c r="I90" s="391">
        <v>1</v>
      </c>
      <c r="J90" s="724" t="s">
        <v>1260</v>
      </c>
      <c r="K90" s="724"/>
      <c r="L90" s="724" t="s">
        <v>90</v>
      </c>
      <c r="M90" s="723"/>
      <c r="N90" s="723">
        <v>128737.4</v>
      </c>
      <c r="O90" s="723"/>
      <c r="P90" s="723">
        <v>128437.4</v>
      </c>
      <c r="Q90" s="724" t="s">
        <v>1261</v>
      </c>
      <c r="R90" s="724" t="s">
        <v>1262</v>
      </c>
      <c r="S90" s="2"/>
    </row>
    <row r="91" spans="1:19" ht="30" x14ac:dyDescent="0.25">
      <c r="A91" s="722"/>
      <c r="B91" s="722"/>
      <c r="C91" s="722"/>
      <c r="D91" s="722"/>
      <c r="E91" s="722"/>
      <c r="F91" s="722"/>
      <c r="G91" s="722"/>
      <c r="H91" s="391" t="s">
        <v>1263</v>
      </c>
      <c r="I91" s="37">
        <v>15</v>
      </c>
      <c r="J91" s="722"/>
      <c r="K91" s="722"/>
      <c r="L91" s="722"/>
      <c r="M91" s="721"/>
      <c r="N91" s="721"/>
      <c r="O91" s="723"/>
      <c r="P91" s="721"/>
      <c r="Q91" s="722"/>
      <c r="R91" s="722"/>
    </row>
    <row r="92" spans="1:19" x14ac:dyDescent="0.25">
      <c r="A92" s="722">
        <v>33</v>
      </c>
      <c r="B92" s="724">
        <v>5</v>
      </c>
      <c r="C92" s="724">
        <v>1</v>
      </c>
      <c r="D92" s="724">
        <v>6</v>
      </c>
      <c r="E92" s="724" t="s">
        <v>1264</v>
      </c>
      <c r="F92" s="724" t="s">
        <v>1265</v>
      </c>
      <c r="G92" s="724" t="s">
        <v>1266</v>
      </c>
      <c r="H92" s="391" t="s">
        <v>1033</v>
      </c>
      <c r="I92" s="391">
        <v>3</v>
      </c>
      <c r="J92" s="724" t="s">
        <v>1267</v>
      </c>
      <c r="K92" s="724" t="s">
        <v>55</v>
      </c>
      <c r="L92" s="724" t="s">
        <v>37</v>
      </c>
      <c r="M92" s="723"/>
      <c r="N92" s="723">
        <v>212748.83</v>
      </c>
      <c r="O92" s="723"/>
      <c r="P92" s="723">
        <v>196121.83</v>
      </c>
      <c r="Q92" s="724" t="s">
        <v>1268</v>
      </c>
      <c r="R92" s="724" t="s">
        <v>1269</v>
      </c>
    </row>
    <row r="93" spans="1:19" ht="30" x14ac:dyDescent="0.25">
      <c r="A93" s="722"/>
      <c r="B93" s="722"/>
      <c r="C93" s="722"/>
      <c r="D93" s="722"/>
      <c r="E93" s="722"/>
      <c r="F93" s="722"/>
      <c r="G93" s="722"/>
      <c r="H93" s="391" t="s">
        <v>1270</v>
      </c>
      <c r="I93" s="37">
        <v>300</v>
      </c>
      <c r="J93" s="722"/>
      <c r="K93" s="722"/>
      <c r="L93" s="722"/>
      <c r="M93" s="721"/>
      <c r="N93" s="721"/>
      <c r="O93" s="721"/>
      <c r="P93" s="721"/>
      <c r="Q93" s="722"/>
      <c r="R93" s="722"/>
    </row>
    <row r="94" spans="1:19" ht="30" x14ac:dyDescent="0.25">
      <c r="A94" s="722"/>
      <c r="B94" s="722"/>
      <c r="C94" s="722"/>
      <c r="D94" s="722"/>
      <c r="E94" s="722"/>
      <c r="F94" s="722"/>
      <c r="G94" s="722"/>
      <c r="H94" s="391" t="s">
        <v>1061</v>
      </c>
      <c r="I94" s="37">
        <v>1</v>
      </c>
      <c r="J94" s="722"/>
      <c r="K94" s="722"/>
      <c r="L94" s="722"/>
      <c r="M94" s="721"/>
      <c r="N94" s="721"/>
      <c r="O94" s="721"/>
      <c r="P94" s="721"/>
      <c r="Q94" s="722"/>
      <c r="R94" s="722"/>
    </row>
    <row r="95" spans="1:19" ht="30" x14ac:dyDescent="0.25">
      <c r="A95" s="722"/>
      <c r="B95" s="722"/>
      <c r="C95" s="722"/>
      <c r="D95" s="722"/>
      <c r="E95" s="722"/>
      <c r="F95" s="722"/>
      <c r="G95" s="722"/>
      <c r="H95" s="391" t="s">
        <v>1271</v>
      </c>
      <c r="I95" s="37">
        <v>370</v>
      </c>
      <c r="J95" s="722"/>
      <c r="K95" s="722"/>
      <c r="L95" s="722"/>
      <c r="M95" s="721"/>
      <c r="N95" s="721"/>
      <c r="O95" s="721"/>
      <c r="P95" s="721"/>
      <c r="Q95" s="722"/>
      <c r="R95" s="722"/>
      <c r="S95" s="2"/>
    </row>
    <row r="96" spans="1:19" ht="126.75" customHeight="1" x14ac:dyDescent="0.25">
      <c r="A96" s="722"/>
      <c r="B96" s="722"/>
      <c r="C96" s="722"/>
      <c r="D96" s="722"/>
      <c r="E96" s="722"/>
      <c r="F96" s="722"/>
      <c r="G96" s="722"/>
      <c r="H96" s="391" t="s">
        <v>1272</v>
      </c>
      <c r="I96" s="37">
        <v>1</v>
      </c>
      <c r="J96" s="722"/>
      <c r="K96" s="722"/>
      <c r="L96" s="722"/>
      <c r="M96" s="721"/>
      <c r="N96" s="721"/>
      <c r="O96" s="721"/>
      <c r="P96" s="721"/>
      <c r="Q96" s="722"/>
      <c r="R96" s="722"/>
      <c r="S96" s="2"/>
    </row>
    <row r="97" spans="1:19" x14ac:dyDescent="0.25">
      <c r="A97" s="722">
        <v>34</v>
      </c>
      <c r="B97" s="722">
        <v>2</v>
      </c>
      <c r="C97" s="722">
        <v>1</v>
      </c>
      <c r="D97" s="722">
        <v>6</v>
      </c>
      <c r="E97" s="724" t="s">
        <v>1273</v>
      </c>
      <c r="F97" s="724" t="s">
        <v>1274</v>
      </c>
      <c r="G97" s="724" t="s">
        <v>1275</v>
      </c>
      <c r="H97" s="391" t="s">
        <v>1033</v>
      </c>
      <c r="I97" s="37">
        <v>1</v>
      </c>
      <c r="J97" s="724" t="s">
        <v>1276</v>
      </c>
      <c r="K97" s="722" t="s">
        <v>55</v>
      </c>
      <c r="L97" s="722" t="s">
        <v>37</v>
      </c>
      <c r="M97" s="721">
        <v>23922.73</v>
      </c>
      <c r="N97" s="721">
        <v>281600</v>
      </c>
      <c r="O97" s="721">
        <v>23922.73</v>
      </c>
      <c r="P97" s="721">
        <v>274600</v>
      </c>
      <c r="Q97" s="724" t="s">
        <v>1268</v>
      </c>
      <c r="R97" s="724" t="s">
        <v>1269</v>
      </c>
    </row>
    <row r="98" spans="1:19" ht="30" x14ac:dyDescent="0.25">
      <c r="A98" s="722"/>
      <c r="B98" s="722"/>
      <c r="C98" s="722"/>
      <c r="D98" s="722"/>
      <c r="E98" s="724"/>
      <c r="F98" s="724"/>
      <c r="G98" s="722"/>
      <c r="H98" s="391" t="s">
        <v>1037</v>
      </c>
      <c r="I98" s="37">
        <v>120</v>
      </c>
      <c r="J98" s="722"/>
      <c r="K98" s="722"/>
      <c r="L98" s="722"/>
      <c r="M98" s="721"/>
      <c r="N98" s="721"/>
      <c r="O98" s="721"/>
      <c r="P98" s="721"/>
      <c r="Q98" s="724"/>
      <c r="R98" s="724"/>
    </row>
    <row r="99" spans="1:19" ht="30" x14ac:dyDescent="0.25">
      <c r="A99" s="722"/>
      <c r="B99" s="722"/>
      <c r="C99" s="722"/>
      <c r="D99" s="722"/>
      <c r="E99" s="724"/>
      <c r="F99" s="724"/>
      <c r="G99" s="722"/>
      <c r="H99" s="391" t="s">
        <v>1061</v>
      </c>
      <c r="I99" s="37">
        <v>1</v>
      </c>
      <c r="J99" s="722"/>
      <c r="K99" s="722"/>
      <c r="L99" s="722"/>
      <c r="M99" s="721"/>
      <c r="N99" s="721"/>
      <c r="O99" s="721"/>
      <c r="P99" s="721"/>
      <c r="Q99" s="724"/>
      <c r="R99" s="724"/>
    </row>
    <row r="100" spans="1:19" ht="101.25" customHeight="1" x14ac:dyDescent="0.25">
      <c r="A100" s="722"/>
      <c r="B100" s="722"/>
      <c r="C100" s="722"/>
      <c r="D100" s="722"/>
      <c r="E100" s="724"/>
      <c r="F100" s="724"/>
      <c r="G100" s="722"/>
      <c r="H100" s="391" t="s">
        <v>1271</v>
      </c>
      <c r="I100" s="37">
        <v>250</v>
      </c>
      <c r="J100" s="722"/>
      <c r="K100" s="722"/>
      <c r="L100" s="722"/>
      <c r="M100" s="721"/>
      <c r="N100" s="721"/>
      <c r="O100" s="721"/>
      <c r="P100" s="721"/>
      <c r="Q100" s="724"/>
      <c r="R100" s="724"/>
      <c r="S100" s="2"/>
    </row>
    <row r="101" spans="1:19" x14ac:dyDescent="0.25">
      <c r="A101" s="724">
        <v>35</v>
      </c>
      <c r="B101" s="724">
        <v>1</v>
      </c>
      <c r="C101" s="724">
        <v>1</v>
      </c>
      <c r="D101" s="724">
        <v>6</v>
      </c>
      <c r="E101" s="724" t="s">
        <v>1277</v>
      </c>
      <c r="F101" s="724" t="s">
        <v>1278</v>
      </c>
      <c r="G101" s="724" t="s">
        <v>1279</v>
      </c>
      <c r="H101" s="391" t="s">
        <v>1280</v>
      </c>
      <c r="I101" s="391">
        <v>3</v>
      </c>
      <c r="J101" s="724" t="s">
        <v>1281</v>
      </c>
      <c r="K101" s="724" t="s">
        <v>44</v>
      </c>
      <c r="L101" s="724" t="s">
        <v>37</v>
      </c>
      <c r="M101" s="723">
        <v>296309</v>
      </c>
      <c r="N101" s="723">
        <v>556269</v>
      </c>
      <c r="O101" s="723">
        <v>244000</v>
      </c>
      <c r="P101" s="723">
        <v>503960</v>
      </c>
      <c r="Q101" s="724" t="s">
        <v>1282</v>
      </c>
      <c r="R101" s="724" t="s">
        <v>1283</v>
      </c>
    </row>
    <row r="102" spans="1:19" ht="30" x14ac:dyDescent="0.25">
      <c r="A102" s="724"/>
      <c r="B102" s="722"/>
      <c r="C102" s="722"/>
      <c r="D102" s="722"/>
      <c r="E102" s="722"/>
      <c r="F102" s="722"/>
      <c r="G102" s="722"/>
      <c r="H102" s="391" t="s">
        <v>2466</v>
      </c>
      <c r="I102" s="37">
        <v>150</v>
      </c>
      <c r="J102" s="722"/>
      <c r="K102" s="722"/>
      <c r="L102" s="722"/>
      <c r="M102" s="721"/>
      <c r="N102" s="721"/>
      <c r="O102" s="721"/>
      <c r="P102" s="721"/>
      <c r="Q102" s="722"/>
      <c r="R102" s="722"/>
    </row>
    <row r="103" spans="1:19" ht="30" x14ac:dyDescent="0.25">
      <c r="A103" s="724"/>
      <c r="B103" s="722"/>
      <c r="C103" s="722"/>
      <c r="D103" s="722"/>
      <c r="E103" s="722"/>
      <c r="F103" s="722"/>
      <c r="G103" s="722"/>
      <c r="H103" s="391" t="s">
        <v>1284</v>
      </c>
      <c r="I103" s="37">
        <v>3</v>
      </c>
      <c r="J103" s="722"/>
      <c r="K103" s="722"/>
      <c r="L103" s="722"/>
      <c r="M103" s="721"/>
      <c r="N103" s="721"/>
      <c r="O103" s="721"/>
      <c r="P103" s="721"/>
      <c r="Q103" s="722"/>
      <c r="R103" s="722"/>
    </row>
    <row r="104" spans="1:19" ht="60" x14ac:dyDescent="0.25">
      <c r="A104" s="724"/>
      <c r="B104" s="722"/>
      <c r="C104" s="722"/>
      <c r="D104" s="722"/>
      <c r="E104" s="722"/>
      <c r="F104" s="722"/>
      <c r="G104" s="722"/>
      <c r="H104" s="391" t="s">
        <v>2467</v>
      </c>
      <c r="I104" s="37">
        <v>3000</v>
      </c>
      <c r="J104" s="722"/>
      <c r="K104" s="722"/>
      <c r="L104" s="722"/>
      <c r="M104" s="721"/>
      <c r="N104" s="721"/>
      <c r="O104" s="721"/>
      <c r="P104" s="721"/>
      <c r="Q104" s="722"/>
      <c r="R104" s="722"/>
    </row>
    <row r="105" spans="1:19" ht="36.75" customHeight="1" x14ac:dyDescent="0.25">
      <c r="A105" s="724"/>
      <c r="B105" s="722"/>
      <c r="C105" s="722"/>
      <c r="D105" s="722"/>
      <c r="E105" s="722"/>
      <c r="F105" s="722"/>
      <c r="G105" s="722"/>
      <c r="H105" s="391" t="s">
        <v>1285</v>
      </c>
      <c r="I105" s="37">
        <v>20</v>
      </c>
      <c r="J105" s="722"/>
      <c r="K105" s="722"/>
      <c r="L105" s="722"/>
      <c r="M105" s="721"/>
      <c r="N105" s="721"/>
      <c r="O105" s="721"/>
      <c r="P105" s="721"/>
      <c r="Q105" s="722"/>
      <c r="R105" s="722"/>
    </row>
    <row r="106" spans="1:19" ht="42" customHeight="1" x14ac:dyDescent="0.25">
      <c r="A106" s="724"/>
      <c r="B106" s="722"/>
      <c r="C106" s="722"/>
      <c r="D106" s="722"/>
      <c r="E106" s="722"/>
      <c r="F106" s="722"/>
      <c r="G106" s="722"/>
      <c r="H106" s="391" t="s">
        <v>1286</v>
      </c>
      <c r="I106" s="37">
        <v>2</v>
      </c>
      <c r="J106" s="722"/>
      <c r="K106" s="722"/>
      <c r="L106" s="722"/>
      <c r="M106" s="721"/>
      <c r="N106" s="721"/>
      <c r="O106" s="721"/>
      <c r="P106" s="721"/>
      <c r="Q106" s="722"/>
      <c r="R106" s="722"/>
    </row>
    <row r="107" spans="1:19" ht="30" x14ac:dyDescent="0.25">
      <c r="A107" s="724"/>
      <c r="B107" s="722"/>
      <c r="C107" s="722"/>
      <c r="D107" s="722"/>
      <c r="E107" s="722"/>
      <c r="F107" s="722"/>
      <c r="G107" s="722"/>
      <c r="H107" s="391" t="s">
        <v>1287</v>
      </c>
      <c r="I107" s="37">
        <v>40</v>
      </c>
      <c r="J107" s="722"/>
      <c r="K107" s="722"/>
      <c r="L107" s="722"/>
      <c r="M107" s="721"/>
      <c r="N107" s="721"/>
      <c r="O107" s="721"/>
      <c r="P107" s="721"/>
      <c r="Q107" s="722"/>
      <c r="R107" s="722"/>
    </row>
    <row r="108" spans="1:19" ht="89.25" customHeight="1" x14ac:dyDescent="0.25">
      <c r="A108" s="724"/>
      <c r="B108" s="722"/>
      <c r="C108" s="722"/>
      <c r="D108" s="722"/>
      <c r="E108" s="722"/>
      <c r="F108" s="722"/>
      <c r="G108" s="722"/>
      <c r="H108" s="391" t="s">
        <v>1288</v>
      </c>
      <c r="I108" s="37">
        <v>90</v>
      </c>
      <c r="J108" s="722"/>
      <c r="K108" s="722"/>
      <c r="L108" s="722"/>
      <c r="M108" s="721"/>
      <c r="N108" s="721"/>
      <c r="O108" s="721"/>
      <c r="P108" s="721"/>
      <c r="Q108" s="722"/>
      <c r="R108" s="722"/>
    </row>
    <row r="109" spans="1:19" x14ac:dyDescent="0.25">
      <c r="A109" s="722">
        <v>36</v>
      </c>
      <c r="B109" s="722">
        <v>3</v>
      </c>
      <c r="C109" s="722" t="s">
        <v>49</v>
      </c>
      <c r="D109" s="724">
        <v>9</v>
      </c>
      <c r="E109" s="724" t="s">
        <v>1289</v>
      </c>
      <c r="F109" s="724" t="s">
        <v>1290</v>
      </c>
      <c r="G109" s="391" t="s">
        <v>1291</v>
      </c>
      <c r="H109" s="391" t="s">
        <v>48</v>
      </c>
      <c r="I109" s="393" t="s">
        <v>1176</v>
      </c>
      <c r="J109" s="724" t="s">
        <v>1292</v>
      </c>
      <c r="K109" s="777"/>
      <c r="L109" s="777" t="s">
        <v>55</v>
      </c>
      <c r="M109" s="722"/>
      <c r="N109" s="721">
        <v>135454.1</v>
      </c>
      <c r="O109" s="778"/>
      <c r="P109" s="721">
        <v>123300</v>
      </c>
      <c r="Q109" s="724" t="s">
        <v>1294</v>
      </c>
      <c r="R109" s="724" t="s">
        <v>1295</v>
      </c>
    </row>
    <row r="110" spans="1:19" ht="313.5" customHeight="1" x14ac:dyDescent="0.25">
      <c r="A110" s="722"/>
      <c r="B110" s="722"/>
      <c r="C110" s="722"/>
      <c r="D110" s="724"/>
      <c r="E110" s="724"/>
      <c r="F110" s="724"/>
      <c r="G110" s="391" t="s">
        <v>1296</v>
      </c>
      <c r="H110" s="391" t="s">
        <v>2023</v>
      </c>
      <c r="I110" s="393" t="s">
        <v>2022</v>
      </c>
      <c r="J110" s="724"/>
      <c r="K110" s="777"/>
      <c r="L110" s="777"/>
      <c r="M110" s="722"/>
      <c r="N110" s="721"/>
      <c r="O110" s="778"/>
      <c r="P110" s="721"/>
      <c r="Q110" s="724"/>
      <c r="R110" s="724"/>
      <c r="S110" s="2"/>
    </row>
    <row r="111" spans="1:19" ht="30" x14ac:dyDescent="0.25">
      <c r="A111" s="722">
        <v>37</v>
      </c>
      <c r="B111" s="722">
        <v>6</v>
      </c>
      <c r="C111" s="722" t="s">
        <v>58</v>
      </c>
      <c r="D111" s="724">
        <v>10</v>
      </c>
      <c r="E111" s="724" t="s">
        <v>1297</v>
      </c>
      <c r="F111" s="724" t="s">
        <v>1298</v>
      </c>
      <c r="G111" s="391" t="s">
        <v>1299</v>
      </c>
      <c r="H111" s="391" t="s">
        <v>1284</v>
      </c>
      <c r="I111" s="393" t="s">
        <v>2024</v>
      </c>
      <c r="J111" s="724" t="s">
        <v>1300</v>
      </c>
      <c r="K111" s="723" t="s">
        <v>55</v>
      </c>
      <c r="L111" s="723" t="s">
        <v>37</v>
      </c>
      <c r="M111" s="721">
        <v>179073.16</v>
      </c>
      <c r="N111" s="721">
        <v>104853.75999999999</v>
      </c>
      <c r="O111" s="723">
        <v>163190.66</v>
      </c>
      <c r="P111" s="723">
        <v>88971.26</v>
      </c>
      <c r="Q111" s="724" t="s">
        <v>1301</v>
      </c>
      <c r="R111" s="724" t="s">
        <v>1302</v>
      </c>
    </row>
    <row r="112" spans="1:19" ht="30" x14ac:dyDescent="0.25">
      <c r="A112" s="722"/>
      <c r="B112" s="722"/>
      <c r="C112" s="722"/>
      <c r="D112" s="724"/>
      <c r="E112" s="724"/>
      <c r="F112" s="724"/>
      <c r="G112" s="391" t="s">
        <v>1296</v>
      </c>
      <c r="H112" s="391" t="s">
        <v>1895</v>
      </c>
      <c r="I112" s="393" t="s">
        <v>2025</v>
      </c>
      <c r="J112" s="724"/>
      <c r="K112" s="723"/>
      <c r="L112" s="723"/>
      <c r="M112" s="721"/>
      <c r="N112" s="721"/>
      <c r="O112" s="723"/>
      <c r="P112" s="723"/>
      <c r="Q112" s="724"/>
      <c r="R112" s="724"/>
      <c r="S112" s="2"/>
    </row>
    <row r="113" spans="1:19" ht="69.75" customHeight="1" x14ac:dyDescent="0.25">
      <c r="A113" s="722"/>
      <c r="B113" s="722"/>
      <c r="C113" s="722"/>
      <c r="D113" s="724"/>
      <c r="E113" s="724"/>
      <c r="F113" s="724"/>
      <c r="G113" s="391" t="s">
        <v>1303</v>
      </c>
      <c r="H113" s="391" t="s">
        <v>1659</v>
      </c>
      <c r="I113" s="393" t="s">
        <v>1045</v>
      </c>
      <c r="J113" s="724"/>
      <c r="K113" s="723"/>
      <c r="L113" s="723"/>
      <c r="M113" s="721"/>
      <c r="N113" s="721"/>
      <c r="O113" s="723"/>
      <c r="P113" s="723"/>
      <c r="Q113" s="724"/>
      <c r="R113" s="724"/>
      <c r="S113" s="2"/>
    </row>
    <row r="114" spans="1:19" ht="252" customHeight="1" x14ac:dyDescent="0.25">
      <c r="A114" s="722"/>
      <c r="B114" s="722"/>
      <c r="C114" s="722"/>
      <c r="D114" s="724"/>
      <c r="E114" s="724"/>
      <c r="F114" s="724"/>
      <c r="G114" s="391" t="s">
        <v>1304</v>
      </c>
      <c r="H114" s="391">
        <v>1</v>
      </c>
      <c r="I114" s="393" t="s">
        <v>117</v>
      </c>
      <c r="J114" s="724"/>
      <c r="K114" s="723"/>
      <c r="L114" s="723"/>
      <c r="M114" s="721"/>
      <c r="N114" s="721"/>
      <c r="O114" s="723"/>
      <c r="P114" s="723"/>
      <c r="Q114" s="724"/>
      <c r="R114" s="724"/>
      <c r="S114" s="2"/>
    </row>
    <row r="115" spans="1:19" ht="30" x14ac:dyDescent="0.25">
      <c r="A115" s="722">
        <v>38</v>
      </c>
      <c r="B115" s="722">
        <v>6</v>
      </c>
      <c r="C115" s="722" t="s">
        <v>1305</v>
      </c>
      <c r="D115" s="724">
        <v>11</v>
      </c>
      <c r="E115" s="724" t="s">
        <v>1306</v>
      </c>
      <c r="F115" s="724" t="s">
        <v>1307</v>
      </c>
      <c r="G115" s="391" t="s">
        <v>1308</v>
      </c>
      <c r="H115" s="391" t="s">
        <v>2027</v>
      </c>
      <c r="I115" s="393" t="s">
        <v>2026</v>
      </c>
      <c r="J115" s="724" t="s">
        <v>1309</v>
      </c>
      <c r="K115" s="723" t="s">
        <v>37</v>
      </c>
      <c r="L115" s="723" t="s">
        <v>37</v>
      </c>
      <c r="M115" s="721">
        <v>258921.84</v>
      </c>
      <c r="N115" s="721">
        <v>273707.64</v>
      </c>
      <c r="O115" s="723">
        <v>232306.84</v>
      </c>
      <c r="P115" s="723">
        <v>247092.64</v>
      </c>
      <c r="Q115" s="724" t="s">
        <v>1301</v>
      </c>
      <c r="R115" s="724" t="s">
        <v>1302</v>
      </c>
    </row>
    <row r="116" spans="1:19" ht="30" x14ac:dyDescent="0.25">
      <c r="A116" s="722"/>
      <c r="B116" s="722"/>
      <c r="C116" s="722"/>
      <c r="D116" s="724"/>
      <c r="E116" s="724"/>
      <c r="F116" s="724"/>
      <c r="G116" s="391" t="s">
        <v>1296</v>
      </c>
      <c r="H116" s="391" t="s">
        <v>1895</v>
      </c>
      <c r="I116" s="393" t="s">
        <v>2028</v>
      </c>
      <c r="J116" s="724"/>
      <c r="K116" s="723"/>
      <c r="L116" s="723"/>
      <c r="M116" s="721"/>
      <c r="N116" s="721"/>
      <c r="O116" s="723"/>
      <c r="P116" s="723"/>
      <c r="Q116" s="724"/>
      <c r="R116" s="724"/>
      <c r="S116" s="2"/>
    </row>
    <row r="117" spans="1:19" ht="30" x14ac:dyDescent="0.25">
      <c r="A117" s="722"/>
      <c r="B117" s="722"/>
      <c r="C117" s="722"/>
      <c r="D117" s="724"/>
      <c r="E117" s="724"/>
      <c r="F117" s="724"/>
      <c r="G117" s="391" t="s">
        <v>1310</v>
      </c>
      <c r="H117" s="391" t="s">
        <v>2029</v>
      </c>
      <c r="I117" s="37">
        <v>6</v>
      </c>
      <c r="J117" s="724"/>
      <c r="K117" s="723"/>
      <c r="L117" s="723"/>
      <c r="M117" s="721"/>
      <c r="N117" s="721"/>
      <c r="O117" s="723"/>
      <c r="P117" s="723"/>
      <c r="Q117" s="724"/>
      <c r="R117" s="724"/>
      <c r="S117" s="375"/>
    </row>
    <row r="118" spans="1:19" ht="212.25" customHeight="1" x14ac:dyDescent="0.25">
      <c r="A118" s="722"/>
      <c r="B118" s="722"/>
      <c r="C118" s="722"/>
      <c r="D118" s="724"/>
      <c r="E118" s="724"/>
      <c r="F118" s="724"/>
      <c r="G118" s="391" t="s">
        <v>1310</v>
      </c>
      <c r="H118" s="391" t="s">
        <v>2030</v>
      </c>
      <c r="I118" s="393" t="s">
        <v>989</v>
      </c>
      <c r="J118" s="724"/>
      <c r="K118" s="723"/>
      <c r="L118" s="723"/>
      <c r="M118" s="721"/>
      <c r="N118" s="721"/>
      <c r="O118" s="723"/>
      <c r="P118" s="723"/>
      <c r="Q118" s="724"/>
      <c r="R118" s="724"/>
      <c r="S118" s="2"/>
    </row>
    <row r="119" spans="1:19" ht="30" x14ac:dyDescent="0.25">
      <c r="A119" s="722">
        <v>39</v>
      </c>
      <c r="B119" s="722">
        <v>1</v>
      </c>
      <c r="C119" s="722" t="s">
        <v>49</v>
      </c>
      <c r="D119" s="724">
        <v>6</v>
      </c>
      <c r="E119" s="724" t="s">
        <v>1311</v>
      </c>
      <c r="F119" s="724" t="s">
        <v>1312</v>
      </c>
      <c r="G119" s="391" t="s">
        <v>1308</v>
      </c>
      <c r="H119" s="391" t="s">
        <v>2032</v>
      </c>
      <c r="I119" s="393" t="s">
        <v>2031</v>
      </c>
      <c r="J119" s="724" t="s">
        <v>1313</v>
      </c>
      <c r="K119" s="723" t="s">
        <v>55</v>
      </c>
      <c r="L119" s="776" t="s">
        <v>37</v>
      </c>
      <c r="M119" s="721">
        <v>87486.77</v>
      </c>
      <c r="N119" s="721">
        <v>516966.89</v>
      </c>
      <c r="O119" s="723">
        <v>58585.42</v>
      </c>
      <c r="P119" s="723">
        <v>488065.54</v>
      </c>
      <c r="Q119" s="724" t="s">
        <v>1314</v>
      </c>
      <c r="R119" s="724" t="s">
        <v>1315</v>
      </c>
      <c r="S119" s="2"/>
    </row>
    <row r="120" spans="1:19" ht="50.25" customHeight="1" x14ac:dyDescent="0.25">
      <c r="A120" s="722"/>
      <c r="B120" s="722"/>
      <c r="C120" s="722"/>
      <c r="D120" s="724"/>
      <c r="E120" s="724"/>
      <c r="F120" s="724"/>
      <c r="G120" s="391" t="s">
        <v>43</v>
      </c>
      <c r="H120" s="391" t="s">
        <v>48</v>
      </c>
      <c r="I120" s="393" t="s">
        <v>1205</v>
      </c>
      <c r="J120" s="724"/>
      <c r="K120" s="723"/>
      <c r="L120" s="776"/>
      <c r="M120" s="721"/>
      <c r="N120" s="721"/>
      <c r="O120" s="723"/>
      <c r="P120" s="723"/>
      <c r="Q120" s="724"/>
      <c r="R120" s="724"/>
      <c r="S120" s="2"/>
    </row>
    <row r="121" spans="1:19" ht="408.75" customHeight="1" x14ac:dyDescent="0.25">
      <c r="A121" s="722"/>
      <c r="B121" s="722"/>
      <c r="C121" s="722"/>
      <c r="D121" s="724"/>
      <c r="E121" s="724"/>
      <c r="F121" s="724"/>
      <c r="G121" s="391" t="s">
        <v>43</v>
      </c>
      <c r="H121" s="391" t="s">
        <v>48</v>
      </c>
      <c r="I121" s="393" t="s">
        <v>1205</v>
      </c>
      <c r="J121" s="724"/>
      <c r="K121" s="723"/>
      <c r="L121" s="776"/>
      <c r="M121" s="721"/>
      <c r="N121" s="721"/>
      <c r="O121" s="723"/>
      <c r="P121" s="723"/>
      <c r="Q121" s="724"/>
      <c r="R121" s="724"/>
      <c r="S121" s="2"/>
    </row>
    <row r="122" spans="1:19" ht="120" x14ac:dyDescent="0.25">
      <c r="A122" s="37">
        <v>40</v>
      </c>
      <c r="B122" s="37" t="s">
        <v>49</v>
      </c>
      <c r="C122" s="37">
        <v>1</v>
      </c>
      <c r="D122" s="391">
        <v>6</v>
      </c>
      <c r="E122" s="391" t="s">
        <v>1316</v>
      </c>
      <c r="F122" s="391" t="s">
        <v>1317</v>
      </c>
      <c r="G122" s="391" t="s">
        <v>1318</v>
      </c>
      <c r="H122" s="391" t="s">
        <v>1319</v>
      </c>
      <c r="I122" s="393" t="s">
        <v>1320</v>
      </c>
      <c r="J122" s="391" t="s">
        <v>1321</v>
      </c>
      <c r="K122" s="403"/>
      <c r="L122" s="403" t="s">
        <v>55</v>
      </c>
      <c r="M122" s="63"/>
      <c r="N122" s="63">
        <v>94971</v>
      </c>
      <c r="O122" s="63"/>
      <c r="P122" s="63">
        <v>85740</v>
      </c>
      <c r="Q122" s="391" t="s">
        <v>1294</v>
      </c>
      <c r="R122" s="391" t="s">
        <v>1322</v>
      </c>
      <c r="S122" s="2"/>
    </row>
    <row r="123" spans="1:19" ht="120" x14ac:dyDescent="0.25">
      <c r="A123" s="37">
        <v>41</v>
      </c>
      <c r="B123" s="37" t="s">
        <v>52</v>
      </c>
      <c r="C123" s="37">
        <v>1</v>
      </c>
      <c r="D123" s="391">
        <v>6</v>
      </c>
      <c r="E123" s="391" t="s">
        <v>1323</v>
      </c>
      <c r="F123" s="391" t="s">
        <v>1324</v>
      </c>
      <c r="G123" s="391" t="s">
        <v>1325</v>
      </c>
      <c r="H123" s="391" t="s">
        <v>1326</v>
      </c>
      <c r="I123" s="393" t="s">
        <v>1327</v>
      </c>
      <c r="J123" s="391" t="s">
        <v>1328</v>
      </c>
      <c r="K123" s="403"/>
      <c r="L123" s="403" t="s">
        <v>37</v>
      </c>
      <c r="M123" s="63"/>
      <c r="N123" s="63">
        <v>286649.3</v>
      </c>
      <c r="O123" s="63"/>
      <c r="P123" s="63">
        <v>283949.3</v>
      </c>
      <c r="Q123" s="391" t="s">
        <v>1329</v>
      </c>
      <c r="R123" s="391" t="s">
        <v>1330</v>
      </c>
      <c r="S123" s="2"/>
    </row>
    <row r="124" spans="1:19" ht="90" x14ac:dyDescent="0.25">
      <c r="A124" s="391">
        <v>42</v>
      </c>
      <c r="B124" s="391" t="s">
        <v>116</v>
      </c>
      <c r="C124" s="391">
        <v>5</v>
      </c>
      <c r="D124" s="391">
        <v>11</v>
      </c>
      <c r="E124" s="391" t="s">
        <v>1331</v>
      </c>
      <c r="F124" s="391" t="s">
        <v>1332</v>
      </c>
      <c r="G124" s="37" t="s">
        <v>1333</v>
      </c>
      <c r="H124" s="37" t="s">
        <v>48</v>
      </c>
      <c r="I124" s="37">
        <v>45</v>
      </c>
      <c r="J124" s="391" t="s">
        <v>1334</v>
      </c>
      <c r="K124" s="403" t="s">
        <v>37</v>
      </c>
      <c r="L124" s="37"/>
      <c r="M124" s="63">
        <v>214500</v>
      </c>
      <c r="N124" s="63" t="s">
        <v>1100</v>
      </c>
      <c r="O124" s="63">
        <v>195000</v>
      </c>
      <c r="P124" s="63"/>
      <c r="Q124" s="391" t="s">
        <v>1335</v>
      </c>
      <c r="R124" s="391" t="s">
        <v>1336</v>
      </c>
      <c r="S124" s="2"/>
    </row>
    <row r="126" spans="1:19" x14ac:dyDescent="0.25">
      <c r="M126" s="773"/>
      <c r="N126" s="517" t="s">
        <v>39</v>
      </c>
      <c r="O126" s="517"/>
      <c r="P126" s="517"/>
    </row>
    <row r="127" spans="1:19" x14ac:dyDescent="0.25">
      <c r="M127" s="774"/>
      <c r="N127" s="772" t="s">
        <v>40</v>
      </c>
      <c r="O127" s="517" t="s">
        <v>41</v>
      </c>
      <c r="P127" s="517"/>
    </row>
    <row r="128" spans="1:19" x14ac:dyDescent="0.25">
      <c r="M128" s="775"/>
      <c r="N128" s="772"/>
      <c r="O128" s="368">
        <v>2020</v>
      </c>
      <c r="P128" s="368">
        <v>2021</v>
      </c>
    </row>
    <row r="129" spans="13:17" x14ac:dyDescent="0.25">
      <c r="M129" s="385" t="s">
        <v>2448</v>
      </c>
      <c r="N129" s="367">
        <v>42</v>
      </c>
      <c r="O129" s="366">
        <f>O7+O12+O16+O20+O24+O31+O32+O33+O34+O35+O38+O41+O45+O65+O69+O71+O78+O84+O85+O86+O87+O88+O89+O97+O101+O111+O115+O119+O124</f>
        <v>3165076.27</v>
      </c>
      <c r="P129" s="89">
        <f>P7+P14+P20+P24+P31+P32+P33+P34+P38+P41+P49+P54+P58+P63+P67+P69+P71+P78+P82+P83+P84+P85+P87+P90+P92+P97+P101+P109+P111+P115+P119+P122+P123</f>
        <v>5622460.6099999994</v>
      </c>
      <c r="Q129" s="2"/>
    </row>
    <row r="132" spans="13:17" x14ac:dyDescent="0.25">
      <c r="Q132" s="2"/>
    </row>
    <row r="134" spans="13:17" x14ac:dyDescent="0.25">
      <c r="Q134" s="2"/>
    </row>
  </sheetData>
  <mergeCells count="454">
    <mergeCell ref="R4:R5"/>
    <mergeCell ref="G4:G5"/>
    <mergeCell ref="H4:I4"/>
    <mergeCell ref="J4:J5"/>
    <mergeCell ref="K4:L4"/>
    <mergeCell ref="M4:N4"/>
    <mergeCell ref="O4:P4"/>
    <mergeCell ref="A4:A5"/>
    <mergeCell ref="B4:B5"/>
    <mergeCell ref="C4:C5"/>
    <mergeCell ref="D4:D5"/>
    <mergeCell ref="E4:E5"/>
    <mergeCell ref="F4:F5"/>
    <mergeCell ref="Q4:Q5"/>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E14:E15"/>
    <mergeCell ref="F14:F15"/>
    <mergeCell ref="G14:G15"/>
    <mergeCell ref="J14:J15"/>
    <mergeCell ref="K14:K15"/>
    <mergeCell ref="R24:R30"/>
    <mergeCell ref="A24:A30"/>
    <mergeCell ref="B24:B30"/>
    <mergeCell ref="C24:C30"/>
    <mergeCell ref="D24:D30"/>
    <mergeCell ref="E24:E30"/>
    <mergeCell ref="F24:F30"/>
    <mergeCell ref="A20:A23"/>
    <mergeCell ref="B20:B23"/>
    <mergeCell ref="C20:C23"/>
    <mergeCell ref="D20:D23"/>
    <mergeCell ref="E20:E23"/>
    <mergeCell ref="F20:F23"/>
    <mergeCell ref="L24:L30"/>
    <mergeCell ref="M24:M30"/>
    <mergeCell ref="N24:N30"/>
    <mergeCell ref="G20:G23"/>
    <mergeCell ref="J20:J23"/>
    <mergeCell ref="K20:K23"/>
    <mergeCell ref="G41:G44"/>
    <mergeCell ref="J41:J44"/>
    <mergeCell ref="K41:K44"/>
    <mergeCell ref="A35:A37"/>
    <mergeCell ref="B35:B37"/>
    <mergeCell ref="C35:C37"/>
    <mergeCell ref="D35:D37"/>
    <mergeCell ref="H29:H30"/>
    <mergeCell ref="I29:I30"/>
    <mergeCell ref="G24:G30"/>
    <mergeCell ref="J24:J30"/>
    <mergeCell ref="K24:K30"/>
    <mergeCell ref="J35:J37"/>
    <mergeCell ref="K35:K37"/>
    <mergeCell ref="A67:A68"/>
    <mergeCell ref="B67:B68"/>
    <mergeCell ref="C67:C68"/>
    <mergeCell ref="L35:L37"/>
    <mergeCell ref="M35:M37"/>
    <mergeCell ref="N35:N37"/>
    <mergeCell ref="O35:O37"/>
    <mergeCell ref="P35:P37"/>
    <mergeCell ref="Q35:Q37"/>
    <mergeCell ref="L41:L44"/>
    <mergeCell ref="M41:M44"/>
    <mergeCell ref="E67:E68"/>
    <mergeCell ref="F67:F68"/>
    <mergeCell ref="G67:G68"/>
    <mergeCell ref="O41:O44"/>
    <mergeCell ref="P41:P44"/>
    <mergeCell ref="Q41:Q44"/>
    <mergeCell ref="G54:G57"/>
    <mergeCell ref="J54:J57"/>
    <mergeCell ref="K54:K57"/>
    <mergeCell ref="L54:L57"/>
    <mergeCell ref="M54:M57"/>
    <mergeCell ref="N54:N57"/>
    <mergeCell ref="O54:O57"/>
    <mergeCell ref="O7:O11"/>
    <mergeCell ref="P7:P11"/>
    <mergeCell ref="Q7:Q11"/>
    <mergeCell ref="B69:B70"/>
    <mergeCell ref="A54:A57"/>
    <mergeCell ref="B54:B57"/>
    <mergeCell ref="C54:C57"/>
    <mergeCell ref="D54:D57"/>
    <mergeCell ref="E54:E57"/>
    <mergeCell ref="F54:F57"/>
    <mergeCell ref="A7:A11"/>
    <mergeCell ref="B7:B11"/>
    <mergeCell ref="C7:C11"/>
    <mergeCell ref="D7:D11"/>
    <mergeCell ref="E7:E11"/>
    <mergeCell ref="F7:F11"/>
    <mergeCell ref="E41:E44"/>
    <mergeCell ref="F41:F44"/>
    <mergeCell ref="A49:A53"/>
    <mergeCell ref="B49:B53"/>
    <mergeCell ref="C49:C53"/>
    <mergeCell ref="D49:D53"/>
    <mergeCell ref="E49:E53"/>
    <mergeCell ref="F49:F53"/>
    <mergeCell ref="R7:R11"/>
    <mergeCell ref="Q16:Q19"/>
    <mergeCell ref="R16:R19"/>
    <mergeCell ref="Q12:Q13"/>
    <mergeCell ref="R12:R13"/>
    <mergeCell ref="A14:A15"/>
    <mergeCell ref="B14:B15"/>
    <mergeCell ref="C14:C15"/>
    <mergeCell ref="D14:D15"/>
    <mergeCell ref="A16:A19"/>
    <mergeCell ref="B16:B19"/>
    <mergeCell ref="C16:C19"/>
    <mergeCell ref="D16:D19"/>
    <mergeCell ref="E16:E19"/>
    <mergeCell ref="F16:F19"/>
    <mergeCell ref="G16:G19"/>
    <mergeCell ref="J16:J19"/>
    <mergeCell ref="K16:K19"/>
    <mergeCell ref="G7:G11"/>
    <mergeCell ref="J7:J11"/>
    <mergeCell ref="K7:K11"/>
    <mergeCell ref="L7:L11"/>
    <mergeCell ref="M7:M11"/>
    <mergeCell ref="N7:N11"/>
    <mergeCell ref="R14:R15"/>
    <mergeCell ref="L16:L19"/>
    <mergeCell ref="M16:M19"/>
    <mergeCell ref="N16:N19"/>
    <mergeCell ref="O16:O19"/>
    <mergeCell ref="P16:P19"/>
    <mergeCell ref="R20:R23"/>
    <mergeCell ref="L20:L23"/>
    <mergeCell ref="M20:M23"/>
    <mergeCell ref="N20:N23"/>
    <mergeCell ref="O20:O23"/>
    <mergeCell ref="E35:E37"/>
    <mergeCell ref="F35:F37"/>
    <mergeCell ref="G35:G37"/>
    <mergeCell ref="H35:H36"/>
    <mergeCell ref="I35:I36"/>
    <mergeCell ref="P20:P23"/>
    <mergeCell ref="Q20:Q23"/>
    <mergeCell ref="L14:L15"/>
    <mergeCell ref="M14:M15"/>
    <mergeCell ref="N14:N15"/>
    <mergeCell ref="O14:O15"/>
    <mergeCell ref="P14:P15"/>
    <mergeCell ref="Q14:Q15"/>
    <mergeCell ref="O24:O30"/>
    <mergeCell ref="P24:P30"/>
    <mergeCell ref="Q24:Q30"/>
    <mergeCell ref="A41:A44"/>
    <mergeCell ref="B41:B44"/>
    <mergeCell ref="N41:N44"/>
    <mergeCell ref="C41:C44"/>
    <mergeCell ref="D41:D44"/>
    <mergeCell ref="R35:R37"/>
    <mergeCell ref="A38:A40"/>
    <mergeCell ref="B38:B40"/>
    <mergeCell ref="C38:C40"/>
    <mergeCell ref="D38:D40"/>
    <mergeCell ref="E38:E40"/>
    <mergeCell ref="F38:F40"/>
    <mergeCell ref="G38:G40"/>
    <mergeCell ref="H38:H39"/>
    <mergeCell ref="I38:I39"/>
    <mergeCell ref="J38:J40"/>
    <mergeCell ref="K38:K40"/>
    <mergeCell ref="L38:L40"/>
    <mergeCell ref="M38:M40"/>
    <mergeCell ref="N38:N40"/>
    <mergeCell ref="O38:O40"/>
    <mergeCell ref="P38:P40"/>
    <mergeCell ref="Q38:Q40"/>
    <mergeCell ref="R38:R40"/>
    <mergeCell ref="M49:M53"/>
    <mergeCell ref="N49:N53"/>
    <mergeCell ref="O49:O53"/>
    <mergeCell ref="P49:P53"/>
    <mergeCell ref="Q49:Q53"/>
    <mergeCell ref="R41:R44"/>
    <mergeCell ref="A45:A48"/>
    <mergeCell ref="B45:B48"/>
    <mergeCell ref="C45:C48"/>
    <mergeCell ref="D45:D48"/>
    <mergeCell ref="E45:E48"/>
    <mergeCell ref="F45:F48"/>
    <mergeCell ref="G45:G48"/>
    <mergeCell ref="H45:H46"/>
    <mergeCell ref="I45:I46"/>
    <mergeCell ref="J45:J48"/>
    <mergeCell ref="K45:K48"/>
    <mergeCell ref="L45:L48"/>
    <mergeCell ref="M45:M48"/>
    <mergeCell ref="N45:N48"/>
    <mergeCell ref="O45:O48"/>
    <mergeCell ref="P45:P48"/>
    <mergeCell ref="Q45:Q48"/>
    <mergeCell ref="R45:R48"/>
    <mergeCell ref="R49:R53"/>
    <mergeCell ref="P54:P57"/>
    <mergeCell ref="Q54:Q57"/>
    <mergeCell ref="R54:R57"/>
    <mergeCell ref="A58:A62"/>
    <mergeCell ref="B58:B62"/>
    <mergeCell ref="C58:C62"/>
    <mergeCell ref="D58:D62"/>
    <mergeCell ref="E58:E62"/>
    <mergeCell ref="F58:F62"/>
    <mergeCell ref="G58:G62"/>
    <mergeCell ref="J58:J62"/>
    <mergeCell ref="K58:K62"/>
    <mergeCell ref="L58:L62"/>
    <mergeCell ref="M58:M62"/>
    <mergeCell ref="N58:N62"/>
    <mergeCell ref="O58:O62"/>
    <mergeCell ref="P58:P62"/>
    <mergeCell ref="Q58:Q62"/>
    <mergeCell ref="R58:R62"/>
    <mergeCell ref="G49:G53"/>
    <mergeCell ref="J49:J53"/>
    <mergeCell ref="K49:K53"/>
    <mergeCell ref="L49:L53"/>
    <mergeCell ref="O63:O64"/>
    <mergeCell ref="P63:P64"/>
    <mergeCell ref="Q63:Q64"/>
    <mergeCell ref="R63:R64"/>
    <mergeCell ref="A63:A64"/>
    <mergeCell ref="B63:B64"/>
    <mergeCell ref="C63:C64"/>
    <mergeCell ref="D65:D66"/>
    <mergeCell ref="E65:E66"/>
    <mergeCell ref="F65:F66"/>
    <mergeCell ref="G65:G66"/>
    <mergeCell ref="J65:J66"/>
    <mergeCell ref="K65:K66"/>
    <mergeCell ref="L63:L64"/>
    <mergeCell ref="M63:M64"/>
    <mergeCell ref="N63:N64"/>
    <mergeCell ref="D63:D64"/>
    <mergeCell ref="E63:E64"/>
    <mergeCell ref="F63:F64"/>
    <mergeCell ref="G63:G64"/>
    <mergeCell ref="J63:J64"/>
    <mergeCell ref="K63:K64"/>
    <mergeCell ref="O65:O66"/>
    <mergeCell ref="P65:P66"/>
    <mergeCell ref="Q65:Q66"/>
    <mergeCell ref="R65:R66"/>
    <mergeCell ref="A65:A66"/>
    <mergeCell ref="B65:B66"/>
    <mergeCell ref="C65:C66"/>
    <mergeCell ref="F69:F70"/>
    <mergeCell ref="G69:G70"/>
    <mergeCell ref="J69:J70"/>
    <mergeCell ref="K69:K70"/>
    <mergeCell ref="L69:L70"/>
    <mergeCell ref="M69:M70"/>
    <mergeCell ref="L65:L66"/>
    <mergeCell ref="M65:M66"/>
    <mergeCell ref="N65:N66"/>
    <mergeCell ref="A69:A70"/>
    <mergeCell ref="P67:P68"/>
    <mergeCell ref="Q67:Q68"/>
    <mergeCell ref="R67:R68"/>
    <mergeCell ref="J67:J68"/>
    <mergeCell ref="K67:K68"/>
    <mergeCell ref="L67:L68"/>
    <mergeCell ref="M67:M68"/>
    <mergeCell ref="N67:N68"/>
    <mergeCell ref="O67:O68"/>
    <mergeCell ref="D67:D68"/>
    <mergeCell ref="N69:N70"/>
    <mergeCell ref="O69:O70"/>
    <mergeCell ref="P69:P70"/>
    <mergeCell ref="Q69:Q70"/>
    <mergeCell ref="R69:R70"/>
    <mergeCell ref="A71:A77"/>
    <mergeCell ref="B71:B77"/>
    <mergeCell ref="C71:C77"/>
    <mergeCell ref="D71:D77"/>
    <mergeCell ref="E71:E77"/>
    <mergeCell ref="F71:F77"/>
    <mergeCell ref="G71:G77"/>
    <mergeCell ref="J71:J77"/>
    <mergeCell ref="K71:K77"/>
    <mergeCell ref="L71:L77"/>
    <mergeCell ref="M71:M77"/>
    <mergeCell ref="N71:N77"/>
    <mergeCell ref="O71:O77"/>
    <mergeCell ref="P71:P77"/>
    <mergeCell ref="Q71:Q77"/>
    <mergeCell ref="R71:R77"/>
    <mergeCell ref="C69:C70"/>
    <mergeCell ref="D69:D70"/>
    <mergeCell ref="E69:E70"/>
    <mergeCell ref="M78:M81"/>
    <mergeCell ref="N78:N81"/>
    <mergeCell ref="O78:O81"/>
    <mergeCell ref="P78:P81"/>
    <mergeCell ref="Q78:Q81"/>
    <mergeCell ref="R78:R81"/>
    <mergeCell ref="A78:A81"/>
    <mergeCell ref="B78:B81"/>
    <mergeCell ref="C78:C81"/>
    <mergeCell ref="D78:D81"/>
    <mergeCell ref="E78:E81"/>
    <mergeCell ref="F78:F81"/>
    <mergeCell ref="G78:G81"/>
    <mergeCell ref="J78:J81"/>
    <mergeCell ref="K78:K81"/>
    <mergeCell ref="L78:L81"/>
    <mergeCell ref="A90:A91"/>
    <mergeCell ref="B90:B91"/>
    <mergeCell ref="C90:C91"/>
    <mergeCell ref="D90:D91"/>
    <mergeCell ref="E90:E91"/>
    <mergeCell ref="F90:F91"/>
    <mergeCell ref="G90:G91"/>
    <mergeCell ref="J90:J91"/>
    <mergeCell ref="K90:K91"/>
    <mergeCell ref="J97:J100"/>
    <mergeCell ref="K97:K100"/>
    <mergeCell ref="L90:L91"/>
    <mergeCell ref="M90:M91"/>
    <mergeCell ref="N90:N91"/>
    <mergeCell ref="O90:O91"/>
    <mergeCell ref="P90:P91"/>
    <mergeCell ref="Q90:Q91"/>
    <mergeCell ref="R90:R91"/>
    <mergeCell ref="M92:M96"/>
    <mergeCell ref="N92:N96"/>
    <mergeCell ref="O92:O96"/>
    <mergeCell ref="P92:P96"/>
    <mergeCell ref="Q92:Q96"/>
    <mergeCell ref="R92:R96"/>
    <mergeCell ref="L97:L100"/>
    <mergeCell ref="M97:M100"/>
    <mergeCell ref="N97:N100"/>
    <mergeCell ref="O97:O100"/>
    <mergeCell ref="P97:P100"/>
    <mergeCell ref="Q97:Q100"/>
    <mergeCell ref="R97:R100"/>
    <mergeCell ref="A92:A96"/>
    <mergeCell ref="L92:L96"/>
    <mergeCell ref="B92:B96"/>
    <mergeCell ref="C92:C96"/>
    <mergeCell ref="D92:D96"/>
    <mergeCell ref="E92:E96"/>
    <mergeCell ref="F92:F96"/>
    <mergeCell ref="G92:G96"/>
    <mergeCell ref="J92:J96"/>
    <mergeCell ref="K92:K96"/>
    <mergeCell ref="A97:A100"/>
    <mergeCell ref="B97:B100"/>
    <mergeCell ref="C97:C100"/>
    <mergeCell ref="D97:D100"/>
    <mergeCell ref="E97:E100"/>
    <mergeCell ref="F97:F100"/>
    <mergeCell ref="G97:G100"/>
    <mergeCell ref="A101:A108"/>
    <mergeCell ref="B101:B108"/>
    <mergeCell ref="C101:C108"/>
    <mergeCell ref="D101:D108"/>
    <mergeCell ref="E101:E108"/>
    <mergeCell ref="F101:F108"/>
    <mergeCell ref="G101:G108"/>
    <mergeCell ref="J101:J108"/>
    <mergeCell ref="K101:K108"/>
    <mergeCell ref="L101:L108"/>
    <mergeCell ref="M101:M108"/>
    <mergeCell ref="N101:N108"/>
    <mergeCell ref="O101:O108"/>
    <mergeCell ref="P101:P108"/>
    <mergeCell ref="Q101:Q108"/>
    <mergeCell ref="R101:R108"/>
    <mergeCell ref="F109:F110"/>
    <mergeCell ref="J109:J110"/>
    <mergeCell ref="K109:K110"/>
    <mergeCell ref="L109:L110"/>
    <mergeCell ref="M109:M110"/>
    <mergeCell ref="N109:N110"/>
    <mergeCell ref="O109:O110"/>
    <mergeCell ref="P109:P110"/>
    <mergeCell ref="Q109:Q110"/>
    <mergeCell ref="R109:R110"/>
    <mergeCell ref="M111:M114"/>
    <mergeCell ref="N111:N114"/>
    <mergeCell ref="O111:O114"/>
    <mergeCell ref="P111:P114"/>
    <mergeCell ref="Q111:Q114"/>
    <mergeCell ref="R111:R114"/>
    <mergeCell ref="A109:A110"/>
    <mergeCell ref="B109:B110"/>
    <mergeCell ref="C109:C110"/>
    <mergeCell ref="D109:D110"/>
    <mergeCell ref="E109:E110"/>
    <mergeCell ref="A111:A114"/>
    <mergeCell ref="B111:B114"/>
    <mergeCell ref="C111:C114"/>
    <mergeCell ref="D111:D114"/>
    <mergeCell ref="E111:E114"/>
    <mergeCell ref="F111:F114"/>
    <mergeCell ref="J111:J114"/>
    <mergeCell ref="K111:K114"/>
    <mergeCell ref="L111:L114"/>
    <mergeCell ref="R119:R121"/>
    <mergeCell ref="A115:A118"/>
    <mergeCell ref="B115:B118"/>
    <mergeCell ref="C115:C118"/>
    <mergeCell ref="D115:D118"/>
    <mergeCell ref="E115:E118"/>
    <mergeCell ref="F115:F118"/>
    <mergeCell ref="J115:J118"/>
    <mergeCell ref="K115:K118"/>
    <mergeCell ref="L115:L118"/>
    <mergeCell ref="R115:R118"/>
    <mergeCell ref="A119:A121"/>
    <mergeCell ref="B119:B121"/>
    <mergeCell ref="C119:C121"/>
    <mergeCell ref="D119:D121"/>
    <mergeCell ref="E119:E121"/>
    <mergeCell ref="F119:F121"/>
    <mergeCell ref="J119:J121"/>
    <mergeCell ref="K119:K121"/>
    <mergeCell ref="L119:L121"/>
    <mergeCell ref="N127:N128"/>
    <mergeCell ref="M126:M128"/>
    <mergeCell ref="N126:P126"/>
    <mergeCell ref="O127:P127"/>
    <mergeCell ref="M115:M118"/>
    <mergeCell ref="N115:N118"/>
    <mergeCell ref="O115:O118"/>
    <mergeCell ref="P115:P118"/>
    <mergeCell ref="Q115:Q118"/>
    <mergeCell ref="M119:M121"/>
    <mergeCell ref="N119:N121"/>
    <mergeCell ref="O119:O121"/>
    <mergeCell ref="P119:P121"/>
    <mergeCell ref="Q119:Q12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2"/>
  <sheetViews>
    <sheetView topLeftCell="A34" zoomScale="70" zoomScaleNormal="70" workbookViewId="0">
      <selection activeCell="N40" sqref="N40:N42"/>
    </sheetView>
  </sheetViews>
  <sheetFormatPr defaultRowHeight="15" x14ac:dyDescent="0.25"/>
  <cols>
    <col min="1" max="1" width="4.7109375" style="1" customWidth="1"/>
    <col min="2" max="2" width="8.85546875" style="1" customWidth="1"/>
    <col min="3" max="4" width="11.42578125" style="1" customWidth="1"/>
    <col min="5" max="5" width="48.140625" style="1" customWidth="1"/>
    <col min="6" max="6" width="81" style="1" customWidth="1"/>
    <col min="7" max="7" width="31" style="1" customWidth="1"/>
    <col min="8" max="8" width="22.5703125" style="1" customWidth="1"/>
    <col min="9" max="9" width="10.42578125" style="1" customWidth="1"/>
    <col min="10" max="10" width="50.855468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75" x14ac:dyDescent="0.3">
      <c r="A1" s="76"/>
    </row>
    <row r="2" spans="1:19" ht="18.75" x14ac:dyDescent="0.3">
      <c r="A2" s="76" t="s">
        <v>2444</v>
      </c>
    </row>
    <row r="4" spans="1:19" s="4" customFormat="1" ht="47.25" customHeight="1" x14ac:dyDescent="0.25">
      <c r="A4" s="428" t="s">
        <v>0</v>
      </c>
      <c r="B4" s="429" t="s">
        <v>1</v>
      </c>
      <c r="C4" s="429" t="s">
        <v>2</v>
      </c>
      <c r="D4" s="429" t="s">
        <v>3</v>
      </c>
      <c r="E4" s="428" t="s">
        <v>4</v>
      </c>
      <c r="F4" s="428" t="s">
        <v>5</v>
      </c>
      <c r="G4" s="428" t="s">
        <v>6</v>
      </c>
      <c r="H4" s="429" t="s">
        <v>7</v>
      </c>
      <c r="I4" s="429"/>
      <c r="J4" s="428" t="s">
        <v>8</v>
      </c>
      <c r="K4" s="429" t="s">
        <v>9</v>
      </c>
      <c r="L4" s="430"/>
      <c r="M4" s="431" t="s">
        <v>10</v>
      </c>
      <c r="N4" s="431"/>
      <c r="O4" s="431" t="s">
        <v>11</v>
      </c>
      <c r="P4" s="431"/>
      <c r="Q4" s="428" t="s">
        <v>12</v>
      </c>
      <c r="R4" s="429" t="s">
        <v>13</v>
      </c>
      <c r="S4" s="3"/>
    </row>
    <row r="5" spans="1:19" s="4" customFormat="1" ht="35.25" customHeight="1" x14ac:dyDescent="0.2">
      <c r="A5" s="428"/>
      <c r="B5" s="429"/>
      <c r="C5" s="429"/>
      <c r="D5" s="429"/>
      <c r="E5" s="428"/>
      <c r="F5" s="428"/>
      <c r="G5" s="428"/>
      <c r="H5" s="128" t="s">
        <v>14</v>
      </c>
      <c r="I5" s="128" t="s">
        <v>15</v>
      </c>
      <c r="J5" s="428"/>
      <c r="K5" s="128">
        <v>2020</v>
      </c>
      <c r="L5" s="128">
        <v>2021</v>
      </c>
      <c r="M5" s="153">
        <v>2020</v>
      </c>
      <c r="N5" s="153">
        <v>2021</v>
      </c>
      <c r="O5" s="153">
        <v>2020</v>
      </c>
      <c r="P5" s="153">
        <v>2021</v>
      </c>
      <c r="Q5" s="428"/>
      <c r="R5" s="429"/>
      <c r="S5" s="3"/>
    </row>
    <row r="6" spans="1:19" s="4" customFormat="1" ht="15.75" customHeight="1" x14ac:dyDescent="0.2">
      <c r="A6" s="154" t="s">
        <v>16</v>
      </c>
      <c r="B6" s="128" t="s">
        <v>17</v>
      </c>
      <c r="C6" s="128" t="s">
        <v>18</v>
      </c>
      <c r="D6" s="128" t="s">
        <v>19</v>
      </c>
      <c r="E6" s="154" t="s">
        <v>20</v>
      </c>
      <c r="F6" s="154" t="s">
        <v>21</v>
      </c>
      <c r="G6" s="154" t="s">
        <v>22</v>
      </c>
      <c r="H6" s="128" t="s">
        <v>23</v>
      </c>
      <c r="I6" s="128" t="s">
        <v>24</v>
      </c>
      <c r="J6" s="154" t="s">
        <v>25</v>
      </c>
      <c r="K6" s="128" t="s">
        <v>26</v>
      </c>
      <c r="L6" s="128" t="s">
        <v>27</v>
      </c>
      <c r="M6" s="129" t="s">
        <v>28</v>
      </c>
      <c r="N6" s="129" t="s">
        <v>29</v>
      </c>
      <c r="O6" s="129" t="s">
        <v>30</v>
      </c>
      <c r="P6" s="129" t="s">
        <v>31</v>
      </c>
      <c r="Q6" s="154" t="s">
        <v>32</v>
      </c>
      <c r="R6" s="128" t="s">
        <v>33</v>
      </c>
      <c r="S6" s="3"/>
    </row>
    <row r="7" spans="1:19" s="6" customFormat="1" ht="51" customHeight="1" x14ac:dyDescent="0.25">
      <c r="A7" s="415">
        <v>1</v>
      </c>
      <c r="B7" s="413" t="s">
        <v>58</v>
      </c>
      <c r="C7" s="413">
        <v>1</v>
      </c>
      <c r="D7" s="414">
        <v>6</v>
      </c>
      <c r="E7" s="411" t="s">
        <v>1337</v>
      </c>
      <c r="F7" s="414" t="s">
        <v>1338</v>
      </c>
      <c r="G7" s="414" t="s">
        <v>1339</v>
      </c>
      <c r="H7" s="139" t="s">
        <v>127</v>
      </c>
      <c r="I7" s="139">
        <v>1</v>
      </c>
      <c r="J7" s="414" t="s">
        <v>1340</v>
      </c>
      <c r="K7" s="426" t="s">
        <v>90</v>
      </c>
      <c r="L7" s="427" t="s">
        <v>1293</v>
      </c>
      <c r="M7" s="422">
        <f>22500+8987</f>
        <v>31487</v>
      </c>
      <c r="N7" s="423" t="s">
        <v>1293</v>
      </c>
      <c r="O7" s="422">
        <f>22500</f>
        <v>22500</v>
      </c>
      <c r="P7" s="423" t="s">
        <v>1293</v>
      </c>
      <c r="Q7" s="411" t="s">
        <v>1341</v>
      </c>
      <c r="R7" s="414" t="s">
        <v>1342</v>
      </c>
      <c r="S7" s="14"/>
    </row>
    <row r="8" spans="1:19" s="6" customFormat="1" ht="48.75" customHeight="1" x14ac:dyDescent="0.25">
      <c r="A8" s="415"/>
      <c r="B8" s="413"/>
      <c r="C8" s="413"/>
      <c r="D8" s="414"/>
      <c r="E8" s="411"/>
      <c r="F8" s="414"/>
      <c r="G8" s="414"/>
      <c r="H8" s="139" t="s">
        <v>1343</v>
      </c>
      <c r="I8" s="139" t="s">
        <v>1344</v>
      </c>
      <c r="J8" s="414"/>
      <c r="K8" s="426"/>
      <c r="L8" s="427"/>
      <c r="M8" s="422"/>
      <c r="N8" s="423"/>
      <c r="O8" s="422"/>
      <c r="P8" s="423"/>
      <c r="Q8" s="411"/>
      <c r="R8" s="414"/>
      <c r="S8" s="14"/>
    </row>
    <row r="9" spans="1:19" s="6" customFormat="1" ht="42.75" customHeight="1" x14ac:dyDescent="0.25">
      <c r="A9" s="415"/>
      <c r="B9" s="413"/>
      <c r="C9" s="413"/>
      <c r="D9" s="414"/>
      <c r="E9" s="411"/>
      <c r="F9" s="414"/>
      <c r="G9" s="414"/>
      <c r="H9" s="139" t="s">
        <v>66</v>
      </c>
      <c r="I9" s="139">
        <v>1</v>
      </c>
      <c r="J9" s="414"/>
      <c r="K9" s="426"/>
      <c r="L9" s="427"/>
      <c r="M9" s="422"/>
      <c r="N9" s="423"/>
      <c r="O9" s="422"/>
      <c r="P9" s="423"/>
      <c r="Q9" s="411"/>
      <c r="R9" s="414"/>
      <c r="S9" s="14"/>
    </row>
    <row r="10" spans="1:19" s="6" customFormat="1" ht="42" customHeight="1" x14ac:dyDescent="0.25">
      <c r="A10" s="415"/>
      <c r="B10" s="413"/>
      <c r="C10" s="413"/>
      <c r="D10" s="414"/>
      <c r="E10" s="411"/>
      <c r="F10" s="414"/>
      <c r="G10" s="414"/>
      <c r="H10" s="139" t="s">
        <v>67</v>
      </c>
      <c r="I10" s="139" t="s">
        <v>1345</v>
      </c>
      <c r="J10" s="414"/>
      <c r="K10" s="426"/>
      <c r="L10" s="427"/>
      <c r="M10" s="422"/>
      <c r="N10" s="423"/>
      <c r="O10" s="422"/>
      <c r="P10" s="423"/>
      <c r="Q10" s="411"/>
      <c r="R10" s="414"/>
      <c r="S10" s="14"/>
    </row>
    <row r="11" spans="1:19" s="6" customFormat="1" ht="58.5" customHeight="1" x14ac:dyDescent="0.25">
      <c r="A11" s="415"/>
      <c r="B11" s="413"/>
      <c r="C11" s="413"/>
      <c r="D11" s="414"/>
      <c r="E11" s="411"/>
      <c r="F11" s="414"/>
      <c r="G11" s="414"/>
      <c r="H11" s="139" t="s">
        <v>1346</v>
      </c>
      <c r="I11" s="139" t="s">
        <v>1347</v>
      </c>
      <c r="J11" s="414"/>
      <c r="K11" s="426"/>
      <c r="L11" s="427"/>
      <c r="M11" s="422"/>
      <c r="N11" s="423"/>
      <c r="O11" s="422"/>
      <c r="P11" s="423"/>
      <c r="Q11" s="411"/>
      <c r="R11" s="414"/>
      <c r="S11" s="14"/>
    </row>
    <row r="12" spans="1:19" s="6" customFormat="1" ht="254.25" customHeight="1" x14ac:dyDescent="0.25">
      <c r="A12" s="151">
        <v>2</v>
      </c>
      <c r="B12" s="152" t="s">
        <v>52</v>
      </c>
      <c r="C12" s="152">
        <v>1.3</v>
      </c>
      <c r="D12" s="139">
        <v>13</v>
      </c>
      <c r="E12" s="139" t="s">
        <v>1348</v>
      </c>
      <c r="F12" s="119" t="s">
        <v>1349</v>
      </c>
      <c r="G12" s="139" t="s">
        <v>82</v>
      </c>
      <c r="H12" s="139" t="s">
        <v>83</v>
      </c>
      <c r="I12" s="139">
        <v>1</v>
      </c>
      <c r="J12" s="139" t="s">
        <v>1350</v>
      </c>
      <c r="K12" s="155" t="s">
        <v>55</v>
      </c>
      <c r="L12" s="155" t="s">
        <v>1293</v>
      </c>
      <c r="M12" s="147">
        <f>23193.19+40624.29</f>
        <v>63817.479999999996</v>
      </c>
      <c r="N12" s="156" t="s">
        <v>1293</v>
      </c>
      <c r="O12" s="156">
        <v>23193.19</v>
      </c>
      <c r="P12" s="144" t="s">
        <v>1351</v>
      </c>
      <c r="Q12" s="139" t="s">
        <v>1352</v>
      </c>
      <c r="R12" s="139" t="s">
        <v>1353</v>
      </c>
      <c r="S12" s="14"/>
    </row>
    <row r="13" spans="1:19" s="6" customFormat="1" ht="24.75" customHeight="1" x14ac:dyDescent="0.25">
      <c r="A13" s="415">
        <v>3</v>
      </c>
      <c r="B13" s="413" t="s">
        <v>49</v>
      </c>
      <c r="C13" s="413">
        <v>1</v>
      </c>
      <c r="D13" s="413">
        <v>9</v>
      </c>
      <c r="E13" s="411" t="s">
        <v>1354</v>
      </c>
      <c r="F13" s="414" t="s">
        <v>1355</v>
      </c>
      <c r="G13" s="414" t="s">
        <v>1356</v>
      </c>
      <c r="H13" s="152" t="s">
        <v>66</v>
      </c>
      <c r="I13" s="152">
        <v>1</v>
      </c>
      <c r="J13" s="414" t="s">
        <v>1357</v>
      </c>
      <c r="K13" s="413" t="s">
        <v>37</v>
      </c>
      <c r="L13" s="413" t="s">
        <v>1293</v>
      </c>
      <c r="M13" s="422">
        <f>32720.5+4433.3</f>
        <v>37153.800000000003</v>
      </c>
      <c r="N13" s="424" t="s">
        <v>1293</v>
      </c>
      <c r="O13" s="422">
        <v>32720.5</v>
      </c>
      <c r="P13" s="423" t="s">
        <v>1293</v>
      </c>
      <c r="Q13" s="411" t="s">
        <v>1314</v>
      </c>
      <c r="R13" s="414" t="s">
        <v>1358</v>
      </c>
      <c r="S13" s="14"/>
    </row>
    <row r="14" spans="1:19" s="6" customFormat="1" ht="36" customHeight="1" x14ac:dyDescent="0.25">
      <c r="A14" s="415"/>
      <c r="B14" s="413"/>
      <c r="C14" s="413"/>
      <c r="D14" s="413"/>
      <c r="E14" s="411"/>
      <c r="F14" s="414"/>
      <c r="G14" s="414"/>
      <c r="H14" s="139" t="s">
        <v>67</v>
      </c>
      <c r="I14" s="152">
        <v>70</v>
      </c>
      <c r="J14" s="414"/>
      <c r="K14" s="413"/>
      <c r="L14" s="413"/>
      <c r="M14" s="422"/>
      <c r="N14" s="424"/>
      <c r="O14" s="422"/>
      <c r="P14" s="423"/>
      <c r="Q14" s="411"/>
      <c r="R14" s="414"/>
      <c r="S14" s="14"/>
    </row>
    <row r="15" spans="1:19" s="6" customFormat="1" ht="42" customHeight="1" x14ac:dyDescent="0.25">
      <c r="A15" s="415"/>
      <c r="B15" s="413"/>
      <c r="C15" s="413"/>
      <c r="D15" s="413"/>
      <c r="E15" s="411"/>
      <c r="F15" s="414"/>
      <c r="G15" s="414"/>
      <c r="H15" s="139" t="s">
        <v>93</v>
      </c>
      <c r="I15" s="152">
        <v>1</v>
      </c>
      <c r="J15" s="414"/>
      <c r="K15" s="413"/>
      <c r="L15" s="413"/>
      <c r="M15" s="422"/>
      <c r="N15" s="424"/>
      <c r="O15" s="422"/>
      <c r="P15" s="423"/>
      <c r="Q15" s="411"/>
      <c r="R15" s="414"/>
      <c r="S15" s="14"/>
    </row>
    <row r="16" spans="1:19" s="6" customFormat="1" ht="49.5" customHeight="1" x14ac:dyDescent="0.25">
      <c r="A16" s="415"/>
      <c r="B16" s="413"/>
      <c r="C16" s="413"/>
      <c r="D16" s="413"/>
      <c r="E16" s="411"/>
      <c r="F16" s="414"/>
      <c r="G16" s="414"/>
      <c r="H16" s="139" t="s">
        <v>328</v>
      </c>
      <c r="I16" s="152">
        <v>45</v>
      </c>
      <c r="J16" s="414"/>
      <c r="K16" s="413"/>
      <c r="L16" s="413"/>
      <c r="M16" s="422"/>
      <c r="N16" s="424"/>
      <c r="O16" s="422"/>
      <c r="P16" s="423"/>
      <c r="Q16" s="411"/>
      <c r="R16" s="414"/>
      <c r="S16" s="14"/>
    </row>
    <row r="17" spans="1:19" s="6" customFormat="1" ht="123.75" customHeight="1" x14ac:dyDescent="0.25">
      <c r="A17" s="415"/>
      <c r="B17" s="413"/>
      <c r="C17" s="413"/>
      <c r="D17" s="413"/>
      <c r="E17" s="411"/>
      <c r="F17" s="414"/>
      <c r="G17" s="414"/>
      <c r="H17" s="139" t="s">
        <v>1359</v>
      </c>
      <c r="I17" s="152">
        <v>12</v>
      </c>
      <c r="J17" s="414"/>
      <c r="K17" s="413"/>
      <c r="L17" s="413"/>
      <c r="M17" s="422"/>
      <c r="N17" s="424"/>
      <c r="O17" s="422"/>
      <c r="P17" s="423"/>
      <c r="Q17" s="411"/>
      <c r="R17" s="414"/>
      <c r="S17" s="14"/>
    </row>
    <row r="18" spans="1:19" s="6" customFormat="1" ht="105.75" customHeight="1" x14ac:dyDescent="0.25">
      <c r="A18" s="415">
        <v>4</v>
      </c>
      <c r="B18" s="413" t="s">
        <v>49</v>
      </c>
      <c r="C18" s="413">
        <v>1</v>
      </c>
      <c r="D18" s="413">
        <v>9</v>
      </c>
      <c r="E18" s="411" t="s">
        <v>1360</v>
      </c>
      <c r="F18" s="411" t="s">
        <v>1361</v>
      </c>
      <c r="G18" s="413" t="s">
        <v>53</v>
      </c>
      <c r="H18" s="139" t="s">
        <v>62</v>
      </c>
      <c r="I18" s="152">
        <v>1</v>
      </c>
      <c r="J18" s="414" t="s">
        <v>1362</v>
      </c>
      <c r="K18" s="413" t="s">
        <v>55</v>
      </c>
      <c r="L18" s="413" t="s">
        <v>1293</v>
      </c>
      <c r="M18" s="422">
        <f>80000+9830.33</f>
        <v>89830.33</v>
      </c>
      <c r="N18" s="418" t="s">
        <v>1293</v>
      </c>
      <c r="O18" s="425">
        <v>80000</v>
      </c>
      <c r="P18" s="423" t="s">
        <v>1293</v>
      </c>
      <c r="Q18" s="414" t="s">
        <v>1314</v>
      </c>
      <c r="R18" s="414" t="s">
        <v>1358</v>
      </c>
      <c r="S18" s="14"/>
    </row>
    <row r="19" spans="1:19" s="6" customFormat="1" ht="56.25" customHeight="1" x14ac:dyDescent="0.25">
      <c r="A19" s="415"/>
      <c r="B19" s="413"/>
      <c r="C19" s="413"/>
      <c r="D19" s="413"/>
      <c r="E19" s="411"/>
      <c r="F19" s="411"/>
      <c r="G19" s="413"/>
      <c r="H19" s="139" t="s">
        <v>65</v>
      </c>
      <c r="I19" s="152" t="s">
        <v>1363</v>
      </c>
      <c r="J19" s="414"/>
      <c r="K19" s="413"/>
      <c r="L19" s="413"/>
      <c r="M19" s="422"/>
      <c r="N19" s="418"/>
      <c r="O19" s="425"/>
      <c r="P19" s="423"/>
      <c r="Q19" s="414"/>
      <c r="R19" s="414"/>
      <c r="S19" s="14"/>
    </row>
    <row r="20" spans="1:19" s="6" customFormat="1" ht="279.75" customHeight="1" x14ac:dyDescent="0.25">
      <c r="A20" s="151">
        <v>5</v>
      </c>
      <c r="B20" s="138" t="s">
        <v>116</v>
      </c>
      <c r="C20" s="138">
        <v>1.3</v>
      </c>
      <c r="D20" s="138">
        <v>13</v>
      </c>
      <c r="E20" s="138" t="s">
        <v>1364</v>
      </c>
      <c r="F20" s="157" t="s">
        <v>1365</v>
      </c>
      <c r="G20" s="157" t="s">
        <v>1366</v>
      </c>
      <c r="H20" s="157" t="s">
        <v>1367</v>
      </c>
      <c r="I20" s="138">
        <v>10</v>
      </c>
      <c r="J20" s="157" t="s">
        <v>1368</v>
      </c>
      <c r="K20" s="157" t="s">
        <v>37</v>
      </c>
      <c r="L20" s="157" t="s">
        <v>1293</v>
      </c>
      <c r="M20" s="143">
        <f>90800+76000</f>
        <v>166800</v>
      </c>
      <c r="N20" s="143" t="s">
        <v>1293</v>
      </c>
      <c r="O20" s="143">
        <v>90800</v>
      </c>
      <c r="P20" s="157" t="s">
        <v>1293</v>
      </c>
      <c r="Q20" s="157" t="s">
        <v>1369</v>
      </c>
      <c r="R20" s="157" t="s">
        <v>1370</v>
      </c>
      <c r="S20" s="14"/>
    </row>
    <row r="21" spans="1:19" s="6" customFormat="1" ht="95.25" customHeight="1" x14ac:dyDescent="0.25">
      <c r="A21" s="415">
        <v>6</v>
      </c>
      <c r="B21" s="411" t="s">
        <v>49</v>
      </c>
      <c r="C21" s="411">
        <v>1</v>
      </c>
      <c r="D21" s="411">
        <v>13</v>
      </c>
      <c r="E21" s="411" t="s">
        <v>1371</v>
      </c>
      <c r="F21" s="408" t="s">
        <v>1372</v>
      </c>
      <c r="G21" s="408" t="s">
        <v>61</v>
      </c>
      <c r="H21" s="157" t="s">
        <v>1166</v>
      </c>
      <c r="I21" s="138">
        <v>9</v>
      </c>
      <c r="J21" s="408" t="s">
        <v>1373</v>
      </c>
      <c r="K21" s="408" t="s">
        <v>37</v>
      </c>
      <c r="L21" s="408" t="s">
        <v>1293</v>
      </c>
      <c r="M21" s="409">
        <f>19649.25+2873.3</f>
        <v>22522.55</v>
      </c>
      <c r="N21" s="418" t="s">
        <v>1293</v>
      </c>
      <c r="O21" s="417">
        <v>19649.25</v>
      </c>
      <c r="P21" s="408" t="s">
        <v>1293</v>
      </c>
      <c r="Q21" s="408" t="s">
        <v>1374</v>
      </c>
      <c r="R21" s="408" t="s">
        <v>1375</v>
      </c>
      <c r="S21" s="14"/>
    </row>
    <row r="22" spans="1:19" s="6" customFormat="1" ht="66.75" customHeight="1" x14ac:dyDescent="0.25">
      <c r="A22" s="415"/>
      <c r="B22" s="411"/>
      <c r="C22" s="411"/>
      <c r="D22" s="411"/>
      <c r="E22" s="411"/>
      <c r="F22" s="408"/>
      <c r="G22" s="408"/>
      <c r="H22" s="157" t="s">
        <v>1376</v>
      </c>
      <c r="I22" s="138">
        <v>225</v>
      </c>
      <c r="J22" s="408"/>
      <c r="K22" s="408"/>
      <c r="L22" s="408"/>
      <c r="M22" s="409"/>
      <c r="N22" s="418"/>
      <c r="O22" s="417"/>
      <c r="P22" s="408"/>
      <c r="Q22" s="408"/>
      <c r="R22" s="408"/>
      <c r="S22" s="14"/>
    </row>
    <row r="23" spans="1:19" s="6" customFormat="1" ht="36.75" customHeight="1" x14ac:dyDescent="0.25">
      <c r="A23" s="415">
        <v>7</v>
      </c>
      <c r="B23" s="411" t="s">
        <v>49</v>
      </c>
      <c r="C23" s="411">
        <v>1</v>
      </c>
      <c r="D23" s="411">
        <v>6</v>
      </c>
      <c r="E23" s="411" t="s">
        <v>1377</v>
      </c>
      <c r="F23" s="408" t="s">
        <v>1378</v>
      </c>
      <c r="G23" s="408" t="s">
        <v>1379</v>
      </c>
      <c r="H23" s="157" t="s">
        <v>62</v>
      </c>
      <c r="I23" s="138">
        <f>1+1</f>
        <v>2</v>
      </c>
      <c r="J23" s="408" t="s">
        <v>1380</v>
      </c>
      <c r="K23" s="408" t="s">
        <v>37</v>
      </c>
      <c r="L23" s="408" t="s">
        <v>1293</v>
      </c>
      <c r="M23" s="417">
        <f>58633.19+9745</f>
        <v>68378.19</v>
      </c>
      <c r="N23" s="408" t="s">
        <v>1293</v>
      </c>
      <c r="O23" s="417">
        <v>58633.19</v>
      </c>
      <c r="P23" s="408" t="s">
        <v>1293</v>
      </c>
      <c r="Q23" s="408" t="s">
        <v>1381</v>
      </c>
      <c r="R23" s="408" t="s">
        <v>1382</v>
      </c>
      <c r="S23" s="14"/>
    </row>
    <row r="24" spans="1:19" s="6" customFormat="1" ht="63" customHeight="1" x14ac:dyDescent="0.25">
      <c r="A24" s="415"/>
      <c r="B24" s="411"/>
      <c r="C24" s="411"/>
      <c r="D24" s="411"/>
      <c r="E24" s="411"/>
      <c r="F24" s="408"/>
      <c r="G24" s="408"/>
      <c r="H24" s="157" t="s">
        <v>65</v>
      </c>
      <c r="I24" s="138">
        <f>70+50</f>
        <v>120</v>
      </c>
      <c r="J24" s="408"/>
      <c r="K24" s="408"/>
      <c r="L24" s="408"/>
      <c r="M24" s="417"/>
      <c r="N24" s="408"/>
      <c r="O24" s="417"/>
      <c r="P24" s="408"/>
      <c r="Q24" s="408"/>
      <c r="R24" s="408"/>
      <c r="S24" s="14"/>
    </row>
    <row r="25" spans="1:19" s="6" customFormat="1" ht="48" customHeight="1" x14ac:dyDescent="0.25">
      <c r="A25" s="415"/>
      <c r="B25" s="411"/>
      <c r="C25" s="411"/>
      <c r="D25" s="411"/>
      <c r="E25" s="411"/>
      <c r="F25" s="408"/>
      <c r="G25" s="408"/>
      <c r="H25" s="157" t="s">
        <v>1383</v>
      </c>
      <c r="I25" s="138">
        <v>1</v>
      </c>
      <c r="J25" s="408"/>
      <c r="K25" s="408"/>
      <c r="L25" s="408"/>
      <c r="M25" s="417"/>
      <c r="N25" s="408"/>
      <c r="O25" s="417"/>
      <c r="P25" s="408"/>
      <c r="Q25" s="408"/>
      <c r="R25" s="408"/>
      <c r="S25" s="14"/>
    </row>
    <row r="26" spans="1:19" s="6" customFormat="1" ht="77.25" customHeight="1" x14ac:dyDescent="0.25">
      <c r="A26" s="415"/>
      <c r="B26" s="411"/>
      <c r="C26" s="411"/>
      <c r="D26" s="411"/>
      <c r="E26" s="411"/>
      <c r="F26" s="408"/>
      <c r="G26" s="408"/>
      <c r="H26" s="157" t="s">
        <v>1384</v>
      </c>
      <c r="I26" s="138">
        <v>1000</v>
      </c>
      <c r="J26" s="408"/>
      <c r="K26" s="408"/>
      <c r="L26" s="408"/>
      <c r="M26" s="417"/>
      <c r="N26" s="408"/>
      <c r="O26" s="417"/>
      <c r="P26" s="408"/>
      <c r="Q26" s="408"/>
      <c r="R26" s="408"/>
      <c r="S26" s="14"/>
    </row>
    <row r="27" spans="1:19" s="6" customFormat="1" ht="52.5" customHeight="1" x14ac:dyDescent="0.25">
      <c r="A27" s="415">
        <v>8</v>
      </c>
      <c r="B27" s="411" t="s">
        <v>116</v>
      </c>
      <c r="C27" s="411">
        <v>5</v>
      </c>
      <c r="D27" s="411">
        <v>4</v>
      </c>
      <c r="E27" s="411" t="s">
        <v>1385</v>
      </c>
      <c r="F27" s="408" t="s">
        <v>1386</v>
      </c>
      <c r="G27" s="408" t="s">
        <v>1387</v>
      </c>
      <c r="H27" s="157" t="s">
        <v>1388</v>
      </c>
      <c r="I27" s="138">
        <v>1</v>
      </c>
      <c r="J27" s="408" t="s">
        <v>1389</v>
      </c>
      <c r="K27" s="408" t="s">
        <v>55</v>
      </c>
      <c r="L27" s="408" t="s">
        <v>1293</v>
      </c>
      <c r="M27" s="417">
        <f>70000+7044</f>
        <v>77044</v>
      </c>
      <c r="N27" s="418" t="s">
        <v>1293</v>
      </c>
      <c r="O27" s="417">
        <f>70000</f>
        <v>70000</v>
      </c>
      <c r="P27" s="416" t="s">
        <v>1293</v>
      </c>
      <c r="Q27" s="408" t="s">
        <v>1390</v>
      </c>
      <c r="R27" s="408" t="s">
        <v>1391</v>
      </c>
      <c r="S27" s="14"/>
    </row>
    <row r="28" spans="1:19" s="6" customFormat="1" ht="59.25" customHeight="1" x14ac:dyDescent="0.25">
      <c r="A28" s="415"/>
      <c r="B28" s="411"/>
      <c r="C28" s="411"/>
      <c r="D28" s="411"/>
      <c r="E28" s="411"/>
      <c r="F28" s="408"/>
      <c r="G28" s="408"/>
      <c r="H28" s="157" t="s">
        <v>1392</v>
      </c>
      <c r="I28" s="138">
        <v>40</v>
      </c>
      <c r="J28" s="408"/>
      <c r="K28" s="408"/>
      <c r="L28" s="408"/>
      <c r="M28" s="417"/>
      <c r="N28" s="418"/>
      <c r="O28" s="417"/>
      <c r="P28" s="416"/>
      <c r="Q28" s="408"/>
      <c r="R28" s="408"/>
      <c r="S28" s="14"/>
    </row>
    <row r="29" spans="1:19" s="6" customFormat="1" ht="27" customHeight="1" x14ac:dyDescent="0.25">
      <c r="A29" s="415"/>
      <c r="B29" s="411"/>
      <c r="C29" s="411"/>
      <c r="D29" s="411"/>
      <c r="E29" s="411"/>
      <c r="F29" s="408"/>
      <c r="G29" s="408"/>
      <c r="H29" s="157" t="s">
        <v>1383</v>
      </c>
      <c r="I29" s="138">
        <v>1</v>
      </c>
      <c r="J29" s="408"/>
      <c r="K29" s="408"/>
      <c r="L29" s="408"/>
      <c r="M29" s="417"/>
      <c r="N29" s="418"/>
      <c r="O29" s="417"/>
      <c r="P29" s="416"/>
      <c r="Q29" s="408"/>
      <c r="R29" s="408"/>
      <c r="S29" s="14"/>
    </row>
    <row r="30" spans="1:19" s="6" customFormat="1" ht="36.75" customHeight="1" x14ac:dyDescent="0.25">
      <c r="A30" s="415"/>
      <c r="B30" s="411"/>
      <c r="C30" s="411"/>
      <c r="D30" s="411"/>
      <c r="E30" s="411"/>
      <c r="F30" s="408"/>
      <c r="G30" s="408"/>
      <c r="H30" s="157" t="s">
        <v>1384</v>
      </c>
      <c r="I30" s="138">
        <v>400</v>
      </c>
      <c r="J30" s="408"/>
      <c r="K30" s="408"/>
      <c r="L30" s="408"/>
      <c r="M30" s="417"/>
      <c r="N30" s="418"/>
      <c r="O30" s="417"/>
      <c r="P30" s="416"/>
      <c r="Q30" s="408"/>
      <c r="R30" s="408"/>
      <c r="S30" s="14"/>
    </row>
    <row r="31" spans="1:19" s="6" customFormat="1" ht="36" customHeight="1" x14ac:dyDescent="0.25">
      <c r="A31" s="415"/>
      <c r="B31" s="411"/>
      <c r="C31" s="411"/>
      <c r="D31" s="411"/>
      <c r="E31" s="411"/>
      <c r="F31" s="408"/>
      <c r="G31" s="408"/>
      <c r="H31" s="157" t="s">
        <v>62</v>
      </c>
      <c r="I31" s="138">
        <v>1</v>
      </c>
      <c r="J31" s="408"/>
      <c r="K31" s="408"/>
      <c r="L31" s="408"/>
      <c r="M31" s="417"/>
      <c r="N31" s="418"/>
      <c r="O31" s="417"/>
      <c r="P31" s="416"/>
      <c r="Q31" s="408"/>
      <c r="R31" s="408"/>
      <c r="S31" s="14"/>
    </row>
    <row r="32" spans="1:19" s="6" customFormat="1" ht="46.5" customHeight="1" x14ac:dyDescent="0.25">
      <c r="A32" s="415"/>
      <c r="B32" s="411"/>
      <c r="C32" s="411"/>
      <c r="D32" s="411"/>
      <c r="E32" s="411"/>
      <c r="F32" s="408"/>
      <c r="G32" s="408"/>
      <c r="H32" s="157" t="s">
        <v>65</v>
      </c>
      <c r="I32" s="138" t="s">
        <v>1393</v>
      </c>
      <c r="J32" s="408"/>
      <c r="K32" s="408"/>
      <c r="L32" s="408"/>
      <c r="M32" s="417"/>
      <c r="N32" s="418"/>
      <c r="O32" s="417"/>
      <c r="P32" s="416"/>
      <c r="Q32" s="408"/>
      <c r="R32" s="408"/>
      <c r="S32" s="14"/>
    </row>
    <row r="33" spans="1:19" s="6" customFormat="1" ht="29.25" customHeight="1" x14ac:dyDescent="0.25">
      <c r="A33" s="415"/>
      <c r="B33" s="411"/>
      <c r="C33" s="411"/>
      <c r="D33" s="411"/>
      <c r="E33" s="411"/>
      <c r="F33" s="408"/>
      <c r="G33" s="408"/>
      <c r="H33" s="157" t="s">
        <v>66</v>
      </c>
      <c r="I33" s="138">
        <v>1</v>
      </c>
      <c r="J33" s="408"/>
      <c r="K33" s="408"/>
      <c r="L33" s="408"/>
      <c r="M33" s="417"/>
      <c r="N33" s="418"/>
      <c r="O33" s="417"/>
      <c r="P33" s="416"/>
      <c r="Q33" s="408"/>
      <c r="R33" s="408"/>
      <c r="S33" s="14"/>
    </row>
    <row r="34" spans="1:19" s="6" customFormat="1" ht="39" customHeight="1" x14ac:dyDescent="0.25">
      <c r="A34" s="415"/>
      <c r="B34" s="411"/>
      <c r="C34" s="411"/>
      <c r="D34" s="411"/>
      <c r="E34" s="411"/>
      <c r="F34" s="408"/>
      <c r="G34" s="408"/>
      <c r="H34" s="157" t="s">
        <v>67</v>
      </c>
      <c r="I34" s="138">
        <v>60</v>
      </c>
      <c r="J34" s="408"/>
      <c r="K34" s="408"/>
      <c r="L34" s="408"/>
      <c r="M34" s="417"/>
      <c r="N34" s="418"/>
      <c r="O34" s="417"/>
      <c r="P34" s="416"/>
      <c r="Q34" s="408"/>
      <c r="R34" s="408"/>
      <c r="S34" s="14"/>
    </row>
    <row r="35" spans="1:19" s="6" customFormat="1" ht="87.75" customHeight="1" x14ac:dyDescent="0.25">
      <c r="A35" s="415">
        <v>9</v>
      </c>
      <c r="B35" s="413" t="s">
        <v>69</v>
      </c>
      <c r="C35" s="413">
        <v>1</v>
      </c>
      <c r="D35" s="413">
        <v>6</v>
      </c>
      <c r="E35" s="411" t="s">
        <v>1394</v>
      </c>
      <c r="F35" s="414" t="s">
        <v>1395</v>
      </c>
      <c r="G35" s="413" t="s">
        <v>36</v>
      </c>
      <c r="H35" s="139" t="s">
        <v>127</v>
      </c>
      <c r="I35" s="152">
        <v>3</v>
      </c>
      <c r="J35" s="414" t="s">
        <v>1396</v>
      </c>
      <c r="K35" s="413" t="s">
        <v>44</v>
      </c>
      <c r="L35" s="413" t="s">
        <v>1293</v>
      </c>
      <c r="M35" s="421">
        <f>62294.11+14082</f>
        <v>76376.11</v>
      </c>
      <c r="N35" s="422" t="s">
        <v>1293</v>
      </c>
      <c r="O35" s="419">
        <f>62294.11</f>
        <v>62294.11</v>
      </c>
      <c r="P35" s="420" t="s">
        <v>1293</v>
      </c>
      <c r="Q35" s="414" t="s">
        <v>1397</v>
      </c>
      <c r="R35" s="414" t="s">
        <v>1398</v>
      </c>
      <c r="S35" s="14"/>
    </row>
    <row r="36" spans="1:19" s="6" customFormat="1" ht="150" customHeight="1" x14ac:dyDescent="0.25">
      <c r="A36" s="415"/>
      <c r="B36" s="413"/>
      <c r="C36" s="413"/>
      <c r="D36" s="413"/>
      <c r="E36" s="411"/>
      <c r="F36" s="414"/>
      <c r="G36" s="413"/>
      <c r="H36" s="139" t="s">
        <v>128</v>
      </c>
      <c r="I36" s="152">
        <v>90</v>
      </c>
      <c r="J36" s="414"/>
      <c r="K36" s="413"/>
      <c r="L36" s="413"/>
      <c r="M36" s="421"/>
      <c r="N36" s="422"/>
      <c r="O36" s="419"/>
      <c r="P36" s="420"/>
      <c r="Q36" s="414"/>
      <c r="R36" s="414"/>
      <c r="S36" s="14"/>
    </row>
    <row r="37" spans="1:19" s="159" customFormat="1" ht="45" customHeight="1" x14ac:dyDescent="0.25">
      <c r="A37" s="410">
        <v>10</v>
      </c>
      <c r="B37" s="408" t="s">
        <v>49</v>
      </c>
      <c r="C37" s="411">
        <v>1</v>
      </c>
      <c r="D37" s="411">
        <v>6</v>
      </c>
      <c r="E37" s="412" t="s">
        <v>1399</v>
      </c>
      <c r="F37" s="408" t="s">
        <v>1400</v>
      </c>
      <c r="G37" s="408" t="s">
        <v>61</v>
      </c>
      <c r="H37" s="157" t="s">
        <v>1166</v>
      </c>
      <c r="I37" s="138">
        <v>1</v>
      </c>
      <c r="J37" s="408" t="s">
        <v>1401</v>
      </c>
      <c r="K37" s="408" t="s">
        <v>44</v>
      </c>
      <c r="L37" s="408" t="s">
        <v>1293</v>
      </c>
      <c r="M37" s="409">
        <f>17194.61+3551.6</f>
        <v>20746.21</v>
      </c>
      <c r="N37" s="408"/>
      <c r="O37" s="409">
        <f>17194.61</f>
        <v>17194.61</v>
      </c>
      <c r="P37" s="408"/>
      <c r="Q37" s="408" t="s">
        <v>1402</v>
      </c>
      <c r="R37" s="408" t="s">
        <v>1403</v>
      </c>
      <c r="S37" s="158"/>
    </row>
    <row r="38" spans="1:19" s="159" customFormat="1" ht="120" customHeight="1" x14ac:dyDescent="0.25">
      <c r="A38" s="410"/>
      <c r="B38" s="408"/>
      <c r="C38" s="411"/>
      <c r="D38" s="411"/>
      <c r="E38" s="412"/>
      <c r="F38" s="408"/>
      <c r="G38" s="408"/>
      <c r="H38" s="157" t="s">
        <v>1376</v>
      </c>
      <c r="I38" s="157" t="s">
        <v>1404</v>
      </c>
      <c r="J38" s="408"/>
      <c r="K38" s="408"/>
      <c r="L38" s="408"/>
      <c r="M38" s="409"/>
      <c r="N38" s="408"/>
      <c r="O38" s="409"/>
      <c r="P38" s="408"/>
      <c r="Q38" s="408"/>
      <c r="R38" s="408"/>
      <c r="S38" s="158"/>
    </row>
    <row r="40" spans="1:19" x14ac:dyDescent="0.25">
      <c r="N40" s="276"/>
      <c r="O40" s="406" t="s">
        <v>39</v>
      </c>
      <c r="P40" s="407"/>
    </row>
    <row r="41" spans="1:19" x14ac:dyDescent="0.25">
      <c r="N41" s="385"/>
      <c r="O41" s="381" t="s">
        <v>40</v>
      </c>
      <c r="P41" s="365" t="s">
        <v>41</v>
      </c>
    </row>
    <row r="42" spans="1:19" x14ac:dyDescent="0.25">
      <c r="N42" s="385" t="s">
        <v>2448</v>
      </c>
      <c r="O42" s="37">
        <v>10</v>
      </c>
      <c r="P42" s="63">
        <f>O7+O12+O13+O18+O20+O21+O23+O27+O35+O37</f>
        <v>476984.85</v>
      </c>
    </row>
  </sheetData>
  <mergeCells count="143">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 ref="A13:A17"/>
    <mergeCell ref="B13:B17"/>
    <mergeCell ref="C13:C17"/>
    <mergeCell ref="D13:D17"/>
    <mergeCell ref="E13:E17"/>
    <mergeCell ref="F13:F17"/>
    <mergeCell ref="K7:K11"/>
    <mergeCell ref="L7:L11"/>
    <mergeCell ref="M7:M11"/>
    <mergeCell ref="N7:N11"/>
    <mergeCell ref="O7:O11"/>
    <mergeCell ref="P7:P11"/>
    <mergeCell ref="O13:O17"/>
    <mergeCell ref="P13:P17"/>
    <mergeCell ref="Q13:Q17"/>
    <mergeCell ref="R13:R17"/>
    <mergeCell ref="A18:A19"/>
    <mergeCell ref="B18:B19"/>
    <mergeCell ref="C18:C19"/>
    <mergeCell ref="D18:D19"/>
    <mergeCell ref="E18:E19"/>
    <mergeCell ref="G13:G17"/>
    <mergeCell ref="J13:J17"/>
    <mergeCell ref="K13:K17"/>
    <mergeCell ref="L13:L17"/>
    <mergeCell ref="M13:M17"/>
    <mergeCell ref="N13:N17"/>
    <mergeCell ref="N18:N19"/>
    <mergeCell ref="O18:O19"/>
    <mergeCell ref="P18:P19"/>
    <mergeCell ref="Q18:Q19"/>
    <mergeCell ref="R18:R19"/>
    <mergeCell ref="F18:F19"/>
    <mergeCell ref="G18:G19"/>
    <mergeCell ref="J18:J19"/>
    <mergeCell ref="K18:K19"/>
    <mergeCell ref="L18:L19"/>
    <mergeCell ref="M18:M19"/>
    <mergeCell ref="R21:R22"/>
    <mergeCell ref="A23:A26"/>
    <mergeCell ref="B23:B26"/>
    <mergeCell ref="C23:C26"/>
    <mergeCell ref="D23:D26"/>
    <mergeCell ref="E23:E26"/>
    <mergeCell ref="F23:F26"/>
    <mergeCell ref="G23:G26"/>
    <mergeCell ref="J23:J26"/>
    <mergeCell ref="L21:L22"/>
    <mergeCell ref="M21:M22"/>
    <mergeCell ref="N21:N22"/>
    <mergeCell ref="O21:O22"/>
    <mergeCell ref="P21:P22"/>
    <mergeCell ref="Q21:Q22"/>
    <mergeCell ref="A21:A22"/>
    <mergeCell ref="B21:B22"/>
    <mergeCell ref="C21:C22"/>
    <mergeCell ref="D21:D22"/>
    <mergeCell ref="A27:A34"/>
    <mergeCell ref="B27:B34"/>
    <mergeCell ref="C27:C34"/>
    <mergeCell ref="D27:D34"/>
    <mergeCell ref="E27:E34"/>
    <mergeCell ref="F27:F34"/>
    <mergeCell ref="G27:G34"/>
    <mergeCell ref="K23:K26"/>
    <mergeCell ref="L23:L26"/>
    <mergeCell ref="K27:K34"/>
    <mergeCell ref="L27:L34"/>
    <mergeCell ref="J27:J34"/>
    <mergeCell ref="E21:E22"/>
    <mergeCell ref="F21:F22"/>
    <mergeCell ref="G21:G22"/>
    <mergeCell ref="J21:J22"/>
    <mergeCell ref="K21:K22"/>
    <mergeCell ref="Q23:Q26"/>
    <mergeCell ref="R23:R26"/>
    <mergeCell ref="M23:M26"/>
    <mergeCell ref="N23:N26"/>
    <mergeCell ref="O23:O26"/>
    <mergeCell ref="P23:P26"/>
    <mergeCell ref="P27:P34"/>
    <mergeCell ref="Q27:Q34"/>
    <mergeCell ref="R27:R34"/>
    <mergeCell ref="M27:M34"/>
    <mergeCell ref="N27:N34"/>
    <mergeCell ref="O27:O34"/>
    <mergeCell ref="O35:O36"/>
    <mergeCell ref="P35:P36"/>
    <mergeCell ref="Q35:Q36"/>
    <mergeCell ref="R35:R36"/>
    <mergeCell ref="M35:M36"/>
    <mergeCell ref="N35:N36"/>
    <mergeCell ref="A37:A38"/>
    <mergeCell ref="B37:B38"/>
    <mergeCell ref="C37:C38"/>
    <mergeCell ref="D37:D38"/>
    <mergeCell ref="E37:E38"/>
    <mergeCell ref="G35:G36"/>
    <mergeCell ref="J35:J36"/>
    <mergeCell ref="K35:K36"/>
    <mergeCell ref="L35:L36"/>
    <mergeCell ref="A35:A36"/>
    <mergeCell ref="B35:B36"/>
    <mergeCell ref="C35:C36"/>
    <mergeCell ref="D35:D36"/>
    <mergeCell ref="E35:E36"/>
    <mergeCell ref="F35:F36"/>
    <mergeCell ref="O40:P40"/>
    <mergeCell ref="N37:N38"/>
    <mergeCell ref="O37:O38"/>
    <mergeCell ref="P37:P38"/>
    <mergeCell ref="Q37:Q38"/>
    <mergeCell ref="R37:R38"/>
    <mergeCell ref="F37:F38"/>
    <mergeCell ref="G37:G38"/>
    <mergeCell ref="J37:J38"/>
    <mergeCell ref="K37:K38"/>
    <mergeCell ref="L37:L38"/>
    <mergeCell ref="M37:M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A19" zoomScale="90" zoomScaleNormal="90" workbookViewId="0">
      <selection activeCell="J29" sqref="J29"/>
    </sheetView>
  </sheetViews>
  <sheetFormatPr defaultRowHeight="15" x14ac:dyDescent="0.25"/>
  <cols>
    <col min="1" max="1" width="3.140625" style="1" customWidth="1"/>
    <col min="2" max="2" width="9.28515625" style="1" customWidth="1"/>
    <col min="3" max="3" width="7.28515625" style="1" customWidth="1"/>
    <col min="4" max="4" width="10.85546875" style="1" customWidth="1"/>
    <col min="5" max="5" width="32.140625" style="1" customWidth="1"/>
    <col min="6" max="6" width="39.42578125" style="1" customWidth="1"/>
    <col min="7" max="7" width="16.28515625" style="1" customWidth="1"/>
    <col min="8" max="8" width="9.85546875" style="1" customWidth="1"/>
    <col min="9" max="9" width="11.42578125" style="1" customWidth="1"/>
    <col min="10" max="10" width="29" style="1" customWidth="1"/>
    <col min="11" max="12" width="10.7109375" style="25" customWidth="1"/>
    <col min="13" max="13" width="12.5703125" style="2" customWidth="1"/>
    <col min="14" max="14" width="11.140625" style="2" customWidth="1"/>
    <col min="15" max="15" width="10.7109375" style="2" customWidth="1"/>
    <col min="16" max="16" width="12.7109375" style="2" customWidth="1"/>
    <col min="17" max="17" width="20.5703125" style="1" customWidth="1"/>
    <col min="18" max="18" width="16.710937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A1" s="445"/>
      <c r="B1" s="445"/>
      <c r="C1" s="445"/>
      <c r="D1" s="445"/>
      <c r="E1" s="445"/>
    </row>
    <row r="2" spans="1:18" ht="18.75" x14ac:dyDescent="0.3">
      <c r="A2" s="76" t="s">
        <v>2445</v>
      </c>
    </row>
    <row r="4" spans="1:18" s="4" customFormat="1" ht="47.25" customHeight="1" x14ac:dyDescent="0.25">
      <c r="A4" s="438" t="s">
        <v>0</v>
      </c>
      <c r="B4" s="452" t="s">
        <v>1</v>
      </c>
      <c r="C4" s="452" t="s">
        <v>2</v>
      </c>
      <c r="D4" s="452" t="s">
        <v>3</v>
      </c>
      <c r="E4" s="438" t="s">
        <v>4</v>
      </c>
      <c r="F4" s="438" t="s">
        <v>5</v>
      </c>
      <c r="G4" s="452" t="s">
        <v>6</v>
      </c>
      <c r="H4" s="454" t="s">
        <v>7</v>
      </c>
      <c r="I4" s="454"/>
      <c r="J4" s="438" t="s">
        <v>8</v>
      </c>
      <c r="K4" s="440" t="s">
        <v>144</v>
      </c>
      <c r="L4" s="441"/>
      <c r="M4" s="442" t="s">
        <v>10</v>
      </c>
      <c r="N4" s="442"/>
      <c r="O4" s="442" t="s">
        <v>11</v>
      </c>
      <c r="P4" s="442"/>
      <c r="Q4" s="438" t="s">
        <v>12</v>
      </c>
      <c r="R4" s="452" t="s">
        <v>13</v>
      </c>
    </row>
    <row r="5" spans="1:18" s="4" customFormat="1" ht="35.25" customHeight="1" x14ac:dyDescent="0.2">
      <c r="A5" s="439"/>
      <c r="B5" s="453"/>
      <c r="C5" s="453"/>
      <c r="D5" s="453"/>
      <c r="E5" s="439"/>
      <c r="F5" s="439"/>
      <c r="G5" s="453"/>
      <c r="H5" s="33" t="s">
        <v>14</v>
      </c>
      <c r="I5" s="33" t="s">
        <v>15</v>
      </c>
      <c r="J5" s="439"/>
      <c r="K5" s="71">
        <v>2020</v>
      </c>
      <c r="L5" s="71">
        <v>2021</v>
      </c>
      <c r="M5" s="71">
        <v>2020</v>
      </c>
      <c r="N5" s="71">
        <v>2021</v>
      </c>
      <c r="O5" s="71">
        <v>2020</v>
      </c>
      <c r="P5" s="71">
        <v>2021</v>
      </c>
      <c r="Q5" s="439"/>
      <c r="R5" s="453"/>
    </row>
    <row r="6" spans="1:18" s="4" customFormat="1" ht="15.75" customHeight="1" x14ac:dyDescent="0.2">
      <c r="A6" s="32" t="s">
        <v>16</v>
      </c>
      <c r="B6" s="33" t="s">
        <v>17</v>
      </c>
      <c r="C6" s="33" t="s">
        <v>18</v>
      </c>
      <c r="D6" s="33" t="s">
        <v>19</v>
      </c>
      <c r="E6" s="32" t="s">
        <v>20</v>
      </c>
      <c r="F6" s="32" t="s">
        <v>21</v>
      </c>
      <c r="G6" s="32" t="s">
        <v>22</v>
      </c>
      <c r="H6" s="33" t="s">
        <v>23</v>
      </c>
      <c r="I6" s="33" t="s">
        <v>24</v>
      </c>
      <c r="J6" s="32" t="s">
        <v>25</v>
      </c>
      <c r="K6" s="71" t="s">
        <v>26</v>
      </c>
      <c r="L6" s="71" t="s">
        <v>27</v>
      </c>
      <c r="M6" s="35" t="s">
        <v>28</v>
      </c>
      <c r="N6" s="35" t="s">
        <v>29</v>
      </c>
      <c r="O6" s="35" t="s">
        <v>30</v>
      </c>
      <c r="P6" s="35" t="s">
        <v>31</v>
      </c>
      <c r="Q6" s="32" t="s">
        <v>32</v>
      </c>
      <c r="R6" s="33" t="s">
        <v>33</v>
      </c>
    </row>
    <row r="7" spans="1:18" s="4" customFormat="1" ht="51" customHeight="1" x14ac:dyDescent="0.2">
      <c r="A7" s="446">
        <v>1</v>
      </c>
      <c r="B7" s="448">
        <v>6</v>
      </c>
      <c r="C7" s="448">
        <v>5</v>
      </c>
      <c r="D7" s="450">
        <v>4</v>
      </c>
      <c r="E7" s="432" t="s">
        <v>145</v>
      </c>
      <c r="F7" s="432" t="s">
        <v>146</v>
      </c>
      <c r="G7" s="46" t="s">
        <v>51</v>
      </c>
      <c r="H7" s="11" t="s">
        <v>119</v>
      </c>
      <c r="I7" s="11" t="s">
        <v>70</v>
      </c>
      <c r="J7" s="432" t="s">
        <v>147</v>
      </c>
      <c r="K7" s="433" t="s">
        <v>55</v>
      </c>
      <c r="L7" s="435"/>
      <c r="M7" s="437">
        <v>43780.05</v>
      </c>
      <c r="N7" s="458"/>
      <c r="O7" s="437">
        <v>43780.05</v>
      </c>
      <c r="P7" s="458"/>
      <c r="Q7" s="443" t="s">
        <v>148</v>
      </c>
      <c r="R7" s="443" t="s">
        <v>149</v>
      </c>
    </row>
    <row r="8" spans="1:18" s="4" customFormat="1" ht="57" customHeight="1" x14ac:dyDescent="0.2">
      <c r="A8" s="447"/>
      <c r="B8" s="449"/>
      <c r="C8" s="449"/>
      <c r="D8" s="451"/>
      <c r="E8" s="432"/>
      <c r="F8" s="432"/>
      <c r="G8" s="46" t="s">
        <v>118</v>
      </c>
      <c r="H8" s="11" t="s">
        <v>119</v>
      </c>
      <c r="I8" s="11" t="s">
        <v>70</v>
      </c>
      <c r="J8" s="432"/>
      <c r="K8" s="434"/>
      <c r="L8" s="436"/>
      <c r="M8" s="437"/>
      <c r="N8" s="459"/>
      <c r="O8" s="437"/>
      <c r="P8" s="459"/>
      <c r="Q8" s="444"/>
      <c r="R8" s="444"/>
    </row>
    <row r="9" spans="1:18" s="25" customFormat="1" ht="127.5" customHeight="1" x14ac:dyDescent="0.25">
      <c r="A9" s="27">
        <v>2</v>
      </c>
      <c r="B9" s="45">
        <v>1</v>
      </c>
      <c r="C9" s="45">
        <v>1</v>
      </c>
      <c r="D9" s="46">
        <v>6</v>
      </c>
      <c r="E9" s="72" t="s">
        <v>150</v>
      </c>
      <c r="F9" s="41" t="s">
        <v>151</v>
      </c>
      <c r="G9" s="46" t="s">
        <v>118</v>
      </c>
      <c r="H9" s="11" t="s">
        <v>119</v>
      </c>
      <c r="I9" s="11" t="s">
        <v>320</v>
      </c>
      <c r="J9" s="41" t="s">
        <v>152</v>
      </c>
      <c r="K9" s="55" t="s">
        <v>55</v>
      </c>
      <c r="L9" s="55"/>
      <c r="M9" s="23">
        <v>4651.3</v>
      </c>
      <c r="N9" s="56"/>
      <c r="O9" s="23">
        <v>4141.3</v>
      </c>
      <c r="P9" s="56"/>
      <c r="Q9" s="41" t="s">
        <v>153</v>
      </c>
      <c r="R9" s="41" t="s">
        <v>154</v>
      </c>
    </row>
    <row r="10" spans="1:18" s="25" customFormat="1" ht="81" customHeight="1" x14ac:dyDescent="0.25">
      <c r="A10" s="448">
        <v>3</v>
      </c>
      <c r="B10" s="448">
        <v>3</v>
      </c>
      <c r="C10" s="448">
        <v>1</v>
      </c>
      <c r="D10" s="450">
        <v>6</v>
      </c>
      <c r="E10" s="443" t="s">
        <v>155</v>
      </c>
      <c r="F10" s="443" t="s">
        <v>156</v>
      </c>
      <c r="G10" s="46" t="s">
        <v>118</v>
      </c>
      <c r="H10" s="11" t="s">
        <v>119</v>
      </c>
      <c r="I10" s="11" t="s">
        <v>57</v>
      </c>
      <c r="J10" s="443" t="s">
        <v>157</v>
      </c>
      <c r="K10" s="460" t="s">
        <v>37</v>
      </c>
      <c r="L10" s="460"/>
      <c r="M10" s="456">
        <v>63818</v>
      </c>
      <c r="N10" s="455"/>
      <c r="O10" s="456">
        <v>51782</v>
      </c>
      <c r="P10" s="455"/>
      <c r="Q10" s="443" t="s">
        <v>158</v>
      </c>
      <c r="R10" s="443" t="s">
        <v>159</v>
      </c>
    </row>
    <row r="11" spans="1:18" s="25" customFormat="1" ht="73.5" customHeight="1" x14ac:dyDescent="0.25">
      <c r="A11" s="449"/>
      <c r="B11" s="449"/>
      <c r="C11" s="449"/>
      <c r="D11" s="451"/>
      <c r="E11" s="444"/>
      <c r="F11" s="444"/>
      <c r="G11" s="46" t="s">
        <v>118</v>
      </c>
      <c r="H11" s="11" t="s">
        <v>119</v>
      </c>
      <c r="I11" s="11" t="s">
        <v>57</v>
      </c>
      <c r="J11" s="444"/>
      <c r="K11" s="451"/>
      <c r="L11" s="451"/>
      <c r="M11" s="457"/>
      <c r="N11" s="449"/>
      <c r="O11" s="457"/>
      <c r="P11" s="449"/>
      <c r="Q11" s="444"/>
      <c r="R11" s="444"/>
    </row>
    <row r="12" spans="1:18" s="6" customFormat="1" ht="37.5" customHeight="1" x14ac:dyDescent="0.25">
      <c r="A12" s="461">
        <v>4</v>
      </c>
      <c r="B12" s="461">
        <v>3</v>
      </c>
      <c r="C12" s="461">
        <v>1</v>
      </c>
      <c r="D12" s="434">
        <v>6</v>
      </c>
      <c r="E12" s="432" t="s">
        <v>160</v>
      </c>
      <c r="F12" s="432" t="s">
        <v>161</v>
      </c>
      <c r="G12" s="46" t="s">
        <v>143</v>
      </c>
      <c r="H12" s="11" t="s">
        <v>119</v>
      </c>
      <c r="I12" s="11" t="s">
        <v>321</v>
      </c>
      <c r="J12" s="432" t="s">
        <v>162</v>
      </c>
      <c r="K12" s="433" t="s">
        <v>37</v>
      </c>
      <c r="L12" s="433"/>
      <c r="M12" s="462">
        <v>107588.83</v>
      </c>
      <c r="N12" s="424"/>
      <c r="O12" s="462">
        <v>95800.4</v>
      </c>
      <c r="P12" s="463"/>
      <c r="Q12" s="432" t="s">
        <v>163</v>
      </c>
      <c r="R12" s="432" t="s">
        <v>164</v>
      </c>
    </row>
    <row r="13" spans="1:18" s="6" customFormat="1" ht="46.5" customHeight="1" x14ac:dyDescent="0.25">
      <c r="A13" s="461"/>
      <c r="B13" s="461"/>
      <c r="C13" s="461"/>
      <c r="D13" s="434"/>
      <c r="E13" s="432"/>
      <c r="F13" s="432"/>
      <c r="G13" s="46" t="s">
        <v>38</v>
      </c>
      <c r="H13" s="11" t="s">
        <v>119</v>
      </c>
      <c r="I13" s="11" t="s">
        <v>121</v>
      </c>
      <c r="J13" s="432"/>
      <c r="K13" s="434"/>
      <c r="L13" s="434"/>
      <c r="M13" s="462"/>
      <c r="N13" s="461"/>
      <c r="O13" s="462"/>
      <c r="P13" s="464"/>
      <c r="Q13" s="432"/>
      <c r="R13" s="432"/>
    </row>
    <row r="14" spans="1:18" s="6" customFormat="1" ht="87.75" customHeight="1" x14ac:dyDescent="0.25">
      <c r="A14" s="461"/>
      <c r="B14" s="461"/>
      <c r="C14" s="461"/>
      <c r="D14" s="434"/>
      <c r="E14" s="432"/>
      <c r="F14" s="432"/>
      <c r="G14" s="46" t="s">
        <v>118</v>
      </c>
      <c r="H14" s="11" t="s">
        <v>119</v>
      </c>
      <c r="I14" s="11" t="s">
        <v>71</v>
      </c>
      <c r="J14" s="432"/>
      <c r="K14" s="434"/>
      <c r="L14" s="434"/>
      <c r="M14" s="462"/>
      <c r="N14" s="461"/>
      <c r="O14" s="462"/>
      <c r="P14" s="464"/>
      <c r="Q14" s="432"/>
      <c r="R14" s="432"/>
    </row>
    <row r="15" spans="1:18" s="25" customFormat="1" ht="57" customHeight="1" x14ac:dyDescent="0.25">
      <c r="A15" s="448">
        <v>5</v>
      </c>
      <c r="B15" s="448">
        <v>1</v>
      </c>
      <c r="C15" s="448">
        <v>1</v>
      </c>
      <c r="D15" s="450">
        <v>6</v>
      </c>
      <c r="E15" s="443" t="s">
        <v>166</v>
      </c>
      <c r="F15" s="443" t="s">
        <v>167</v>
      </c>
      <c r="G15" s="46" t="s">
        <v>61</v>
      </c>
      <c r="H15" s="11" t="s">
        <v>119</v>
      </c>
      <c r="I15" s="11" t="s">
        <v>142</v>
      </c>
      <c r="J15" s="443" t="s">
        <v>168</v>
      </c>
      <c r="K15" s="460"/>
      <c r="L15" s="460"/>
      <c r="M15" s="468">
        <v>36946.1</v>
      </c>
      <c r="N15" s="471"/>
      <c r="O15" s="456">
        <v>36946.1</v>
      </c>
      <c r="P15" s="455"/>
      <c r="Q15" s="443" t="s">
        <v>169</v>
      </c>
      <c r="R15" s="443" t="s">
        <v>170</v>
      </c>
    </row>
    <row r="16" spans="1:18" s="69" customFormat="1" ht="30" customHeight="1" x14ac:dyDescent="0.25">
      <c r="A16" s="474"/>
      <c r="B16" s="474"/>
      <c r="C16" s="474"/>
      <c r="D16" s="475"/>
      <c r="E16" s="465"/>
      <c r="F16" s="465"/>
      <c r="G16" s="450" t="s">
        <v>118</v>
      </c>
      <c r="H16" s="11" t="s">
        <v>119</v>
      </c>
      <c r="I16" s="483" t="s">
        <v>72</v>
      </c>
      <c r="J16" s="465"/>
      <c r="K16" s="466"/>
      <c r="L16" s="466"/>
      <c r="M16" s="469"/>
      <c r="N16" s="472"/>
      <c r="O16" s="484"/>
      <c r="P16" s="485"/>
      <c r="Q16" s="465"/>
      <c r="R16" s="465"/>
    </row>
    <row r="17" spans="1:19" s="25" customFormat="1" ht="41.25" customHeight="1" x14ac:dyDescent="0.25">
      <c r="A17" s="449"/>
      <c r="B17" s="449"/>
      <c r="C17" s="449"/>
      <c r="D17" s="451"/>
      <c r="E17" s="444"/>
      <c r="F17" s="444"/>
      <c r="G17" s="451"/>
      <c r="H17" s="11" t="s">
        <v>119</v>
      </c>
      <c r="I17" s="451"/>
      <c r="J17" s="444"/>
      <c r="K17" s="467"/>
      <c r="L17" s="467"/>
      <c r="M17" s="470"/>
      <c r="N17" s="473"/>
      <c r="O17" s="457"/>
      <c r="P17" s="486"/>
      <c r="Q17" s="444"/>
      <c r="R17" s="444"/>
    </row>
    <row r="18" spans="1:19" s="69" customFormat="1" ht="29.25" customHeight="1" x14ac:dyDescent="0.25">
      <c r="A18" s="450">
        <v>6</v>
      </c>
      <c r="B18" s="450">
        <v>4</v>
      </c>
      <c r="C18" s="450">
        <v>1</v>
      </c>
      <c r="D18" s="450">
        <v>6</v>
      </c>
      <c r="E18" s="482" t="s">
        <v>171</v>
      </c>
      <c r="F18" s="476" t="s">
        <v>172</v>
      </c>
      <c r="G18" s="46" t="s">
        <v>82</v>
      </c>
      <c r="H18" s="11" t="s">
        <v>119</v>
      </c>
      <c r="I18" s="46">
        <v>3000</v>
      </c>
      <c r="J18" s="443" t="s">
        <v>173</v>
      </c>
      <c r="K18" s="450"/>
      <c r="L18" s="450"/>
      <c r="M18" s="479">
        <v>34467.69</v>
      </c>
      <c r="N18" s="450"/>
      <c r="O18" s="479">
        <v>30635.69</v>
      </c>
      <c r="P18" s="450"/>
      <c r="Q18" s="482" t="s">
        <v>174</v>
      </c>
      <c r="R18" s="476" t="s">
        <v>175</v>
      </c>
    </row>
    <row r="19" spans="1:19" s="69" customFormat="1" ht="51.75" customHeight="1" x14ac:dyDescent="0.25">
      <c r="A19" s="477"/>
      <c r="B19" s="477"/>
      <c r="C19" s="477"/>
      <c r="D19" s="477"/>
      <c r="E19" s="477"/>
      <c r="F19" s="477"/>
      <c r="G19" s="46" t="s">
        <v>73</v>
      </c>
      <c r="H19" s="46" t="s">
        <v>117</v>
      </c>
      <c r="I19" s="46">
        <v>3000</v>
      </c>
      <c r="J19" s="477"/>
      <c r="K19" s="477"/>
      <c r="L19" s="477"/>
      <c r="M19" s="480"/>
      <c r="N19" s="477"/>
      <c r="O19" s="480"/>
      <c r="P19" s="477"/>
      <c r="Q19" s="477"/>
      <c r="R19" s="477"/>
    </row>
    <row r="20" spans="1:19" s="69" customFormat="1" ht="30" customHeight="1" x14ac:dyDescent="0.25">
      <c r="A20" s="478"/>
      <c r="B20" s="478"/>
      <c r="C20" s="478"/>
      <c r="D20" s="478"/>
      <c r="E20" s="478"/>
      <c r="F20" s="478"/>
      <c r="G20" s="46" t="s">
        <v>61</v>
      </c>
      <c r="H20" s="11" t="s">
        <v>119</v>
      </c>
      <c r="I20" s="46">
        <v>60</v>
      </c>
      <c r="J20" s="478"/>
      <c r="K20" s="478"/>
      <c r="L20" s="478"/>
      <c r="M20" s="481"/>
      <c r="N20" s="478"/>
      <c r="O20" s="481"/>
      <c r="P20" s="478"/>
      <c r="Q20" s="478"/>
      <c r="R20" s="478"/>
    </row>
    <row r="21" spans="1:19" s="69" customFormat="1" ht="91.5" customHeight="1" x14ac:dyDescent="0.25">
      <c r="A21" s="46">
        <v>7</v>
      </c>
      <c r="B21" s="46">
        <v>1</v>
      </c>
      <c r="C21" s="46">
        <v>1</v>
      </c>
      <c r="D21" s="46">
        <v>9</v>
      </c>
      <c r="E21" s="72" t="s">
        <v>176</v>
      </c>
      <c r="F21" s="72" t="s">
        <v>177</v>
      </c>
      <c r="G21" s="46" t="s">
        <v>87</v>
      </c>
      <c r="H21" s="46" t="s">
        <v>117</v>
      </c>
      <c r="I21" s="46">
        <v>1</v>
      </c>
      <c r="J21" s="41" t="s">
        <v>178</v>
      </c>
      <c r="K21" s="46"/>
      <c r="L21" s="46"/>
      <c r="M21" s="73">
        <v>14559.9</v>
      </c>
      <c r="N21" s="59"/>
      <c r="O21" s="73">
        <v>11071.5</v>
      </c>
      <c r="P21" s="59"/>
      <c r="Q21" s="74" t="s">
        <v>45</v>
      </c>
      <c r="R21" s="72" t="s">
        <v>165</v>
      </c>
    </row>
    <row r="22" spans="1:19" s="69" customFormat="1" ht="111.75" customHeight="1" x14ac:dyDescent="0.25">
      <c r="A22" s="46">
        <v>8</v>
      </c>
      <c r="B22" s="46">
        <v>5</v>
      </c>
      <c r="C22" s="46">
        <v>1</v>
      </c>
      <c r="D22" s="46">
        <v>9</v>
      </c>
      <c r="E22" s="72" t="s">
        <v>179</v>
      </c>
      <c r="F22" s="72" t="s">
        <v>180</v>
      </c>
      <c r="G22" s="46" t="s">
        <v>38</v>
      </c>
      <c r="H22" s="46" t="s">
        <v>119</v>
      </c>
      <c r="I22" s="46">
        <v>180</v>
      </c>
      <c r="J22" s="41" t="s">
        <v>181</v>
      </c>
      <c r="K22" s="46"/>
      <c r="L22" s="46"/>
      <c r="M22" s="73">
        <v>75725.16</v>
      </c>
      <c r="N22" s="59"/>
      <c r="O22" s="73">
        <v>75725.16</v>
      </c>
      <c r="P22" s="59"/>
      <c r="Q22" s="74" t="s">
        <v>182</v>
      </c>
      <c r="R22" s="72" t="s">
        <v>183</v>
      </c>
    </row>
    <row r="23" spans="1:19" s="25" customFormat="1" ht="112.5" customHeight="1" x14ac:dyDescent="0.25">
      <c r="A23" s="46">
        <v>9</v>
      </c>
      <c r="B23" s="46">
        <v>3</v>
      </c>
      <c r="C23" s="46" t="s">
        <v>124</v>
      </c>
      <c r="D23" s="46">
        <v>10</v>
      </c>
      <c r="E23" s="75" t="s">
        <v>184</v>
      </c>
      <c r="F23" s="72" t="s">
        <v>185</v>
      </c>
      <c r="G23" s="46" t="s">
        <v>113</v>
      </c>
      <c r="H23" s="46" t="s">
        <v>117</v>
      </c>
      <c r="I23" s="46">
        <v>1</v>
      </c>
      <c r="J23" s="41" t="s">
        <v>186</v>
      </c>
      <c r="K23" s="46"/>
      <c r="L23" s="46"/>
      <c r="M23" s="73">
        <v>22298.1</v>
      </c>
      <c r="N23" s="59"/>
      <c r="O23" s="73">
        <v>20271</v>
      </c>
      <c r="P23" s="59"/>
      <c r="Q23" s="72" t="s">
        <v>187</v>
      </c>
      <c r="R23" s="72" t="s">
        <v>183</v>
      </c>
      <c r="S23" s="6"/>
    </row>
    <row r="25" spans="1:19" x14ac:dyDescent="0.25">
      <c r="N25" s="276"/>
      <c r="O25" s="407" t="s">
        <v>39</v>
      </c>
      <c r="P25" s="407"/>
    </row>
    <row r="26" spans="1:19" x14ac:dyDescent="0.25">
      <c r="N26" s="385"/>
      <c r="O26" s="365" t="s">
        <v>40</v>
      </c>
      <c r="P26" s="365" t="s">
        <v>41</v>
      </c>
    </row>
    <row r="27" spans="1:19" x14ac:dyDescent="0.25">
      <c r="N27" s="385" t="s">
        <v>2448</v>
      </c>
      <c r="O27" s="37">
        <v>9</v>
      </c>
      <c r="P27" s="63">
        <f>O7+O9+O10+O12+O15+O18+O21+O22+O23</f>
        <v>370153.19999999995</v>
      </c>
    </row>
  </sheetData>
  <mergeCells count="93">
    <mergeCell ref="O25:P25"/>
    <mergeCell ref="Q18:Q20"/>
    <mergeCell ref="R18:R20"/>
    <mergeCell ref="I16:I17"/>
    <mergeCell ref="N18:N20"/>
    <mergeCell ref="O18:O20"/>
    <mergeCell ref="P18:P20"/>
    <mergeCell ref="O15:O17"/>
    <mergeCell ref="P15:P17"/>
    <mergeCell ref="Q15:Q17"/>
    <mergeCell ref="R15:R17"/>
    <mergeCell ref="A18:A20"/>
    <mergeCell ref="B18:B20"/>
    <mergeCell ref="C18:C20"/>
    <mergeCell ref="D18:D20"/>
    <mergeCell ref="E18:E20"/>
    <mergeCell ref="F18:F20"/>
    <mergeCell ref="J18:J20"/>
    <mergeCell ref="K18:K20"/>
    <mergeCell ref="L18:L20"/>
    <mergeCell ref="M18:M20"/>
    <mergeCell ref="A15:A17"/>
    <mergeCell ref="B15:B17"/>
    <mergeCell ref="C15:C17"/>
    <mergeCell ref="D15:D17"/>
    <mergeCell ref="E15:E17"/>
    <mergeCell ref="F15:F17"/>
    <mergeCell ref="J15:J17"/>
    <mergeCell ref="K15:K17"/>
    <mergeCell ref="M15:M17"/>
    <mergeCell ref="N15:N17"/>
    <mergeCell ref="G16:G17"/>
    <mergeCell ref="L15:L17"/>
    <mergeCell ref="R10:R11"/>
    <mergeCell ref="A12:A14"/>
    <mergeCell ref="B12:B14"/>
    <mergeCell ref="C12:C14"/>
    <mergeCell ref="D12:D14"/>
    <mergeCell ref="E12:E14"/>
    <mergeCell ref="F12:F14"/>
    <mergeCell ref="J12:J14"/>
    <mergeCell ref="K12:K14"/>
    <mergeCell ref="L12:L14"/>
    <mergeCell ref="M12:M14"/>
    <mergeCell ref="N12:N14"/>
    <mergeCell ref="O12:O14"/>
    <mergeCell ref="P12:P14"/>
    <mergeCell ref="Q12:Q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N7:N8"/>
    <mergeCell ref="O7:O8"/>
    <mergeCell ref="P7:P8"/>
    <mergeCell ref="Q7:Q8"/>
    <mergeCell ref="R7:R8"/>
    <mergeCell ref="A1:E1"/>
    <mergeCell ref="A7:A8"/>
    <mergeCell ref="B7:B8"/>
    <mergeCell ref="C7:C8"/>
    <mergeCell ref="D7:D8"/>
    <mergeCell ref="E7:E8"/>
    <mergeCell ref="A4:A5"/>
    <mergeCell ref="B4:B5"/>
    <mergeCell ref="C4:C5"/>
    <mergeCell ref="D4:D5"/>
    <mergeCell ref="E4:E5"/>
    <mergeCell ref="F4:F5"/>
    <mergeCell ref="G4:G5"/>
    <mergeCell ref="R4:R5"/>
    <mergeCell ref="H4:I4"/>
    <mergeCell ref="J4:J5"/>
    <mergeCell ref="K4:L4"/>
    <mergeCell ref="M4:N4"/>
    <mergeCell ref="O4:P4"/>
    <mergeCell ref="Q4:Q5"/>
    <mergeCell ref="F7:F8"/>
    <mergeCell ref="J7:J8"/>
    <mergeCell ref="K7:K8"/>
    <mergeCell ref="L7:L8"/>
    <mergeCell ref="M7:M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13"/>
  <sheetViews>
    <sheetView topLeftCell="A100" zoomScale="80" zoomScaleNormal="80" workbookViewId="0">
      <selection activeCell="N111" sqref="N111:N113"/>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24" customWidth="1"/>
    <col min="6" max="6" width="61.425781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2446</v>
      </c>
    </row>
    <row r="3" spans="1:19" x14ac:dyDescent="0.25">
      <c r="M3" s="2"/>
      <c r="N3" s="2"/>
      <c r="O3" s="2"/>
      <c r="P3" s="2"/>
    </row>
    <row r="4" spans="1:19" s="4" customFormat="1" ht="47.25" customHeight="1" x14ac:dyDescent="0.2">
      <c r="A4" s="438" t="s">
        <v>0</v>
      </c>
      <c r="B4" s="452" t="s">
        <v>1</v>
      </c>
      <c r="C4" s="452" t="s">
        <v>2</v>
      </c>
      <c r="D4" s="452" t="s">
        <v>3</v>
      </c>
      <c r="E4" s="438" t="s">
        <v>4</v>
      </c>
      <c r="F4" s="438" t="s">
        <v>5</v>
      </c>
      <c r="G4" s="438" t="s">
        <v>6</v>
      </c>
      <c r="H4" s="454" t="s">
        <v>7</v>
      </c>
      <c r="I4" s="454"/>
      <c r="J4" s="438" t="s">
        <v>8</v>
      </c>
      <c r="K4" s="510" t="s">
        <v>9</v>
      </c>
      <c r="L4" s="511"/>
      <c r="M4" s="512" t="s">
        <v>10</v>
      </c>
      <c r="N4" s="513"/>
      <c r="O4" s="512" t="s">
        <v>11</v>
      </c>
      <c r="P4" s="513"/>
      <c r="Q4" s="438" t="s">
        <v>12</v>
      </c>
      <c r="R4" s="452" t="s">
        <v>13</v>
      </c>
      <c r="S4" s="3"/>
    </row>
    <row r="5" spans="1:19" s="4" customFormat="1" ht="35.25" customHeight="1" x14ac:dyDescent="0.2">
      <c r="A5" s="439"/>
      <c r="B5" s="453"/>
      <c r="C5" s="453"/>
      <c r="D5" s="453"/>
      <c r="E5" s="439"/>
      <c r="F5" s="439"/>
      <c r="G5" s="439"/>
      <c r="H5" s="176" t="s">
        <v>14</v>
      </c>
      <c r="I5" s="176" t="s">
        <v>15</v>
      </c>
      <c r="J5" s="439"/>
      <c r="K5" s="177">
        <v>2020</v>
      </c>
      <c r="L5" s="177">
        <v>2021</v>
      </c>
      <c r="M5" s="5">
        <v>2020</v>
      </c>
      <c r="N5" s="5">
        <v>2021</v>
      </c>
      <c r="O5" s="5">
        <v>2020</v>
      </c>
      <c r="P5" s="5">
        <v>2021</v>
      </c>
      <c r="Q5" s="439"/>
      <c r="R5" s="453"/>
      <c r="S5" s="3"/>
    </row>
    <row r="6" spans="1:19" s="4" customFormat="1" ht="15.75" customHeight="1" x14ac:dyDescent="0.2">
      <c r="A6" s="172" t="s">
        <v>16</v>
      </c>
      <c r="B6" s="176" t="s">
        <v>17</v>
      </c>
      <c r="C6" s="176" t="s">
        <v>18</v>
      </c>
      <c r="D6" s="176" t="s">
        <v>19</v>
      </c>
      <c r="E6" s="172" t="s">
        <v>20</v>
      </c>
      <c r="F6" s="172" t="s">
        <v>21</v>
      </c>
      <c r="G6" s="172" t="s">
        <v>22</v>
      </c>
      <c r="H6" s="176" t="s">
        <v>23</v>
      </c>
      <c r="I6" s="176" t="s">
        <v>24</v>
      </c>
      <c r="J6" s="172" t="s">
        <v>25</v>
      </c>
      <c r="K6" s="177" t="s">
        <v>26</v>
      </c>
      <c r="L6" s="177" t="s">
        <v>27</v>
      </c>
      <c r="M6" s="173" t="s">
        <v>28</v>
      </c>
      <c r="N6" s="173" t="s">
        <v>29</v>
      </c>
      <c r="O6" s="173" t="s">
        <v>30</v>
      </c>
      <c r="P6" s="173" t="s">
        <v>31</v>
      </c>
      <c r="Q6" s="172" t="s">
        <v>32</v>
      </c>
      <c r="R6" s="176" t="s">
        <v>33</v>
      </c>
      <c r="S6" s="3"/>
    </row>
    <row r="7" spans="1:19" s="6" customFormat="1" ht="213" customHeight="1" x14ac:dyDescent="0.25">
      <c r="A7" s="461">
        <v>1</v>
      </c>
      <c r="B7" s="434">
        <v>1</v>
      </c>
      <c r="C7" s="434">
        <v>5</v>
      </c>
      <c r="D7" s="434">
        <v>4</v>
      </c>
      <c r="E7" s="434" t="s">
        <v>1638</v>
      </c>
      <c r="F7" s="508" t="s">
        <v>1639</v>
      </c>
      <c r="G7" s="450" t="s">
        <v>1640</v>
      </c>
      <c r="H7" s="180" t="s">
        <v>132</v>
      </c>
      <c r="I7" s="175">
        <v>13</v>
      </c>
      <c r="J7" s="448" t="s">
        <v>1641</v>
      </c>
      <c r="K7" s="450" t="s">
        <v>1239</v>
      </c>
      <c r="L7" s="434"/>
      <c r="M7" s="507">
        <v>44400</v>
      </c>
      <c r="N7" s="507"/>
      <c r="O7" s="507">
        <v>40000</v>
      </c>
      <c r="P7" s="507"/>
      <c r="Q7" s="434" t="s">
        <v>1642</v>
      </c>
      <c r="R7" s="434" t="s">
        <v>1643</v>
      </c>
      <c r="S7" s="14"/>
    </row>
    <row r="8" spans="1:19" s="6" customFormat="1" ht="143.25" customHeight="1" x14ac:dyDescent="0.25">
      <c r="A8" s="461"/>
      <c r="B8" s="434"/>
      <c r="C8" s="434"/>
      <c r="D8" s="434"/>
      <c r="E8" s="434"/>
      <c r="F8" s="509"/>
      <c r="G8" s="451"/>
      <c r="H8" s="245" t="s">
        <v>60</v>
      </c>
      <c r="I8" s="178">
        <v>20</v>
      </c>
      <c r="J8" s="449"/>
      <c r="K8" s="451"/>
      <c r="L8" s="434"/>
      <c r="M8" s="507"/>
      <c r="N8" s="507"/>
      <c r="O8" s="507"/>
      <c r="P8" s="507"/>
      <c r="Q8" s="434"/>
      <c r="R8" s="434"/>
      <c r="S8" s="14"/>
    </row>
    <row r="9" spans="1:19" s="6" customFormat="1" ht="93.75" customHeight="1" x14ac:dyDescent="0.25">
      <c r="A9" s="461">
        <v>2</v>
      </c>
      <c r="B9" s="434">
        <v>6</v>
      </c>
      <c r="C9" s="434">
        <v>1</v>
      </c>
      <c r="D9" s="434">
        <v>6</v>
      </c>
      <c r="E9" s="434" t="s">
        <v>1644</v>
      </c>
      <c r="F9" s="434" t="s">
        <v>1645</v>
      </c>
      <c r="G9" s="434" t="s">
        <v>1646</v>
      </c>
      <c r="H9" s="171" t="s">
        <v>1647</v>
      </c>
      <c r="I9" s="180">
        <v>45</v>
      </c>
      <c r="J9" s="434" t="s">
        <v>1648</v>
      </c>
      <c r="K9" s="434" t="s">
        <v>1239</v>
      </c>
      <c r="L9" s="434"/>
      <c r="M9" s="507">
        <v>25852.43</v>
      </c>
      <c r="N9" s="507"/>
      <c r="O9" s="507">
        <v>19201.43</v>
      </c>
      <c r="P9" s="507"/>
      <c r="Q9" s="434" t="s">
        <v>1649</v>
      </c>
      <c r="R9" s="434" t="s">
        <v>1650</v>
      </c>
      <c r="S9" s="14"/>
    </row>
    <row r="10" spans="1:19" s="6" customFormat="1" ht="84.75" customHeight="1" x14ac:dyDescent="0.25">
      <c r="A10" s="461"/>
      <c r="B10" s="434"/>
      <c r="C10" s="434"/>
      <c r="D10" s="434"/>
      <c r="E10" s="434"/>
      <c r="F10" s="434"/>
      <c r="G10" s="434"/>
      <c r="H10" s="171" t="s">
        <v>1651</v>
      </c>
      <c r="I10" s="246" t="s">
        <v>1652</v>
      </c>
      <c r="J10" s="434"/>
      <c r="K10" s="434"/>
      <c r="L10" s="434"/>
      <c r="M10" s="507"/>
      <c r="N10" s="507"/>
      <c r="O10" s="507"/>
      <c r="P10" s="507"/>
      <c r="Q10" s="434"/>
      <c r="R10" s="434"/>
      <c r="S10" s="14"/>
    </row>
    <row r="11" spans="1:19" s="6" customFormat="1" ht="102" customHeight="1" x14ac:dyDescent="0.25">
      <c r="A11" s="461">
        <v>3</v>
      </c>
      <c r="B11" s="434">
        <v>1</v>
      </c>
      <c r="C11" s="434">
        <v>1</v>
      </c>
      <c r="D11" s="434">
        <v>6</v>
      </c>
      <c r="E11" s="434" t="s">
        <v>1653</v>
      </c>
      <c r="F11" s="434" t="s">
        <v>1654</v>
      </c>
      <c r="G11" s="461" t="s">
        <v>1655</v>
      </c>
      <c r="H11" s="245" t="s">
        <v>1656</v>
      </c>
      <c r="I11" s="171">
        <v>2000</v>
      </c>
      <c r="J11" s="434" t="s">
        <v>1657</v>
      </c>
      <c r="K11" s="434" t="s">
        <v>1239</v>
      </c>
      <c r="L11" s="434"/>
      <c r="M11" s="507">
        <v>45072</v>
      </c>
      <c r="N11" s="507"/>
      <c r="O11" s="507">
        <v>33972</v>
      </c>
      <c r="P11" s="507"/>
      <c r="Q11" s="434" t="s">
        <v>1658</v>
      </c>
      <c r="R11" s="434" t="s">
        <v>1643</v>
      </c>
      <c r="S11" s="14"/>
    </row>
    <row r="12" spans="1:19" s="6" customFormat="1" ht="60.75" customHeight="1" x14ac:dyDescent="0.25">
      <c r="A12" s="461"/>
      <c r="B12" s="434"/>
      <c r="C12" s="434"/>
      <c r="D12" s="434"/>
      <c r="E12" s="434"/>
      <c r="F12" s="434"/>
      <c r="G12" s="461"/>
      <c r="H12" s="245" t="s">
        <v>60</v>
      </c>
      <c r="I12" s="178">
        <v>57</v>
      </c>
      <c r="J12" s="434"/>
      <c r="K12" s="434"/>
      <c r="L12" s="434"/>
      <c r="M12" s="507"/>
      <c r="N12" s="507"/>
      <c r="O12" s="507"/>
      <c r="P12" s="507"/>
      <c r="Q12" s="434"/>
      <c r="R12" s="434"/>
      <c r="S12" s="14"/>
    </row>
    <row r="13" spans="1:19" s="6" customFormat="1" ht="82.5" customHeight="1" x14ac:dyDescent="0.25">
      <c r="A13" s="461"/>
      <c r="B13" s="434"/>
      <c r="C13" s="434"/>
      <c r="D13" s="434"/>
      <c r="E13" s="434"/>
      <c r="F13" s="434"/>
      <c r="G13" s="461"/>
      <c r="H13" s="79" t="s">
        <v>1659</v>
      </c>
      <c r="I13" s="171">
        <v>1</v>
      </c>
      <c r="J13" s="434"/>
      <c r="K13" s="434"/>
      <c r="L13" s="434"/>
      <c r="M13" s="507"/>
      <c r="N13" s="507"/>
      <c r="O13" s="507"/>
      <c r="P13" s="507"/>
      <c r="Q13" s="434"/>
      <c r="R13" s="434"/>
      <c r="S13" s="14"/>
    </row>
    <row r="14" spans="1:19" s="6" customFormat="1" ht="105" customHeight="1" x14ac:dyDescent="0.25">
      <c r="A14" s="461">
        <v>4</v>
      </c>
      <c r="B14" s="461">
        <v>6</v>
      </c>
      <c r="C14" s="461">
        <v>1</v>
      </c>
      <c r="D14" s="461">
        <v>6</v>
      </c>
      <c r="E14" s="461" t="s">
        <v>1660</v>
      </c>
      <c r="F14" s="434" t="s">
        <v>1661</v>
      </c>
      <c r="G14" s="434" t="s">
        <v>1662</v>
      </c>
      <c r="H14" s="171" t="s">
        <v>128</v>
      </c>
      <c r="I14" s="178">
        <v>30</v>
      </c>
      <c r="J14" s="434" t="s">
        <v>1663</v>
      </c>
      <c r="K14" s="461" t="s">
        <v>1239</v>
      </c>
      <c r="L14" s="461"/>
      <c r="M14" s="461">
        <v>67042.100000000006</v>
      </c>
      <c r="N14" s="461"/>
      <c r="O14" s="424">
        <v>53898.16</v>
      </c>
      <c r="P14" s="461"/>
      <c r="Q14" s="461" t="s">
        <v>1664</v>
      </c>
      <c r="R14" s="434" t="s">
        <v>1665</v>
      </c>
      <c r="S14" s="14"/>
    </row>
    <row r="15" spans="1:19" s="6" customFormat="1" ht="67.5" customHeight="1" x14ac:dyDescent="0.25">
      <c r="A15" s="461"/>
      <c r="B15" s="461"/>
      <c r="C15" s="461"/>
      <c r="D15" s="461"/>
      <c r="E15" s="461"/>
      <c r="F15" s="434"/>
      <c r="G15" s="434"/>
      <c r="H15" s="171" t="s">
        <v>132</v>
      </c>
      <c r="I15" s="171">
        <v>30</v>
      </c>
      <c r="J15" s="434"/>
      <c r="K15" s="461"/>
      <c r="L15" s="461"/>
      <c r="M15" s="461"/>
      <c r="N15" s="461"/>
      <c r="O15" s="424"/>
      <c r="P15" s="461"/>
      <c r="Q15" s="461"/>
      <c r="R15" s="434"/>
      <c r="S15" s="14"/>
    </row>
    <row r="16" spans="1:19" s="6" customFormat="1" ht="58.5" customHeight="1" x14ac:dyDescent="0.25">
      <c r="A16" s="461"/>
      <c r="B16" s="461"/>
      <c r="C16" s="461"/>
      <c r="D16" s="461"/>
      <c r="E16" s="461"/>
      <c r="F16" s="434"/>
      <c r="G16" s="434"/>
      <c r="H16" s="171" t="s">
        <v>477</v>
      </c>
      <c r="I16" s="178">
        <v>30</v>
      </c>
      <c r="J16" s="434"/>
      <c r="K16" s="461"/>
      <c r="L16" s="461"/>
      <c r="M16" s="461"/>
      <c r="N16" s="461"/>
      <c r="O16" s="424"/>
      <c r="P16" s="461"/>
      <c r="Q16" s="461"/>
      <c r="R16" s="434"/>
      <c r="S16" s="14"/>
    </row>
    <row r="17" spans="1:19" s="6" customFormat="1" ht="87" customHeight="1" x14ac:dyDescent="0.25">
      <c r="A17" s="461">
        <v>5</v>
      </c>
      <c r="B17" s="434">
        <v>6</v>
      </c>
      <c r="C17" s="434">
        <v>1</v>
      </c>
      <c r="D17" s="434">
        <v>9</v>
      </c>
      <c r="E17" s="434" t="s">
        <v>1666</v>
      </c>
      <c r="F17" s="434" t="s">
        <v>1667</v>
      </c>
      <c r="G17" s="461" t="s">
        <v>47</v>
      </c>
      <c r="H17" s="247" t="s">
        <v>86</v>
      </c>
      <c r="I17" s="11" t="s">
        <v>1668</v>
      </c>
      <c r="J17" s="434" t="s">
        <v>1669</v>
      </c>
      <c r="K17" s="434" t="s">
        <v>1670</v>
      </c>
      <c r="L17" s="434"/>
      <c r="M17" s="507">
        <v>14384.06</v>
      </c>
      <c r="N17" s="507"/>
      <c r="O17" s="507">
        <v>10229.06</v>
      </c>
      <c r="P17" s="507"/>
      <c r="Q17" s="434" t="s">
        <v>1649</v>
      </c>
      <c r="R17" s="434" t="s">
        <v>1671</v>
      </c>
      <c r="S17" s="14"/>
    </row>
    <row r="18" spans="1:19" s="6" customFormat="1" ht="65.25" customHeight="1" x14ac:dyDescent="0.25">
      <c r="A18" s="461"/>
      <c r="B18" s="434"/>
      <c r="C18" s="434"/>
      <c r="D18" s="434"/>
      <c r="E18" s="434"/>
      <c r="F18" s="434"/>
      <c r="G18" s="461"/>
      <c r="H18" s="178" t="s">
        <v>66</v>
      </c>
      <c r="I18" s="178">
        <v>2</v>
      </c>
      <c r="J18" s="434"/>
      <c r="K18" s="434"/>
      <c r="L18" s="434"/>
      <c r="M18" s="507"/>
      <c r="N18" s="507"/>
      <c r="O18" s="507"/>
      <c r="P18" s="507"/>
      <c r="Q18" s="434"/>
      <c r="R18" s="434"/>
      <c r="S18" s="14"/>
    </row>
    <row r="19" spans="1:19" ht="91.5" customHeight="1" x14ac:dyDescent="0.25">
      <c r="A19" s="494">
        <v>6</v>
      </c>
      <c r="B19" s="450">
        <v>3</v>
      </c>
      <c r="C19" s="450">
        <v>1</v>
      </c>
      <c r="D19" s="450">
        <v>9</v>
      </c>
      <c r="E19" s="450" t="s">
        <v>1672</v>
      </c>
      <c r="F19" s="450" t="s">
        <v>1673</v>
      </c>
      <c r="G19" s="450" t="s">
        <v>1674</v>
      </c>
      <c r="H19" s="171" t="s">
        <v>132</v>
      </c>
      <c r="I19" s="171">
        <v>37</v>
      </c>
      <c r="J19" s="450" t="s">
        <v>1675</v>
      </c>
      <c r="K19" s="450" t="s">
        <v>1239</v>
      </c>
      <c r="L19" s="450"/>
      <c r="M19" s="505">
        <v>43055</v>
      </c>
      <c r="N19" s="505"/>
      <c r="O19" s="505">
        <v>36875</v>
      </c>
      <c r="P19" s="505"/>
      <c r="Q19" s="450" t="s">
        <v>1676</v>
      </c>
      <c r="R19" s="450" t="s">
        <v>1677</v>
      </c>
      <c r="S19" s="15"/>
    </row>
    <row r="20" spans="1:19" ht="75" customHeight="1" x14ac:dyDescent="0.25">
      <c r="A20" s="496"/>
      <c r="B20" s="451"/>
      <c r="C20" s="451"/>
      <c r="D20" s="451"/>
      <c r="E20" s="451"/>
      <c r="F20" s="451"/>
      <c r="G20" s="451"/>
      <c r="H20" s="179" t="s">
        <v>1656</v>
      </c>
      <c r="I20" s="181">
        <v>300</v>
      </c>
      <c r="J20" s="451"/>
      <c r="K20" s="504"/>
      <c r="L20" s="451"/>
      <c r="M20" s="506"/>
      <c r="N20" s="506"/>
      <c r="O20" s="506"/>
      <c r="P20" s="506"/>
      <c r="Q20" s="451"/>
      <c r="R20" s="451"/>
    </row>
    <row r="21" spans="1:19" ht="35.25" customHeight="1" x14ac:dyDescent="0.25">
      <c r="A21" s="503">
        <v>7</v>
      </c>
      <c r="B21" s="503">
        <v>3</v>
      </c>
      <c r="C21" s="503">
        <v>1</v>
      </c>
      <c r="D21" s="503">
        <v>9</v>
      </c>
      <c r="E21" s="503" t="s">
        <v>1678</v>
      </c>
      <c r="F21" s="434" t="s">
        <v>1679</v>
      </c>
      <c r="G21" s="488" t="s">
        <v>1680</v>
      </c>
      <c r="H21" s="179" t="s">
        <v>1681</v>
      </c>
      <c r="I21" s="181">
        <v>1</v>
      </c>
      <c r="J21" s="488" t="s">
        <v>1682</v>
      </c>
      <c r="K21" s="503" t="s">
        <v>1239</v>
      </c>
      <c r="L21" s="503"/>
      <c r="M21" s="425">
        <v>83379</v>
      </c>
      <c r="N21" s="425"/>
      <c r="O21" s="425">
        <v>72129</v>
      </c>
      <c r="P21" s="425"/>
      <c r="Q21" s="488" t="s">
        <v>1683</v>
      </c>
      <c r="R21" s="488" t="s">
        <v>1684</v>
      </c>
    </row>
    <row r="22" spans="1:19" ht="46.5" customHeight="1" x14ac:dyDescent="0.25">
      <c r="A22" s="503"/>
      <c r="B22" s="503"/>
      <c r="C22" s="503"/>
      <c r="D22" s="503"/>
      <c r="E22" s="503"/>
      <c r="F22" s="434"/>
      <c r="G22" s="488"/>
      <c r="H22" s="179" t="s">
        <v>1685</v>
      </c>
      <c r="I22" s="181">
        <v>100</v>
      </c>
      <c r="J22" s="488"/>
      <c r="K22" s="503"/>
      <c r="L22" s="503"/>
      <c r="M22" s="425"/>
      <c r="N22" s="425"/>
      <c r="O22" s="425"/>
      <c r="P22" s="425"/>
      <c r="Q22" s="488"/>
      <c r="R22" s="488"/>
    </row>
    <row r="23" spans="1:19" ht="41.25" customHeight="1" x14ac:dyDescent="0.25">
      <c r="A23" s="503"/>
      <c r="B23" s="503"/>
      <c r="C23" s="503"/>
      <c r="D23" s="503"/>
      <c r="E23" s="503"/>
      <c r="F23" s="434"/>
      <c r="G23" s="488"/>
      <c r="H23" s="179" t="s">
        <v>66</v>
      </c>
      <c r="I23" s="181">
        <v>1</v>
      </c>
      <c r="J23" s="488"/>
      <c r="K23" s="503"/>
      <c r="L23" s="503"/>
      <c r="M23" s="425"/>
      <c r="N23" s="425"/>
      <c r="O23" s="425"/>
      <c r="P23" s="425"/>
      <c r="Q23" s="488"/>
      <c r="R23" s="488"/>
    </row>
    <row r="24" spans="1:19" ht="30" x14ac:dyDescent="0.25">
      <c r="A24" s="503"/>
      <c r="B24" s="503"/>
      <c r="C24" s="503"/>
      <c r="D24" s="503"/>
      <c r="E24" s="503"/>
      <c r="F24" s="434"/>
      <c r="G24" s="488"/>
      <c r="H24" s="179" t="s">
        <v>67</v>
      </c>
      <c r="I24" s="181">
        <v>50</v>
      </c>
      <c r="J24" s="488"/>
      <c r="K24" s="503"/>
      <c r="L24" s="503"/>
      <c r="M24" s="425"/>
      <c r="N24" s="425"/>
      <c r="O24" s="425"/>
      <c r="P24" s="425"/>
      <c r="Q24" s="488"/>
      <c r="R24" s="488"/>
    </row>
    <row r="25" spans="1:19" ht="45" x14ac:dyDescent="0.25">
      <c r="A25" s="503"/>
      <c r="B25" s="503"/>
      <c r="C25" s="503"/>
      <c r="D25" s="503"/>
      <c r="E25" s="503"/>
      <c r="F25" s="434"/>
      <c r="G25" s="488"/>
      <c r="H25" s="179" t="s">
        <v>1686</v>
      </c>
      <c r="I25" s="181">
        <v>300</v>
      </c>
      <c r="J25" s="488"/>
      <c r="K25" s="503"/>
      <c r="L25" s="503"/>
      <c r="M25" s="425"/>
      <c r="N25" s="425"/>
      <c r="O25" s="425"/>
      <c r="P25" s="425"/>
      <c r="Q25" s="488"/>
      <c r="R25" s="488"/>
    </row>
    <row r="26" spans="1:19" ht="60" x14ac:dyDescent="0.25">
      <c r="A26" s="503"/>
      <c r="B26" s="503"/>
      <c r="C26" s="503"/>
      <c r="D26" s="503"/>
      <c r="E26" s="503"/>
      <c r="F26" s="434"/>
      <c r="G26" s="488"/>
      <c r="H26" s="179" t="s">
        <v>1687</v>
      </c>
      <c r="I26" s="181">
        <v>300</v>
      </c>
      <c r="J26" s="488"/>
      <c r="K26" s="503"/>
      <c r="L26" s="503"/>
      <c r="M26" s="425"/>
      <c r="N26" s="425"/>
      <c r="O26" s="425"/>
      <c r="P26" s="425"/>
      <c r="Q26" s="488"/>
      <c r="R26" s="488"/>
    </row>
    <row r="27" spans="1:19" ht="30" x14ac:dyDescent="0.25">
      <c r="A27" s="503"/>
      <c r="B27" s="503"/>
      <c r="C27" s="503"/>
      <c r="D27" s="503"/>
      <c r="E27" s="503"/>
      <c r="F27" s="434"/>
      <c r="G27" s="488"/>
      <c r="H27" s="179" t="s">
        <v>1688</v>
      </c>
      <c r="I27" s="181">
        <v>6</v>
      </c>
      <c r="J27" s="488"/>
      <c r="K27" s="503"/>
      <c r="L27" s="503"/>
      <c r="M27" s="425"/>
      <c r="N27" s="425"/>
      <c r="O27" s="425"/>
      <c r="P27" s="425"/>
      <c r="Q27" s="488"/>
      <c r="R27" s="488"/>
    </row>
    <row r="28" spans="1:19" ht="30" x14ac:dyDescent="0.25">
      <c r="A28" s="503"/>
      <c r="B28" s="503"/>
      <c r="C28" s="503"/>
      <c r="D28" s="503"/>
      <c r="E28" s="503"/>
      <c r="F28" s="434"/>
      <c r="G28" s="488"/>
      <c r="H28" s="179" t="s">
        <v>1689</v>
      </c>
      <c r="I28" s="181">
        <v>40</v>
      </c>
      <c r="J28" s="488"/>
      <c r="K28" s="503"/>
      <c r="L28" s="503"/>
      <c r="M28" s="425"/>
      <c r="N28" s="425"/>
      <c r="O28" s="425"/>
      <c r="P28" s="425"/>
      <c r="Q28" s="488"/>
      <c r="R28" s="488"/>
    </row>
    <row r="29" spans="1:19" ht="28.5" customHeight="1" x14ac:dyDescent="0.25">
      <c r="A29" s="503"/>
      <c r="B29" s="503"/>
      <c r="C29" s="503"/>
      <c r="D29" s="503"/>
      <c r="E29" s="503"/>
      <c r="F29" s="434"/>
      <c r="G29" s="488"/>
      <c r="H29" s="179" t="s">
        <v>93</v>
      </c>
      <c r="I29" s="181">
        <v>5</v>
      </c>
      <c r="J29" s="488"/>
      <c r="K29" s="503"/>
      <c r="L29" s="503"/>
      <c r="M29" s="425"/>
      <c r="N29" s="425"/>
      <c r="O29" s="425"/>
      <c r="P29" s="425"/>
      <c r="Q29" s="488"/>
      <c r="R29" s="488"/>
    </row>
    <row r="30" spans="1:19" ht="30" x14ac:dyDescent="0.25">
      <c r="A30" s="503"/>
      <c r="B30" s="503"/>
      <c r="C30" s="503"/>
      <c r="D30" s="503"/>
      <c r="E30" s="503"/>
      <c r="F30" s="434"/>
      <c r="G30" s="488"/>
      <c r="H30" s="179" t="s">
        <v>357</v>
      </c>
      <c r="I30" s="181">
        <v>75</v>
      </c>
      <c r="J30" s="488"/>
      <c r="K30" s="503"/>
      <c r="L30" s="503"/>
      <c r="M30" s="425"/>
      <c r="N30" s="425"/>
      <c r="O30" s="425"/>
      <c r="P30" s="425"/>
      <c r="Q30" s="488"/>
      <c r="R30" s="488"/>
    </row>
    <row r="31" spans="1:19" ht="66" customHeight="1" x14ac:dyDescent="0.25">
      <c r="A31" s="488">
        <v>8</v>
      </c>
      <c r="B31" s="488">
        <v>1</v>
      </c>
      <c r="C31" s="488">
        <v>1</v>
      </c>
      <c r="D31" s="488">
        <v>9</v>
      </c>
      <c r="E31" s="488" t="s">
        <v>1690</v>
      </c>
      <c r="F31" s="434" t="s">
        <v>1691</v>
      </c>
      <c r="G31" s="488" t="s">
        <v>1692</v>
      </c>
      <c r="H31" s="179" t="s">
        <v>127</v>
      </c>
      <c r="I31" s="179">
        <v>2</v>
      </c>
      <c r="J31" s="488" t="s">
        <v>1693</v>
      </c>
      <c r="K31" s="488" t="s">
        <v>1239</v>
      </c>
      <c r="L31" s="488"/>
      <c r="M31" s="419">
        <v>18424</v>
      </c>
      <c r="N31" s="419"/>
      <c r="O31" s="419">
        <v>16624</v>
      </c>
      <c r="P31" s="419"/>
      <c r="Q31" s="488" t="s">
        <v>1694</v>
      </c>
      <c r="R31" s="488" t="s">
        <v>1695</v>
      </c>
    </row>
    <row r="32" spans="1:19" ht="66" customHeight="1" x14ac:dyDescent="0.25">
      <c r="A32" s="488"/>
      <c r="B32" s="488"/>
      <c r="C32" s="488"/>
      <c r="D32" s="488"/>
      <c r="E32" s="488"/>
      <c r="F32" s="434"/>
      <c r="G32" s="488"/>
      <c r="H32" s="179" t="s">
        <v>1696</v>
      </c>
      <c r="I32" s="179">
        <v>40</v>
      </c>
      <c r="J32" s="488"/>
      <c r="K32" s="488"/>
      <c r="L32" s="488"/>
      <c r="M32" s="419"/>
      <c r="N32" s="419"/>
      <c r="O32" s="419"/>
      <c r="P32" s="419"/>
      <c r="Q32" s="488"/>
      <c r="R32" s="488"/>
    </row>
    <row r="33" spans="1:18" ht="69.75" customHeight="1" x14ac:dyDescent="0.25">
      <c r="A33" s="488"/>
      <c r="B33" s="488"/>
      <c r="C33" s="488"/>
      <c r="D33" s="488"/>
      <c r="E33" s="488"/>
      <c r="F33" s="434"/>
      <c r="G33" s="488"/>
      <c r="H33" s="179" t="s">
        <v>66</v>
      </c>
      <c r="I33" s="179">
        <v>1</v>
      </c>
      <c r="J33" s="488"/>
      <c r="K33" s="488"/>
      <c r="L33" s="488"/>
      <c r="M33" s="419"/>
      <c r="N33" s="419"/>
      <c r="O33" s="419"/>
      <c r="P33" s="419"/>
      <c r="Q33" s="488"/>
      <c r="R33" s="488"/>
    </row>
    <row r="34" spans="1:18" ht="45" customHeight="1" x14ac:dyDescent="0.25">
      <c r="A34" s="488"/>
      <c r="B34" s="488"/>
      <c r="C34" s="488"/>
      <c r="D34" s="488"/>
      <c r="E34" s="488"/>
      <c r="F34" s="434"/>
      <c r="G34" s="488"/>
      <c r="H34" s="179" t="s">
        <v>67</v>
      </c>
      <c r="I34" s="179">
        <v>80</v>
      </c>
      <c r="J34" s="488"/>
      <c r="K34" s="488"/>
      <c r="L34" s="488"/>
      <c r="M34" s="419"/>
      <c r="N34" s="419"/>
      <c r="O34" s="419"/>
      <c r="P34" s="419"/>
      <c r="Q34" s="488"/>
      <c r="R34" s="488"/>
    </row>
    <row r="35" spans="1:18" ht="105.75" customHeight="1" x14ac:dyDescent="0.25">
      <c r="A35" s="488">
        <v>9</v>
      </c>
      <c r="B35" s="488">
        <v>6</v>
      </c>
      <c r="C35" s="488">
        <v>1</v>
      </c>
      <c r="D35" s="488">
        <v>13</v>
      </c>
      <c r="E35" s="488" t="s">
        <v>1697</v>
      </c>
      <c r="F35" s="434" t="s">
        <v>1691</v>
      </c>
      <c r="G35" s="488" t="s">
        <v>1698</v>
      </c>
      <c r="H35" s="179" t="s">
        <v>1699</v>
      </c>
      <c r="I35" s="179">
        <v>3</v>
      </c>
      <c r="J35" s="488" t="s">
        <v>1700</v>
      </c>
      <c r="K35" s="488" t="s">
        <v>1239</v>
      </c>
      <c r="L35" s="488"/>
      <c r="M35" s="419">
        <v>41430</v>
      </c>
      <c r="N35" s="419"/>
      <c r="O35" s="419">
        <v>26892</v>
      </c>
      <c r="P35" s="419"/>
      <c r="Q35" s="488" t="s">
        <v>1701</v>
      </c>
      <c r="R35" s="488" t="s">
        <v>1702</v>
      </c>
    </row>
    <row r="36" spans="1:18" ht="72.75" customHeight="1" x14ac:dyDescent="0.25">
      <c r="A36" s="488"/>
      <c r="B36" s="488"/>
      <c r="C36" s="488"/>
      <c r="D36" s="488"/>
      <c r="E36" s="488"/>
      <c r="F36" s="434"/>
      <c r="G36" s="488"/>
      <c r="H36" s="179" t="s">
        <v>1703</v>
      </c>
      <c r="I36" s="179">
        <v>45</v>
      </c>
      <c r="J36" s="488"/>
      <c r="K36" s="488"/>
      <c r="L36" s="488"/>
      <c r="M36" s="419"/>
      <c r="N36" s="419"/>
      <c r="O36" s="419"/>
      <c r="P36" s="419"/>
      <c r="Q36" s="488"/>
      <c r="R36" s="488"/>
    </row>
    <row r="37" spans="1:18" ht="59.25" customHeight="1" x14ac:dyDescent="0.25">
      <c r="A37" s="488"/>
      <c r="B37" s="488"/>
      <c r="C37" s="488"/>
      <c r="D37" s="488"/>
      <c r="E37" s="488"/>
      <c r="F37" s="434"/>
      <c r="G37" s="488"/>
      <c r="H37" s="179" t="s">
        <v>1656</v>
      </c>
      <c r="I37" s="179">
        <v>500</v>
      </c>
      <c r="J37" s="488"/>
      <c r="K37" s="488"/>
      <c r="L37" s="488"/>
      <c r="M37" s="419"/>
      <c r="N37" s="419"/>
      <c r="O37" s="419"/>
      <c r="P37" s="419"/>
      <c r="Q37" s="488"/>
      <c r="R37" s="488"/>
    </row>
    <row r="38" spans="1:18" ht="45" customHeight="1" x14ac:dyDescent="0.25">
      <c r="A38" s="488">
        <v>10</v>
      </c>
      <c r="B38" s="488">
        <v>6</v>
      </c>
      <c r="C38" s="488">
        <v>1</v>
      </c>
      <c r="D38" s="488">
        <v>13</v>
      </c>
      <c r="E38" s="488" t="s">
        <v>1704</v>
      </c>
      <c r="F38" s="434" t="s">
        <v>1691</v>
      </c>
      <c r="G38" s="488" t="s">
        <v>1705</v>
      </c>
      <c r="H38" s="179" t="s">
        <v>1699</v>
      </c>
      <c r="I38" s="179">
        <v>4</v>
      </c>
      <c r="J38" s="488" t="s">
        <v>1706</v>
      </c>
      <c r="K38" s="488" t="s">
        <v>1239</v>
      </c>
      <c r="L38" s="488"/>
      <c r="M38" s="488">
        <v>64343.55</v>
      </c>
      <c r="N38" s="488"/>
      <c r="O38" s="419">
        <v>47942.55</v>
      </c>
      <c r="P38" s="488"/>
      <c r="Q38" s="488" t="s">
        <v>1707</v>
      </c>
      <c r="R38" s="488" t="s">
        <v>1708</v>
      </c>
    </row>
    <row r="39" spans="1:18" ht="57" customHeight="1" x14ac:dyDescent="0.25">
      <c r="A39" s="488"/>
      <c r="B39" s="488"/>
      <c r="C39" s="488"/>
      <c r="D39" s="488"/>
      <c r="E39" s="488"/>
      <c r="F39" s="434"/>
      <c r="G39" s="488"/>
      <c r="H39" s="179" t="s">
        <v>1709</v>
      </c>
      <c r="I39" s="179">
        <v>80</v>
      </c>
      <c r="J39" s="488"/>
      <c r="K39" s="488"/>
      <c r="L39" s="488"/>
      <c r="M39" s="488"/>
      <c r="N39" s="488"/>
      <c r="O39" s="419"/>
      <c r="P39" s="488"/>
      <c r="Q39" s="488"/>
      <c r="R39" s="488"/>
    </row>
    <row r="40" spans="1:18" ht="41.25" customHeight="1" x14ac:dyDescent="0.25">
      <c r="A40" s="488"/>
      <c r="B40" s="488"/>
      <c r="C40" s="488"/>
      <c r="D40" s="488"/>
      <c r="E40" s="488"/>
      <c r="F40" s="434"/>
      <c r="G40" s="488"/>
      <c r="H40" s="179" t="s">
        <v>1710</v>
      </c>
      <c r="I40" s="179">
        <v>1000</v>
      </c>
      <c r="J40" s="488"/>
      <c r="K40" s="488"/>
      <c r="L40" s="488"/>
      <c r="M40" s="488"/>
      <c r="N40" s="488"/>
      <c r="O40" s="419"/>
      <c r="P40" s="488"/>
      <c r="Q40" s="488"/>
      <c r="R40" s="488"/>
    </row>
    <row r="41" spans="1:18" ht="30" x14ac:dyDescent="0.25">
      <c r="A41" s="488"/>
      <c r="B41" s="488"/>
      <c r="C41" s="488"/>
      <c r="D41" s="488"/>
      <c r="E41" s="488"/>
      <c r="F41" s="434"/>
      <c r="G41" s="488"/>
      <c r="H41" s="179" t="s">
        <v>1711</v>
      </c>
      <c r="I41" s="179">
        <v>80</v>
      </c>
      <c r="J41" s="488"/>
      <c r="K41" s="488"/>
      <c r="L41" s="488"/>
      <c r="M41" s="488"/>
      <c r="N41" s="488"/>
      <c r="O41" s="419"/>
      <c r="P41" s="488"/>
      <c r="Q41" s="488"/>
      <c r="R41" s="488"/>
    </row>
    <row r="42" spans="1:18" ht="45" x14ac:dyDescent="0.25">
      <c r="A42" s="488"/>
      <c r="B42" s="488"/>
      <c r="C42" s="488"/>
      <c r="D42" s="488"/>
      <c r="E42" s="488"/>
      <c r="F42" s="434"/>
      <c r="G42" s="488"/>
      <c r="H42" s="179" t="s">
        <v>1712</v>
      </c>
      <c r="I42" s="179">
        <v>20</v>
      </c>
      <c r="J42" s="488"/>
      <c r="K42" s="488"/>
      <c r="L42" s="488"/>
      <c r="M42" s="488"/>
      <c r="N42" s="488"/>
      <c r="O42" s="419"/>
      <c r="P42" s="488"/>
      <c r="Q42" s="488"/>
      <c r="R42" s="488"/>
    </row>
    <row r="43" spans="1:18" x14ac:dyDescent="0.25">
      <c r="A43" s="488"/>
      <c r="B43" s="488"/>
      <c r="C43" s="488"/>
      <c r="D43" s="488"/>
      <c r="E43" s="488"/>
      <c r="F43" s="434"/>
      <c r="G43" s="488"/>
      <c r="H43" s="179" t="s">
        <v>1713</v>
      </c>
      <c r="I43" s="179">
        <v>100</v>
      </c>
      <c r="J43" s="488"/>
      <c r="K43" s="488"/>
      <c r="L43" s="488"/>
      <c r="M43" s="488"/>
      <c r="N43" s="488"/>
      <c r="O43" s="419"/>
      <c r="P43" s="488"/>
      <c r="Q43" s="488"/>
      <c r="R43" s="488"/>
    </row>
    <row r="44" spans="1:18" ht="84.75" customHeight="1" x14ac:dyDescent="0.25">
      <c r="A44" s="488">
        <v>11</v>
      </c>
      <c r="B44" s="488">
        <v>1</v>
      </c>
      <c r="C44" s="488">
        <v>1</v>
      </c>
      <c r="D44" s="488">
        <v>13</v>
      </c>
      <c r="E44" s="488" t="s">
        <v>1714</v>
      </c>
      <c r="F44" s="434" t="s">
        <v>1715</v>
      </c>
      <c r="G44" s="488" t="s">
        <v>837</v>
      </c>
      <c r="H44" s="179" t="s">
        <v>1716</v>
      </c>
      <c r="I44" s="179">
        <v>1</v>
      </c>
      <c r="J44" s="488" t="s">
        <v>1717</v>
      </c>
      <c r="K44" s="488" t="s">
        <v>1239</v>
      </c>
      <c r="L44" s="488"/>
      <c r="M44" s="419">
        <v>34998</v>
      </c>
      <c r="N44" s="419"/>
      <c r="O44" s="419">
        <v>31680</v>
      </c>
      <c r="P44" s="419"/>
      <c r="Q44" s="488" t="s">
        <v>1718</v>
      </c>
      <c r="R44" s="488" t="s">
        <v>1719</v>
      </c>
    </row>
    <row r="45" spans="1:18" ht="84" customHeight="1" x14ac:dyDescent="0.25">
      <c r="A45" s="488"/>
      <c r="B45" s="488"/>
      <c r="C45" s="488"/>
      <c r="D45" s="488"/>
      <c r="E45" s="488"/>
      <c r="F45" s="434"/>
      <c r="G45" s="488"/>
      <c r="H45" s="179" t="s">
        <v>509</v>
      </c>
      <c r="I45" s="179">
        <v>100</v>
      </c>
      <c r="J45" s="488"/>
      <c r="K45" s="488"/>
      <c r="L45" s="488"/>
      <c r="M45" s="419"/>
      <c r="N45" s="419"/>
      <c r="O45" s="419"/>
      <c r="P45" s="419"/>
      <c r="Q45" s="488"/>
      <c r="R45" s="488"/>
    </row>
    <row r="46" spans="1:18" ht="78" customHeight="1" x14ac:dyDescent="0.25">
      <c r="A46" s="488"/>
      <c r="B46" s="488"/>
      <c r="C46" s="488"/>
      <c r="D46" s="488"/>
      <c r="E46" s="488"/>
      <c r="F46" s="434"/>
      <c r="G46" s="488"/>
      <c r="H46" s="179" t="s">
        <v>1656</v>
      </c>
      <c r="I46" s="179">
        <v>300</v>
      </c>
      <c r="J46" s="488"/>
      <c r="K46" s="488"/>
      <c r="L46" s="488"/>
      <c r="M46" s="419"/>
      <c r="N46" s="419"/>
      <c r="O46" s="419"/>
      <c r="P46" s="419"/>
      <c r="Q46" s="488"/>
      <c r="R46" s="488"/>
    </row>
    <row r="47" spans="1:18" ht="145.5" customHeight="1" x14ac:dyDescent="0.25">
      <c r="A47" s="488">
        <v>12</v>
      </c>
      <c r="B47" s="488">
        <v>1</v>
      </c>
      <c r="C47" s="488">
        <v>1.3</v>
      </c>
      <c r="D47" s="488">
        <v>13</v>
      </c>
      <c r="E47" s="488" t="s">
        <v>1720</v>
      </c>
      <c r="F47" s="434" t="s">
        <v>1721</v>
      </c>
      <c r="G47" s="488" t="s">
        <v>1722</v>
      </c>
      <c r="H47" s="179" t="s">
        <v>1723</v>
      </c>
      <c r="I47" s="179">
        <v>3</v>
      </c>
      <c r="J47" s="494" t="s">
        <v>1724</v>
      </c>
      <c r="K47" s="494" t="s">
        <v>1239</v>
      </c>
      <c r="L47" s="494"/>
      <c r="M47" s="491">
        <v>17910</v>
      </c>
      <c r="N47" s="491"/>
      <c r="O47" s="491">
        <v>12090</v>
      </c>
      <c r="P47" s="491"/>
      <c r="Q47" s="494" t="s">
        <v>1725</v>
      </c>
      <c r="R47" s="494" t="s">
        <v>1726</v>
      </c>
    </row>
    <row r="48" spans="1:18" ht="128.25" customHeight="1" x14ac:dyDescent="0.25">
      <c r="A48" s="488"/>
      <c r="B48" s="488"/>
      <c r="C48" s="488"/>
      <c r="D48" s="488"/>
      <c r="E48" s="488"/>
      <c r="F48" s="434"/>
      <c r="G48" s="488"/>
      <c r="H48" s="179" t="s">
        <v>1727</v>
      </c>
      <c r="I48" s="179">
        <v>78</v>
      </c>
      <c r="J48" s="496"/>
      <c r="K48" s="496"/>
      <c r="L48" s="496"/>
      <c r="M48" s="493"/>
      <c r="N48" s="493"/>
      <c r="O48" s="493"/>
      <c r="P48" s="493"/>
      <c r="Q48" s="496"/>
      <c r="R48" s="496"/>
    </row>
    <row r="49" spans="1:18" ht="46.5" customHeight="1" x14ac:dyDescent="0.25">
      <c r="A49" s="494">
        <v>13</v>
      </c>
      <c r="B49" s="494">
        <v>3</v>
      </c>
      <c r="C49" s="494">
        <v>1</v>
      </c>
      <c r="D49" s="494">
        <v>6</v>
      </c>
      <c r="E49" s="494" t="s">
        <v>1728</v>
      </c>
      <c r="F49" s="450" t="s">
        <v>1729</v>
      </c>
      <c r="G49" s="494" t="s">
        <v>1730</v>
      </c>
      <c r="H49" s="179" t="s">
        <v>127</v>
      </c>
      <c r="I49" s="179">
        <v>4</v>
      </c>
      <c r="J49" s="494" t="s">
        <v>1731</v>
      </c>
      <c r="K49" s="494" t="s">
        <v>1239</v>
      </c>
      <c r="L49" s="494"/>
      <c r="M49" s="491">
        <v>47706.62</v>
      </c>
      <c r="N49" s="491"/>
      <c r="O49" s="491">
        <v>29998.62</v>
      </c>
      <c r="P49" s="491"/>
      <c r="Q49" s="494" t="s">
        <v>1732</v>
      </c>
      <c r="R49" s="494" t="s">
        <v>1733</v>
      </c>
    </row>
    <row r="50" spans="1:18" ht="42" customHeight="1" x14ac:dyDescent="0.25">
      <c r="A50" s="495"/>
      <c r="B50" s="495"/>
      <c r="C50" s="495"/>
      <c r="D50" s="495"/>
      <c r="E50" s="495"/>
      <c r="F50" s="475"/>
      <c r="G50" s="495"/>
      <c r="H50" s="179" t="s">
        <v>128</v>
      </c>
      <c r="I50" s="179">
        <v>44</v>
      </c>
      <c r="J50" s="495"/>
      <c r="K50" s="495"/>
      <c r="L50" s="495"/>
      <c r="M50" s="492"/>
      <c r="N50" s="492"/>
      <c r="O50" s="492"/>
      <c r="P50" s="492"/>
      <c r="Q50" s="495"/>
      <c r="R50" s="495"/>
    </row>
    <row r="51" spans="1:18" ht="61.5" customHeight="1" x14ac:dyDescent="0.25">
      <c r="A51" s="495"/>
      <c r="B51" s="495"/>
      <c r="C51" s="495"/>
      <c r="D51" s="495"/>
      <c r="E51" s="495"/>
      <c r="F51" s="475"/>
      <c r="G51" s="495"/>
      <c r="H51" s="179" t="s">
        <v>1734</v>
      </c>
      <c r="I51" s="179">
        <v>2</v>
      </c>
      <c r="J51" s="495"/>
      <c r="K51" s="495"/>
      <c r="L51" s="495"/>
      <c r="M51" s="492"/>
      <c r="N51" s="492"/>
      <c r="O51" s="492"/>
      <c r="P51" s="492"/>
      <c r="Q51" s="495"/>
      <c r="R51" s="495"/>
    </row>
    <row r="52" spans="1:18" ht="53.25" customHeight="1" x14ac:dyDescent="0.25">
      <c r="A52" s="496"/>
      <c r="B52" s="496"/>
      <c r="C52" s="496"/>
      <c r="D52" s="496"/>
      <c r="E52" s="496"/>
      <c r="F52" s="451"/>
      <c r="G52" s="496"/>
      <c r="H52" s="179" t="s">
        <v>67</v>
      </c>
      <c r="I52" s="179">
        <v>62</v>
      </c>
      <c r="J52" s="496"/>
      <c r="K52" s="496"/>
      <c r="L52" s="496"/>
      <c r="M52" s="493"/>
      <c r="N52" s="493"/>
      <c r="O52" s="493"/>
      <c r="P52" s="493"/>
      <c r="Q52" s="496"/>
      <c r="R52" s="496"/>
    </row>
    <row r="53" spans="1:18" ht="51" customHeight="1" x14ac:dyDescent="0.25">
      <c r="A53" s="494">
        <v>14</v>
      </c>
      <c r="B53" s="494">
        <v>1</v>
      </c>
      <c r="C53" s="494">
        <v>1</v>
      </c>
      <c r="D53" s="494">
        <v>6</v>
      </c>
      <c r="E53" s="494" t="s">
        <v>1735</v>
      </c>
      <c r="F53" s="494" t="s">
        <v>1736</v>
      </c>
      <c r="G53" s="494" t="s">
        <v>1737</v>
      </c>
      <c r="H53" s="179" t="s">
        <v>1738</v>
      </c>
      <c r="I53" s="179">
        <v>6</v>
      </c>
      <c r="J53" s="494" t="s">
        <v>1739</v>
      </c>
      <c r="K53" s="494" t="s">
        <v>1239</v>
      </c>
      <c r="L53" s="494"/>
      <c r="M53" s="491">
        <v>36649.089999999997</v>
      </c>
      <c r="N53" s="491"/>
      <c r="O53" s="491">
        <v>23792.29</v>
      </c>
      <c r="P53" s="491"/>
      <c r="Q53" s="500" t="s">
        <v>1740</v>
      </c>
      <c r="R53" s="494" t="s">
        <v>1741</v>
      </c>
    </row>
    <row r="54" spans="1:18" ht="52.5" customHeight="1" x14ac:dyDescent="0.25">
      <c r="A54" s="495"/>
      <c r="B54" s="495"/>
      <c r="C54" s="495"/>
      <c r="D54" s="495"/>
      <c r="E54" s="495"/>
      <c r="F54" s="495"/>
      <c r="G54" s="495"/>
      <c r="H54" s="179" t="s">
        <v>1376</v>
      </c>
      <c r="I54" s="179">
        <v>126</v>
      </c>
      <c r="J54" s="495"/>
      <c r="K54" s="495"/>
      <c r="L54" s="495"/>
      <c r="M54" s="492"/>
      <c r="N54" s="492"/>
      <c r="O54" s="492"/>
      <c r="P54" s="492"/>
      <c r="Q54" s="501"/>
      <c r="R54" s="495"/>
    </row>
    <row r="55" spans="1:18" ht="50.25" customHeight="1" x14ac:dyDescent="0.25">
      <c r="A55" s="495"/>
      <c r="B55" s="495"/>
      <c r="C55" s="495"/>
      <c r="D55" s="495"/>
      <c r="E55" s="495"/>
      <c r="F55" s="495"/>
      <c r="G55" s="495"/>
      <c r="H55" s="179" t="s">
        <v>1742</v>
      </c>
      <c r="I55" s="179">
        <v>1</v>
      </c>
      <c r="J55" s="495"/>
      <c r="K55" s="495"/>
      <c r="L55" s="495"/>
      <c r="M55" s="492"/>
      <c r="N55" s="492"/>
      <c r="O55" s="492"/>
      <c r="P55" s="492"/>
      <c r="Q55" s="501"/>
      <c r="R55" s="495"/>
    </row>
    <row r="56" spans="1:18" ht="66.75" customHeight="1" x14ac:dyDescent="0.25">
      <c r="A56" s="496"/>
      <c r="B56" s="496"/>
      <c r="C56" s="496"/>
      <c r="D56" s="496"/>
      <c r="E56" s="496"/>
      <c r="F56" s="496"/>
      <c r="G56" s="496"/>
      <c r="H56" s="179" t="s">
        <v>67</v>
      </c>
      <c r="I56" s="179">
        <v>150</v>
      </c>
      <c r="J56" s="496"/>
      <c r="K56" s="496"/>
      <c r="L56" s="496"/>
      <c r="M56" s="493"/>
      <c r="N56" s="493"/>
      <c r="O56" s="493"/>
      <c r="P56" s="493"/>
      <c r="Q56" s="502"/>
      <c r="R56" s="496"/>
    </row>
    <row r="57" spans="1:18" ht="26.25" customHeight="1" x14ac:dyDescent="0.25">
      <c r="A57" s="494">
        <v>15</v>
      </c>
      <c r="B57" s="494">
        <v>6</v>
      </c>
      <c r="C57" s="494">
        <v>1</v>
      </c>
      <c r="D57" s="494">
        <v>13</v>
      </c>
      <c r="E57" s="494" t="s">
        <v>1743</v>
      </c>
      <c r="F57" s="494" t="s">
        <v>1744</v>
      </c>
      <c r="G57" s="494" t="s">
        <v>1745</v>
      </c>
      <c r="H57" s="179" t="s">
        <v>1746</v>
      </c>
      <c r="I57" s="179">
        <v>1</v>
      </c>
      <c r="J57" s="494" t="s">
        <v>1747</v>
      </c>
      <c r="K57" s="494" t="s">
        <v>1239</v>
      </c>
      <c r="L57" s="494"/>
      <c r="M57" s="491">
        <v>62510.97</v>
      </c>
      <c r="N57" s="491"/>
      <c r="O57" s="491">
        <v>45968.66</v>
      </c>
      <c r="P57" s="491"/>
      <c r="Q57" s="494" t="s">
        <v>1748</v>
      </c>
      <c r="R57" s="494" t="s">
        <v>1749</v>
      </c>
    </row>
    <row r="58" spans="1:18" ht="30" x14ac:dyDescent="0.25">
      <c r="A58" s="495"/>
      <c r="B58" s="495"/>
      <c r="C58" s="495"/>
      <c r="D58" s="495"/>
      <c r="E58" s="495"/>
      <c r="F58" s="495"/>
      <c r="G58" s="495"/>
      <c r="H58" s="179" t="s">
        <v>128</v>
      </c>
      <c r="I58" s="179">
        <v>16</v>
      </c>
      <c r="J58" s="495"/>
      <c r="K58" s="495"/>
      <c r="L58" s="495"/>
      <c r="M58" s="492"/>
      <c r="N58" s="492"/>
      <c r="O58" s="492"/>
      <c r="P58" s="492"/>
      <c r="Q58" s="495"/>
      <c r="R58" s="495"/>
    </row>
    <row r="59" spans="1:18" x14ac:dyDescent="0.25">
      <c r="A59" s="495"/>
      <c r="B59" s="495"/>
      <c r="C59" s="495"/>
      <c r="D59" s="495"/>
      <c r="E59" s="495"/>
      <c r="F59" s="495"/>
      <c r="G59" s="495"/>
      <c r="H59" s="179" t="s">
        <v>1750</v>
      </c>
      <c r="I59" s="179">
        <v>1</v>
      </c>
      <c r="J59" s="495"/>
      <c r="K59" s="495"/>
      <c r="L59" s="495"/>
      <c r="M59" s="492"/>
      <c r="N59" s="492"/>
      <c r="O59" s="492"/>
      <c r="P59" s="492"/>
      <c r="Q59" s="495"/>
      <c r="R59" s="495"/>
    </row>
    <row r="60" spans="1:18" ht="30" x14ac:dyDescent="0.25">
      <c r="A60" s="495"/>
      <c r="B60" s="495"/>
      <c r="C60" s="495"/>
      <c r="D60" s="495"/>
      <c r="E60" s="495"/>
      <c r="F60" s="495"/>
      <c r="G60" s="495"/>
      <c r="H60" s="179" t="s">
        <v>1376</v>
      </c>
      <c r="I60" s="179">
        <v>16</v>
      </c>
      <c r="J60" s="495"/>
      <c r="K60" s="495"/>
      <c r="L60" s="495"/>
      <c r="M60" s="492"/>
      <c r="N60" s="492"/>
      <c r="O60" s="492"/>
      <c r="P60" s="492"/>
      <c r="Q60" s="495"/>
      <c r="R60" s="495"/>
    </row>
    <row r="61" spans="1:18" ht="45" x14ac:dyDescent="0.25">
      <c r="A61" s="495"/>
      <c r="B61" s="495"/>
      <c r="C61" s="495"/>
      <c r="D61" s="495"/>
      <c r="E61" s="495"/>
      <c r="F61" s="495"/>
      <c r="G61" s="495"/>
      <c r="H61" s="179" t="s">
        <v>1751</v>
      </c>
      <c r="I61" s="179">
        <v>1</v>
      </c>
      <c r="J61" s="495"/>
      <c r="K61" s="495"/>
      <c r="L61" s="495"/>
      <c r="M61" s="492"/>
      <c r="N61" s="492"/>
      <c r="O61" s="492"/>
      <c r="P61" s="492"/>
      <c r="Q61" s="495"/>
      <c r="R61" s="495"/>
    </row>
    <row r="62" spans="1:18" ht="45" x14ac:dyDescent="0.25">
      <c r="A62" s="495"/>
      <c r="B62" s="495"/>
      <c r="C62" s="495"/>
      <c r="D62" s="495"/>
      <c r="E62" s="495"/>
      <c r="F62" s="495"/>
      <c r="G62" s="495"/>
      <c r="H62" s="179" t="s">
        <v>1752</v>
      </c>
      <c r="I62" s="179">
        <v>500</v>
      </c>
      <c r="J62" s="495"/>
      <c r="K62" s="495"/>
      <c r="L62" s="495"/>
      <c r="M62" s="492"/>
      <c r="N62" s="492"/>
      <c r="O62" s="492"/>
      <c r="P62" s="492"/>
      <c r="Q62" s="495"/>
      <c r="R62" s="495"/>
    </row>
    <row r="63" spans="1:18" ht="45" x14ac:dyDescent="0.25">
      <c r="A63" s="495"/>
      <c r="B63" s="495"/>
      <c r="C63" s="495"/>
      <c r="D63" s="495"/>
      <c r="E63" s="495"/>
      <c r="F63" s="495"/>
      <c r="G63" s="495"/>
      <c r="H63" s="179" t="s">
        <v>1753</v>
      </c>
      <c r="I63" s="179">
        <v>15</v>
      </c>
      <c r="J63" s="495"/>
      <c r="K63" s="495"/>
      <c r="L63" s="495"/>
      <c r="M63" s="492"/>
      <c r="N63" s="492"/>
      <c r="O63" s="492"/>
      <c r="P63" s="492"/>
      <c r="Q63" s="495"/>
      <c r="R63" s="495"/>
    </row>
    <row r="64" spans="1:18" ht="39" customHeight="1" x14ac:dyDescent="0.25">
      <c r="A64" s="495"/>
      <c r="B64" s="495"/>
      <c r="C64" s="495"/>
      <c r="D64" s="495"/>
      <c r="E64" s="495"/>
      <c r="F64" s="495"/>
      <c r="G64" s="495"/>
      <c r="H64" s="179" t="s">
        <v>1687</v>
      </c>
      <c r="I64" s="179">
        <v>1800</v>
      </c>
      <c r="J64" s="495"/>
      <c r="K64" s="495"/>
      <c r="L64" s="495"/>
      <c r="M64" s="492"/>
      <c r="N64" s="492"/>
      <c r="O64" s="492"/>
      <c r="P64" s="492"/>
      <c r="Q64" s="495"/>
      <c r="R64" s="495"/>
    </row>
    <row r="65" spans="1:18" x14ac:dyDescent="0.25">
      <c r="A65" s="495"/>
      <c r="B65" s="495"/>
      <c r="C65" s="495"/>
      <c r="D65" s="495"/>
      <c r="E65" s="495"/>
      <c r="F65" s="495"/>
      <c r="G65" s="495"/>
      <c r="H65" s="179" t="s">
        <v>1754</v>
      </c>
      <c r="I65" s="179">
        <v>3</v>
      </c>
      <c r="J65" s="495"/>
      <c r="K65" s="495"/>
      <c r="L65" s="495"/>
      <c r="M65" s="492"/>
      <c r="N65" s="492"/>
      <c r="O65" s="492"/>
      <c r="P65" s="492"/>
      <c r="Q65" s="495"/>
      <c r="R65" s="495"/>
    </row>
    <row r="66" spans="1:18" ht="30" x14ac:dyDescent="0.25">
      <c r="A66" s="495"/>
      <c r="B66" s="495"/>
      <c r="C66" s="495"/>
      <c r="D66" s="495"/>
      <c r="E66" s="495"/>
      <c r="F66" s="495"/>
      <c r="G66" s="495"/>
      <c r="H66" s="179" t="s">
        <v>1755</v>
      </c>
      <c r="I66" s="179">
        <v>37</v>
      </c>
      <c r="J66" s="495"/>
      <c r="K66" s="495"/>
      <c r="L66" s="495"/>
      <c r="M66" s="492"/>
      <c r="N66" s="492"/>
      <c r="O66" s="492"/>
      <c r="P66" s="492"/>
      <c r="Q66" s="495"/>
      <c r="R66" s="495"/>
    </row>
    <row r="67" spans="1:18" ht="39" customHeight="1" x14ac:dyDescent="0.25">
      <c r="A67" s="495"/>
      <c r="B67" s="495"/>
      <c r="C67" s="495"/>
      <c r="D67" s="495"/>
      <c r="E67" s="495"/>
      <c r="F67" s="495"/>
      <c r="G67" s="495"/>
      <c r="H67" s="179" t="s">
        <v>1756</v>
      </c>
      <c r="I67" s="179">
        <v>1</v>
      </c>
      <c r="J67" s="495"/>
      <c r="K67" s="495"/>
      <c r="L67" s="495"/>
      <c r="M67" s="492"/>
      <c r="N67" s="492"/>
      <c r="O67" s="492"/>
      <c r="P67" s="492"/>
      <c r="Q67" s="495"/>
      <c r="R67" s="495"/>
    </row>
    <row r="68" spans="1:18" ht="34.5" customHeight="1" x14ac:dyDescent="0.25">
      <c r="A68" s="495"/>
      <c r="B68" s="495"/>
      <c r="C68" s="495"/>
      <c r="D68" s="495"/>
      <c r="E68" s="495"/>
      <c r="F68" s="495"/>
      <c r="G68" s="495"/>
      <c r="H68" s="179" t="s">
        <v>1757</v>
      </c>
      <c r="I68" s="179">
        <v>2000</v>
      </c>
      <c r="J68" s="495"/>
      <c r="K68" s="495"/>
      <c r="L68" s="495"/>
      <c r="M68" s="492"/>
      <c r="N68" s="492"/>
      <c r="O68" s="492"/>
      <c r="P68" s="492"/>
      <c r="Q68" s="495"/>
      <c r="R68" s="495"/>
    </row>
    <row r="69" spans="1:18" ht="36" customHeight="1" x14ac:dyDescent="0.25">
      <c r="A69" s="496"/>
      <c r="B69" s="496"/>
      <c r="C69" s="496"/>
      <c r="D69" s="496"/>
      <c r="E69" s="496"/>
      <c r="F69" s="496"/>
      <c r="G69" s="496"/>
      <c r="H69" s="179" t="s">
        <v>1758</v>
      </c>
      <c r="I69" s="179">
        <v>1</v>
      </c>
      <c r="J69" s="496"/>
      <c r="K69" s="496"/>
      <c r="L69" s="496"/>
      <c r="M69" s="493"/>
      <c r="N69" s="493"/>
      <c r="O69" s="493"/>
      <c r="P69" s="493"/>
      <c r="Q69" s="496"/>
      <c r="R69" s="496"/>
    </row>
    <row r="70" spans="1:18" ht="57.75" customHeight="1" x14ac:dyDescent="0.25">
      <c r="A70" s="494">
        <v>16</v>
      </c>
      <c r="B70" s="494">
        <v>1</v>
      </c>
      <c r="C70" s="494">
        <v>1</v>
      </c>
      <c r="D70" s="494">
        <v>9</v>
      </c>
      <c r="E70" s="494" t="s">
        <v>1759</v>
      </c>
      <c r="F70" s="494" t="s">
        <v>1760</v>
      </c>
      <c r="G70" s="494" t="s">
        <v>1761</v>
      </c>
      <c r="H70" s="179" t="s">
        <v>1750</v>
      </c>
      <c r="I70" s="179">
        <v>1</v>
      </c>
      <c r="J70" s="494" t="s">
        <v>1762</v>
      </c>
      <c r="K70" s="494" t="s">
        <v>1181</v>
      </c>
      <c r="L70" s="494"/>
      <c r="M70" s="491">
        <v>53733.83</v>
      </c>
      <c r="N70" s="491"/>
      <c r="O70" s="491">
        <v>39903.83</v>
      </c>
      <c r="P70" s="491"/>
      <c r="Q70" s="494" t="s">
        <v>1763</v>
      </c>
      <c r="R70" s="494" t="s">
        <v>1764</v>
      </c>
    </row>
    <row r="71" spans="1:18" ht="44.25" customHeight="1" x14ac:dyDescent="0.25">
      <c r="A71" s="495"/>
      <c r="B71" s="495"/>
      <c r="C71" s="495"/>
      <c r="D71" s="495"/>
      <c r="E71" s="495"/>
      <c r="F71" s="495"/>
      <c r="G71" s="495"/>
      <c r="H71" s="179" t="s">
        <v>1376</v>
      </c>
      <c r="I71" s="179">
        <v>50</v>
      </c>
      <c r="J71" s="495"/>
      <c r="K71" s="495"/>
      <c r="L71" s="495"/>
      <c r="M71" s="492"/>
      <c r="N71" s="492"/>
      <c r="O71" s="492"/>
      <c r="P71" s="492"/>
      <c r="Q71" s="495"/>
      <c r="R71" s="495"/>
    </row>
    <row r="72" spans="1:18" ht="51" customHeight="1" x14ac:dyDescent="0.25">
      <c r="A72" s="495"/>
      <c r="B72" s="495"/>
      <c r="C72" s="495"/>
      <c r="D72" s="495"/>
      <c r="E72" s="495"/>
      <c r="F72" s="495"/>
      <c r="G72" s="495"/>
      <c r="H72" s="179" t="s">
        <v>1756</v>
      </c>
      <c r="I72" s="179">
        <v>1</v>
      </c>
      <c r="J72" s="495"/>
      <c r="K72" s="495"/>
      <c r="L72" s="495"/>
      <c r="M72" s="492"/>
      <c r="N72" s="492"/>
      <c r="O72" s="492"/>
      <c r="P72" s="492"/>
      <c r="Q72" s="495"/>
      <c r="R72" s="495"/>
    </row>
    <row r="73" spans="1:18" ht="66.75" customHeight="1" x14ac:dyDescent="0.25">
      <c r="A73" s="495"/>
      <c r="B73" s="495"/>
      <c r="C73" s="495"/>
      <c r="D73" s="495"/>
      <c r="E73" s="495"/>
      <c r="F73" s="495"/>
      <c r="G73" s="495"/>
      <c r="H73" s="179" t="s">
        <v>1757</v>
      </c>
      <c r="I73" s="179">
        <v>500</v>
      </c>
      <c r="J73" s="495"/>
      <c r="K73" s="495"/>
      <c r="L73" s="495"/>
      <c r="M73" s="492"/>
      <c r="N73" s="492"/>
      <c r="O73" s="492"/>
      <c r="P73" s="492"/>
      <c r="Q73" s="495"/>
      <c r="R73" s="495"/>
    </row>
    <row r="74" spans="1:18" ht="28.5" customHeight="1" x14ac:dyDescent="0.25">
      <c r="A74" s="495"/>
      <c r="B74" s="495"/>
      <c r="C74" s="495"/>
      <c r="D74" s="495"/>
      <c r="E74" s="495"/>
      <c r="F74" s="495"/>
      <c r="G74" s="495"/>
      <c r="H74" s="179" t="s">
        <v>1754</v>
      </c>
      <c r="I74" s="179">
        <v>4</v>
      </c>
      <c r="J74" s="495"/>
      <c r="K74" s="495"/>
      <c r="L74" s="495"/>
      <c r="M74" s="492"/>
      <c r="N74" s="492"/>
      <c r="O74" s="492"/>
      <c r="P74" s="492"/>
      <c r="Q74" s="495"/>
      <c r="R74" s="495"/>
    </row>
    <row r="75" spans="1:18" ht="30" x14ac:dyDescent="0.25">
      <c r="A75" s="496"/>
      <c r="B75" s="496"/>
      <c r="C75" s="496"/>
      <c r="D75" s="496"/>
      <c r="E75" s="496"/>
      <c r="F75" s="496"/>
      <c r="G75" s="496"/>
      <c r="H75" s="179" t="s">
        <v>1755</v>
      </c>
      <c r="I75" s="179">
        <v>100</v>
      </c>
      <c r="J75" s="496"/>
      <c r="K75" s="496"/>
      <c r="L75" s="496"/>
      <c r="M75" s="493"/>
      <c r="N75" s="493"/>
      <c r="O75" s="493"/>
      <c r="P75" s="493"/>
      <c r="Q75" s="496"/>
      <c r="R75" s="496"/>
    </row>
    <row r="76" spans="1:18" ht="59.25" customHeight="1" x14ac:dyDescent="0.25">
      <c r="A76" s="494">
        <v>17</v>
      </c>
      <c r="B76" s="494">
        <v>1</v>
      </c>
      <c r="C76" s="494">
        <v>1</v>
      </c>
      <c r="D76" s="494">
        <v>9</v>
      </c>
      <c r="E76" s="494" t="s">
        <v>1765</v>
      </c>
      <c r="F76" s="488" t="s">
        <v>1766</v>
      </c>
      <c r="G76" s="494" t="s">
        <v>1767</v>
      </c>
      <c r="H76" s="179" t="s">
        <v>1754</v>
      </c>
      <c r="I76" s="179">
        <v>1</v>
      </c>
      <c r="J76" s="494" t="s">
        <v>1768</v>
      </c>
      <c r="K76" s="488" t="s">
        <v>1239</v>
      </c>
      <c r="L76" s="494"/>
      <c r="M76" s="491">
        <v>65922</v>
      </c>
      <c r="N76" s="491"/>
      <c r="O76" s="491">
        <v>53233.919999999998</v>
      </c>
      <c r="P76" s="491"/>
      <c r="Q76" s="494" t="s">
        <v>1769</v>
      </c>
      <c r="R76" s="494" t="s">
        <v>1770</v>
      </c>
    </row>
    <row r="77" spans="1:18" ht="47.25" customHeight="1" x14ac:dyDescent="0.25">
      <c r="A77" s="495"/>
      <c r="B77" s="495"/>
      <c r="C77" s="495"/>
      <c r="D77" s="495"/>
      <c r="E77" s="495"/>
      <c r="F77" s="488"/>
      <c r="G77" s="495"/>
      <c r="H77" s="179" t="s">
        <v>1755</v>
      </c>
      <c r="I77" s="179">
        <v>30</v>
      </c>
      <c r="J77" s="495"/>
      <c r="K77" s="488"/>
      <c r="L77" s="495"/>
      <c r="M77" s="492"/>
      <c r="N77" s="492"/>
      <c r="O77" s="492"/>
      <c r="P77" s="492"/>
      <c r="Q77" s="495"/>
      <c r="R77" s="495"/>
    </row>
    <row r="78" spans="1:18" ht="30" x14ac:dyDescent="0.25">
      <c r="A78" s="495"/>
      <c r="B78" s="495"/>
      <c r="C78" s="495"/>
      <c r="D78" s="495"/>
      <c r="E78" s="495"/>
      <c r="F78" s="488"/>
      <c r="G78" s="495"/>
      <c r="H78" s="179" t="s">
        <v>1756</v>
      </c>
      <c r="I78" s="179">
        <v>1</v>
      </c>
      <c r="J78" s="495"/>
      <c r="K78" s="488"/>
      <c r="L78" s="495"/>
      <c r="M78" s="492"/>
      <c r="N78" s="492"/>
      <c r="O78" s="492"/>
      <c r="P78" s="492"/>
      <c r="Q78" s="495"/>
      <c r="R78" s="495"/>
    </row>
    <row r="79" spans="1:18" ht="30" x14ac:dyDescent="0.25">
      <c r="A79" s="495"/>
      <c r="B79" s="495"/>
      <c r="C79" s="495"/>
      <c r="D79" s="495"/>
      <c r="E79" s="495"/>
      <c r="F79" s="488"/>
      <c r="G79" s="495"/>
      <c r="H79" s="179" t="s">
        <v>1771</v>
      </c>
      <c r="I79" s="179">
        <v>1000</v>
      </c>
      <c r="J79" s="495"/>
      <c r="K79" s="488"/>
      <c r="L79" s="495"/>
      <c r="M79" s="492"/>
      <c r="N79" s="492"/>
      <c r="O79" s="492"/>
      <c r="P79" s="492"/>
      <c r="Q79" s="495"/>
      <c r="R79" s="495"/>
    </row>
    <row r="80" spans="1:18" x14ac:dyDescent="0.25">
      <c r="A80" s="495"/>
      <c r="B80" s="495"/>
      <c r="C80" s="495"/>
      <c r="D80" s="495"/>
      <c r="E80" s="495"/>
      <c r="F80" s="488"/>
      <c r="G80" s="495"/>
      <c r="H80" s="179" t="s">
        <v>1738</v>
      </c>
      <c r="I80" s="179">
        <v>1</v>
      </c>
      <c r="J80" s="495"/>
      <c r="K80" s="488"/>
      <c r="L80" s="495"/>
      <c r="M80" s="492"/>
      <c r="N80" s="492"/>
      <c r="O80" s="492"/>
      <c r="P80" s="492"/>
      <c r="Q80" s="495"/>
      <c r="R80" s="495"/>
    </row>
    <row r="81" spans="1:18" ht="30" x14ac:dyDescent="0.25">
      <c r="A81" s="496"/>
      <c r="B81" s="496"/>
      <c r="C81" s="496"/>
      <c r="D81" s="496"/>
      <c r="E81" s="496"/>
      <c r="F81" s="488"/>
      <c r="G81" s="496"/>
      <c r="H81" s="179" t="s">
        <v>1772</v>
      </c>
      <c r="I81" s="179">
        <v>31</v>
      </c>
      <c r="J81" s="496"/>
      <c r="K81" s="488"/>
      <c r="L81" s="496"/>
      <c r="M81" s="493"/>
      <c r="N81" s="493"/>
      <c r="O81" s="493"/>
      <c r="P81" s="493"/>
      <c r="Q81" s="496"/>
      <c r="R81" s="496"/>
    </row>
    <row r="82" spans="1:18" ht="45" customHeight="1" x14ac:dyDescent="0.25">
      <c r="A82" s="494">
        <v>18</v>
      </c>
      <c r="B82" s="494">
        <v>6</v>
      </c>
      <c r="C82" s="494">
        <v>1.3</v>
      </c>
      <c r="D82" s="494">
        <v>13</v>
      </c>
      <c r="E82" s="494" t="s">
        <v>1773</v>
      </c>
      <c r="F82" s="494" t="s">
        <v>1774</v>
      </c>
      <c r="G82" s="494" t="s">
        <v>1775</v>
      </c>
      <c r="H82" s="179" t="s">
        <v>1776</v>
      </c>
      <c r="I82" s="179">
        <v>2</v>
      </c>
      <c r="J82" s="494" t="s">
        <v>1777</v>
      </c>
      <c r="K82" s="494" t="s">
        <v>1181</v>
      </c>
      <c r="L82" s="494"/>
      <c r="M82" s="491">
        <v>88098.8</v>
      </c>
      <c r="N82" s="491"/>
      <c r="O82" s="491">
        <v>51110</v>
      </c>
      <c r="P82" s="491"/>
      <c r="Q82" s="494" t="s">
        <v>1778</v>
      </c>
      <c r="R82" s="494" t="s">
        <v>1779</v>
      </c>
    </row>
    <row r="83" spans="1:18" ht="30" x14ac:dyDescent="0.25">
      <c r="A83" s="495"/>
      <c r="B83" s="495"/>
      <c r="C83" s="495"/>
      <c r="D83" s="495"/>
      <c r="E83" s="495"/>
      <c r="F83" s="495"/>
      <c r="G83" s="495"/>
      <c r="H83" s="179" t="s">
        <v>1780</v>
      </c>
      <c r="I83" s="179">
        <v>80</v>
      </c>
      <c r="J83" s="495"/>
      <c r="K83" s="495"/>
      <c r="L83" s="495"/>
      <c r="M83" s="492"/>
      <c r="N83" s="492"/>
      <c r="O83" s="492"/>
      <c r="P83" s="492"/>
      <c r="Q83" s="495"/>
      <c r="R83" s="495"/>
    </row>
    <row r="84" spans="1:18" ht="30" x14ac:dyDescent="0.25">
      <c r="A84" s="495"/>
      <c r="B84" s="495"/>
      <c r="C84" s="495"/>
      <c r="D84" s="495"/>
      <c r="E84" s="495"/>
      <c r="F84" s="495"/>
      <c r="G84" s="495"/>
      <c r="H84" s="179" t="s">
        <v>1756</v>
      </c>
      <c r="I84" s="179">
        <v>1</v>
      </c>
      <c r="J84" s="495"/>
      <c r="K84" s="495"/>
      <c r="L84" s="495"/>
      <c r="M84" s="492"/>
      <c r="N84" s="492"/>
      <c r="O84" s="492"/>
      <c r="P84" s="492"/>
      <c r="Q84" s="495"/>
      <c r="R84" s="495"/>
    </row>
    <row r="85" spans="1:18" ht="30" x14ac:dyDescent="0.25">
      <c r="A85" s="495"/>
      <c r="B85" s="495"/>
      <c r="C85" s="495"/>
      <c r="D85" s="495"/>
      <c r="E85" s="495"/>
      <c r="F85" s="495"/>
      <c r="G85" s="495"/>
      <c r="H85" s="179" t="s">
        <v>1771</v>
      </c>
      <c r="I85" s="179">
        <v>2000</v>
      </c>
      <c r="J85" s="495"/>
      <c r="K85" s="495"/>
      <c r="L85" s="495"/>
      <c r="M85" s="492"/>
      <c r="N85" s="492"/>
      <c r="O85" s="492"/>
      <c r="P85" s="492"/>
      <c r="Q85" s="495"/>
      <c r="R85" s="495"/>
    </row>
    <row r="86" spans="1:18" ht="45" x14ac:dyDescent="0.25">
      <c r="A86" s="495"/>
      <c r="B86" s="495"/>
      <c r="C86" s="495"/>
      <c r="D86" s="495"/>
      <c r="E86" s="495"/>
      <c r="F86" s="495"/>
      <c r="G86" s="495"/>
      <c r="H86" s="179" t="s">
        <v>1753</v>
      </c>
      <c r="I86" s="179">
        <v>2</v>
      </c>
      <c r="J86" s="495"/>
      <c r="K86" s="495"/>
      <c r="L86" s="495"/>
      <c r="M86" s="492"/>
      <c r="N86" s="492"/>
      <c r="O86" s="492"/>
      <c r="P86" s="492"/>
      <c r="Q86" s="495"/>
      <c r="R86" s="495"/>
    </row>
    <row r="87" spans="1:18" ht="45" customHeight="1" x14ac:dyDescent="0.25">
      <c r="A87" s="495"/>
      <c r="B87" s="495"/>
      <c r="C87" s="495"/>
      <c r="D87" s="495"/>
      <c r="E87" s="495"/>
      <c r="F87" s="495"/>
      <c r="G87" s="495"/>
      <c r="H87" s="179" t="s">
        <v>1687</v>
      </c>
      <c r="I87" s="179">
        <v>2000</v>
      </c>
      <c r="J87" s="495"/>
      <c r="K87" s="495"/>
      <c r="L87" s="495"/>
      <c r="M87" s="492"/>
      <c r="N87" s="492"/>
      <c r="O87" s="492"/>
      <c r="P87" s="492"/>
      <c r="Q87" s="495"/>
      <c r="R87" s="495"/>
    </row>
    <row r="88" spans="1:18" x14ac:dyDescent="0.25">
      <c r="A88" s="495"/>
      <c r="B88" s="495"/>
      <c r="C88" s="495"/>
      <c r="D88" s="495"/>
      <c r="E88" s="495"/>
      <c r="F88" s="495"/>
      <c r="G88" s="495"/>
      <c r="H88" s="179" t="s">
        <v>1754</v>
      </c>
      <c r="I88" s="179">
        <v>2</v>
      </c>
      <c r="J88" s="495"/>
      <c r="K88" s="495"/>
      <c r="L88" s="495"/>
      <c r="M88" s="492"/>
      <c r="N88" s="492"/>
      <c r="O88" s="492"/>
      <c r="P88" s="492"/>
      <c r="Q88" s="495"/>
      <c r="R88" s="495"/>
    </row>
    <row r="89" spans="1:18" ht="30" x14ac:dyDescent="0.25">
      <c r="A89" s="496"/>
      <c r="B89" s="496"/>
      <c r="C89" s="496"/>
      <c r="D89" s="496"/>
      <c r="E89" s="496"/>
      <c r="F89" s="496"/>
      <c r="G89" s="496"/>
      <c r="H89" s="179" t="s">
        <v>1755</v>
      </c>
      <c r="I89" s="179">
        <v>20</v>
      </c>
      <c r="J89" s="496"/>
      <c r="K89" s="496"/>
      <c r="L89" s="496"/>
      <c r="M89" s="493"/>
      <c r="N89" s="493"/>
      <c r="O89" s="493"/>
      <c r="P89" s="493"/>
      <c r="Q89" s="496"/>
      <c r="R89" s="496"/>
    </row>
    <row r="90" spans="1:18" ht="42" customHeight="1" x14ac:dyDescent="0.25">
      <c r="A90" s="494">
        <v>19</v>
      </c>
      <c r="B90" s="494">
        <v>6</v>
      </c>
      <c r="C90" s="494">
        <v>1</v>
      </c>
      <c r="D90" s="494">
        <v>13</v>
      </c>
      <c r="E90" s="494" t="s">
        <v>1781</v>
      </c>
      <c r="F90" s="488" t="s">
        <v>1782</v>
      </c>
      <c r="G90" s="494" t="s">
        <v>1783</v>
      </c>
      <c r="H90" s="179" t="s">
        <v>1738</v>
      </c>
      <c r="I90" s="179">
        <v>6</v>
      </c>
      <c r="J90" s="494" t="s">
        <v>1784</v>
      </c>
      <c r="K90" s="494" t="s">
        <v>1239</v>
      </c>
      <c r="L90" s="494"/>
      <c r="M90" s="491">
        <v>48620</v>
      </c>
      <c r="N90" s="491"/>
      <c r="O90" s="491">
        <v>35730</v>
      </c>
      <c r="P90" s="491"/>
      <c r="Q90" s="494" t="s">
        <v>1785</v>
      </c>
      <c r="R90" s="494" t="s">
        <v>1786</v>
      </c>
    </row>
    <row r="91" spans="1:18" ht="30" x14ac:dyDescent="0.25">
      <c r="A91" s="495"/>
      <c r="B91" s="495"/>
      <c r="C91" s="495"/>
      <c r="D91" s="495"/>
      <c r="E91" s="495"/>
      <c r="F91" s="488"/>
      <c r="G91" s="495"/>
      <c r="H91" s="179" t="s">
        <v>1772</v>
      </c>
      <c r="I91" s="179">
        <v>96</v>
      </c>
      <c r="J91" s="495"/>
      <c r="K91" s="495"/>
      <c r="L91" s="495"/>
      <c r="M91" s="492"/>
      <c r="N91" s="492"/>
      <c r="O91" s="492"/>
      <c r="P91" s="492"/>
      <c r="Q91" s="495"/>
      <c r="R91" s="495"/>
    </row>
    <row r="92" spans="1:18" ht="36" customHeight="1" x14ac:dyDescent="0.25">
      <c r="A92" s="495"/>
      <c r="B92" s="495"/>
      <c r="C92" s="495"/>
      <c r="D92" s="495"/>
      <c r="E92" s="495"/>
      <c r="F92" s="488"/>
      <c r="G92" s="495"/>
      <c r="H92" s="179" t="s">
        <v>1776</v>
      </c>
      <c r="I92" s="179">
        <v>16</v>
      </c>
      <c r="J92" s="495"/>
      <c r="K92" s="495"/>
      <c r="L92" s="495"/>
      <c r="M92" s="492"/>
      <c r="N92" s="492"/>
      <c r="O92" s="492"/>
      <c r="P92" s="492"/>
      <c r="Q92" s="495"/>
      <c r="R92" s="495"/>
    </row>
    <row r="93" spans="1:18" ht="30" x14ac:dyDescent="0.25">
      <c r="A93" s="495"/>
      <c r="B93" s="495"/>
      <c r="C93" s="495"/>
      <c r="D93" s="495"/>
      <c r="E93" s="495"/>
      <c r="F93" s="488"/>
      <c r="G93" s="495"/>
      <c r="H93" s="179" t="s">
        <v>1780</v>
      </c>
      <c r="I93" s="179">
        <v>256</v>
      </c>
      <c r="J93" s="495"/>
      <c r="K93" s="495"/>
      <c r="L93" s="495"/>
      <c r="M93" s="492"/>
      <c r="N93" s="492"/>
      <c r="O93" s="492"/>
      <c r="P93" s="492"/>
      <c r="Q93" s="495"/>
      <c r="R93" s="495"/>
    </row>
    <row r="94" spans="1:18" ht="30" customHeight="1" x14ac:dyDescent="0.25">
      <c r="A94" s="495"/>
      <c r="B94" s="495"/>
      <c r="C94" s="495"/>
      <c r="D94" s="495"/>
      <c r="E94" s="495"/>
      <c r="F94" s="488"/>
      <c r="G94" s="495"/>
      <c r="H94" s="494" t="s">
        <v>1787</v>
      </c>
      <c r="I94" s="497">
        <v>1</v>
      </c>
      <c r="J94" s="495"/>
      <c r="K94" s="495"/>
      <c r="L94" s="495"/>
      <c r="M94" s="492"/>
      <c r="N94" s="492"/>
      <c r="O94" s="492"/>
      <c r="P94" s="492"/>
      <c r="Q94" s="495"/>
      <c r="R94" s="495"/>
    </row>
    <row r="95" spans="1:18" ht="36.75" customHeight="1" x14ac:dyDescent="0.25">
      <c r="A95" s="495"/>
      <c r="B95" s="495"/>
      <c r="C95" s="495"/>
      <c r="D95" s="495"/>
      <c r="E95" s="495"/>
      <c r="F95" s="488"/>
      <c r="G95" s="495"/>
      <c r="H95" s="495"/>
      <c r="I95" s="498"/>
      <c r="J95" s="495"/>
      <c r="K95" s="495"/>
      <c r="L95" s="495"/>
      <c r="M95" s="492"/>
      <c r="N95" s="492"/>
      <c r="O95" s="492"/>
      <c r="P95" s="492"/>
      <c r="Q95" s="495"/>
      <c r="R95" s="495"/>
    </row>
    <row r="96" spans="1:18" x14ac:dyDescent="0.25">
      <c r="A96" s="495"/>
      <c r="B96" s="495"/>
      <c r="C96" s="495"/>
      <c r="D96" s="495"/>
      <c r="E96" s="495"/>
      <c r="F96" s="488"/>
      <c r="G96" s="495"/>
      <c r="H96" s="495"/>
      <c r="I96" s="498"/>
      <c r="J96" s="495"/>
      <c r="K96" s="495"/>
      <c r="L96" s="495"/>
      <c r="M96" s="492"/>
      <c r="N96" s="492"/>
      <c r="O96" s="492"/>
      <c r="P96" s="492"/>
      <c r="Q96" s="495"/>
      <c r="R96" s="495"/>
    </row>
    <row r="97" spans="1:18" x14ac:dyDescent="0.25">
      <c r="A97" s="496"/>
      <c r="B97" s="496"/>
      <c r="C97" s="496"/>
      <c r="D97" s="496"/>
      <c r="E97" s="496"/>
      <c r="F97" s="488"/>
      <c r="G97" s="496"/>
      <c r="H97" s="496"/>
      <c r="I97" s="499"/>
      <c r="J97" s="496"/>
      <c r="K97" s="496"/>
      <c r="L97" s="496"/>
      <c r="M97" s="493"/>
      <c r="N97" s="493"/>
      <c r="O97" s="493"/>
      <c r="P97" s="493"/>
      <c r="Q97" s="496"/>
      <c r="R97" s="496"/>
    </row>
    <row r="98" spans="1:18" ht="36.75" customHeight="1" x14ac:dyDescent="0.25">
      <c r="A98" s="494">
        <v>20</v>
      </c>
      <c r="B98" s="494">
        <v>6</v>
      </c>
      <c r="C98" s="494">
        <v>1.3</v>
      </c>
      <c r="D98" s="494">
        <v>13</v>
      </c>
      <c r="E98" s="494" t="s">
        <v>1788</v>
      </c>
      <c r="F98" s="488" t="s">
        <v>1789</v>
      </c>
      <c r="G98" s="494" t="s">
        <v>1790</v>
      </c>
      <c r="H98" s="179" t="s">
        <v>1791</v>
      </c>
      <c r="I98" s="179">
        <v>2</v>
      </c>
      <c r="J98" s="494" t="s">
        <v>1792</v>
      </c>
      <c r="K98" s="494" t="s">
        <v>1239</v>
      </c>
      <c r="L98" s="494"/>
      <c r="M98" s="491">
        <v>75035.34</v>
      </c>
      <c r="N98" s="491"/>
      <c r="O98" s="491">
        <v>66992.84</v>
      </c>
      <c r="P98" s="491"/>
      <c r="Q98" s="494" t="s">
        <v>1793</v>
      </c>
      <c r="R98" s="494" t="s">
        <v>1794</v>
      </c>
    </row>
    <row r="99" spans="1:18" ht="30" x14ac:dyDescent="0.25">
      <c r="A99" s="495"/>
      <c r="B99" s="495"/>
      <c r="C99" s="495"/>
      <c r="D99" s="495"/>
      <c r="E99" s="495"/>
      <c r="F99" s="488"/>
      <c r="G99" s="495"/>
      <c r="H99" s="179" t="s">
        <v>1795</v>
      </c>
      <c r="I99" s="179">
        <v>400</v>
      </c>
      <c r="J99" s="495"/>
      <c r="K99" s="495"/>
      <c r="L99" s="495"/>
      <c r="M99" s="492"/>
      <c r="N99" s="492"/>
      <c r="O99" s="492"/>
      <c r="P99" s="492"/>
      <c r="Q99" s="495"/>
      <c r="R99" s="495"/>
    </row>
    <row r="100" spans="1:18" ht="45" x14ac:dyDescent="0.25">
      <c r="A100" s="495"/>
      <c r="B100" s="495"/>
      <c r="C100" s="495"/>
      <c r="D100" s="495"/>
      <c r="E100" s="495"/>
      <c r="F100" s="488"/>
      <c r="G100" s="495"/>
      <c r="H100" s="179" t="s">
        <v>1796</v>
      </c>
      <c r="I100" s="179">
        <v>1</v>
      </c>
      <c r="J100" s="495"/>
      <c r="K100" s="495"/>
      <c r="L100" s="495"/>
      <c r="M100" s="492"/>
      <c r="N100" s="492"/>
      <c r="O100" s="492"/>
      <c r="P100" s="492"/>
      <c r="Q100" s="495"/>
      <c r="R100" s="495"/>
    </row>
    <row r="101" spans="1:18" ht="45" customHeight="1" x14ac:dyDescent="0.25">
      <c r="A101" s="495"/>
      <c r="B101" s="495"/>
      <c r="C101" s="495"/>
      <c r="D101" s="495"/>
      <c r="E101" s="495"/>
      <c r="F101" s="488"/>
      <c r="G101" s="495"/>
      <c r="H101" s="494" t="s">
        <v>1797</v>
      </c>
      <c r="I101" s="494">
        <v>300</v>
      </c>
      <c r="J101" s="495"/>
      <c r="K101" s="495"/>
      <c r="L101" s="495"/>
      <c r="M101" s="492"/>
      <c r="N101" s="492"/>
      <c r="O101" s="492"/>
      <c r="P101" s="492"/>
      <c r="Q101" s="495"/>
      <c r="R101" s="495"/>
    </row>
    <row r="102" spans="1:18" ht="29.25" customHeight="1" x14ac:dyDescent="0.25">
      <c r="A102" s="495"/>
      <c r="B102" s="495"/>
      <c r="C102" s="495"/>
      <c r="D102" s="495"/>
      <c r="E102" s="495"/>
      <c r="F102" s="488"/>
      <c r="G102" s="495"/>
      <c r="H102" s="495"/>
      <c r="I102" s="495"/>
      <c r="J102" s="495"/>
      <c r="K102" s="495"/>
      <c r="L102" s="495"/>
      <c r="M102" s="492"/>
      <c r="N102" s="492"/>
      <c r="O102" s="492"/>
      <c r="P102" s="492"/>
      <c r="Q102" s="495"/>
      <c r="R102" s="495"/>
    </row>
    <row r="103" spans="1:18" ht="27" customHeight="1" x14ac:dyDescent="0.25">
      <c r="A103" s="495"/>
      <c r="B103" s="495"/>
      <c r="C103" s="495"/>
      <c r="D103" s="495"/>
      <c r="E103" s="495"/>
      <c r="F103" s="488"/>
      <c r="G103" s="495"/>
      <c r="H103" s="495"/>
      <c r="I103" s="495"/>
      <c r="J103" s="495"/>
      <c r="K103" s="495"/>
      <c r="L103" s="495"/>
      <c r="M103" s="492"/>
      <c r="N103" s="492"/>
      <c r="O103" s="492"/>
      <c r="P103" s="492"/>
      <c r="Q103" s="495"/>
      <c r="R103" s="495"/>
    </row>
    <row r="104" spans="1:18" ht="26.25" customHeight="1" x14ac:dyDescent="0.25">
      <c r="A104" s="495"/>
      <c r="B104" s="495"/>
      <c r="C104" s="495"/>
      <c r="D104" s="495"/>
      <c r="E104" s="495"/>
      <c r="F104" s="488"/>
      <c r="G104" s="495"/>
      <c r="H104" s="495"/>
      <c r="I104" s="495"/>
      <c r="J104" s="495"/>
      <c r="K104" s="495"/>
      <c r="L104" s="495"/>
      <c r="M104" s="492"/>
      <c r="N104" s="492"/>
      <c r="O104" s="492"/>
      <c r="P104" s="492"/>
      <c r="Q104" s="495"/>
      <c r="R104" s="495"/>
    </row>
    <row r="105" spans="1:18" ht="0.75" customHeight="1" x14ac:dyDescent="0.25">
      <c r="A105" s="496"/>
      <c r="B105" s="496"/>
      <c r="C105" s="496"/>
      <c r="D105" s="496"/>
      <c r="E105" s="496"/>
      <c r="F105" s="488"/>
      <c r="G105" s="496"/>
      <c r="H105" s="496"/>
      <c r="I105" s="496"/>
      <c r="J105" s="496"/>
      <c r="K105" s="496"/>
      <c r="L105" s="496"/>
      <c r="M105" s="493"/>
      <c r="N105" s="493"/>
      <c r="O105" s="493"/>
      <c r="P105" s="493"/>
      <c r="Q105" s="496"/>
      <c r="R105" s="496"/>
    </row>
    <row r="106" spans="1:18" s="174" customFormat="1" ht="134.25" customHeight="1" x14ac:dyDescent="0.25">
      <c r="A106" s="488">
        <v>21</v>
      </c>
      <c r="B106" s="488">
        <v>6</v>
      </c>
      <c r="C106" s="488">
        <v>1.2</v>
      </c>
      <c r="D106" s="488">
        <v>3</v>
      </c>
      <c r="E106" s="488" t="s">
        <v>1798</v>
      </c>
      <c r="F106" s="488" t="s">
        <v>1799</v>
      </c>
      <c r="G106" s="488" t="s">
        <v>1800</v>
      </c>
      <c r="H106" s="488" t="s">
        <v>1787</v>
      </c>
      <c r="I106" s="489">
        <v>1</v>
      </c>
      <c r="J106" s="488" t="s">
        <v>1801</v>
      </c>
      <c r="K106" s="488" t="s">
        <v>1239</v>
      </c>
      <c r="L106" s="490"/>
      <c r="M106" s="419">
        <v>28475.83</v>
      </c>
      <c r="N106" s="488"/>
      <c r="O106" s="419">
        <v>22035.83</v>
      </c>
      <c r="P106" s="488"/>
      <c r="Q106" s="488" t="s">
        <v>1793</v>
      </c>
      <c r="R106" s="488" t="s">
        <v>1794</v>
      </c>
    </row>
    <row r="107" spans="1:18" s="174" customFormat="1" ht="22.5" customHeight="1" x14ac:dyDescent="0.25">
      <c r="A107" s="488"/>
      <c r="B107" s="488"/>
      <c r="C107" s="488"/>
      <c r="D107" s="488"/>
      <c r="E107" s="488"/>
      <c r="F107" s="488"/>
      <c r="G107" s="488"/>
      <c r="H107" s="488"/>
      <c r="I107" s="489"/>
      <c r="J107" s="488"/>
      <c r="K107" s="488"/>
      <c r="L107" s="490"/>
      <c r="M107" s="419"/>
      <c r="N107" s="488"/>
      <c r="O107" s="419"/>
      <c r="P107" s="488"/>
      <c r="Q107" s="488"/>
      <c r="R107" s="488"/>
    </row>
    <row r="108" spans="1:18" s="174" customFormat="1" ht="30.75" customHeight="1" x14ac:dyDescent="0.25">
      <c r="A108" s="488"/>
      <c r="B108" s="488"/>
      <c r="C108" s="488"/>
      <c r="D108" s="488"/>
      <c r="E108" s="488"/>
      <c r="F108" s="488"/>
      <c r="G108" s="488"/>
      <c r="H108" s="488"/>
      <c r="I108" s="489"/>
      <c r="J108" s="488"/>
      <c r="K108" s="488"/>
      <c r="L108" s="490"/>
      <c r="M108" s="419"/>
      <c r="N108" s="488"/>
      <c r="O108" s="419"/>
      <c r="P108" s="488"/>
      <c r="Q108" s="488"/>
      <c r="R108" s="488"/>
    </row>
    <row r="109" spans="1:18" s="174" customFormat="1" ht="52.5" customHeight="1" x14ac:dyDescent="0.25">
      <c r="A109" s="488"/>
      <c r="B109" s="488"/>
      <c r="C109" s="488"/>
      <c r="D109" s="488"/>
      <c r="E109" s="488"/>
      <c r="F109" s="488"/>
      <c r="G109" s="488"/>
      <c r="H109" s="488"/>
      <c r="I109" s="489"/>
      <c r="J109" s="488"/>
      <c r="K109" s="488"/>
      <c r="L109" s="490"/>
      <c r="M109" s="419"/>
      <c r="N109" s="488"/>
      <c r="O109" s="419"/>
      <c r="P109" s="488"/>
      <c r="Q109" s="488"/>
      <c r="R109" s="488"/>
    </row>
    <row r="110" spans="1:18" s="174" customFormat="1" x14ac:dyDescent="0.25">
      <c r="E110" s="248"/>
      <c r="L110" s="1"/>
    </row>
    <row r="111" spans="1:18" s="174" customFormat="1" x14ac:dyDescent="0.25">
      <c r="E111" s="248"/>
      <c r="L111" s="1"/>
      <c r="M111" s="1"/>
      <c r="N111" s="276"/>
      <c r="O111" s="487" t="s">
        <v>39</v>
      </c>
      <c r="P111" s="487"/>
    </row>
    <row r="112" spans="1:18" s="174" customFormat="1" x14ac:dyDescent="0.25">
      <c r="E112" s="248"/>
      <c r="L112" s="1"/>
      <c r="M112" s="1"/>
      <c r="N112" s="385"/>
      <c r="O112" s="249" t="s">
        <v>40</v>
      </c>
      <c r="P112" s="249" t="s">
        <v>41</v>
      </c>
    </row>
    <row r="113" spans="14:16" x14ac:dyDescent="0.25">
      <c r="N113" s="385" t="s">
        <v>2448</v>
      </c>
      <c r="O113" s="182">
        <v>21</v>
      </c>
      <c r="P113" s="169">
        <f>O7+O9+O11+O14+O17+O19+O21+O31+O35+O38+O44+O47+O49++O53+O57+O70+O76+O82+O90+O98+O106</f>
        <v>770299.19</v>
      </c>
    </row>
  </sheetData>
  <mergeCells count="357">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L11:L13"/>
    <mergeCell ref="A9:A10"/>
    <mergeCell ref="B9:B10"/>
    <mergeCell ref="C9:C10"/>
    <mergeCell ref="D9:D10"/>
    <mergeCell ref="E9:E10"/>
    <mergeCell ref="F9:F10"/>
    <mergeCell ref="G9:G10"/>
    <mergeCell ref="J9:J10"/>
    <mergeCell ref="K11:K13"/>
    <mergeCell ref="L7:L8"/>
    <mergeCell ref="M7:M8"/>
    <mergeCell ref="N7:N8"/>
    <mergeCell ref="O7:O8"/>
    <mergeCell ref="P7:P8"/>
    <mergeCell ref="Q9:Q10"/>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M11:M13"/>
    <mergeCell ref="N11:N13"/>
    <mergeCell ref="O11:O13"/>
    <mergeCell ref="P11:P13"/>
    <mergeCell ref="R14:R16"/>
    <mergeCell ref="A17:A18"/>
    <mergeCell ref="B17:B18"/>
    <mergeCell ref="C17:C18"/>
    <mergeCell ref="D17:D18"/>
    <mergeCell ref="E17:E18"/>
    <mergeCell ref="F17:F18"/>
    <mergeCell ref="G17:G18"/>
    <mergeCell ref="J17:J18"/>
    <mergeCell ref="K14:K16"/>
    <mergeCell ref="L14:L16"/>
    <mergeCell ref="M14:M16"/>
    <mergeCell ref="N14:N16"/>
    <mergeCell ref="O14:O16"/>
    <mergeCell ref="P14:P16"/>
    <mergeCell ref="Q17:Q18"/>
    <mergeCell ref="R17:R18"/>
    <mergeCell ref="L17:L18"/>
    <mergeCell ref="N17:N18"/>
    <mergeCell ref="O17:O18"/>
    <mergeCell ref="P17:P18"/>
    <mergeCell ref="M17:M18"/>
    <mergeCell ref="A14:A16"/>
    <mergeCell ref="B14:B16"/>
    <mergeCell ref="C19:C20"/>
    <mergeCell ref="D19:D20"/>
    <mergeCell ref="E19:E20"/>
    <mergeCell ref="F19:F20"/>
    <mergeCell ref="G19:G20"/>
    <mergeCell ref="J19:J20"/>
    <mergeCell ref="K21:K30"/>
    <mergeCell ref="Q14:Q16"/>
    <mergeCell ref="C14:C16"/>
    <mergeCell ref="D14:D16"/>
    <mergeCell ref="E14:E16"/>
    <mergeCell ref="F14:F16"/>
    <mergeCell ref="G14:G16"/>
    <mergeCell ref="J14:J16"/>
    <mergeCell ref="K17:K18"/>
    <mergeCell ref="Q19:Q20"/>
    <mergeCell ref="R19:R20"/>
    <mergeCell ref="A21:A30"/>
    <mergeCell ref="B21:B30"/>
    <mergeCell ref="C21:C30"/>
    <mergeCell ref="D21:D30"/>
    <mergeCell ref="E21:E30"/>
    <mergeCell ref="F21:F30"/>
    <mergeCell ref="G21:G30"/>
    <mergeCell ref="J21:J30"/>
    <mergeCell ref="K19:K20"/>
    <mergeCell ref="L19:L20"/>
    <mergeCell ref="M19:M20"/>
    <mergeCell ref="N19:N20"/>
    <mergeCell ref="O19:O20"/>
    <mergeCell ref="P19:P20"/>
    <mergeCell ref="Q21:Q30"/>
    <mergeCell ref="R21:R30"/>
    <mergeCell ref="L21:L30"/>
    <mergeCell ref="M21:M30"/>
    <mergeCell ref="O21:O30"/>
    <mergeCell ref="P21:P30"/>
    <mergeCell ref="N21:N30"/>
    <mergeCell ref="A19:A20"/>
    <mergeCell ref="B19:B20"/>
    <mergeCell ref="R31:R34"/>
    <mergeCell ref="A35:A37"/>
    <mergeCell ref="B35:B37"/>
    <mergeCell ref="C35:C37"/>
    <mergeCell ref="D35:D37"/>
    <mergeCell ref="E35:E37"/>
    <mergeCell ref="F35:F37"/>
    <mergeCell ref="G35:G37"/>
    <mergeCell ref="J35:J37"/>
    <mergeCell ref="K31:K34"/>
    <mergeCell ref="L31:L34"/>
    <mergeCell ref="M31:M34"/>
    <mergeCell ref="N31:N34"/>
    <mergeCell ref="O31:O34"/>
    <mergeCell ref="P31:P34"/>
    <mergeCell ref="Q35:Q37"/>
    <mergeCell ref="R35:R37"/>
    <mergeCell ref="L35:L37"/>
    <mergeCell ref="M35:M37"/>
    <mergeCell ref="N35:N37"/>
    <mergeCell ref="P35:P37"/>
    <mergeCell ref="O35:O37"/>
    <mergeCell ref="A31:A34"/>
    <mergeCell ref="B31:B34"/>
    <mergeCell ref="C38:C43"/>
    <mergeCell ref="D38:D43"/>
    <mergeCell ref="E38:E43"/>
    <mergeCell ref="F38:F43"/>
    <mergeCell ref="G38:G43"/>
    <mergeCell ref="J38:J43"/>
    <mergeCell ref="K44:K46"/>
    <mergeCell ref="Q31:Q34"/>
    <mergeCell ref="C31:C34"/>
    <mergeCell ref="D31:D34"/>
    <mergeCell ref="E31:E34"/>
    <mergeCell ref="F31:F34"/>
    <mergeCell ref="G31:G34"/>
    <mergeCell ref="J31:J34"/>
    <mergeCell ref="K35:K37"/>
    <mergeCell ref="Q38:Q43"/>
    <mergeCell ref="R38:R43"/>
    <mergeCell ref="A44:A46"/>
    <mergeCell ref="B44:B46"/>
    <mergeCell ref="C44:C46"/>
    <mergeCell ref="D44:D46"/>
    <mergeCell ref="E44:E46"/>
    <mergeCell ref="F44:F46"/>
    <mergeCell ref="G44:G46"/>
    <mergeCell ref="J44:J46"/>
    <mergeCell ref="K38:K43"/>
    <mergeCell ref="L38:L43"/>
    <mergeCell ref="M38:M43"/>
    <mergeCell ref="N38:N43"/>
    <mergeCell ref="O38:O43"/>
    <mergeCell ref="P38:P43"/>
    <mergeCell ref="Q44:Q46"/>
    <mergeCell ref="R44:R46"/>
    <mergeCell ref="L44:L46"/>
    <mergeCell ref="M44:M46"/>
    <mergeCell ref="N44:N46"/>
    <mergeCell ref="O44:O46"/>
    <mergeCell ref="P44:P46"/>
    <mergeCell ref="A38:A43"/>
    <mergeCell ref="B38:B43"/>
    <mergeCell ref="R47:R48"/>
    <mergeCell ref="A49:A52"/>
    <mergeCell ref="B49:B52"/>
    <mergeCell ref="C49:C52"/>
    <mergeCell ref="D49:D52"/>
    <mergeCell ref="E49:E52"/>
    <mergeCell ref="F49:F52"/>
    <mergeCell ref="G49:G52"/>
    <mergeCell ref="J49:J52"/>
    <mergeCell ref="K47:K48"/>
    <mergeCell ref="L47:L48"/>
    <mergeCell ref="M47:M48"/>
    <mergeCell ref="N47:N48"/>
    <mergeCell ref="O47:O48"/>
    <mergeCell ref="P47:P48"/>
    <mergeCell ref="Q49:Q52"/>
    <mergeCell ref="R49:R52"/>
    <mergeCell ref="L49:L52"/>
    <mergeCell ref="M49:M52"/>
    <mergeCell ref="N49:N52"/>
    <mergeCell ref="O49:O52"/>
    <mergeCell ref="P49:P52"/>
    <mergeCell ref="A47:A48"/>
    <mergeCell ref="B47:B48"/>
    <mergeCell ref="B53:B56"/>
    <mergeCell ref="C53:C56"/>
    <mergeCell ref="D53:D56"/>
    <mergeCell ref="E53:E56"/>
    <mergeCell ref="F53:F56"/>
    <mergeCell ref="G53:G56"/>
    <mergeCell ref="J53:J56"/>
    <mergeCell ref="K49:K52"/>
    <mergeCell ref="Q47:Q48"/>
    <mergeCell ref="C47:C48"/>
    <mergeCell ref="D47:D48"/>
    <mergeCell ref="E47:E48"/>
    <mergeCell ref="F47:F48"/>
    <mergeCell ref="G47:G48"/>
    <mergeCell ref="J47:J48"/>
    <mergeCell ref="Q53:Q56"/>
    <mergeCell ref="K57:K69"/>
    <mergeCell ref="R53:R56"/>
    <mergeCell ref="A57:A69"/>
    <mergeCell ref="B57:B69"/>
    <mergeCell ref="C57:C69"/>
    <mergeCell ref="D57:D69"/>
    <mergeCell ref="E57:E69"/>
    <mergeCell ref="F57:F69"/>
    <mergeCell ref="G57:G69"/>
    <mergeCell ref="J57:J69"/>
    <mergeCell ref="K53:K56"/>
    <mergeCell ref="L53:L56"/>
    <mergeCell ref="M53:M56"/>
    <mergeCell ref="N53:N56"/>
    <mergeCell ref="O53:O56"/>
    <mergeCell ref="P53:P56"/>
    <mergeCell ref="Q57:Q69"/>
    <mergeCell ref="R57:R69"/>
    <mergeCell ref="L57:L69"/>
    <mergeCell ref="M57:M69"/>
    <mergeCell ref="N57:N69"/>
    <mergeCell ref="O57:O69"/>
    <mergeCell ref="P57:P69"/>
    <mergeCell ref="A53:A56"/>
    <mergeCell ref="P76:P81"/>
    <mergeCell ref="A70:A75"/>
    <mergeCell ref="B70:B75"/>
    <mergeCell ref="C70:C75"/>
    <mergeCell ref="D70:D75"/>
    <mergeCell ref="E70:E75"/>
    <mergeCell ref="F70:F75"/>
    <mergeCell ref="G70:G75"/>
    <mergeCell ref="J70:J75"/>
    <mergeCell ref="M90:M97"/>
    <mergeCell ref="K76:K81"/>
    <mergeCell ref="Q70:Q75"/>
    <mergeCell ref="R70:R75"/>
    <mergeCell ref="A76:A81"/>
    <mergeCell ref="B76:B81"/>
    <mergeCell ref="C76:C81"/>
    <mergeCell ref="D76:D81"/>
    <mergeCell ref="E76:E81"/>
    <mergeCell ref="F76:F81"/>
    <mergeCell ref="G76:G81"/>
    <mergeCell ref="J76:J81"/>
    <mergeCell ref="K70:K75"/>
    <mergeCell ref="L70:L75"/>
    <mergeCell ref="M70:M75"/>
    <mergeCell ref="N70:N75"/>
    <mergeCell ref="O70:O75"/>
    <mergeCell ref="P70:P75"/>
    <mergeCell ref="Q76:Q81"/>
    <mergeCell ref="R76:R81"/>
    <mergeCell ref="L76:L81"/>
    <mergeCell ref="M76:M81"/>
    <mergeCell ref="N76:N81"/>
    <mergeCell ref="O76:O81"/>
    <mergeCell ref="B82:B89"/>
    <mergeCell ref="C82:C89"/>
    <mergeCell ref="D82:D89"/>
    <mergeCell ref="E82:E89"/>
    <mergeCell ref="F82:F89"/>
    <mergeCell ref="G82:G89"/>
    <mergeCell ref="J82:J89"/>
    <mergeCell ref="K90:K97"/>
    <mergeCell ref="L90:L97"/>
    <mergeCell ref="Q82:Q89"/>
    <mergeCell ref="R82:R89"/>
    <mergeCell ref="A90:A97"/>
    <mergeCell ref="B90:B97"/>
    <mergeCell ref="C90:C97"/>
    <mergeCell ref="D90:D97"/>
    <mergeCell ref="E90:E97"/>
    <mergeCell ref="F90:F97"/>
    <mergeCell ref="G90:G97"/>
    <mergeCell ref="J90:J97"/>
    <mergeCell ref="K82:K89"/>
    <mergeCell ref="L82:L89"/>
    <mergeCell ref="M82:M89"/>
    <mergeCell ref="N82:N89"/>
    <mergeCell ref="O82:O89"/>
    <mergeCell ref="P82:P89"/>
    <mergeCell ref="Q90:Q97"/>
    <mergeCell ref="R90:R97"/>
    <mergeCell ref="H94:H97"/>
    <mergeCell ref="I94:I97"/>
    <mergeCell ref="N90:N97"/>
    <mergeCell ref="O90:O97"/>
    <mergeCell ref="P90:P97"/>
    <mergeCell ref="A82:A89"/>
    <mergeCell ref="R98:R105"/>
    <mergeCell ref="H101:H105"/>
    <mergeCell ref="I101:I105"/>
    <mergeCell ref="G98:G105"/>
    <mergeCell ref="J98:J105"/>
    <mergeCell ref="K98:K105"/>
    <mergeCell ref="L98:L105"/>
    <mergeCell ref="M98:M105"/>
    <mergeCell ref="N98:N105"/>
    <mergeCell ref="A106:A109"/>
    <mergeCell ref="B106:B109"/>
    <mergeCell ref="C106:C109"/>
    <mergeCell ref="D106:D109"/>
    <mergeCell ref="E106:E109"/>
    <mergeCell ref="F106:F109"/>
    <mergeCell ref="O98:O105"/>
    <mergeCell ref="P98:P105"/>
    <mergeCell ref="Q98:Q105"/>
    <mergeCell ref="A98:A105"/>
    <mergeCell ref="B98:B105"/>
    <mergeCell ref="C98:C105"/>
    <mergeCell ref="D98:D105"/>
    <mergeCell ref="E98:E105"/>
    <mergeCell ref="F98:F105"/>
    <mergeCell ref="O111:P111"/>
    <mergeCell ref="M106:M109"/>
    <mergeCell ref="N106:N109"/>
    <mergeCell ref="O106:O109"/>
    <mergeCell ref="P106:P109"/>
    <mergeCell ref="Q106:Q109"/>
    <mergeCell ref="R106:R109"/>
    <mergeCell ref="G106:G109"/>
    <mergeCell ref="H106:H109"/>
    <mergeCell ref="I106:I109"/>
    <mergeCell ref="J106:J109"/>
    <mergeCell ref="K106:K109"/>
    <mergeCell ref="L106:L109"/>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40"/>
  <sheetViews>
    <sheetView topLeftCell="A23" zoomScale="70" zoomScaleNormal="70" workbookViewId="0">
      <selection activeCell="N25" sqref="N25:N27"/>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4.28515625" style="1" customWidth="1"/>
    <col min="6" max="6" width="70.5703125" style="1" customWidth="1"/>
    <col min="7" max="7" width="24.140625" style="1" customWidth="1"/>
    <col min="8" max="8" width="23.7109375" style="1" customWidth="1"/>
    <col min="9" max="9" width="15" style="1" customWidth="1"/>
    <col min="10" max="10" width="32.140625" style="1" customWidth="1"/>
    <col min="11" max="11" width="12.140625" style="1" customWidth="1"/>
    <col min="12" max="12" width="12.7109375" style="1" customWidth="1"/>
    <col min="13" max="13" width="13.7109375" style="1" customWidth="1"/>
    <col min="14" max="14" width="12.85546875" style="1" customWidth="1"/>
    <col min="15" max="15" width="13.5703125" style="1" customWidth="1"/>
    <col min="16" max="16" width="13.28515625" style="1" customWidth="1"/>
    <col min="17" max="17" width="21.28515625" style="1" customWidth="1"/>
    <col min="18" max="18" width="23.5703125" style="1" customWidth="1"/>
    <col min="19" max="22" width="9.140625" style="1"/>
    <col min="23" max="23" width="13.42578125" style="1" customWidth="1"/>
    <col min="24"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23" ht="18.75" x14ac:dyDescent="0.3">
      <c r="A2" s="76" t="s">
        <v>2447</v>
      </c>
    </row>
    <row r="3" spans="1:23" x14ac:dyDescent="0.25">
      <c r="M3" s="2"/>
      <c r="N3" s="2"/>
      <c r="O3" s="2"/>
      <c r="P3" s="2"/>
    </row>
    <row r="4" spans="1:23" x14ac:dyDescent="0.25">
      <c r="A4" s="438" t="s">
        <v>0</v>
      </c>
      <c r="B4" s="452" t="s">
        <v>1</v>
      </c>
      <c r="C4" s="452" t="s">
        <v>2</v>
      </c>
      <c r="D4" s="452" t="s">
        <v>3</v>
      </c>
      <c r="E4" s="438" t="s">
        <v>4</v>
      </c>
      <c r="F4" s="438" t="s">
        <v>5</v>
      </c>
      <c r="G4" s="438" t="s">
        <v>6</v>
      </c>
      <c r="H4" s="454" t="s">
        <v>7</v>
      </c>
      <c r="I4" s="454"/>
      <c r="J4" s="438" t="s">
        <v>8</v>
      </c>
      <c r="K4" s="510" t="s">
        <v>9</v>
      </c>
      <c r="L4" s="515"/>
      <c r="M4" s="442" t="s">
        <v>10</v>
      </c>
      <c r="N4" s="442"/>
      <c r="O4" s="442" t="s">
        <v>11</v>
      </c>
      <c r="P4" s="442"/>
      <c r="Q4" s="438" t="s">
        <v>12</v>
      </c>
      <c r="R4" s="452" t="s">
        <v>13</v>
      </c>
    </row>
    <row r="5" spans="1:23" s="4" customFormat="1" ht="47.25" customHeight="1" x14ac:dyDescent="0.25">
      <c r="A5" s="439"/>
      <c r="B5" s="453"/>
      <c r="C5" s="453"/>
      <c r="D5" s="453"/>
      <c r="E5" s="439"/>
      <c r="F5" s="439"/>
      <c r="G5" s="439"/>
      <c r="H5" s="122" t="s">
        <v>14</v>
      </c>
      <c r="I5" s="122" t="s">
        <v>15</v>
      </c>
      <c r="J5" s="439"/>
      <c r="K5" s="123">
        <v>2020</v>
      </c>
      <c r="L5" s="123">
        <v>2021</v>
      </c>
      <c r="M5" s="5">
        <v>2020</v>
      </c>
      <c r="N5" s="5">
        <v>2021</v>
      </c>
      <c r="O5" s="5">
        <v>2020</v>
      </c>
      <c r="P5" s="5">
        <v>2021</v>
      </c>
      <c r="Q5" s="439"/>
      <c r="R5" s="453"/>
      <c r="S5" s="1"/>
      <c r="T5" s="1"/>
      <c r="U5" s="1"/>
      <c r="V5" s="1"/>
      <c r="W5" s="1"/>
    </row>
    <row r="6" spans="1:23" s="4" customFormat="1" ht="35.25" customHeight="1" x14ac:dyDescent="0.25">
      <c r="A6" s="120" t="s">
        <v>16</v>
      </c>
      <c r="B6" s="122" t="s">
        <v>17</v>
      </c>
      <c r="C6" s="122" t="s">
        <v>18</v>
      </c>
      <c r="D6" s="122" t="s">
        <v>19</v>
      </c>
      <c r="E6" s="120" t="s">
        <v>20</v>
      </c>
      <c r="F6" s="120" t="s">
        <v>21</v>
      </c>
      <c r="G6" s="120" t="s">
        <v>22</v>
      </c>
      <c r="H6" s="122" t="s">
        <v>23</v>
      </c>
      <c r="I6" s="122" t="s">
        <v>24</v>
      </c>
      <c r="J6" s="120" t="s">
        <v>25</v>
      </c>
      <c r="K6" s="123" t="s">
        <v>26</v>
      </c>
      <c r="L6" s="123" t="s">
        <v>27</v>
      </c>
      <c r="M6" s="121" t="s">
        <v>28</v>
      </c>
      <c r="N6" s="121" t="s">
        <v>29</v>
      </c>
      <c r="O6" s="121" t="s">
        <v>30</v>
      </c>
      <c r="P6" s="121" t="s">
        <v>31</v>
      </c>
      <c r="Q6" s="120" t="s">
        <v>32</v>
      </c>
      <c r="R6" s="122" t="s">
        <v>33</v>
      </c>
      <c r="W6" s="1"/>
    </row>
    <row r="7" spans="1:23" s="4" customFormat="1" ht="170.25" customHeight="1" x14ac:dyDescent="0.25">
      <c r="A7" s="124">
        <v>1</v>
      </c>
      <c r="B7" s="119">
        <v>6</v>
      </c>
      <c r="C7" s="124">
        <v>5</v>
      </c>
      <c r="D7" s="119">
        <v>4</v>
      </c>
      <c r="E7" s="119" t="s">
        <v>189</v>
      </c>
      <c r="F7" s="119" t="s">
        <v>190</v>
      </c>
      <c r="G7" s="119" t="s">
        <v>53</v>
      </c>
      <c r="H7" s="119" t="s">
        <v>191</v>
      </c>
      <c r="I7" s="11" t="s">
        <v>192</v>
      </c>
      <c r="J7" s="119" t="s">
        <v>193</v>
      </c>
      <c r="K7" s="118" t="s">
        <v>44</v>
      </c>
      <c r="L7" s="118"/>
      <c r="M7" s="125">
        <v>125010</v>
      </c>
      <c r="N7" s="125"/>
      <c r="O7" s="125">
        <v>115000</v>
      </c>
      <c r="P7" s="125"/>
      <c r="Q7" s="119" t="s">
        <v>194</v>
      </c>
      <c r="R7" s="119" t="s">
        <v>195</v>
      </c>
      <c r="W7" s="1"/>
    </row>
    <row r="8" spans="1:23" s="6" customFormat="1" ht="162.75" customHeight="1" x14ac:dyDescent="0.25">
      <c r="A8" s="140">
        <v>2</v>
      </c>
      <c r="B8" s="140">
        <v>6</v>
      </c>
      <c r="C8" s="140">
        <v>5</v>
      </c>
      <c r="D8" s="127">
        <v>4</v>
      </c>
      <c r="E8" s="127" t="s">
        <v>196</v>
      </c>
      <c r="F8" s="127" t="s">
        <v>197</v>
      </c>
      <c r="G8" s="127" t="s">
        <v>53</v>
      </c>
      <c r="H8" s="127" t="s">
        <v>191</v>
      </c>
      <c r="I8" s="12" t="s">
        <v>198</v>
      </c>
      <c r="J8" s="127" t="s">
        <v>199</v>
      </c>
      <c r="K8" s="130" t="s">
        <v>55</v>
      </c>
      <c r="L8" s="130"/>
      <c r="M8" s="147">
        <v>22000</v>
      </c>
      <c r="N8" s="140"/>
      <c r="O8" s="147">
        <v>22000</v>
      </c>
      <c r="P8" s="147"/>
      <c r="Q8" s="127" t="s">
        <v>200</v>
      </c>
      <c r="R8" s="127" t="s">
        <v>201</v>
      </c>
      <c r="W8" s="1"/>
    </row>
    <row r="9" spans="1:23" s="6" customFormat="1" ht="105.75" customHeight="1" x14ac:dyDescent="0.25">
      <c r="A9" s="310">
        <v>3</v>
      </c>
      <c r="B9" s="310">
        <v>6</v>
      </c>
      <c r="C9" s="310">
        <v>5</v>
      </c>
      <c r="D9" s="310">
        <v>4</v>
      </c>
      <c r="E9" s="310" t="s">
        <v>202</v>
      </c>
      <c r="F9" s="311" t="s">
        <v>203</v>
      </c>
      <c r="G9" s="310" t="s">
        <v>120</v>
      </c>
      <c r="H9" s="310" t="s">
        <v>204</v>
      </c>
      <c r="I9" s="312" t="s">
        <v>205</v>
      </c>
      <c r="J9" s="310" t="s">
        <v>206</v>
      </c>
      <c r="K9" s="312" t="s">
        <v>2407</v>
      </c>
      <c r="L9" s="313"/>
      <c r="M9" s="314">
        <v>50000</v>
      </c>
      <c r="N9" s="315"/>
      <c r="O9" s="314">
        <v>50000</v>
      </c>
      <c r="P9" s="315"/>
      <c r="Q9" s="310" t="s">
        <v>200</v>
      </c>
      <c r="R9" s="310" t="s">
        <v>201</v>
      </c>
      <c r="S9" s="1"/>
      <c r="T9" s="1"/>
      <c r="U9" s="1"/>
      <c r="V9" s="1"/>
      <c r="W9" s="1"/>
    </row>
    <row r="10" spans="1:23" ht="191.25" customHeight="1" x14ac:dyDescent="0.25">
      <c r="A10" s="140">
        <v>4</v>
      </c>
      <c r="B10" s="140">
        <v>1</v>
      </c>
      <c r="C10" s="140">
        <v>1</v>
      </c>
      <c r="D10" s="127">
        <v>6</v>
      </c>
      <c r="E10" s="127" t="s">
        <v>207</v>
      </c>
      <c r="F10" s="127" t="s">
        <v>208</v>
      </c>
      <c r="G10" s="127" t="s">
        <v>209</v>
      </c>
      <c r="H10" s="127" t="s">
        <v>210</v>
      </c>
      <c r="I10" s="12" t="s">
        <v>50</v>
      </c>
      <c r="J10" s="127" t="s">
        <v>211</v>
      </c>
      <c r="K10" s="130" t="s">
        <v>37</v>
      </c>
      <c r="L10" s="130"/>
      <c r="M10" s="147">
        <v>80800</v>
      </c>
      <c r="N10" s="140"/>
      <c r="O10" s="147">
        <v>80000</v>
      </c>
      <c r="P10" s="147"/>
      <c r="Q10" s="127" t="s">
        <v>212</v>
      </c>
      <c r="R10" s="127" t="s">
        <v>213</v>
      </c>
    </row>
    <row r="11" spans="1:23" s="318" customFormat="1" ht="182.25" customHeight="1" x14ac:dyDescent="0.25">
      <c r="A11" s="312">
        <v>5</v>
      </c>
      <c r="B11" s="312">
        <v>1</v>
      </c>
      <c r="C11" s="312">
        <v>1</v>
      </c>
      <c r="D11" s="310">
        <v>9</v>
      </c>
      <c r="E11" s="310" t="s">
        <v>214</v>
      </c>
      <c r="F11" s="310" t="s">
        <v>215</v>
      </c>
      <c r="G11" s="310" t="s">
        <v>53</v>
      </c>
      <c r="H11" s="310" t="s">
        <v>191</v>
      </c>
      <c r="I11" s="316" t="s">
        <v>216</v>
      </c>
      <c r="J11" s="310" t="s">
        <v>217</v>
      </c>
      <c r="K11" s="313" t="s">
        <v>2408</v>
      </c>
      <c r="L11" s="313"/>
      <c r="M11" s="317">
        <v>25171.200000000001</v>
      </c>
      <c r="N11" s="312"/>
      <c r="O11" s="317">
        <v>20131.2</v>
      </c>
      <c r="P11" s="317"/>
      <c r="Q11" s="310" t="s">
        <v>218</v>
      </c>
      <c r="R11" s="310" t="s">
        <v>219</v>
      </c>
    </row>
    <row r="12" spans="1:23" ht="223.5" customHeight="1" x14ac:dyDescent="0.25">
      <c r="A12" s="140">
        <v>6</v>
      </c>
      <c r="B12" s="140">
        <v>1</v>
      </c>
      <c r="C12" s="140">
        <v>1</v>
      </c>
      <c r="D12" s="127">
        <v>9</v>
      </c>
      <c r="E12" s="127" t="s">
        <v>220</v>
      </c>
      <c r="F12" s="127" t="s">
        <v>221</v>
      </c>
      <c r="G12" s="127" t="s">
        <v>222</v>
      </c>
      <c r="H12" s="127" t="s">
        <v>223</v>
      </c>
      <c r="I12" s="12" t="s">
        <v>224</v>
      </c>
      <c r="J12" s="127" t="s">
        <v>225</v>
      </c>
      <c r="K12" s="130" t="s">
        <v>49</v>
      </c>
      <c r="L12" s="130"/>
      <c r="M12" s="147">
        <v>9000</v>
      </c>
      <c r="N12" s="140"/>
      <c r="O12" s="147">
        <v>9000</v>
      </c>
      <c r="P12" s="147"/>
      <c r="Q12" s="127" t="s">
        <v>226</v>
      </c>
      <c r="R12" s="127" t="s">
        <v>227</v>
      </c>
    </row>
    <row r="13" spans="1:23" ht="210" x14ac:dyDescent="0.25">
      <c r="A13" s="140">
        <v>7</v>
      </c>
      <c r="B13" s="140">
        <v>1</v>
      </c>
      <c r="C13" s="140">
        <v>1</v>
      </c>
      <c r="D13" s="127">
        <v>9</v>
      </c>
      <c r="E13" s="127" t="s">
        <v>228</v>
      </c>
      <c r="F13" s="127" t="s">
        <v>229</v>
      </c>
      <c r="G13" s="127" t="s">
        <v>38</v>
      </c>
      <c r="H13" s="127" t="s">
        <v>230</v>
      </c>
      <c r="I13" s="12" t="s">
        <v>231</v>
      </c>
      <c r="J13" s="127" t="s">
        <v>232</v>
      </c>
      <c r="K13" s="130" t="s">
        <v>90</v>
      </c>
      <c r="L13" s="130"/>
      <c r="M13" s="147">
        <v>6565.14</v>
      </c>
      <c r="N13" s="140"/>
      <c r="O13" s="147">
        <v>5777.33</v>
      </c>
      <c r="P13" s="147"/>
      <c r="Q13" s="127" t="s">
        <v>233</v>
      </c>
      <c r="R13" s="127" t="s">
        <v>234</v>
      </c>
    </row>
    <row r="14" spans="1:23" ht="120.75" customHeight="1" x14ac:dyDescent="0.25">
      <c r="A14" s="140">
        <v>8</v>
      </c>
      <c r="B14" s="140">
        <v>6</v>
      </c>
      <c r="C14" s="140">
        <v>1</v>
      </c>
      <c r="D14" s="127">
        <v>9</v>
      </c>
      <c r="E14" s="127" t="s">
        <v>237</v>
      </c>
      <c r="F14" s="127" t="s">
        <v>238</v>
      </c>
      <c r="G14" s="127" t="s">
        <v>82</v>
      </c>
      <c r="H14" s="127" t="s">
        <v>239</v>
      </c>
      <c r="I14" s="12" t="s">
        <v>205</v>
      </c>
      <c r="J14" s="127" t="s">
        <v>240</v>
      </c>
      <c r="K14" s="130" t="s">
        <v>52</v>
      </c>
      <c r="L14" s="130"/>
      <c r="M14" s="147" t="s">
        <v>241</v>
      </c>
      <c r="N14" s="140"/>
      <c r="O14" s="147">
        <v>17814</v>
      </c>
      <c r="P14" s="147"/>
      <c r="Q14" s="127" t="s">
        <v>242</v>
      </c>
      <c r="R14" s="127" t="s">
        <v>243</v>
      </c>
    </row>
    <row r="15" spans="1:23" ht="105" x14ac:dyDescent="0.25">
      <c r="A15" s="140">
        <v>9</v>
      </c>
      <c r="B15" s="140">
        <v>1</v>
      </c>
      <c r="C15" s="140">
        <v>1</v>
      </c>
      <c r="D15" s="127">
        <v>9</v>
      </c>
      <c r="E15" s="127" t="s">
        <v>244</v>
      </c>
      <c r="F15" s="127" t="s">
        <v>245</v>
      </c>
      <c r="G15" s="127" t="s">
        <v>53</v>
      </c>
      <c r="H15" s="127" t="s">
        <v>246</v>
      </c>
      <c r="I15" s="12" t="s">
        <v>247</v>
      </c>
      <c r="J15" s="127" t="s">
        <v>248</v>
      </c>
      <c r="K15" s="130" t="s">
        <v>52</v>
      </c>
      <c r="L15" s="130"/>
      <c r="M15" s="147">
        <v>10958.48</v>
      </c>
      <c r="N15" s="140"/>
      <c r="O15" s="147">
        <v>10958.48</v>
      </c>
      <c r="P15" s="147"/>
      <c r="Q15" s="127" t="s">
        <v>249</v>
      </c>
      <c r="R15" s="127" t="s">
        <v>250</v>
      </c>
    </row>
    <row r="16" spans="1:23" s="318" customFormat="1" ht="183.75" customHeight="1" x14ac:dyDescent="0.25">
      <c r="A16" s="312">
        <v>10</v>
      </c>
      <c r="B16" s="312">
        <v>6</v>
      </c>
      <c r="C16" s="312">
        <v>3</v>
      </c>
      <c r="D16" s="310">
        <v>10</v>
      </c>
      <c r="E16" s="310" t="s">
        <v>251</v>
      </c>
      <c r="F16" s="310" t="s">
        <v>252</v>
      </c>
      <c r="G16" s="310" t="s">
        <v>134</v>
      </c>
      <c r="H16" s="310" t="s">
        <v>253</v>
      </c>
      <c r="I16" s="316" t="s">
        <v>254</v>
      </c>
      <c r="J16" s="310" t="s">
        <v>255</v>
      </c>
      <c r="K16" s="313" t="s">
        <v>2409</v>
      </c>
      <c r="L16" s="313"/>
      <c r="M16" s="317" t="s">
        <v>256</v>
      </c>
      <c r="N16" s="312"/>
      <c r="O16" s="317">
        <v>15682.5</v>
      </c>
      <c r="P16" s="317"/>
      <c r="Q16" s="310" t="s">
        <v>218</v>
      </c>
      <c r="R16" s="310" t="s">
        <v>219</v>
      </c>
    </row>
    <row r="17" spans="1:18" s="318" customFormat="1" ht="114.75" customHeight="1" x14ac:dyDescent="0.25">
      <c r="A17" s="312">
        <v>11</v>
      </c>
      <c r="B17" s="312">
        <v>6</v>
      </c>
      <c r="C17" s="312">
        <v>3</v>
      </c>
      <c r="D17" s="310">
        <v>10</v>
      </c>
      <c r="E17" s="310" t="s">
        <v>257</v>
      </c>
      <c r="F17" s="310" t="s">
        <v>258</v>
      </c>
      <c r="G17" s="310" t="s">
        <v>259</v>
      </c>
      <c r="H17" s="310" t="s">
        <v>260</v>
      </c>
      <c r="I17" s="316" t="s">
        <v>2410</v>
      </c>
      <c r="J17" s="310" t="s">
        <v>261</v>
      </c>
      <c r="K17" s="313" t="s">
        <v>52</v>
      </c>
      <c r="L17" s="313"/>
      <c r="M17" s="317">
        <v>21831.54</v>
      </c>
      <c r="N17" s="312"/>
      <c r="O17" s="317">
        <v>19431.54</v>
      </c>
      <c r="P17" s="317"/>
      <c r="Q17" s="310" t="s">
        <v>262</v>
      </c>
      <c r="R17" s="310" t="s">
        <v>263</v>
      </c>
    </row>
    <row r="18" spans="1:18" ht="75" x14ac:dyDescent="0.25">
      <c r="A18" s="140">
        <v>12</v>
      </c>
      <c r="B18" s="140">
        <v>6</v>
      </c>
      <c r="C18" s="140">
        <v>3</v>
      </c>
      <c r="D18" s="127">
        <v>10</v>
      </c>
      <c r="E18" s="127" t="s">
        <v>264</v>
      </c>
      <c r="F18" s="127" t="s">
        <v>265</v>
      </c>
      <c r="G18" s="127" t="s">
        <v>259</v>
      </c>
      <c r="H18" s="127" t="s">
        <v>260</v>
      </c>
      <c r="I18" s="12" t="s">
        <v>266</v>
      </c>
      <c r="J18" s="127" t="s">
        <v>267</v>
      </c>
      <c r="K18" s="130" t="s">
        <v>55</v>
      </c>
      <c r="L18" s="130"/>
      <c r="M18" s="147">
        <v>27526.880000000001</v>
      </c>
      <c r="N18" s="140"/>
      <c r="O18" s="147">
        <v>27526.880000000001</v>
      </c>
      <c r="P18" s="147"/>
      <c r="Q18" s="127" t="s">
        <v>268</v>
      </c>
      <c r="R18" s="127" t="s">
        <v>269</v>
      </c>
    </row>
    <row r="19" spans="1:18" s="318" customFormat="1" ht="150" x14ac:dyDescent="0.25">
      <c r="A19" s="312">
        <v>13</v>
      </c>
      <c r="B19" s="312">
        <v>6</v>
      </c>
      <c r="C19" s="312">
        <v>5</v>
      </c>
      <c r="D19" s="310">
        <v>11</v>
      </c>
      <c r="E19" s="310" t="s">
        <v>272</v>
      </c>
      <c r="F19" s="310" t="s">
        <v>273</v>
      </c>
      <c r="G19" s="310" t="s">
        <v>36</v>
      </c>
      <c r="H19" s="310" t="s">
        <v>274</v>
      </c>
      <c r="I19" s="316" t="s">
        <v>275</v>
      </c>
      <c r="J19" s="310" t="s">
        <v>276</v>
      </c>
      <c r="K19" s="313" t="s">
        <v>2411</v>
      </c>
      <c r="L19" s="313"/>
      <c r="M19" s="317">
        <v>1800</v>
      </c>
      <c r="N19" s="312"/>
      <c r="O19" s="317">
        <v>1800</v>
      </c>
      <c r="P19" s="317"/>
      <c r="Q19" s="310" t="s">
        <v>277</v>
      </c>
      <c r="R19" s="310" t="s">
        <v>278</v>
      </c>
    </row>
    <row r="20" spans="1:18" s="318" customFormat="1" ht="129.75" customHeight="1" x14ac:dyDescent="0.25">
      <c r="A20" s="312">
        <v>14</v>
      </c>
      <c r="B20" s="312">
        <v>6</v>
      </c>
      <c r="C20" s="312">
        <v>5</v>
      </c>
      <c r="D20" s="310">
        <v>11</v>
      </c>
      <c r="E20" s="310" t="s">
        <v>279</v>
      </c>
      <c r="F20" s="311" t="s">
        <v>280</v>
      </c>
      <c r="G20" s="310" t="s">
        <v>36</v>
      </c>
      <c r="H20" s="310" t="s">
        <v>274</v>
      </c>
      <c r="I20" s="316" t="s">
        <v>198</v>
      </c>
      <c r="J20" s="310" t="s">
        <v>281</v>
      </c>
      <c r="K20" s="319" t="s">
        <v>46</v>
      </c>
      <c r="L20" s="313"/>
      <c r="M20" s="317">
        <v>9900</v>
      </c>
      <c r="N20" s="312"/>
      <c r="O20" s="317">
        <v>9900</v>
      </c>
      <c r="P20" s="317"/>
      <c r="Q20" s="310" t="s">
        <v>249</v>
      </c>
      <c r="R20" s="310" t="s">
        <v>250</v>
      </c>
    </row>
    <row r="21" spans="1:18" ht="162" customHeight="1" x14ac:dyDescent="0.25">
      <c r="A21" s="140">
        <v>15</v>
      </c>
      <c r="B21" s="140">
        <v>1</v>
      </c>
      <c r="C21" s="140">
        <v>3</v>
      </c>
      <c r="D21" s="127">
        <v>13</v>
      </c>
      <c r="E21" s="127" t="s">
        <v>282</v>
      </c>
      <c r="F21" s="127" t="s">
        <v>283</v>
      </c>
      <c r="G21" s="127" t="s">
        <v>73</v>
      </c>
      <c r="H21" s="127" t="s">
        <v>284</v>
      </c>
      <c r="I21" s="12" t="s">
        <v>50</v>
      </c>
      <c r="J21" s="127" t="s">
        <v>285</v>
      </c>
      <c r="K21" s="130" t="s">
        <v>90</v>
      </c>
      <c r="L21" s="130"/>
      <c r="M21" s="147">
        <v>28773.599999999999</v>
      </c>
      <c r="N21" s="140"/>
      <c r="O21" s="147">
        <v>25023.599999999999</v>
      </c>
      <c r="P21" s="147"/>
      <c r="Q21" s="127" t="s">
        <v>218</v>
      </c>
      <c r="R21" s="127" t="s">
        <v>219</v>
      </c>
    </row>
    <row r="22" spans="1:18" ht="150" x14ac:dyDescent="0.25">
      <c r="A22" s="140">
        <v>16</v>
      </c>
      <c r="B22" s="140">
        <v>4</v>
      </c>
      <c r="C22" s="140">
        <v>1</v>
      </c>
      <c r="D22" s="127">
        <v>13</v>
      </c>
      <c r="E22" s="127" t="s">
        <v>287</v>
      </c>
      <c r="F22" s="127" t="s">
        <v>288</v>
      </c>
      <c r="G22" s="127" t="s">
        <v>87</v>
      </c>
      <c r="H22" s="127" t="s">
        <v>289</v>
      </c>
      <c r="I22" s="12" t="s">
        <v>290</v>
      </c>
      <c r="J22" s="127" t="s">
        <v>291</v>
      </c>
      <c r="K22" s="130" t="s">
        <v>55</v>
      </c>
      <c r="L22" s="130"/>
      <c r="M22" s="147">
        <v>9381.9500000000007</v>
      </c>
      <c r="N22" s="140"/>
      <c r="O22" s="147">
        <v>6150</v>
      </c>
      <c r="P22" s="147"/>
      <c r="Q22" s="127" t="s">
        <v>233</v>
      </c>
      <c r="R22" s="127" t="s">
        <v>234</v>
      </c>
    </row>
    <row r="23" spans="1:18" s="318" customFormat="1" ht="120" x14ac:dyDescent="0.25">
      <c r="A23" s="310">
        <v>17</v>
      </c>
      <c r="B23" s="310">
        <v>6</v>
      </c>
      <c r="C23" s="310">
        <v>1</v>
      </c>
      <c r="D23" s="310">
        <v>13</v>
      </c>
      <c r="E23" s="310" t="s">
        <v>302</v>
      </c>
      <c r="F23" s="311" t="s">
        <v>303</v>
      </c>
      <c r="G23" s="310" t="s">
        <v>87</v>
      </c>
      <c r="H23" s="310" t="s">
        <v>304</v>
      </c>
      <c r="I23" s="320" t="s">
        <v>305</v>
      </c>
      <c r="J23" s="310" t="s">
        <v>306</v>
      </c>
      <c r="K23" s="312" t="s">
        <v>55</v>
      </c>
      <c r="L23" s="313"/>
      <c r="M23" s="314">
        <v>16372.86</v>
      </c>
      <c r="N23" s="315"/>
      <c r="O23" s="314">
        <v>9872.36</v>
      </c>
      <c r="P23" s="315"/>
      <c r="Q23" s="310" t="s">
        <v>233</v>
      </c>
      <c r="R23" s="310" t="s">
        <v>234</v>
      </c>
    </row>
    <row r="24" spans="1:18" x14ac:dyDescent="0.25">
      <c r="A24" s="8"/>
      <c r="B24" s="8"/>
      <c r="C24" s="8"/>
      <c r="D24" s="150"/>
      <c r="E24" s="150"/>
      <c r="F24" s="150"/>
      <c r="G24" s="150"/>
      <c r="H24" s="150"/>
      <c r="I24" s="160"/>
      <c r="J24" s="150"/>
      <c r="K24" s="161"/>
      <c r="L24" s="161"/>
      <c r="Q24" s="150"/>
      <c r="R24" s="150"/>
    </row>
    <row r="25" spans="1:18" x14ac:dyDescent="0.25">
      <c r="A25" s="8"/>
      <c r="B25" s="8"/>
      <c r="C25" s="8"/>
      <c r="D25" s="150"/>
      <c r="E25" s="150"/>
      <c r="F25" s="150"/>
      <c r="G25" s="150"/>
      <c r="H25" s="150"/>
      <c r="I25" s="160"/>
      <c r="J25" s="150"/>
      <c r="K25" s="161"/>
      <c r="L25" s="323"/>
      <c r="M25" s="321"/>
      <c r="N25" s="276"/>
      <c r="O25" s="516" t="s">
        <v>39</v>
      </c>
      <c r="P25" s="517"/>
      <c r="Q25" s="150"/>
    </row>
    <row r="26" spans="1:18" x14ac:dyDescent="0.25">
      <c r="A26" s="8"/>
      <c r="B26" s="8"/>
      <c r="C26" s="8"/>
      <c r="D26" s="150"/>
      <c r="E26" s="150"/>
      <c r="F26" s="150"/>
      <c r="G26" s="150"/>
      <c r="H26" s="150"/>
      <c r="I26" s="160"/>
      <c r="J26" s="150"/>
      <c r="K26" s="161"/>
      <c r="L26" s="321"/>
      <c r="M26" s="107"/>
      <c r="N26" s="385"/>
      <c r="O26" s="31" t="s">
        <v>40</v>
      </c>
      <c r="P26" s="362" t="s">
        <v>41</v>
      </c>
      <c r="Q26" s="150"/>
    </row>
    <row r="27" spans="1:18" ht="14.25" customHeight="1" x14ac:dyDescent="0.25">
      <c r="A27" s="162" t="s">
        <v>322</v>
      </c>
      <c r="B27" s="8"/>
      <c r="C27" s="8"/>
      <c r="D27" s="150"/>
      <c r="E27" s="150"/>
      <c r="F27" s="150"/>
      <c r="G27" s="150"/>
      <c r="H27" s="150"/>
      <c r="I27" s="160"/>
      <c r="J27" s="150"/>
      <c r="K27" s="161"/>
      <c r="L27" s="322"/>
      <c r="M27" s="163"/>
      <c r="N27" s="385" t="s">
        <v>2448</v>
      </c>
      <c r="O27" s="361">
        <v>17</v>
      </c>
      <c r="P27" s="360">
        <f>O7+O8+O9+O10+O11+O12+O13+O14+O15+O16+O17+O18+O19+O20+O21+O22+O23</f>
        <v>446067.88999999996</v>
      </c>
      <c r="Q27" s="150"/>
    </row>
    <row r="29" spans="1:18" ht="50.25" customHeight="1" x14ac:dyDescent="0.25">
      <c r="A29" s="438" t="s">
        <v>0</v>
      </c>
      <c r="B29" s="452" t="s">
        <v>1</v>
      </c>
      <c r="C29" s="452" t="s">
        <v>2</v>
      </c>
      <c r="D29" s="452" t="s">
        <v>3</v>
      </c>
      <c r="E29" s="438" t="s">
        <v>4</v>
      </c>
      <c r="F29" s="438" t="s">
        <v>5</v>
      </c>
      <c r="G29" s="452" t="s">
        <v>6</v>
      </c>
      <c r="H29" s="454" t="s">
        <v>7</v>
      </c>
      <c r="I29" s="454"/>
      <c r="J29" s="438" t="s">
        <v>8</v>
      </c>
      <c r="K29" s="510" t="s">
        <v>9</v>
      </c>
      <c r="L29" s="515"/>
      <c r="M29" s="442" t="s">
        <v>10</v>
      </c>
      <c r="N29" s="442"/>
      <c r="O29" s="442" t="s">
        <v>11</v>
      </c>
      <c r="P29" s="442"/>
      <c r="Q29" s="438" t="s">
        <v>12</v>
      </c>
      <c r="R29" s="452" t="s">
        <v>13</v>
      </c>
    </row>
    <row r="30" spans="1:18" x14ac:dyDescent="0.25">
      <c r="A30" s="439"/>
      <c r="B30" s="453"/>
      <c r="C30" s="453"/>
      <c r="D30" s="453"/>
      <c r="E30" s="439"/>
      <c r="F30" s="439"/>
      <c r="G30" s="453"/>
      <c r="H30" s="122" t="s">
        <v>14</v>
      </c>
      <c r="I30" s="122" t="s">
        <v>15</v>
      </c>
      <c r="J30" s="439"/>
      <c r="K30" s="123">
        <v>2020</v>
      </c>
      <c r="L30" s="123">
        <v>2021</v>
      </c>
      <c r="M30" s="5">
        <v>2020</v>
      </c>
      <c r="N30" s="5">
        <v>2021</v>
      </c>
      <c r="O30" s="5">
        <v>2020</v>
      </c>
      <c r="P30" s="5">
        <v>2021</v>
      </c>
      <c r="Q30" s="439"/>
      <c r="R30" s="453"/>
    </row>
    <row r="31" spans="1:18" x14ac:dyDescent="0.25">
      <c r="A31" s="120" t="s">
        <v>16</v>
      </c>
      <c r="B31" s="122" t="s">
        <v>17</v>
      </c>
      <c r="C31" s="122" t="s">
        <v>18</v>
      </c>
      <c r="D31" s="122" t="s">
        <v>19</v>
      </c>
      <c r="E31" s="120" t="s">
        <v>20</v>
      </c>
      <c r="F31" s="120" t="s">
        <v>21</v>
      </c>
      <c r="G31" s="120" t="s">
        <v>22</v>
      </c>
      <c r="H31" s="122" t="s">
        <v>23</v>
      </c>
      <c r="I31" s="122" t="s">
        <v>24</v>
      </c>
      <c r="J31" s="120" t="s">
        <v>25</v>
      </c>
      <c r="K31" s="123" t="s">
        <v>26</v>
      </c>
      <c r="L31" s="123" t="s">
        <v>27</v>
      </c>
      <c r="M31" s="121" t="s">
        <v>28</v>
      </c>
      <c r="N31" s="121" t="s">
        <v>29</v>
      </c>
      <c r="O31" s="121" t="s">
        <v>30</v>
      </c>
      <c r="P31" s="121" t="s">
        <v>31</v>
      </c>
      <c r="Q31" s="120" t="s">
        <v>32</v>
      </c>
      <c r="R31" s="122" t="s">
        <v>33</v>
      </c>
    </row>
    <row r="32" spans="1:18" ht="165" x14ac:dyDescent="0.25">
      <c r="A32" s="124">
        <v>1</v>
      </c>
      <c r="B32" s="119">
        <v>1</v>
      </c>
      <c r="C32" s="124">
        <v>1</v>
      </c>
      <c r="D32" s="119">
        <v>6</v>
      </c>
      <c r="E32" s="119" t="s">
        <v>292</v>
      </c>
      <c r="F32" s="119" t="s">
        <v>293</v>
      </c>
      <c r="G32" s="119" t="s">
        <v>53</v>
      </c>
      <c r="H32" s="119" t="s">
        <v>294</v>
      </c>
      <c r="I32" s="11" t="s">
        <v>295</v>
      </c>
      <c r="J32" s="119" t="s">
        <v>296</v>
      </c>
      <c r="K32" s="118" t="s">
        <v>52</v>
      </c>
      <c r="L32" s="118"/>
      <c r="M32" s="125" t="s">
        <v>297</v>
      </c>
      <c r="N32" s="125"/>
      <c r="O32" s="125">
        <v>50800</v>
      </c>
      <c r="P32" s="125"/>
      <c r="Q32" s="119" t="s">
        <v>270</v>
      </c>
      <c r="R32" s="119" t="s">
        <v>271</v>
      </c>
    </row>
    <row r="33" spans="1:18" ht="180" x14ac:dyDescent="0.25">
      <c r="A33" s="140">
        <v>2</v>
      </c>
      <c r="B33" s="140">
        <v>2</v>
      </c>
      <c r="C33" s="140">
        <v>1</v>
      </c>
      <c r="D33" s="127">
        <v>6</v>
      </c>
      <c r="E33" s="127" t="s">
        <v>298</v>
      </c>
      <c r="F33" s="127" t="s">
        <v>299</v>
      </c>
      <c r="G33" s="127" t="s">
        <v>53</v>
      </c>
      <c r="H33" s="127" t="s">
        <v>294</v>
      </c>
      <c r="I33" s="12" t="s">
        <v>300</v>
      </c>
      <c r="J33" s="127" t="s">
        <v>301</v>
      </c>
      <c r="K33" s="130" t="s">
        <v>56</v>
      </c>
      <c r="L33" s="130"/>
      <c r="M33" s="147">
        <v>55590</v>
      </c>
      <c r="N33" s="140"/>
      <c r="O33" s="147">
        <v>50500</v>
      </c>
      <c r="P33" s="147"/>
      <c r="Q33" s="127" t="s">
        <v>235</v>
      </c>
      <c r="R33" s="127" t="s">
        <v>236</v>
      </c>
    </row>
    <row r="34" spans="1:18" ht="105" x14ac:dyDescent="0.25">
      <c r="A34" s="140">
        <v>3</v>
      </c>
      <c r="B34" s="140">
        <v>2</v>
      </c>
      <c r="C34" s="140">
        <v>1</v>
      </c>
      <c r="D34" s="127">
        <v>13</v>
      </c>
      <c r="E34" s="127" t="s">
        <v>307</v>
      </c>
      <c r="F34" s="127" t="s">
        <v>308</v>
      </c>
      <c r="G34" s="127" t="s">
        <v>87</v>
      </c>
      <c r="H34" s="127" t="s">
        <v>304</v>
      </c>
      <c r="I34" s="12" t="s">
        <v>309</v>
      </c>
      <c r="J34" s="127" t="s">
        <v>310</v>
      </c>
      <c r="K34" s="130" t="s">
        <v>90</v>
      </c>
      <c r="L34" s="130"/>
      <c r="M34" s="147">
        <v>13592.38</v>
      </c>
      <c r="N34" s="140"/>
      <c r="O34" s="147">
        <v>9204</v>
      </c>
      <c r="P34" s="147"/>
      <c r="Q34" s="127" t="s">
        <v>233</v>
      </c>
      <c r="R34" s="127" t="s">
        <v>234</v>
      </c>
    </row>
    <row r="35" spans="1:18" ht="169.5" customHeight="1" x14ac:dyDescent="0.25">
      <c r="A35" s="140">
        <v>4</v>
      </c>
      <c r="B35" s="140">
        <v>4</v>
      </c>
      <c r="C35" s="140">
        <v>1</v>
      </c>
      <c r="D35" s="127">
        <v>13</v>
      </c>
      <c r="E35" s="127" t="s">
        <v>311</v>
      </c>
      <c r="F35" s="127" t="s">
        <v>312</v>
      </c>
      <c r="G35" s="127" t="s">
        <v>87</v>
      </c>
      <c r="H35" s="127" t="s">
        <v>304</v>
      </c>
      <c r="I35" s="12" t="s">
        <v>313</v>
      </c>
      <c r="J35" s="127" t="s">
        <v>314</v>
      </c>
      <c r="K35" s="130" t="s">
        <v>55</v>
      </c>
      <c r="L35" s="130"/>
      <c r="M35" s="147">
        <v>14340.22</v>
      </c>
      <c r="N35" s="140"/>
      <c r="O35" s="147">
        <v>7812.02</v>
      </c>
      <c r="P35" s="147"/>
      <c r="Q35" s="127" t="s">
        <v>233</v>
      </c>
      <c r="R35" s="127" t="s">
        <v>234</v>
      </c>
    </row>
    <row r="36" spans="1:18" ht="135" x14ac:dyDescent="0.25">
      <c r="A36" s="140">
        <v>5</v>
      </c>
      <c r="B36" s="140">
        <v>5</v>
      </c>
      <c r="C36" s="140">
        <v>1</v>
      </c>
      <c r="D36" s="127">
        <v>13</v>
      </c>
      <c r="E36" s="127" t="s">
        <v>315</v>
      </c>
      <c r="F36" s="127" t="s">
        <v>316</v>
      </c>
      <c r="G36" s="127" t="s">
        <v>61</v>
      </c>
      <c r="H36" s="127" t="s">
        <v>317</v>
      </c>
      <c r="I36" s="12" t="s">
        <v>318</v>
      </c>
      <c r="J36" s="127" t="s">
        <v>319</v>
      </c>
      <c r="K36" s="130" t="s">
        <v>69</v>
      </c>
      <c r="L36" s="130"/>
      <c r="M36" s="147">
        <v>5827.23</v>
      </c>
      <c r="N36" s="140"/>
      <c r="O36" s="147">
        <v>4424.6400000000003</v>
      </c>
      <c r="P36" s="147"/>
      <c r="Q36" s="127" t="s">
        <v>233</v>
      </c>
      <c r="R36" s="127" t="s">
        <v>234</v>
      </c>
    </row>
    <row r="38" spans="1:18" x14ac:dyDescent="0.25">
      <c r="N38" s="276"/>
      <c r="O38" s="514" t="s">
        <v>39</v>
      </c>
      <c r="P38" s="406"/>
    </row>
    <row r="39" spans="1:18" x14ac:dyDescent="0.25">
      <c r="N39" s="385"/>
      <c r="O39" s="9" t="s">
        <v>40</v>
      </c>
      <c r="P39" s="9" t="s">
        <v>41</v>
      </c>
    </row>
    <row r="40" spans="1:18" x14ac:dyDescent="0.25">
      <c r="N40" s="385" t="s">
        <v>2448</v>
      </c>
      <c r="O40" s="20">
        <v>5</v>
      </c>
      <c r="P40" s="125">
        <f>O32+O33+O34+O35+O36</f>
        <v>122740.66</v>
      </c>
    </row>
  </sheetData>
  <mergeCells count="30">
    <mergeCell ref="G4:G5"/>
    <mergeCell ref="H4:I4"/>
    <mergeCell ref="Q4:Q5"/>
    <mergeCell ref="R4:R5"/>
    <mergeCell ref="J4:J5"/>
    <mergeCell ref="K4:L4"/>
    <mergeCell ref="M4:N4"/>
    <mergeCell ref="Q29:Q30"/>
    <mergeCell ref="R29:R30"/>
    <mergeCell ref="F29:F30"/>
    <mergeCell ref="G29:G30"/>
    <mergeCell ref="H29:I29"/>
    <mergeCell ref="J29:J30"/>
    <mergeCell ref="K29:L29"/>
    <mergeCell ref="A4:A5"/>
    <mergeCell ref="B4:B5"/>
    <mergeCell ref="C4:C5"/>
    <mergeCell ref="O38:P38"/>
    <mergeCell ref="M29:N29"/>
    <mergeCell ref="O29:P29"/>
    <mergeCell ref="A29:A30"/>
    <mergeCell ref="B29:B30"/>
    <mergeCell ref="C29:C30"/>
    <mergeCell ref="D29:D30"/>
    <mergeCell ref="E29:E30"/>
    <mergeCell ref="O4:P4"/>
    <mergeCell ref="O25:P2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W95"/>
  <sheetViews>
    <sheetView topLeftCell="A73" zoomScale="70" zoomScaleNormal="70" workbookViewId="0">
      <selection activeCell="N77" sqref="N77:N79"/>
    </sheetView>
  </sheetViews>
  <sheetFormatPr defaultRowHeight="15" x14ac:dyDescent="0.25"/>
  <cols>
    <col min="1" max="1" width="4.7109375" style="6"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183" customWidth="1"/>
    <col min="10" max="10" width="29.7109375" style="1" customWidth="1"/>
    <col min="11" max="11" width="10.7109375" style="1" customWidth="1"/>
    <col min="12" max="12" width="12.7109375" style="1" customWidth="1"/>
    <col min="13" max="13" width="14.7109375" style="2" customWidth="1"/>
    <col min="14" max="14" width="14.7109375" style="184" customWidth="1"/>
    <col min="15" max="15" width="14.7109375" style="2" customWidth="1"/>
    <col min="16" max="16" width="14.7109375" style="184"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51" ht="18.75" x14ac:dyDescent="0.3">
      <c r="A2" s="76" t="s">
        <v>2449</v>
      </c>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row>
    <row r="3" spans="1:51" x14ac:dyDescent="0.2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row>
    <row r="4" spans="1:51" s="4" customFormat="1" ht="47.25" customHeight="1" x14ac:dyDescent="0.2">
      <c r="A4" s="535" t="s">
        <v>0</v>
      </c>
      <c r="B4" s="520" t="s">
        <v>1</v>
      </c>
      <c r="C4" s="520" t="s">
        <v>2</v>
      </c>
      <c r="D4" s="520" t="s">
        <v>3</v>
      </c>
      <c r="E4" s="518" t="s">
        <v>4</v>
      </c>
      <c r="F4" s="518" t="s">
        <v>5</v>
      </c>
      <c r="G4" s="518" t="s">
        <v>6</v>
      </c>
      <c r="H4" s="531" t="s">
        <v>7</v>
      </c>
      <c r="I4" s="531"/>
      <c r="J4" s="518" t="s">
        <v>8</v>
      </c>
      <c r="K4" s="532" t="s">
        <v>9</v>
      </c>
      <c r="L4" s="533"/>
      <c r="M4" s="534" t="s">
        <v>10</v>
      </c>
      <c r="N4" s="534"/>
      <c r="O4" s="534" t="s">
        <v>11</v>
      </c>
      <c r="P4" s="534"/>
      <c r="Q4" s="518" t="s">
        <v>12</v>
      </c>
      <c r="R4" s="520" t="s">
        <v>13</v>
      </c>
      <c r="S4" s="186"/>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row>
    <row r="5" spans="1:51" s="4" customFormat="1" ht="35.25" customHeight="1" x14ac:dyDescent="0.2">
      <c r="A5" s="536"/>
      <c r="B5" s="521"/>
      <c r="C5" s="521"/>
      <c r="D5" s="521"/>
      <c r="E5" s="519"/>
      <c r="F5" s="519"/>
      <c r="G5" s="519"/>
      <c r="H5" s="188" t="s">
        <v>14</v>
      </c>
      <c r="I5" s="189" t="s">
        <v>15</v>
      </c>
      <c r="J5" s="519"/>
      <c r="K5" s="190">
        <v>2020</v>
      </c>
      <c r="L5" s="190">
        <v>2021</v>
      </c>
      <c r="M5" s="190">
        <v>2020</v>
      </c>
      <c r="N5" s="190">
        <v>2021</v>
      </c>
      <c r="O5" s="190">
        <v>2020</v>
      </c>
      <c r="P5" s="190">
        <v>2021</v>
      </c>
      <c r="Q5" s="519"/>
      <c r="R5" s="521"/>
      <c r="S5" s="186"/>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row>
    <row r="6" spans="1:51" s="200" customFormat="1" ht="24" customHeight="1" x14ac:dyDescent="0.2">
      <c r="A6" s="191" t="s">
        <v>16</v>
      </c>
      <c r="B6" s="192" t="s">
        <v>17</v>
      </c>
      <c r="C6" s="192" t="s">
        <v>18</v>
      </c>
      <c r="D6" s="192" t="s">
        <v>19</v>
      </c>
      <c r="E6" s="193" t="s">
        <v>20</v>
      </c>
      <c r="F6" s="193" t="s">
        <v>21</v>
      </c>
      <c r="G6" s="193" t="s">
        <v>22</v>
      </c>
      <c r="H6" s="192" t="s">
        <v>23</v>
      </c>
      <c r="I6" s="194" t="s">
        <v>24</v>
      </c>
      <c r="J6" s="193" t="s">
        <v>25</v>
      </c>
      <c r="K6" s="195" t="s">
        <v>26</v>
      </c>
      <c r="L6" s="195" t="s">
        <v>27</v>
      </c>
      <c r="M6" s="196" t="s">
        <v>28</v>
      </c>
      <c r="N6" s="197" t="s">
        <v>29</v>
      </c>
      <c r="O6" s="196" t="s">
        <v>30</v>
      </c>
      <c r="P6" s="197" t="s">
        <v>31</v>
      </c>
      <c r="Q6" s="193" t="s">
        <v>32</v>
      </c>
      <c r="R6" s="192" t="s">
        <v>33</v>
      </c>
      <c r="S6" s="198"/>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row>
    <row r="7" spans="1:51" s="200" customFormat="1" ht="27.75" customHeight="1" x14ac:dyDescent="0.2">
      <c r="A7" s="522">
        <v>1</v>
      </c>
      <c r="B7" s="525">
        <v>6</v>
      </c>
      <c r="C7" s="525">
        <v>1</v>
      </c>
      <c r="D7" s="527">
        <v>6</v>
      </c>
      <c r="E7" s="525" t="s">
        <v>1506</v>
      </c>
      <c r="F7" s="529" t="s">
        <v>1507</v>
      </c>
      <c r="G7" s="525" t="s">
        <v>799</v>
      </c>
      <c r="H7" s="201" t="s">
        <v>1508</v>
      </c>
      <c r="I7" s="202">
        <v>1</v>
      </c>
      <c r="J7" s="525" t="s">
        <v>1509</v>
      </c>
      <c r="K7" s="526" t="s">
        <v>46</v>
      </c>
      <c r="L7" s="526"/>
      <c r="M7" s="545">
        <v>154732</v>
      </c>
      <c r="N7" s="545"/>
      <c r="O7" s="547">
        <v>138132</v>
      </c>
      <c r="P7" s="545"/>
      <c r="Q7" s="526" t="s">
        <v>1510</v>
      </c>
      <c r="R7" s="526" t="s">
        <v>1511</v>
      </c>
      <c r="S7" s="198"/>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203"/>
      <c r="AY7" s="204"/>
    </row>
    <row r="8" spans="1:51" s="200" customFormat="1" ht="39.75" customHeight="1" x14ac:dyDescent="0.2">
      <c r="A8" s="523"/>
      <c r="B8" s="525"/>
      <c r="C8" s="525"/>
      <c r="D8" s="527"/>
      <c r="E8" s="525"/>
      <c r="F8" s="529"/>
      <c r="G8" s="526"/>
      <c r="H8" s="205" t="s">
        <v>1512</v>
      </c>
      <c r="I8" s="206" t="s">
        <v>1513</v>
      </c>
      <c r="J8" s="525"/>
      <c r="K8" s="537"/>
      <c r="L8" s="537"/>
      <c r="M8" s="546"/>
      <c r="N8" s="546"/>
      <c r="O8" s="537"/>
      <c r="P8" s="546"/>
      <c r="Q8" s="537"/>
      <c r="R8" s="537"/>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203"/>
      <c r="AY8" s="204"/>
    </row>
    <row r="9" spans="1:51" s="200" customFormat="1" ht="28.5" customHeight="1" x14ac:dyDescent="0.2">
      <c r="A9" s="523"/>
      <c r="B9" s="525"/>
      <c r="C9" s="525"/>
      <c r="D9" s="527"/>
      <c r="E9" s="525"/>
      <c r="F9" s="529"/>
      <c r="G9" s="538" t="s">
        <v>827</v>
      </c>
      <c r="H9" s="205" t="s">
        <v>1284</v>
      </c>
      <c r="I9" s="206">
        <v>30</v>
      </c>
      <c r="J9" s="525"/>
      <c r="K9" s="537"/>
      <c r="L9" s="537"/>
      <c r="M9" s="546"/>
      <c r="N9" s="546"/>
      <c r="O9" s="537"/>
      <c r="P9" s="546"/>
      <c r="Q9" s="537"/>
      <c r="R9" s="537"/>
      <c r="S9" s="198"/>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203"/>
      <c r="AY9" s="204"/>
    </row>
    <row r="10" spans="1:51" s="200" customFormat="1" ht="41.25" customHeight="1" x14ac:dyDescent="0.2">
      <c r="A10" s="523"/>
      <c r="B10" s="525"/>
      <c r="C10" s="525"/>
      <c r="D10" s="527"/>
      <c r="E10" s="525"/>
      <c r="F10" s="529"/>
      <c r="G10" s="526"/>
      <c r="H10" s="205" t="s">
        <v>1514</v>
      </c>
      <c r="I10" s="206" t="s">
        <v>1513</v>
      </c>
      <c r="J10" s="525"/>
      <c r="K10" s="537"/>
      <c r="L10" s="537"/>
      <c r="M10" s="546"/>
      <c r="N10" s="546"/>
      <c r="O10" s="537"/>
      <c r="P10" s="546"/>
      <c r="Q10" s="537"/>
      <c r="R10" s="537"/>
      <c r="S10" s="198"/>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3"/>
      <c r="AY10" s="204"/>
    </row>
    <row r="11" spans="1:51" s="200" customFormat="1" ht="31.5" customHeight="1" x14ac:dyDescent="0.2">
      <c r="A11" s="523"/>
      <c r="B11" s="525"/>
      <c r="C11" s="525"/>
      <c r="D11" s="527"/>
      <c r="E11" s="525"/>
      <c r="F11" s="529"/>
      <c r="G11" s="207" t="s">
        <v>1515</v>
      </c>
      <c r="H11" s="205" t="s">
        <v>1516</v>
      </c>
      <c r="I11" s="206" t="s">
        <v>1517</v>
      </c>
      <c r="J11" s="525"/>
      <c r="K11" s="537"/>
      <c r="L11" s="537"/>
      <c r="M11" s="546"/>
      <c r="N11" s="546"/>
      <c r="O11" s="537"/>
      <c r="P11" s="546"/>
      <c r="Q11" s="537"/>
      <c r="R11" s="537"/>
      <c r="S11" s="198"/>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203"/>
      <c r="AY11" s="204"/>
    </row>
    <row r="12" spans="1:51" s="200" customFormat="1" ht="23.25" customHeight="1" x14ac:dyDescent="0.2">
      <c r="A12" s="523"/>
      <c r="B12" s="525"/>
      <c r="C12" s="525"/>
      <c r="D12" s="527"/>
      <c r="E12" s="525"/>
      <c r="F12" s="529"/>
      <c r="G12" s="538" t="s">
        <v>92</v>
      </c>
      <c r="H12" s="208" t="s">
        <v>1286</v>
      </c>
      <c r="I12" s="206" t="s">
        <v>1518</v>
      </c>
      <c r="J12" s="525"/>
      <c r="K12" s="537"/>
      <c r="L12" s="537"/>
      <c r="M12" s="546"/>
      <c r="N12" s="546"/>
      <c r="O12" s="537"/>
      <c r="P12" s="546"/>
      <c r="Q12" s="537"/>
      <c r="R12" s="537"/>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203"/>
      <c r="AY12" s="204"/>
    </row>
    <row r="13" spans="1:51" s="200" customFormat="1" ht="27.75" customHeight="1" x14ac:dyDescent="0.2">
      <c r="A13" s="524"/>
      <c r="B13" s="526"/>
      <c r="C13" s="526"/>
      <c r="D13" s="528"/>
      <c r="E13" s="526"/>
      <c r="F13" s="530"/>
      <c r="G13" s="526"/>
      <c r="H13" s="209" t="s">
        <v>1519</v>
      </c>
      <c r="I13" s="210" t="s">
        <v>1520</v>
      </c>
      <c r="J13" s="526"/>
      <c r="K13" s="537"/>
      <c r="L13" s="537"/>
      <c r="M13" s="546"/>
      <c r="N13" s="546"/>
      <c r="O13" s="537"/>
      <c r="P13" s="546"/>
      <c r="Q13" s="537"/>
      <c r="R13" s="537"/>
      <c r="S13" s="198"/>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203"/>
      <c r="AY13" s="204"/>
    </row>
    <row r="14" spans="1:51" s="200" customFormat="1" ht="27.75" customHeight="1" x14ac:dyDescent="0.2">
      <c r="A14" s="522">
        <v>2</v>
      </c>
      <c r="B14" s="539">
        <v>1</v>
      </c>
      <c r="C14" s="539">
        <v>1</v>
      </c>
      <c r="D14" s="522">
        <v>6</v>
      </c>
      <c r="E14" s="539" t="s">
        <v>1521</v>
      </c>
      <c r="F14" s="539" t="s">
        <v>1522</v>
      </c>
      <c r="G14" s="539" t="s">
        <v>1523</v>
      </c>
      <c r="H14" s="212" t="s">
        <v>1038</v>
      </c>
      <c r="I14" s="213" t="s">
        <v>1518</v>
      </c>
      <c r="J14" s="539" t="s">
        <v>1524</v>
      </c>
      <c r="K14" s="542" t="s">
        <v>55</v>
      </c>
      <c r="L14" s="543"/>
      <c r="M14" s="548">
        <v>67635.41</v>
      </c>
      <c r="N14" s="548"/>
      <c r="O14" s="548">
        <v>54446.67</v>
      </c>
      <c r="P14" s="548"/>
      <c r="Q14" s="542" t="s">
        <v>1525</v>
      </c>
      <c r="R14" s="542" t="s">
        <v>1526</v>
      </c>
      <c r="S14" s="198"/>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203"/>
      <c r="AY14" s="204"/>
    </row>
    <row r="15" spans="1:51" s="200" customFormat="1" ht="27.75" customHeight="1" x14ac:dyDescent="0.2">
      <c r="A15" s="523"/>
      <c r="B15" s="540"/>
      <c r="C15" s="540"/>
      <c r="D15" s="523"/>
      <c r="E15" s="540"/>
      <c r="F15" s="540"/>
      <c r="G15" s="541"/>
      <c r="H15" s="212" t="s">
        <v>1148</v>
      </c>
      <c r="I15" s="213" t="s">
        <v>1196</v>
      </c>
      <c r="J15" s="540"/>
      <c r="K15" s="542"/>
      <c r="L15" s="543"/>
      <c r="M15" s="548"/>
      <c r="N15" s="548"/>
      <c r="O15" s="548"/>
      <c r="P15" s="548"/>
      <c r="Q15" s="542"/>
      <c r="R15" s="542"/>
      <c r="S15" s="19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203"/>
      <c r="AY15" s="204"/>
    </row>
    <row r="16" spans="1:51" s="200" customFormat="1" ht="27.75" customHeight="1" x14ac:dyDescent="0.2">
      <c r="A16" s="523"/>
      <c r="B16" s="540"/>
      <c r="C16" s="540"/>
      <c r="D16" s="523"/>
      <c r="E16" s="540"/>
      <c r="F16" s="540"/>
      <c r="G16" s="539" t="s">
        <v>47</v>
      </c>
      <c r="H16" s="212" t="s">
        <v>1033</v>
      </c>
      <c r="I16" s="213" t="s">
        <v>50</v>
      </c>
      <c r="J16" s="540"/>
      <c r="K16" s="542"/>
      <c r="L16" s="543"/>
      <c r="M16" s="548"/>
      <c r="N16" s="548"/>
      <c r="O16" s="548"/>
      <c r="P16" s="548"/>
      <c r="Q16" s="542"/>
      <c r="R16" s="542"/>
      <c r="S16" s="198"/>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203"/>
      <c r="AY16" s="204"/>
    </row>
    <row r="17" spans="1:51" s="200" customFormat="1" ht="27.75" customHeight="1" x14ac:dyDescent="0.2">
      <c r="A17" s="523"/>
      <c r="B17" s="540"/>
      <c r="C17" s="540"/>
      <c r="D17" s="523"/>
      <c r="E17" s="540"/>
      <c r="F17" s="540"/>
      <c r="G17" s="540"/>
      <c r="H17" s="214" t="s">
        <v>1148</v>
      </c>
      <c r="I17" s="215" t="s">
        <v>1527</v>
      </c>
      <c r="J17" s="540"/>
      <c r="K17" s="539"/>
      <c r="L17" s="544"/>
      <c r="M17" s="549"/>
      <c r="N17" s="549"/>
      <c r="O17" s="549"/>
      <c r="P17" s="549"/>
      <c r="Q17" s="539"/>
      <c r="R17" s="539"/>
      <c r="S17" s="198"/>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203"/>
      <c r="AY17" s="204"/>
    </row>
    <row r="18" spans="1:51" s="200" customFormat="1" ht="24" x14ac:dyDescent="0.2">
      <c r="A18" s="550">
        <v>3</v>
      </c>
      <c r="B18" s="542">
        <v>6</v>
      </c>
      <c r="C18" s="542">
        <v>1</v>
      </c>
      <c r="D18" s="542">
        <v>6</v>
      </c>
      <c r="E18" s="542" t="s">
        <v>1528</v>
      </c>
      <c r="F18" s="542" t="s">
        <v>1529</v>
      </c>
      <c r="G18" s="542" t="s">
        <v>799</v>
      </c>
      <c r="H18" s="212" t="s">
        <v>1508</v>
      </c>
      <c r="I18" s="212">
        <v>1</v>
      </c>
      <c r="J18" s="542" t="s">
        <v>1530</v>
      </c>
      <c r="K18" s="542" t="s">
        <v>55</v>
      </c>
      <c r="L18" s="542"/>
      <c r="M18" s="552">
        <v>34019.199999999997</v>
      </c>
      <c r="N18" s="542"/>
      <c r="O18" s="552">
        <v>28622.2</v>
      </c>
      <c r="P18" s="542"/>
      <c r="Q18" s="542" t="s">
        <v>1531</v>
      </c>
      <c r="R18" s="542" t="s">
        <v>1532</v>
      </c>
      <c r="S18" s="198"/>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203"/>
      <c r="AY18" s="204"/>
    </row>
    <row r="19" spans="1:51" s="200" customFormat="1" ht="36" x14ac:dyDescent="0.2">
      <c r="A19" s="550"/>
      <c r="B19" s="542"/>
      <c r="C19" s="542"/>
      <c r="D19" s="542"/>
      <c r="E19" s="542"/>
      <c r="F19" s="542"/>
      <c r="G19" s="542"/>
      <c r="H19" s="212" t="s">
        <v>1512</v>
      </c>
      <c r="I19" s="212">
        <v>600</v>
      </c>
      <c r="J19" s="542"/>
      <c r="K19" s="542"/>
      <c r="L19" s="542"/>
      <c r="M19" s="542"/>
      <c r="N19" s="542"/>
      <c r="O19" s="542"/>
      <c r="P19" s="542"/>
      <c r="Q19" s="542"/>
      <c r="R19" s="542"/>
      <c r="S19" s="198"/>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203"/>
      <c r="AY19" s="204"/>
    </row>
    <row r="20" spans="1:51" s="200" customFormat="1" ht="12.75" x14ac:dyDescent="0.2">
      <c r="A20" s="550"/>
      <c r="B20" s="542"/>
      <c r="C20" s="542"/>
      <c r="D20" s="542"/>
      <c r="E20" s="542"/>
      <c r="F20" s="542"/>
      <c r="G20" s="542" t="s">
        <v>68</v>
      </c>
      <c r="H20" s="212" t="s">
        <v>1054</v>
      </c>
      <c r="I20" s="212">
        <v>1</v>
      </c>
      <c r="J20" s="542"/>
      <c r="K20" s="542"/>
      <c r="L20" s="542"/>
      <c r="M20" s="542"/>
      <c r="N20" s="542"/>
      <c r="O20" s="542"/>
      <c r="P20" s="542"/>
      <c r="Q20" s="542"/>
      <c r="R20" s="542"/>
      <c r="S20" s="198"/>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203"/>
      <c r="AY20" s="204"/>
    </row>
    <row r="21" spans="1:51" s="200" customFormat="1" ht="24" x14ac:dyDescent="0.2">
      <c r="A21" s="550"/>
      <c r="B21" s="542"/>
      <c r="C21" s="542"/>
      <c r="D21" s="542"/>
      <c r="E21" s="542"/>
      <c r="F21" s="542"/>
      <c r="G21" s="542"/>
      <c r="H21" s="212" t="s">
        <v>1533</v>
      </c>
      <c r="I21" s="212">
        <v>55</v>
      </c>
      <c r="J21" s="542"/>
      <c r="K21" s="542"/>
      <c r="L21" s="542"/>
      <c r="M21" s="542"/>
      <c r="N21" s="542"/>
      <c r="O21" s="542"/>
      <c r="P21" s="542"/>
      <c r="Q21" s="542"/>
      <c r="R21" s="542"/>
      <c r="S21" s="198"/>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203"/>
      <c r="AY21" s="204"/>
    </row>
    <row r="22" spans="1:51" s="200" customFormat="1" ht="24" x14ac:dyDescent="0.2">
      <c r="A22" s="550"/>
      <c r="B22" s="542"/>
      <c r="C22" s="542"/>
      <c r="D22" s="542"/>
      <c r="E22" s="542"/>
      <c r="F22" s="542"/>
      <c r="G22" s="542" t="s">
        <v>827</v>
      </c>
      <c r="H22" s="212" t="s">
        <v>1284</v>
      </c>
      <c r="I22" s="212">
        <v>20</v>
      </c>
      <c r="J22" s="542"/>
      <c r="K22" s="542"/>
      <c r="L22" s="542"/>
      <c r="M22" s="542"/>
      <c r="N22" s="542"/>
      <c r="O22" s="542"/>
      <c r="P22" s="542"/>
      <c r="Q22" s="542"/>
      <c r="R22" s="542"/>
      <c r="S22" s="198"/>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203"/>
      <c r="AY22" s="204"/>
    </row>
    <row r="23" spans="1:51" s="200" customFormat="1" ht="48" x14ac:dyDescent="0.2">
      <c r="A23" s="550"/>
      <c r="B23" s="542"/>
      <c r="C23" s="542"/>
      <c r="D23" s="542"/>
      <c r="E23" s="542"/>
      <c r="F23" s="542"/>
      <c r="G23" s="542"/>
      <c r="H23" s="212" t="s">
        <v>1514</v>
      </c>
      <c r="I23" s="212">
        <v>600</v>
      </c>
      <c r="J23" s="542"/>
      <c r="K23" s="542"/>
      <c r="L23" s="542"/>
      <c r="M23" s="542"/>
      <c r="N23" s="542"/>
      <c r="O23" s="542"/>
      <c r="P23" s="542"/>
      <c r="Q23" s="542"/>
      <c r="R23" s="542"/>
      <c r="S23" s="198"/>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203"/>
      <c r="AY23" s="204"/>
    </row>
    <row r="24" spans="1:51" s="200" customFormat="1" ht="12.75" x14ac:dyDescent="0.2">
      <c r="A24" s="550"/>
      <c r="B24" s="542"/>
      <c r="C24" s="542"/>
      <c r="D24" s="542"/>
      <c r="E24" s="542"/>
      <c r="F24" s="542"/>
      <c r="G24" s="542" t="s">
        <v>92</v>
      </c>
      <c r="H24" s="216" t="s">
        <v>1286</v>
      </c>
      <c r="I24" s="212">
        <v>1</v>
      </c>
      <c r="J24" s="542"/>
      <c r="K24" s="542"/>
      <c r="L24" s="542"/>
      <c r="M24" s="542"/>
      <c r="N24" s="542"/>
      <c r="O24" s="542"/>
      <c r="P24" s="542"/>
      <c r="Q24" s="542"/>
      <c r="R24" s="542"/>
      <c r="S24" s="198"/>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203"/>
      <c r="AY24" s="204"/>
    </row>
    <row r="25" spans="1:51" s="200" customFormat="1" ht="24" x14ac:dyDescent="0.2">
      <c r="A25" s="550"/>
      <c r="B25" s="542"/>
      <c r="C25" s="542"/>
      <c r="D25" s="542"/>
      <c r="E25" s="542"/>
      <c r="F25" s="542"/>
      <c r="G25" s="542"/>
      <c r="H25" s="205" t="s">
        <v>1519</v>
      </c>
      <c r="I25" s="212">
        <v>50</v>
      </c>
      <c r="J25" s="542"/>
      <c r="K25" s="542"/>
      <c r="L25" s="542"/>
      <c r="M25" s="542"/>
      <c r="N25" s="542"/>
      <c r="O25" s="542"/>
      <c r="P25" s="542"/>
      <c r="Q25" s="542"/>
      <c r="R25" s="542"/>
      <c r="S25" s="198"/>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203"/>
      <c r="AY25" s="204"/>
    </row>
    <row r="26" spans="1:51" s="200" customFormat="1" ht="45" customHeight="1" x14ac:dyDescent="0.2">
      <c r="A26" s="522">
        <v>4</v>
      </c>
      <c r="B26" s="550">
        <v>6</v>
      </c>
      <c r="C26" s="550">
        <v>1</v>
      </c>
      <c r="D26" s="550">
        <v>6</v>
      </c>
      <c r="E26" s="542" t="s">
        <v>1534</v>
      </c>
      <c r="F26" s="539" t="s">
        <v>1535</v>
      </c>
      <c r="G26" s="542" t="s">
        <v>43</v>
      </c>
      <c r="H26" s="212" t="s">
        <v>1259</v>
      </c>
      <c r="I26" s="217" t="s">
        <v>50</v>
      </c>
      <c r="J26" s="542" t="s">
        <v>1536</v>
      </c>
      <c r="K26" s="550" t="s">
        <v>55</v>
      </c>
      <c r="L26" s="550"/>
      <c r="M26" s="551">
        <v>44326.37</v>
      </c>
      <c r="N26" s="553"/>
      <c r="O26" s="551">
        <v>44046.2</v>
      </c>
      <c r="P26" s="553"/>
      <c r="Q26" s="542" t="s">
        <v>1537</v>
      </c>
      <c r="R26" s="542" t="s">
        <v>1538</v>
      </c>
      <c r="S26" s="198"/>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203"/>
      <c r="AY26" s="204"/>
    </row>
    <row r="27" spans="1:51" s="200" customFormat="1" ht="35.25" customHeight="1" x14ac:dyDescent="0.2">
      <c r="A27" s="524"/>
      <c r="B27" s="550"/>
      <c r="C27" s="550"/>
      <c r="D27" s="550"/>
      <c r="E27" s="542"/>
      <c r="F27" s="540"/>
      <c r="G27" s="542"/>
      <c r="H27" s="211" t="s">
        <v>1148</v>
      </c>
      <c r="I27" s="217" t="s">
        <v>1138</v>
      </c>
      <c r="J27" s="542"/>
      <c r="K27" s="550"/>
      <c r="L27" s="550"/>
      <c r="M27" s="551"/>
      <c r="N27" s="550"/>
      <c r="O27" s="551"/>
      <c r="P27" s="550"/>
      <c r="Q27" s="542"/>
      <c r="R27" s="542"/>
      <c r="S27" s="198"/>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203"/>
      <c r="AY27" s="204"/>
    </row>
    <row r="28" spans="1:51" s="200" customFormat="1" ht="37.5" customHeight="1" x14ac:dyDescent="0.2">
      <c r="A28" s="550">
        <v>5</v>
      </c>
      <c r="B28" s="542">
        <v>6</v>
      </c>
      <c r="C28" s="542">
        <v>1</v>
      </c>
      <c r="D28" s="542">
        <v>6</v>
      </c>
      <c r="E28" s="542" t="s">
        <v>1539</v>
      </c>
      <c r="F28" s="542" t="s">
        <v>1540</v>
      </c>
      <c r="G28" s="542" t="s">
        <v>43</v>
      </c>
      <c r="H28" s="212" t="s">
        <v>1259</v>
      </c>
      <c r="I28" s="212">
        <v>1</v>
      </c>
      <c r="J28" s="542" t="s">
        <v>1541</v>
      </c>
      <c r="K28" s="542" t="s">
        <v>46</v>
      </c>
      <c r="L28" s="542"/>
      <c r="M28" s="552">
        <v>25747.16</v>
      </c>
      <c r="N28" s="542"/>
      <c r="O28" s="552">
        <v>25548</v>
      </c>
      <c r="P28" s="542"/>
      <c r="Q28" s="542" t="s">
        <v>1542</v>
      </c>
      <c r="R28" s="542" t="s">
        <v>1232</v>
      </c>
      <c r="S28" s="198"/>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203"/>
      <c r="AY28" s="204"/>
    </row>
    <row r="29" spans="1:51" s="200" customFormat="1" ht="37.5" customHeight="1" x14ac:dyDescent="0.2">
      <c r="A29" s="550"/>
      <c r="B29" s="542"/>
      <c r="C29" s="542"/>
      <c r="D29" s="542"/>
      <c r="E29" s="542"/>
      <c r="F29" s="542"/>
      <c r="G29" s="542"/>
      <c r="H29" s="211" t="s">
        <v>1148</v>
      </c>
      <c r="I29" s="212">
        <v>23</v>
      </c>
      <c r="J29" s="542"/>
      <c r="K29" s="542"/>
      <c r="L29" s="542"/>
      <c r="M29" s="552"/>
      <c r="N29" s="542"/>
      <c r="O29" s="552"/>
      <c r="P29" s="542"/>
      <c r="Q29" s="542"/>
      <c r="R29" s="542"/>
      <c r="S29" s="198"/>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203"/>
      <c r="AY29" s="204"/>
    </row>
    <row r="30" spans="1:51" s="200" customFormat="1" ht="48" customHeight="1" x14ac:dyDescent="0.2">
      <c r="A30" s="550">
        <v>6</v>
      </c>
      <c r="B30" s="542">
        <v>6</v>
      </c>
      <c r="C30" s="542">
        <v>1</v>
      </c>
      <c r="D30" s="542">
        <v>6</v>
      </c>
      <c r="E30" s="542" t="s">
        <v>1543</v>
      </c>
      <c r="F30" s="542" t="s">
        <v>1544</v>
      </c>
      <c r="G30" s="542" t="s">
        <v>68</v>
      </c>
      <c r="H30" s="212" t="s">
        <v>1054</v>
      </c>
      <c r="I30" s="212">
        <v>4</v>
      </c>
      <c r="J30" s="542" t="s">
        <v>1545</v>
      </c>
      <c r="K30" s="542" t="s">
        <v>46</v>
      </c>
      <c r="L30" s="542"/>
      <c r="M30" s="552">
        <v>32015.8</v>
      </c>
      <c r="N30" s="542"/>
      <c r="O30" s="552">
        <v>31333</v>
      </c>
      <c r="P30" s="542"/>
      <c r="Q30" s="542" t="s">
        <v>1546</v>
      </c>
      <c r="R30" s="542" t="s">
        <v>1232</v>
      </c>
      <c r="S30" s="198"/>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203"/>
      <c r="AY30" s="204"/>
    </row>
    <row r="31" spans="1:51" s="200" customFormat="1" ht="48" customHeight="1" x14ac:dyDescent="0.2">
      <c r="A31" s="550"/>
      <c r="B31" s="542"/>
      <c r="C31" s="542"/>
      <c r="D31" s="542"/>
      <c r="E31" s="542"/>
      <c r="F31" s="542"/>
      <c r="G31" s="542"/>
      <c r="H31" s="212" t="s">
        <v>1533</v>
      </c>
      <c r="I31" s="212">
        <v>40</v>
      </c>
      <c r="J31" s="542"/>
      <c r="K31" s="542"/>
      <c r="L31" s="542"/>
      <c r="M31" s="542"/>
      <c r="N31" s="542"/>
      <c r="O31" s="552"/>
      <c r="P31" s="542"/>
      <c r="Q31" s="542"/>
      <c r="R31" s="542"/>
      <c r="S31" s="198"/>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203"/>
      <c r="AY31" s="204"/>
    </row>
    <row r="32" spans="1:51" s="200" customFormat="1" ht="31.5" customHeight="1" x14ac:dyDescent="0.2">
      <c r="A32" s="522">
        <v>7</v>
      </c>
      <c r="B32" s="550">
        <v>1</v>
      </c>
      <c r="C32" s="550">
        <v>1</v>
      </c>
      <c r="D32" s="550">
        <v>6</v>
      </c>
      <c r="E32" s="542" t="s">
        <v>1547</v>
      </c>
      <c r="F32" s="542" t="s">
        <v>1548</v>
      </c>
      <c r="G32" s="522" t="s">
        <v>43</v>
      </c>
      <c r="H32" s="212" t="s">
        <v>1259</v>
      </c>
      <c r="I32" s="218" t="s">
        <v>50</v>
      </c>
      <c r="J32" s="539" t="s">
        <v>1549</v>
      </c>
      <c r="K32" s="522" t="s">
        <v>55</v>
      </c>
      <c r="L32" s="522"/>
      <c r="M32" s="554">
        <v>50264.24</v>
      </c>
      <c r="N32" s="554"/>
      <c r="O32" s="554">
        <v>50000</v>
      </c>
      <c r="P32" s="554"/>
      <c r="Q32" s="542" t="s">
        <v>1550</v>
      </c>
      <c r="R32" s="542" t="s">
        <v>1551</v>
      </c>
      <c r="S32" s="198"/>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203"/>
      <c r="AY32" s="204"/>
    </row>
    <row r="33" spans="1:127" s="200" customFormat="1" ht="39" customHeight="1" x14ac:dyDescent="0.2">
      <c r="A33" s="524"/>
      <c r="B33" s="550"/>
      <c r="C33" s="550"/>
      <c r="D33" s="550"/>
      <c r="E33" s="542"/>
      <c r="F33" s="542"/>
      <c r="G33" s="524"/>
      <c r="H33" s="211" t="s">
        <v>1148</v>
      </c>
      <c r="I33" s="218" t="s">
        <v>1552</v>
      </c>
      <c r="J33" s="540"/>
      <c r="K33" s="523"/>
      <c r="L33" s="523"/>
      <c r="M33" s="555"/>
      <c r="N33" s="555"/>
      <c r="O33" s="555"/>
      <c r="P33" s="555"/>
      <c r="Q33" s="542"/>
      <c r="R33" s="542"/>
      <c r="S33" s="198"/>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203"/>
      <c r="AY33" s="204"/>
    </row>
    <row r="34" spans="1:127" s="200" customFormat="1" ht="36" customHeight="1" x14ac:dyDescent="0.2">
      <c r="A34" s="550">
        <v>8</v>
      </c>
      <c r="B34" s="542">
        <v>3</v>
      </c>
      <c r="C34" s="542">
        <v>1</v>
      </c>
      <c r="D34" s="542">
        <v>6</v>
      </c>
      <c r="E34" s="542" t="s">
        <v>1553</v>
      </c>
      <c r="F34" s="542" t="s">
        <v>1554</v>
      </c>
      <c r="G34" s="542" t="s">
        <v>827</v>
      </c>
      <c r="H34" s="212" t="s">
        <v>1284</v>
      </c>
      <c r="I34" s="212">
        <v>1</v>
      </c>
      <c r="J34" s="542" t="s">
        <v>1555</v>
      </c>
      <c r="K34" s="542" t="s">
        <v>55</v>
      </c>
      <c r="L34" s="542"/>
      <c r="M34" s="552">
        <v>77755.8</v>
      </c>
      <c r="N34" s="542"/>
      <c r="O34" s="552">
        <v>58990.8</v>
      </c>
      <c r="P34" s="542"/>
      <c r="Q34" s="542" t="s">
        <v>373</v>
      </c>
      <c r="R34" s="542" t="s">
        <v>1025</v>
      </c>
      <c r="S34" s="198"/>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3"/>
      <c r="AY34" s="204"/>
    </row>
    <row r="35" spans="1:127" s="200" customFormat="1" ht="36" customHeight="1" x14ac:dyDescent="0.2">
      <c r="A35" s="550"/>
      <c r="B35" s="542"/>
      <c r="C35" s="542"/>
      <c r="D35" s="542"/>
      <c r="E35" s="542"/>
      <c r="F35" s="542"/>
      <c r="G35" s="542"/>
      <c r="H35" s="212" t="s">
        <v>1514</v>
      </c>
      <c r="I35" s="220">
        <v>4000</v>
      </c>
      <c r="J35" s="542"/>
      <c r="K35" s="542"/>
      <c r="L35" s="542"/>
      <c r="M35" s="542"/>
      <c r="N35" s="542"/>
      <c r="O35" s="552"/>
      <c r="P35" s="542"/>
      <c r="Q35" s="542"/>
      <c r="R35" s="542"/>
      <c r="S35" s="198"/>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3"/>
      <c r="AY35" s="204"/>
    </row>
    <row r="36" spans="1:127" s="200" customFormat="1" ht="33.75" customHeight="1" x14ac:dyDescent="0.2">
      <c r="A36" s="522">
        <v>9</v>
      </c>
      <c r="B36" s="542">
        <v>1</v>
      </c>
      <c r="C36" s="542">
        <v>1</v>
      </c>
      <c r="D36" s="542">
        <v>6</v>
      </c>
      <c r="E36" s="542" t="s">
        <v>1556</v>
      </c>
      <c r="F36" s="542" t="s">
        <v>1557</v>
      </c>
      <c r="G36" s="539" t="s">
        <v>1523</v>
      </c>
      <c r="H36" s="212" t="s">
        <v>1038</v>
      </c>
      <c r="I36" s="212">
        <v>1</v>
      </c>
      <c r="J36" s="539" t="s">
        <v>1558</v>
      </c>
      <c r="K36" s="542" t="s">
        <v>52</v>
      </c>
      <c r="L36" s="542"/>
      <c r="M36" s="554">
        <v>97066.89</v>
      </c>
      <c r="N36" s="557"/>
      <c r="O36" s="554">
        <v>85258.89</v>
      </c>
      <c r="P36" s="542"/>
      <c r="Q36" s="542" t="s">
        <v>1559</v>
      </c>
      <c r="R36" s="542" t="s">
        <v>1560</v>
      </c>
      <c r="S36" s="198"/>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203"/>
      <c r="AY36" s="204"/>
    </row>
    <row r="37" spans="1:127" s="200" customFormat="1" ht="28.5" customHeight="1" x14ac:dyDescent="0.2">
      <c r="A37" s="523"/>
      <c r="B37" s="542"/>
      <c r="C37" s="542"/>
      <c r="D37" s="542"/>
      <c r="E37" s="542"/>
      <c r="F37" s="542"/>
      <c r="G37" s="541"/>
      <c r="H37" s="212" t="s">
        <v>1148</v>
      </c>
      <c r="I37" s="212">
        <v>40</v>
      </c>
      <c r="J37" s="540"/>
      <c r="K37" s="542"/>
      <c r="L37" s="542"/>
      <c r="M37" s="555"/>
      <c r="N37" s="558"/>
      <c r="O37" s="555"/>
      <c r="P37" s="542"/>
      <c r="Q37" s="542"/>
      <c r="R37" s="542"/>
      <c r="S37" s="198"/>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203"/>
      <c r="AY37" s="204"/>
    </row>
    <row r="38" spans="1:127" s="200" customFormat="1" ht="33" customHeight="1" x14ac:dyDescent="0.2">
      <c r="A38" s="523"/>
      <c r="B38" s="542"/>
      <c r="C38" s="542"/>
      <c r="D38" s="542"/>
      <c r="E38" s="542"/>
      <c r="F38" s="542"/>
      <c r="G38" s="539" t="s">
        <v>137</v>
      </c>
      <c r="H38" s="212" t="s">
        <v>1561</v>
      </c>
      <c r="I38" s="212">
        <v>1</v>
      </c>
      <c r="J38" s="540"/>
      <c r="K38" s="542"/>
      <c r="L38" s="542"/>
      <c r="M38" s="555"/>
      <c r="N38" s="558"/>
      <c r="O38" s="555"/>
      <c r="P38" s="542"/>
      <c r="Q38" s="542"/>
      <c r="R38" s="542"/>
      <c r="S38" s="198"/>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203"/>
      <c r="AY38" s="204"/>
    </row>
    <row r="39" spans="1:127" s="200" customFormat="1" ht="30" customHeight="1" x14ac:dyDescent="0.2">
      <c r="A39" s="523"/>
      <c r="B39" s="542"/>
      <c r="C39" s="542"/>
      <c r="D39" s="542"/>
      <c r="E39" s="542"/>
      <c r="F39" s="542"/>
      <c r="G39" s="541"/>
      <c r="H39" s="212" t="s">
        <v>1533</v>
      </c>
      <c r="I39" s="220">
        <v>15000</v>
      </c>
      <c r="J39" s="540"/>
      <c r="K39" s="542"/>
      <c r="L39" s="542"/>
      <c r="M39" s="555"/>
      <c r="N39" s="558"/>
      <c r="O39" s="555"/>
      <c r="P39" s="542"/>
      <c r="Q39" s="542"/>
      <c r="R39" s="542"/>
      <c r="S39" s="198"/>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203"/>
      <c r="AY39" s="204"/>
    </row>
    <row r="40" spans="1:127" s="200" customFormat="1" ht="92.25" customHeight="1" x14ac:dyDescent="0.2">
      <c r="A40" s="523"/>
      <c r="B40" s="542"/>
      <c r="C40" s="542"/>
      <c r="D40" s="542"/>
      <c r="E40" s="542"/>
      <c r="F40" s="542"/>
      <c r="G40" s="212" t="s">
        <v>1515</v>
      </c>
      <c r="H40" s="212" t="s">
        <v>1562</v>
      </c>
      <c r="I40" s="220">
        <v>7</v>
      </c>
      <c r="J40" s="540"/>
      <c r="K40" s="542"/>
      <c r="L40" s="542"/>
      <c r="M40" s="555"/>
      <c r="N40" s="558"/>
      <c r="O40" s="555"/>
      <c r="P40" s="542"/>
      <c r="Q40" s="542"/>
      <c r="R40" s="542"/>
      <c r="S40" s="198"/>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203"/>
      <c r="AY40" s="204"/>
    </row>
    <row r="41" spans="1:127" s="200" customFormat="1" ht="96" customHeight="1" x14ac:dyDescent="0.2">
      <c r="A41" s="523"/>
      <c r="B41" s="542"/>
      <c r="C41" s="542"/>
      <c r="D41" s="542"/>
      <c r="E41" s="542"/>
      <c r="F41" s="542"/>
      <c r="G41" s="212" t="s">
        <v>1563</v>
      </c>
      <c r="H41" s="212" t="s">
        <v>1285</v>
      </c>
      <c r="I41" s="220">
        <v>1</v>
      </c>
      <c r="J41" s="540"/>
      <c r="K41" s="542"/>
      <c r="L41" s="542"/>
      <c r="M41" s="555"/>
      <c r="N41" s="558"/>
      <c r="O41" s="555"/>
      <c r="P41" s="542"/>
      <c r="Q41" s="542"/>
      <c r="R41" s="542"/>
      <c r="S41" s="198"/>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203"/>
      <c r="AY41" s="204"/>
    </row>
    <row r="42" spans="1:127" s="200" customFormat="1" ht="69" customHeight="1" x14ac:dyDescent="0.2">
      <c r="A42" s="523"/>
      <c r="B42" s="542"/>
      <c r="C42" s="542"/>
      <c r="D42" s="542"/>
      <c r="E42" s="542"/>
      <c r="F42" s="542"/>
      <c r="G42" s="212" t="s">
        <v>1564</v>
      </c>
      <c r="H42" s="212" t="s">
        <v>1565</v>
      </c>
      <c r="I42" s="220">
        <v>59</v>
      </c>
      <c r="J42" s="540"/>
      <c r="K42" s="542"/>
      <c r="L42" s="542"/>
      <c r="M42" s="555"/>
      <c r="N42" s="558"/>
      <c r="O42" s="555"/>
      <c r="P42" s="542"/>
      <c r="Q42" s="542"/>
      <c r="R42" s="542"/>
      <c r="S42" s="198"/>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203"/>
      <c r="AY42" s="204"/>
    </row>
    <row r="43" spans="1:127" s="200" customFormat="1" ht="38.25" customHeight="1" x14ac:dyDescent="0.2">
      <c r="A43" s="523"/>
      <c r="B43" s="542"/>
      <c r="C43" s="542"/>
      <c r="D43" s="542"/>
      <c r="E43" s="542"/>
      <c r="F43" s="542"/>
      <c r="G43" s="539" t="s">
        <v>92</v>
      </c>
      <c r="H43" s="212" t="s">
        <v>1286</v>
      </c>
      <c r="I43" s="220">
        <v>4</v>
      </c>
      <c r="J43" s="540"/>
      <c r="K43" s="542"/>
      <c r="L43" s="542"/>
      <c r="M43" s="555"/>
      <c r="N43" s="558"/>
      <c r="O43" s="555"/>
      <c r="P43" s="542"/>
      <c r="Q43" s="542"/>
      <c r="R43" s="542"/>
      <c r="S43" s="198"/>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203"/>
      <c r="AY43" s="204"/>
    </row>
    <row r="44" spans="1:127" s="200" customFormat="1" ht="33" customHeight="1" x14ac:dyDescent="0.2">
      <c r="A44" s="523"/>
      <c r="B44" s="542"/>
      <c r="C44" s="542"/>
      <c r="D44" s="542"/>
      <c r="E44" s="542"/>
      <c r="F44" s="542"/>
      <c r="G44" s="541"/>
      <c r="H44" s="212" t="s">
        <v>1519</v>
      </c>
      <c r="I44" s="220">
        <v>51</v>
      </c>
      <c r="J44" s="540"/>
      <c r="K44" s="542"/>
      <c r="L44" s="542"/>
      <c r="M44" s="555"/>
      <c r="N44" s="558"/>
      <c r="O44" s="555"/>
      <c r="P44" s="542"/>
      <c r="Q44" s="542"/>
      <c r="R44" s="542"/>
      <c r="S44" s="198"/>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3"/>
      <c r="AY44" s="204"/>
    </row>
    <row r="45" spans="1:127" s="200" customFormat="1" ht="22.5" customHeight="1" x14ac:dyDescent="0.2">
      <c r="A45" s="523"/>
      <c r="B45" s="542"/>
      <c r="C45" s="542"/>
      <c r="D45" s="542"/>
      <c r="E45" s="542"/>
      <c r="F45" s="542"/>
      <c r="G45" s="539" t="s">
        <v>1566</v>
      </c>
      <c r="H45" s="212" t="s">
        <v>1567</v>
      </c>
      <c r="I45" s="220">
        <v>1</v>
      </c>
      <c r="J45" s="540"/>
      <c r="K45" s="542"/>
      <c r="L45" s="542"/>
      <c r="M45" s="555"/>
      <c r="N45" s="558"/>
      <c r="O45" s="555"/>
      <c r="P45" s="542"/>
      <c r="Q45" s="542"/>
      <c r="R45" s="542"/>
      <c r="S45" s="198"/>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203"/>
      <c r="AY45" s="204"/>
    </row>
    <row r="46" spans="1:127" s="200" customFormat="1" ht="21.75" customHeight="1" x14ac:dyDescent="0.2">
      <c r="A46" s="523"/>
      <c r="B46" s="542"/>
      <c r="C46" s="542"/>
      <c r="D46" s="542"/>
      <c r="E46" s="542"/>
      <c r="F46" s="542"/>
      <c r="G46" s="540"/>
      <c r="H46" s="212" t="s">
        <v>1148</v>
      </c>
      <c r="I46" s="220">
        <v>600</v>
      </c>
      <c r="J46" s="540"/>
      <c r="K46" s="542"/>
      <c r="L46" s="542"/>
      <c r="M46" s="555"/>
      <c r="N46" s="558"/>
      <c r="O46" s="555"/>
      <c r="P46" s="542"/>
      <c r="Q46" s="542"/>
      <c r="R46" s="542"/>
      <c r="S46" s="198"/>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203"/>
      <c r="AY46" s="204"/>
    </row>
    <row r="47" spans="1:127" s="200" customFormat="1" ht="23.25" customHeight="1" x14ac:dyDescent="0.2">
      <c r="A47" s="524"/>
      <c r="B47" s="542"/>
      <c r="C47" s="542"/>
      <c r="D47" s="542"/>
      <c r="E47" s="542"/>
      <c r="F47" s="542"/>
      <c r="G47" s="541"/>
      <c r="H47" s="212" t="s">
        <v>1568</v>
      </c>
      <c r="I47" s="220">
        <v>12</v>
      </c>
      <c r="J47" s="541"/>
      <c r="K47" s="542"/>
      <c r="L47" s="542"/>
      <c r="M47" s="556"/>
      <c r="N47" s="559"/>
      <c r="O47" s="556"/>
      <c r="P47" s="542"/>
      <c r="Q47" s="542"/>
      <c r="R47" s="542"/>
      <c r="S47" s="198"/>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203"/>
      <c r="AY47" s="204"/>
    </row>
    <row r="48" spans="1:127" s="159" customFormat="1" ht="51" customHeight="1" x14ac:dyDescent="0.25">
      <c r="A48" s="522">
        <v>10</v>
      </c>
      <c r="B48" s="538">
        <v>1</v>
      </c>
      <c r="C48" s="538">
        <v>1</v>
      </c>
      <c r="D48" s="538">
        <v>6</v>
      </c>
      <c r="E48" s="538" t="s">
        <v>1569</v>
      </c>
      <c r="F48" s="538" t="s">
        <v>1570</v>
      </c>
      <c r="G48" s="537" t="s">
        <v>47</v>
      </c>
      <c r="H48" s="205" t="s">
        <v>1033</v>
      </c>
      <c r="I48" s="221" t="s">
        <v>992</v>
      </c>
      <c r="J48" s="537" t="s">
        <v>1571</v>
      </c>
      <c r="K48" s="537" t="s">
        <v>1572</v>
      </c>
      <c r="L48" s="537"/>
      <c r="M48" s="546">
        <v>33460</v>
      </c>
      <c r="N48" s="560"/>
      <c r="O48" s="546">
        <v>30000</v>
      </c>
      <c r="P48" s="560"/>
      <c r="Q48" s="537" t="s">
        <v>1559</v>
      </c>
      <c r="R48" s="537" t="s">
        <v>1560</v>
      </c>
      <c r="S48" s="222"/>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4"/>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row>
    <row r="49" spans="1:127" s="159" customFormat="1" ht="65.25" customHeight="1" x14ac:dyDescent="0.25">
      <c r="A49" s="524"/>
      <c r="B49" s="526"/>
      <c r="C49" s="526"/>
      <c r="D49" s="526"/>
      <c r="E49" s="526"/>
      <c r="F49" s="526"/>
      <c r="G49" s="537"/>
      <c r="H49" s="205" t="s">
        <v>1148</v>
      </c>
      <c r="I49" s="221" t="s">
        <v>1573</v>
      </c>
      <c r="J49" s="537"/>
      <c r="K49" s="537"/>
      <c r="L49" s="537"/>
      <c r="M49" s="546"/>
      <c r="N49" s="537"/>
      <c r="O49" s="546"/>
      <c r="P49" s="537"/>
      <c r="Q49" s="537"/>
      <c r="R49" s="537"/>
      <c r="S49" s="222"/>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row>
    <row r="50" spans="1:127" s="229" customFormat="1" ht="60" x14ac:dyDescent="0.25">
      <c r="A50" s="219">
        <v>11</v>
      </c>
      <c r="B50" s="205">
        <v>6</v>
      </c>
      <c r="C50" s="205">
        <v>1</v>
      </c>
      <c r="D50" s="205">
        <v>6</v>
      </c>
      <c r="E50" s="205" t="s">
        <v>1574</v>
      </c>
      <c r="F50" s="205" t="s">
        <v>1575</v>
      </c>
      <c r="G50" s="205" t="s">
        <v>1409</v>
      </c>
      <c r="H50" s="205" t="s">
        <v>1061</v>
      </c>
      <c r="I50" s="205">
        <v>1</v>
      </c>
      <c r="J50" s="205" t="s">
        <v>1576</v>
      </c>
      <c r="K50" s="205" t="s">
        <v>55</v>
      </c>
      <c r="L50" s="230"/>
      <c r="M50" s="231">
        <v>23152</v>
      </c>
      <c r="N50" s="230"/>
      <c r="O50" s="231">
        <v>20000</v>
      </c>
      <c r="P50" s="230"/>
      <c r="Q50" s="205" t="s">
        <v>1577</v>
      </c>
      <c r="R50" s="205" t="s">
        <v>1578</v>
      </c>
      <c r="S50" s="226"/>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row>
    <row r="51" spans="1:127" s="229" customFormat="1" ht="40.5" customHeight="1" x14ac:dyDescent="0.25">
      <c r="A51" s="550">
        <v>12</v>
      </c>
      <c r="B51" s="537">
        <v>6</v>
      </c>
      <c r="C51" s="537">
        <v>1</v>
      </c>
      <c r="D51" s="537">
        <v>6</v>
      </c>
      <c r="E51" s="537" t="s">
        <v>1579</v>
      </c>
      <c r="F51" s="537" t="s">
        <v>1580</v>
      </c>
      <c r="G51" s="537" t="s">
        <v>68</v>
      </c>
      <c r="H51" s="212" t="s">
        <v>1054</v>
      </c>
      <c r="I51" s="205">
        <v>1</v>
      </c>
      <c r="J51" s="537" t="s">
        <v>1581</v>
      </c>
      <c r="K51" s="537" t="s">
        <v>46</v>
      </c>
      <c r="L51" s="537"/>
      <c r="M51" s="560">
        <v>25531.4</v>
      </c>
      <c r="N51" s="537"/>
      <c r="O51" s="560">
        <v>25190</v>
      </c>
      <c r="P51" s="537"/>
      <c r="Q51" s="537" t="s">
        <v>1582</v>
      </c>
      <c r="R51" s="537" t="s">
        <v>1583</v>
      </c>
      <c r="S51" s="226"/>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row>
    <row r="52" spans="1:127" s="229" customFormat="1" ht="40.5" customHeight="1" x14ac:dyDescent="0.25">
      <c r="A52" s="550"/>
      <c r="B52" s="537"/>
      <c r="C52" s="537"/>
      <c r="D52" s="537"/>
      <c r="E52" s="537"/>
      <c r="F52" s="537"/>
      <c r="G52" s="537"/>
      <c r="H52" s="212" t="s">
        <v>1533</v>
      </c>
      <c r="I52" s="205">
        <v>25</v>
      </c>
      <c r="J52" s="537"/>
      <c r="K52" s="537"/>
      <c r="L52" s="537"/>
      <c r="M52" s="560"/>
      <c r="N52" s="537"/>
      <c r="O52" s="560"/>
      <c r="P52" s="537"/>
      <c r="Q52" s="537"/>
      <c r="R52" s="537"/>
      <c r="S52" s="226"/>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8"/>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row>
    <row r="53" spans="1:127" s="229" customFormat="1" ht="40.5" customHeight="1" x14ac:dyDescent="0.25">
      <c r="A53" s="550"/>
      <c r="B53" s="537"/>
      <c r="C53" s="537"/>
      <c r="D53" s="537"/>
      <c r="E53" s="537"/>
      <c r="F53" s="537"/>
      <c r="G53" s="537" t="s">
        <v>827</v>
      </c>
      <c r="H53" s="212" t="s">
        <v>1284</v>
      </c>
      <c r="I53" s="205">
        <v>1</v>
      </c>
      <c r="J53" s="537"/>
      <c r="K53" s="537"/>
      <c r="L53" s="537"/>
      <c r="M53" s="560"/>
      <c r="N53" s="537"/>
      <c r="O53" s="560"/>
      <c r="P53" s="537"/>
      <c r="Q53" s="537"/>
      <c r="R53" s="537"/>
      <c r="S53" s="226"/>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8"/>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row>
    <row r="54" spans="1:127" s="229" customFormat="1" ht="40.5" customHeight="1" x14ac:dyDescent="0.25">
      <c r="A54" s="550"/>
      <c r="B54" s="537"/>
      <c r="C54" s="537"/>
      <c r="D54" s="537"/>
      <c r="E54" s="537"/>
      <c r="F54" s="537"/>
      <c r="G54" s="537"/>
      <c r="H54" s="212" t="s">
        <v>1514</v>
      </c>
      <c r="I54" s="205">
        <v>300</v>
      </c>
      <c r="J54" s="537"/>
      <c r="K54" s="537"/>
      <c r="L54" s="537"/>
      <c r="M54" s="560"/>
      <c r="N54" s="537"/>
      <c r="O54" s="560"/>
      <c r="P54" s="537"/>
      <c r="Q54" s="537"/>
      <c r="R54" s="537"/>
      <c r="S54" s="226"/>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8"/>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row>
    <row r="55" spans="1:127" s="229" customFormat="1" ht="30.75" customHeight="1" x14ac:dyDescent="0.25">
      <c r="A55" s="522">
        <v>13</v>
      </c>
      <c r="B55" s="538">
        <v>6</v>
      </c>
      <c r="C55" s="538">
        <v>1</v>
      </c>
      <c r="D55" s="538">
        <v>6</v>
      </c>
      <c r="E55" s="538" t="s">
        <v>1584</v>
      </c>
      <c r="F55" s="538" t="s">
        <v>1585</v>
      </c>
      <c r="G55" s="537" t="s">
        <v>799</v>
      </c>
      <c r="H55" s="205" t="s">
        <v>1508</v>
      </c>
      <c r="I55" s="205">
        <v>1</v>
      </c>
      <c r="J55" s="538" t="s">
        <v>1586</v>
      </c>
      <c r="K55" s="538" t="s">
        <v>55</v>
      </c>
      <c r="L55" s="563"/>
      <c r="M55" s="566">
        <v>110707.02</v>
      </c>
      <c r="N55" s="563"/>
      <c r="O55" s="566">
        <v>110707.02</v>
      </c>
      <c r="P55" s="563"/>
      <c r="Q55" s="538" t="s">
        <v>1587</v>
      </c>
      <c r="R55" s="538" t="s">
        <v>1588</v>
      </c>
      <c r="S55" s="226"/>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8"/>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row>
    <row r="56" spans="1:127" s="229" customFormat="1" ht="30.75" customHeight="1" x14ac:dyDescent="0.25">
      <c r="A56" s="561"/>
      <c r="B56" s="562"/>
      <c r="C56" s="562"/>
      <c r="D56" s="562"/>
      <c r="E56" s="562"/>
      <c r="F56" s="562"/>
      <c r="G56" s="537"/>
      <c r="H56" s="205" t="s">
        <v>1589</v>
      </c>
      <c r="I56" s="233">
        <v>2000</v>
      </c>
      <c r="J56" s="495"/>
      <c r="K56" s="495"/>
      <c r="L56" s="564"/>
      <c r="M56" s="495"/>
      <c r="N56" s="564"/>
      <c r="O56" s="495"/>
      <c r="P56" s="564"/>
      <c r="Q56" s="562"/>
      <c r="R56" s="495"/>
      <c r="S56" s="226"/>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row>
    <row r="57" spans="1:127" s="229" customFormat="1" ht="30.75" customHeight="1" x14ac:dyDescent="0.25">
      <c r="A57" s="561"/>
      <c r="B57" s="562"/>
      <c r="C57" s="562"/>
      <c r="D57" s="562"/>
      <c r="E57" s="562"/>
      <c r="F57" s="562"/>
      <c r="G57" s="488" t="s">
        <v>827</v>
      </c>
      <c r="H57" s="205" t="s">
        <v>1590</v>
      </c>
      <c r="I57" s="205">
        <v>14</v>
      </c>
      <c r="J57" s="495"/>
      <c r="K57" s="495"/>
      <c r="L57" s="564"/>
      <c r="M57" s="495"/>
      <c r="N57" s="564"/>
      <c r="O57" s="495"/>
      <c r="P57" s="564"/>
      <c r="Q57" s="562"/>
      <c r="R57" s="495"/>
      <c r="S57" s="226"/>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c r="DV57" s="232"/>
      <c r="DW57" s="232"/>
    </row>
    <row r="58" spans="1:127" s="229" customFormat="1" ht="48.75" customHeight="1" x14ac:dyDescent="0.25">
      <c r="A58" s="561"/>
      <c r="B58" s="562"/>
      <c r="C58" s="562"/>
      <c r="D58" s="562"/>
      <c r="E58" s="562"/>
      <c r="F58" s="562"/>
      <c r="G58" s="488"/>
      <c r="H58" s="205" t="s">
        <v>1514</v>
      </c>
      <c r="I58" s="233">
        <v>1150</v>
      </c>
      <c r="J58" s="495"/>
      <c r="K58" s="495"/>
      <c r="L58" s="564"/>
      <c r="M58" s="495"/>
      <c r="N58" s="564"/>
      <c r="O58" s="495"/>
      <c r="P58" s="564"/>
      <c r="Q58" s="562"/>
      <c r="R58" s="495"/>
      <c r="S58" s="226"/>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row>
    <row r="59" spans="1:127" s="229" customFormat="1" ht="30.75" customHeight="1" x14ac:dyDescent="0.25">
      <c r="A59" s="561"/>
      <c r="B59" s="562"/>
      <c r="C59" s="562"/>
      <c r="D59" s="562"/>
      <c r="E59" s="562"/>
      <c r="F59" s="562"/>
      <c r="G59" s="148" t="s">
        <v>1563</v>
      </c>
      <c r="H59" s="205" t="s">
        <v>1591</v>
      </c>
      <c r="I59" s="205">
        <v>2</v>
      </c>
      <c r="J59" s="495"/>
      <c r="K59" s="495"/>
      <c r="L59" s="564"/>
      <c r="M59" s="495"/>
      <c r="N59" s="564"/>
      <c r="O59" s="495"/>
      <c r="P59" s="564"/>
      <c r="Q59" s="562"/>
      <c r="R59" s="495"/>
      <c r="S59" s="226"/>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8"/>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row>
    <row r="60" spans="1:127" s="229" customFormat="1" ht="30.75" customHeight="1" x14ac:dyDescent="0.25">
      <c r="A60" s="561"/>
      <c r="B60" s="562"/>
      <c r="C60" s="562"/>
      <c r="D60" s="562"/>
      <c r="E60" s="562"/>
      <c r="F60" s="562"/>
      <c r="G60" s="488" t="s">
        <v>1592</v>
      </c>
      <c r="H60" s="205" t="s">
        <v>1593</v>
      </c>
      <c r="I60" s="205">
        <v>1</v>
      </c>
      <c r="J60" s="495"/>
      <c r="K60" s="495"/>
      <c r="L60" s="564"/>
      <c r="M60" s="495"/>
      <c r="N60" s="564"/>
      <c r="O60" s="495"/>
      <c r="P60" s="564"/>
      <c r="Q60" s="562"/>
      <c r="R60" s="495"/>
      <c r="S60" s="226"/>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8"/>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row>
    <row r="61" spans="1:127" s="229" customFormat="1" ht="38.25" customHeight="1" x14ac:dyDescent="0.25">
      <c r="A61" s="561"/>
      <c r="B61" s="562"/>
      <c r="C61" s="562"/>
      <c r="D61" s="562"/>
      <c r="E61" s="562"/>
      <c r="F61" s="562"/>
      <c r="G61" s="488"/>
      <c r="H61" s="205" t="s">
        <v>1594</v>
      </c>
      <c r="I61" s="233">
        <v>75</v>
      </c>
      <c r="J61" s="495"/>
      <c r="K61" s="495"/>
      <c r="L61" s="564"/>
      <c r="M61" s="495"/>
      <c r="N61" s="564"/>
      <c r="O61" s="495"/>
      <c r="P61" s="564"/>
      <c r="Q61" s="562"/>
      <c r="R61" s="495"/>
      <c r="S61" s="226"/>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c r="DV61" s="232"/>
      <c r="DW61" s="232"/>
    </row>
    <row r="62" spans="1:127" s="229" customFormat="1" ht="38.25" customHeight="1" x14ac:dyDescent="0.25">
      <c r="A62" s="561"/>
      <c r="B62" s="562"/>
      <c r="C62" s="562"/>
      <c r="D62" s="562"/>
      <c r="E62" s="562"/>
      <c r="F62" s="562"/>
      <c r="G62" s="488" t="s">
        <v>1595</v>
      </c>
      <c r="H62" s="205" t="s">
        <v>1596</v>
      </c>
      <c r="I62" s="233">
        <v>2</v>
      </c>
      <c r="J62" s="495"/>
      <c r="K62" s="495"/>
      <c r="L62" s="564"/>
      <c r="M62" s="495"/>
      <c r="N62" s="564"/>
      <c r="O62" s="495"/>
      <c r="P62" s="564"/>
      <c r="Q62" s="562"/>
      <c r="R62" s="495"/>
      <c r="S62" s="226"/>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8"/>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row>
    <row r="63" spans="1:127" s="229" customFormat="1" ht="62.25" customHeight="1" x14ac:dyDescent="0.25">
      <c r="A63" s="561"/>
      <c r="B63" s="562"/>
      <c r="C63" s="562"/>
      <c r="D63" s="562"/>
      <c r="E63" s="562"/>
      <c r="F63" s="562"/>
      <c r="G63" s="488"/>
      <c r="H63" s="205" t="s">
        <v>1597</v>
      </c>
      <c r="I63" s="233">
        <v>5</v>
      </c>
      <c r="J63" s="496"/>
      <c r="K63" s="496"/>
      <c r="L63" s="565"/>
      <c r="M63" s="496"/>
      <c r="N63" s="565"/>
      <c r="O63" s="496"/>
      <c r="P63" s="565"/>
      <c r="Q63" s="567"/>
      <c r="R63" s="496"/>
      <c r="S63" s="226"/>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row>
    <row r="64" spans="1:127" s="229" customFormat="1" ht="33.75" customHeight="1" x14ac:dyDescent="0.25">
      <c r="A64" s="522">
        <v>14</v>
      </c>
      <c r="B64" s="570">
        <v>1</v>
      </c>
      <c r="C64" s="570">
        <v>1</v>
      </c>
      <c r="D64" s="538">
        <v>6</v>
      </c>
      <c r="E64" s="537" t="s">
        <v>1598</v>
      </c>
      <c r="F64" s="537" t="s">
        <v>1599</v>
      </c>
      <c r="G64" s="537" t="s">
        <v>47</v>
      </c>
      <c r="H64" s="205" t="s">
        <v>1033</v>
      </c>
      <c r="I64" s="221" t="s">
        <v>50</v>
      </c>
      <c r="J64" s="537" t="s">
        <v>1600</v>
      </c>
      <c r="K64" s="568" t="s">
        <v>55</v>
      </c>
      <c r="L64" s="568"/>
      <c r="M64" s="569">
        <v>16850</v>
      </c>
      <c r="N64" s="569"/>
      <c r="O64" s="569">
        <v>16850</v>
      </c>
      <c r="P64" s="569"/>
      <c r="Q64" s="537" t="s">
        <v>1601</v>
      </c>
      <c r="R64" s="537" t="s">
        <v>1602</v>
      </c>
      <c r="S64" s="226"/>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row>
    <row r="65" spans="1:51" s="229" customFormat="1" ht="33" customHeight="1" x14ac:dyDescent="0.25">
      <c r="A65" s="524"/>
      <c r="B65" s="528"/>
      <c r="C65" s="528"/>
      <c r="D65" s="526"/>
      <c r="E65" s="537"/>
      <c r="F65" s="537"/>
      <c r="G65" s="537"/>
      <c r="H65" s="205" t="s">
        <v>1148</v>
      </c>
      <c r="I65" s="221" t="s">
        <v>381</v>
      </c>
      <c r="J65" s="537"/>
      <c r="K65" s="568"/>
      <c r="L65" s="568"/>
      <c r="M65" s="569"/>
      <c r="N65" s="569"/>
      <c r="O65" s="569"/>
      <c r="P65" s="569"/>
      <c r="Q65" s="537"/>
      <c r="R65" s="537"/>
      <c r="S65" s="226"/>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row>
    <row r="66" spans="1:51" s="159" customFormat="1" ht="54" customHeight="1" x14ac:dyDescent="0.25">
      <c r="A66" s="219">
        <v>15</v>
      </c>
      <c r="B66" s="207">
        <v>1</v>
      </c>
      <c r="C66" s="234">
        <v>1</v>
      </c>
      <c r="D66" s="234">
        <v>6</v>
      </c>
      <c r="E66" s="207" t="s">
        <v>1603</v>
      </c>
      <c r="F66" s="207" t="s">
        <v>1604</v>
      </c>
      <c r="G66" s="234" t="s">
        <v>1515</v>
      </c>
      <c r="H66" s="205" t="s">
        <v>1605</v>
      </c>
      <c r="I66" s="216" t="s">
        <v>1606</v>
      </c>
      <c r="J66" s="207" t="s">
        <v>1607</v>
      </c>
      <c r="K66" s="234" t="s">
        <v>55</v>
      </c>
      <c r="L66" s="207"/>
      <c r="M66" s="235">
        <v>6482.1</v>
      </c>
      <c r="N66" s="236"/>
      <c r="O66" s="235">
        <v>6482.1</v>
      </c>
      <c r="P66" s="236"/>
      <c r="Q66" s="207" t="s">
        <v>1608</v>
      </c>
      <c r="R66" s="207" t="s">
        <v>1609</v>
      </c>
      <c r="S66" s="222"/>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row>
    <row r="67" spans="1:51" s="229" customFormat="1" ht="52.5" customHeight="1" x14ac:dyDescent="0.25">
      <c r="A67" s="550">
        <v>16</v>
      </c>
      <c r="B67" s="537">
        <v>6</v>
      </c>
      <c r="C67" s="537">
        <v>1</v>
      </c>
      <c r="D67" s="537">
        <v>6</v>
      </c>
      <c r="E67" s="537" t="s">
        <v>1610</v>
      </c>
      <c r="F67" s="537" t="s">
        <v>1611</v>
      </c>
      <c r="G67" s="537" t="s">
        <v>43</v>
      </c>
      <c r="H67" s="205" t="s">
        <v>1259</v>
      </c>
      <c r="I67" s="221" t="s">
        <v>50</v>
      </c>
      <c r="J67" s="537" t="s">
        <v>1612</v>
      </c>
      <c r="K67" s="537" t="s">
        <v>55</v>
      </c>
      <c r="L67" s="537"/>
      <c r="M67" s="572">
        <v>49499.65</v>
      </c>
      <c r="N67" s="571"/>
      <c r="O67" s="546">
        <v>49499.65</v>
      </c>
      <c r="P67" s="571"/>
      <c r="Q67" s="537" t="s">
        <v>1559</v>
      </c>
      <c r="R67" s="537" t="s">
        <v>1560</v>
      </c>
      <c r="S67" s="226"/>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row>
    <row r="68" spans="1:51" s="229" customFormat="1" ht="52.5" customHeight="1" x14ac:dyDescent="0.25">
      <c r="A68" s="550"/>
      <c r="B68" s="537"/>
      <c r="C68" s="537"/>
      <c r="D68" s="537"/>
      <c r="E68" s="537"/>
      <c r="F68" s="537"/>
      <c r="G68" s="537"/>
      <c r="H68" s="205" t="s">
        <v>1148</v>
      </c>
      <c r="I68" s="221" t="s">
        <v>57</v>
      </c>
      <c r="J68" s="537"/>
      <c r="K68" s="537"/>
      <c r="L68" s="537"/>
      <c r="M68" s="572"/>
      <c r="N68" s="571"/>
      <c r="O68" s="546"/>
      <c r="P68" s="571"/>
      <c r="Q68" s="537"/>
      <c r="R68" s="537"/>
      <c r="S68" s="226"/>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row>
    <row r="69" spans="1:51" s="229" customFormat="1" ht="49.5" customHeight="1" x14ac:dyDescent="0.25">
      <c r="A69" s="550">
        <v>17</v>
      </c>
      <c r="B69" s="537">
        <v>2</v>
      </c>
      <c r="C69" s="537">
        <v>1</v>
      </c>
      <c r="D69" s="537">
        <v>9</v>
      </c>
      <c r="E69" s="537" t="s">
        <v>1613</v>
      </c>
      <c r="F69" s="537" t="s">
        <v>1614</v>
      </c>
      <c r="G69" s="537" t="s">
        <v>68</v>
      </c>
      <c r="H69" s="212" t="s">
        <v>1054</v>
      </c>
      <c r="I69" s="205">
        <v>3</v>
      </c>
      <c r="J69" s="537" t="s">
        <v>1615</v>
      </c>
      <c r="K69" s="537" t="s">
        <v>55</v>
      </c>
      <c r="L69" s="537"/>
      <c r="M69" s="546">
        <v>72725</v>
      </c>
      <c r="N69" s="571"/>
      <c r="O69" s="546">
        <v>62145.27</v>
      </c>
      <c r="P69" s="571"/>
      <c r="Q69" s="537" t="s">
        <v>1616</v>
      </c>
      <c r="R69" s="537" t="s">
        <v>1617</v>
      </c>
      <c r="S69" s="226"/>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row>
    <row r="70" spans="1:51" s="229" customFormat="1" ht="49.5" customHeight="1" x14ac:dyDescent="0.25">
      <c r="A70" s="550"/>
      <c r="B70" s="537"/>
      <c r="C70" s="537"/>
      <c r="D70" s="537"/>
      <c r="E70" s="537"/>
      <c r="F70" s="537"/>
      <c r="G70" s="537"/>
      <c r="H70" s="212" t="s">
        <v>1148</v>
      </c>
      <c r="I70" s="205">
        <v>75</v>
      </c>
      <c r="J70" s="537"/>
      <c r="K70" s="537"/>
      <c r="L70" s="537"/>
      <c r="M70" s="546"/>
      <c r="N70" s="571"/>
      <c r="O70" s="546"/>
      <c r="P70" s="571"/>
      <c r="Q70" s="537"/>
      <c r="R70" s="537"/>
      <c r="S70" s="226"/>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row>
    <row r="71" spans="1:51" s="229" customFormat="1" ht="49.5" customHeight="1" x14ac:dyDescent="0.25">
      <c r="A71" s="550"/>
      <c r="B71" s="537"/>
      <c r="C71" s="537"/>
      <c r="D71" s="537"/>
      <c r="E71" s="537"/>
      <c r="F71" s="537"/>
      <c r="G71" s="537" t="s">
        <v>43</v>
      </c>
      <c r="H71" s="205" t="s">
        <v>1259</v>
      </c>
      <c r="I71" s="205">
        <v>3</v>
      </c>
      <c r="J71" s="537"/>
      <c r="K71" s="537"/>
      <c r="L71" s="537"/>
      <c r="M71" s="546"/>
      <c r="N71" s="571"/>
      <c r="O71" s="546"/>
      <c r="P71" s="571"/>
      <c r="Q71" s="537"/>
      <c r="R71" s="537"/>
      <c r="S71" s="226"/>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row>
    <row r="72" spans="1:51" s="229" customFormat="1" ht="49.5" customHeight="1" x14ac:dyDescent="0.25">
      <c r="A72" s="550"/>
      <c r="B72" s="537"/>
      <c r="C72" s="537"/>
      <c r="D72" s="537"/>
      <c r="E72" s="537"/>
      <c r="F72" s="537"/>
      <c r="G72" s="537"/>
      <c r="H72" s="205" t="s">
        <v>1148</v>
      </c>
      <c r="I72" s="205">
        <v>75</v>
      </c>
      <c r="J72" s="537"/>
      <c r="K72" s="537"/>
      <c r="L72" s="537"/>
      <c r="M72" s="546"/>
      <c r="N72" s="571"/>
      <c r="O72" s="546"/>
      <c r="P72" s="571"/>
      <c r="Q72" s="537"/>
      <c r="R72" s="537"/>
      <c r="S72" s="226"/>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row>
    <row r="73" spans="1:51" s="229" customFormat="1" ht="49.5" customHeight="1" x14ac:dyDescent="0.25">
      <c r="A73" s="550"/>
      <c r="B73" s="537"/>
      <c r="C73" s="537"/>
      <c r="D73" s="537"/>
      <c r="E73" s="537"/>
      <c r="F73" s="537"/>
      <c r="G73" s="205" t="s">
        <v>1409</v>
      </c>
      <c r="H73" s="205" t="s">
        <v>1061</v>
      </c>
      <c r="I73" s="205">
        <v>1</v>
      </c>
      <c r="J73" s="537"/>
      <c r="K73" s="537"/>
      <c r="L73" s="537"/>
      <c r="M73" s="546"/>
      <c r="N73" s="571"/>
      <c r="O73" s="546"/>
      <c r="P73" s="571"/>
      <c r="Q73" s="537"/>
      <c r="R73" s="537"/>
      <c r="S73" s="226"/>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row>
    <row r="74" spans="1:51" s="229" customFormat="1" ht="53.25" customHeight="1" x14ac:dyDescent="0.25">
      <c r="A74" s="550">
        <v>18</v>
      </c>
      <c r="B74" s="537">
        <v>1</v>
      </c>
      <c r="C74" s="537">
        <v>1</v>
      </c>
      <c r="D74" s="537">
        <v>9</v>
      </c>
      <c r="E74" s="537" t="s">
        <v>1618</v>
      </c>
      <c r="F74" s="537" t="s">
        <v>1619</v>
      </c>
      <c r="G74" s="537" t="s">
        <v>43</v>
      </c>
      <c r="H74" s="205" t="s">
        <v>1259</v>
      </c>
      <c r="I74" s="221" t="s">
        <v>50</v>
      </c>
      <c r="J74" s="537" t="s">
        <v>1620</v>
      </c>
      <c r="K74" s="537" t="s">
        <v>55</v>
      </c>
      <c r="L74" s="537"/>
      <c r="M74" s="546">
        <v>32712.47</v>
      </c>
      <c r="N74" s="546"/>
      <c r="O74" s="546">
        <v>32712.47</v>
      </c>
      <c r="P74" s="546"/>
      <c r="Q74" s="537" t="s">
        <v>1559</v>
      </c>
      <c r="R74" s="537" t="s">
        <v>1560</v>
      </c>
      <c r="S74" s="226"/>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row>
    <row r="75" spans="1:51" s="229" customFormat="1" ht="53.25" customHeight="1" x14ac:dyDescent="0.25">
      <c r="A75" s="550"/>
      <c r="B75" s="537"/>
      <c r="C75" s="537"/>
      <c r="D75" s="537"/>
      <c r="E75" s="537"/>
      <c r="F75" s="537"/>
      <c r="G75" s="537"/>
      <c r="H75" s="205" t="s">
        <v>1148</v>
      </c>
      <c r="I75" s="221" t="s">
        <v>72</v>
      </c>
      <c r="J75" s="537"/>
      <c r="K75" s="537"/>
      <c r="L75" s="537"/>
      <c r="M75" s="546"/>
      <c r="N75" s="546"/>
      <c r="O75" s="546"/>
      <c r="P75" s="546"/>
      <c r="Q75" s="537"/>
      <c r="R75" s="537"/>
      <c r="S75" s="226"/>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row>
    <row r="76" spans="1:51" x14ac:dyDescent="0.25">
      <c r="A76" s="237"/>
      <c r="B76" s="238"/>
      <c r="C76" s="238"/>
      <c r="D76" s="238"/>
      <c r="E76" s="238"/>
      <c r="F76" s="238"/>
      <c r="G76" s="238"/>
      <c r="H76" s="238"/>
      <c r="I76" s="239"/>
      <c r="J76" s="238"/>
      <c r="K76" s="238"/>
      <c r="L76" s="238"/>
      <c r="M76" s="240"/>
      <c r="N76" s="241"/>
      <c r="O76" s="240"/>
      <c r="P76" s="241"/>
      <c r="Q76" s="238"/>
      <c r="R76" s="238"/>
    </row>
    <row r="77" spans="1:51" x14ac:dyDescent="0.25">
      <c r="A77" s="237"/>
      <c r="B77" s="238"/>
      <c r="C77" s="238"/>
      <c r="D77" s="238"/>
      <c r="E77" s="238"/>
      <c r="F77" s="238"/>
      <c r="G77" s="238"/>
      <c r="H77" s="238"/>
      <c r="I77" s="239"/>
      <c r="J77" s="238"/>
      <c r="K77" s="238"/>
      <c r="L77" s="238"/>
      <c r="M77" s="323"/>
      <c r="N77" s="276"/>
      <c r="O77" s="407" t="s">
        <v>39</v>
      </c>
      <c r="P77" s="407"/>
      <c r="Q77" s="238"/>
      <c r="R77" s="238"/>
    </row>
    <row r="78" spans="1:51" x14ac:dyDescent="0.25">
      <c r="A78" s="237"/>
      <c r="B78" s="238"/>
      <c r="C78" s="238"/>
      <c r="D78" s="238"/>
      <c r="E78" s="238"/>
      <c r="F78" s="238"/>
      <c r="G78" s="238"/>
      <c r="H78" s="238"/>
      <c r="I78" s="239"/>
      <c r="J78" s="238"/>
      <c r="K78" s="238"/>
      <c r="L78" s="238"/>
      <c r="M78" s="321"/>
      <c r="N78" s="385"/>
      <c r="O78" s="365" t="s">
        <v>40</v>
      </c>
      <c r="P78" s="365" t="s">
        <v>41</v>
      </c>
      <c r="Q78" s="238"/>
      <c r="R78" s="238"/>
    </row>
    <row r="79" spans="1:51" x14ac:dyDescent="0.25">
      <c r="A79" s="237"/>
      <c r="B79" s="238"/>
      <c r="C79" s="238"/>
      <c r="D79" s="238"/>
      <c r="E79" s="238"/>
      <c r="F79" s="238"/>
      <c r="G79" s="238"/>
      <c r="H79" s="238"/>
      <c r="I79" s="239"/>
      <c r="J79" s="238"/>
      <c r="K79" s="238"/>
      <c r="L79" s="238"/>
      <c r="M79" s="107"/>
      <c r="N79" s="385" t="s">
        <v>2448</v>
      </c>
      <c r="O79" s="37">
        <v>18</v>
      </c>
      <c r="P79" s="63">
        <f>O7+O14+O18+O26+O28+O30+O32+O34+O36+O48+O50+O51+O55+O64+O66+O67+O69+O74</f>
        <v>869964.27</v>
      </c>
      <c r="Q79" s="238"/>
      <c r="R79" s="238"/>
    </row>
    <row r="80" spans="1:51" x14ac:dyDescent="0.25">
      <c r="M80" s="370"/>
      <c r="N80" s="371"/>
    </row>
    <row r="81" spans="1:51" x14ac:dyDescent="0.25">
      <c r="A81" s="6" t="s">
        <v>1621</v>
      </c>
    </row>
    <row r="83" spans="1:51" s="4" customFormat="1" ht="47.25" customHeight="1" x14ac:dyDescent="0.2">
      <c r="A83" s="535" t="s">
        <v>0</v>
      </c>
      <c r="B83" s="520" t="s">
        <v>1</v>
      </c>
      <c r="C83" s="520" t="s">
        <v>2</v>
      </c>
      <c r="D83" s="520" t="s">
        <v>3</v>
      </c>
      <c r="E83" s="518" t="s">
        <v>4</v>
      </c>
      <c r="F83" s="518" t="s">
        <v>5</v>
      </c>
      <c r="G83" s="518" t="s">
        <v>6</v>
      </c>
      <c r="H83" s="531" t="s">
        <v>7</v>
      </c>
      <c r="I83" s="531"/>
      <c r="J83" s="518" t="s">
        <v>8</v>
      </c>
      <c r="K83" s="532" t="s">
        <v>9</v>
      </c>
      <c r="L83" s="533"/>
      <c r="M83" s="534" t="s">
        <v>10</v>
      </c>
      <c r="N83" s="534"/>
      <c r="O83" s="534" t="s">
        <v>11</v>
      </c>
      <c r="P83" s="534"/>
      <c r="Q83" s="518" t="s">
        <v>12</v>
      </c>
      <c r="R83" s="520" t="s">
        <v>13</v>
      </c>
      <c r="S83" s="186"/>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row>
    <row r="84" spans="1:51" s="4" customFormat="1" ht="35.25" customHeight="1" x14ac:dyDescent="0.2">
      <c r="A84" s="536"/>
      <c r="B84" s="521"/>
      <c r="C84" s="521"/>
      <c r="D84" s="521"/>
      <c r="E84" s="519"/>
      <c r="F84" s="519"/>
      <c r="G84" s="519"/>
      <c r="H84" s="188" t="s">
        <v>14</v>
      </c>
      <c r="I84" s="189" t="s">
        <v>15</v>
      </c>
      <c r="J84" s="519"/>
      <c r="K84" s="190">
        <v>2020</v>
      </c>
      <c r="L84" s="190">
        <v>2021</v>
      </c>
      <c r="M84" s="190">
        <v>2020</v>
      </c>
      <c r="N84" s="190">
        <v>2021</v>
      </c>
      <c r="O84" s="190">
        <v>2020</v>
      </c>
      <c r="P84" s="190">
        <v>2021</v>
      </c>
      <c r="Q84" s="519"/>
      <c r="R84" s="521"/>
      <c r="S84" s="186"/>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row>
    <row r="85" spans="1:51" s="200" customFormat="1" ht="24" customHeight="1" x14ac:dyDescent="0.2">
      <c r="A85" s="191" t="s">
        <v>16</v>
      </c>
      <c r="B85" s="192" t="s">
        <v>17</v>
      </c>
      <c r="C85" s="192" t="s">
        <v>18</v>
      </c>
      <c r="D85" s="192" t="s">
        <v>19</v>
      </c>
      <c r="E85" s="193" t="s">
        <v>20</v>
      </c>
      <c r="F85" s="193" t="s">
        <v>21</v>
      </c>
      <c r="G85" s="193" t="s">
        <v>22</v>
      </c>
      <c r="H85" s="192" t="s">
        <v>23</v>
      </c>
      <c r="I85" s="194" t="s">
        <v>24</v>
      </c>
      <c r="J85" s="193" t="s">
        <v>25</v>
      </c>
      <c r="K85" s="195" t="s">
        <v>26</v>
      </c>
      <c r="L85" s="195" t="s">
        <v>27</v>
      </c>
      <c r="M85" s="196" t="s">
        <v>28</v>
      </c>
      <c r="N85" s="197" t="s">
        <v>29</v>
      </c>
      <c r="O85" s="196" t="s">
        <v>30</v>
      </c>
      <c r="P85" s="197" t="s">
        <v>31</v>
      </c>
      <c r="Q85" s="193" t="s">
        <v>32</v>
      </c>
      <c r="R85" s="192" t="s">
        <v>33</v>
      </c>
      <c r="S85" s="198"/>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row>
    <row r="86" spans="1:51" s="200" customFormat="1" ht="27.75" customHeight="1" x14ac:dyDescent="0.2">
      <c r="A86" s="522">
        <v>1</v>
      </c>
      <c r="B86" s="538">
        <v>1</v>
      </c>
      <c r="C86" s="570">
        <v>1</v>
      </c>
      <c r="D86" s="570">
        <v>6</v>
      </c>
      <c r="E86" s="538" t="s">
        <v>1622</v>
      </c>
      <c r="F86" s="538" t="s">
        <v>1623</v>
      </c>
      <c r="G86" s="570" t="s">
        <v>43</v>
      </c>
      <c r="H86" s="205" t="s">
        <v>1259</v>
      </c>
      <c r="I86" s="216">
        <v>1</v>
      </c>
      <c r="J86" s="538" t="s">
        <v>1624</v>
      </c>
      <c r="K86" s="570" t="s">
        <v>55</v>
      </c>
      <c r="L86" s="538"/>
      <c r="M86" s="573">
        <v>33970.04</v>
      </c>
      <c r="N86" s="575"/>
      <c r="O86" s="575">
        <v>28500.44</v>
      </c>
      <c r="P86" s="575"/>
      <c r="Q86" s="538" t="s">
        <v>1625</v>
      </c>
      <c r="R86" s="538" t="s">
        <v>1626</v>
      </c>
      <c r="S86" s="198"/>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203"/>
      <c r="AY86" s="204"/>
    </row>
    <row r="87" spans="1:51" s="200" customFormat="1" ht="38.25" customHeight="1" x14ac:dyDescent="0.2">
      <c r="A87" s="524"/>
      <c r="B87" s="526"/>
      <c r="C87" s="528"/>
      <c r="D87" s="528"/>
      <c r="E87" s="526"/>
      <c r="F87" s="526"/>
      <c r="G87" s="528"/>
      <c r="H87" s="205" t="s">
        <v>1148</v>
      </c>
      <c r="I87" s="221" t="s">
        <v>1627</v>
      </c>
      <c r="J87" s="526"/>
      <c r="K87" s="528"/>
      <c r="L87" s="526"/>
      <c r="M87" s="574"/>
      <c r="N87" s="576"/>
      <c r="O87" s="576"/>
      <c r="P87" s="576"/>
      <c r="Q87" s="526"/>
      <c r="R87" s="526"/>
      <c r="S87" s="198"/>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203"/>
      <c r="AY87" s="204"/>
    </row>
    <row r="88" spans="1:51" s="200" customFormat="1" ht="27.75" customHeight="1" x14ac:dyDescent="0.2">
      <c r="A88" s="522">
        <v>2</v>
      </c>
      <c r="B88" s="538">
        <v>1</v>
      </c>
      <c r="C88" s="538">
        <v>1</v>
      </c>
      <c r="D88" s="570">
        <v>6</v>
      </c>
      <c r="E88" s="538" t="s">
        <v>1628</v>
      </c>
      <c r="F88" s="538" t="s">
        <v>1629</v>
      </c>
      <c r="G88" s="538" t="s">
        <v>43</v>
      </c>
      <c r="H88" s="205" t="s">
        <v>1259</v>
      </c>
      <c r="I88" s="206" t="s">
        <v>50</v>
      </c>
      <c r="J88" s="538" t="s">
        <v>1630</v>
      </c>
      <c r="K88" s="537" t="s">
        <v>55</v>
      </c>
      <c r="L88" s="537"/>
      <c r="M88" s="546">
        <v>14815.33</v>
      </c>
      <c r="N88" s="546"/>
      <c r="O88" s="546">
        <v>14815.33</v>
      </c>
      <c r="P88" s="546"/>
      <c r="Q88" s="537" t="s">
        <v>1631</v>
      </c>
      <c r="R88" s="537" t="s">
        <v>1632</v>
      </c>
      <c r="S88" s="198"/>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203"/>
      <c r="AY88" s="204"/>
    </row>
    <row r="89" spans="1:51" s="200" customFormat="1" ht="20.25" customHeight="1" x14ac:dyDescent="0.2">
      <c r="A89" s="523"/>
      <c r="B89" s="525"/>
      <c r="C89" s="525"/>
      <c r="D89" s="527"/>
      <c r="E89" s="525"/>
      <c r="F89" s="525"/>
      <c r="G89" s="526"/>
      <c r="H89" s="205" t="s">
        <v>1148</v>
      </c>
      <c r="I89" s="206" t="s">
        <v>72</v>
      </c>
      <c r="J89" s="525"/>
      <c r="K89" s="537"/>
      <c r="L89" s="537"/>
      <c r="M89" s="546"/>
      <c r="N89" s="546"/>
      <c r="O89" s="546"/>
      <c r="P89" s="546"/>
      <c r="Q89" s="537"/>
      <c r="R89" s="537"/>
      <c r="S89" s="198"/>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203"/>
      <c r="AY89" s="204"/>
    </row>
    <row r="90" spans="1:51" s="200" customFormat="1" ht="65.25" customHeight="1" x14ac:dyDescent="0.2">
      <c r="A90" s="522">
        <v>3</v>
      </c>
      <c r="B90" s="538">
        <v>1</v>
      </c>
      <c r="C90" s="570">
        <v>1</v>
      </c>
      <c r="D90" s="570">
        <v>9</v>
      </c>
      <c r="E90" s="538" t="s">
        <v>1633</v>
      </c>
      <c r="F90" s="538" t="s">
        <v>1634</v>
      </c>
      <c r="G90" s="570" t="s">
        <v>43</v>
      </c>
      <c r="H90" s="205" t="s">
        <v>1259</v>
      </c>
      <c r="I90" s="216">
        <v>1</v>
      </c>
      <c r="J90" s="538" t="s">
        <v>1635</v>
      </c>
      <c r="K90" s="570" t="s">
        <v>55</v>
      </c>
      <c r="L90" s="538"/>
      <c r="M90" s="573">
        <v>123700</v>
      </c>
      <c r="N90" s="575"/>
      <c r="O90" s="573">
        <v>123700</v>
      </c>
      <c r="P90" s="575"/>
      <c r="Q90" s="538" t="s">
        <v>1636</v>
      </c>
      <c r="R90" s="537" t="s">
        <v>1602</v>
      </c>
      <c r="S90" s="198"/>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203"/>
      <c r="AY90" s="204"/>
    </row>
    <row r="91" spans="1:51" s="200" customFormat="1" ht="82.5" customHeight="1" x14ac:dyDescent="0.2">
      <c r="A91" s="524"/>
      <c r="B91" s="526"/>
      <c r="C91" s="528"/>
      <c r="D91" s="528"/>
      <c r="E91" s="526"/>
      <c r="F91" s="526"/>
      <c r="G91" s="528"/>
      <c r="H91" s="205" t="s">
        <v>1148</v>
      </c>
      <c r="I91" s="221" t="s">
        <v>1637</v>
      </c>
      <c r="J91" s="526"/>
      <c r="K91" s="528"/>
      <c r="L91" s="526"/>
      <c r="M91" s="574"/>
      <c r="N91" s="576"/>
      <c r="O91" s="574"/>
      <c r="P91" s="576"/>
      <c r="Q91" s="526"/>
      <c r="R91" s="537"/>
      <c r="S91" s="198"/>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203"/>
      <c r="AY91" s="204"/>
    </row>
    <row r="93" spans="1:51" x14ac:dyDescent="0.25">
      <c r="N93" s="276"/>
      <c r="O93" s="407" t="s">
        <v>39</v>
      </c>
      <c r="P93" s="407"/>
    </row>
    <row r="94" spans="1:51" x14ac:dyDescent="0.25">
      <c r="N94" s="385"/>
      <c r="O94" s="365" t="s">
        <v>40</v>
      </c>
      <c r="P94" s="365" t="s">
        <v>41</v>
      </c>
    </row>
    <row r="95" spans="1:51" x14ac:dyDescent="0.25">
      <c r="N95" s="385" t="s">
        <v>2448</v>
      </c>
      <c r="O95" s="37">
        <v>3</v>
      </c>
      <c r="P95" s="63">
        <f>O86+O88+O90</f>
        <v>167015.76999999999</v>
      </c>
    </row>
  </sheetData>
  <mergeCells count="348">
    <mergeCell ref="P88:P89"/>
    <mergeCell ref="Q88:Q89"/>
    <mergeCell ref="R88:R89"/>
    <mergeCell ref="M88:M89"/>
    <mergeCell ref="N88:N89"/>
    <mergeCell ref="O88:O89"/>
    <mergeCell ref="Q86:Q87"/>
    <mergeCell ref="R86:R87"/>
    <mergeCell ref="K86:K87"/>
    <mergeCell ref="L86:L87"/>
    <mergeCell ref="M86:M87"/>
    <mergeCell ref="N86:N87"/>
    <mergeCell ref="O86:O87"/>
    <mergeCell ref="P86:P87"/>
    <mergeCell ref="O90:O91"/>
    <mergeCell ref="P90:P91"/>
    <mergeCell ref="Q90:Q91"/>
    <mergeCell ref="R90:R91"/>
    <mergeCell ref="O93:P93"/>
    <mergeCell ref="G90:G91"/>
    <mergeCell ref="J90:J91"/>
    <mergeCell ref="K90:K91"/>
    <mergeCell ref="L90:L91"/>
    <mergeCell ref="M90:M91"/>
    <mergeCell ref="N90:N91"/>
    <mergeCell ref="A90:A91"/>
    <mergeCell ref="B90:B91"/>
    <mergeCell ref="C90:C91"/>
    <mergeCell ref="D90:D91"/>
    <mergeCell ref="E90:E91"/>
    <mergeCell ref="F90:F91"/>
    <mergeCell ref="J88:J89"/>
    <mergeCell ref="K88:K89"/>
    <mergeCell ref="L88:L89"/>
    <mergeCell ref="A88:A89"/>
    <mergeCell ref="B88:B89"/>
    <mergeCell ref="C88:C89"/>
    <mergeCell ref="D88:D89"/>
    <mergeCell ref="E88:E89"/>
    <mergeCell ref="F88:F89"/>
    <mergeCell ref="G88:G89"/>
    <mergeCell ref="Q83:Q84"/>
    <mergeCell ref="R83:R84"/>
    <mergeCell ref="A86:A87"/>
    <mergeCell ref="B86:B87"/>
    <mergeCell ref="C86:C87"/>
    <mergeCell ref="D86:D87"/>
    <mergeCell ref="E86:E87"/>
    <mergeCell ref="F86:F87"/>
    <mergeCell ref="G86:G87"/>
    <mergeCell ref="J86:J87"/>
    <mergeCell ref="G83:G84"/>
    <mergeCell ref="H83:I83"/>
    <mergeCell ref="J83:J84"/>
    <mergeCell ref="K83:L83"/>
    <mergeCell ref="M83:N83"/>
    <mergeCell ref="O83:P83"/>
    <mergeCell ref="A83:A84"/>
    <mergeCell ref="B83:B84"/>
    <mergeCell ref="C83:C84"/>
    <mergeCell ref="D83:D84"/>
    <mergeCell ref="E83:E84"/>
    <mergeCell ref="F83:F84"/>
    <mergeCell ref="A69:A73"/>
    <mergeCell ref="B69:B73"/>
    <mergeCell ref="C69:C73"/>
    <mergeCell ref="D69:D73"/>
    <mergeCell ref="E69:E73"/>
    <mergeCell ref="F69:F73"/>
    <mergeCell ref="R74:R75"/>
    <mergeCell ref="O77:P77"/>
    <mergeCell ref="G74:G75"/>
    <mergeCell ref="J74:J75"/>
    <mergeCell ref="K74:K75"/>
    <mergeCell ref="L74:L75"/>
    <mergeCell ref="M74:M75"/>
    <mergeCell ref="N74:N75"/>
    <mergeCell ref="A74:A75"/>
    <mergeCell ref="B74:B75"/>
    <mergeCell ref="C74:C75"/>
    <mergeCell ref="D74:D75"/>
    <mergeCell ref="E74:E75"/>
    <mergeCell ref="F74:F75"/>
    <mergeCell ref="O74:O75"/>
    <mergeCell ref="P74:P75"/>
    <mergeCell ref="Q74:Q75"/>
    <mergeCell ref="G64:G65"/>
    <mergeCell ref="J64:J65"/>
    <mergeCell ref="K64:K65"/>
    <mergeCell ref="R69:R73"/>
    <mergeCell ref="G71:G72"/>
    <mergeCell ref="G69:G70"/>
    <mergeCell ref="J69:J73"/>
    <mergeCell ref="K69:K73"/>
    <mergeCell ref="L69:L73"/>
    <mergeCell ref="M69:M73"/>
    <mergeCell ref="N69:N73"/>
    <mergeCell ref="P67:P68"/>
    <mergeCell ref="Q67:Q68"/>
    <mergeCell ref="R67:R68"/>
    <mergeCell ref="J67:J68"/>
    <mergeCell ref="K67:K68"/>
    <mergeCell ref="L67:L68"/>
    <mergeCell ref="M67:M68"/>
    <mergeCell ref="N67:N68"/>
    <mergeCell ref="O67:O68"/>
    <mergeCell ref="O69:O73"/>
    <mergeCell ref="P69:P73"/>
    <mergeCell ref="Q69:Q73"/>
    <mergeCell ref="J55:J63"/>
    <mergeCell ref="K55:K63"/>
    <mergeCell ref="L55:L63"/>
    <mergeCell ref="M55:M63"/>
    <mergeCell ref="R64:R65"/>
    <mergeCell ref="A67:A68"/>
    <mergeCell ref="B67:B68"/>
    <mergeCell ref="C67:C68"/>
    <mergeCell ref="D67:D68"/>
    <mergeCell ref="E67:E68"/>
    <mergeCell ref="F67:F68"/>
    <mergeCell ref="G67:G68"/>
    <mergeCell ref="L64:L65"/>
    <mergeCell ref="M64:M65"/>
    <mergeCell ref="N64:N65"/>
    <mergeCell ref="O64:O65"/>
    <mergeCell ref="P64:P65"/>
    <mergeCell ref="Q64:Q65"/>
    <mergeCell ref="A64:A65"/>
    <mergeCell ref="B64:B65"/>
    <mergeCell ref="C64:C65"/>
    <mergeCell ref="D64:D65"/>
    <mergeCell ref="E64:E65"/>
    <mergeCell ref="F64:F65"/>
    <mergeCell ref="Q51:Q54"/>
    <mergeCell ref="R51:R54"/>
    <mergeCell ref="G53:G54"/>
    <mergeCell ref="A55:A63"/>
    <mergeCell ref="B55:B63"/>
    <mergeCell ref="C55:C63"/>
    <mergeCell ref="D55:D63"/>
    <mergeCell ref="E55:E63"/>
    <mergeCell ref="J51:J54"/>
    <mergeCell ref="K51:K54"/>
    <mergeCell ref="L51:L54"/>
    <mergeCell ref="M51:M54"/>
    <mergeCell ref="N51:N54"/>
    <mergeCell ref="O51:O54"/>
    <mergeCell ref="N55:N63"/>
    <mergeCell ref="O55:O63"/>
    <mergeCell ref="P55:P63"/>
    <mergeCell ref="Q55:Q63"/>
    <mergeCell ref="R55:R63"/>
    <mergeCell ref="G57:G58"/>
    <mergeCell ref="G60:G61"/>
    <mergeCell ref="G62:G63"/>
    <mergeCell ref="F55:F63"/>
    <mergeCell ref="G55:G56"/>
    <mergeCell ref="R48:R49"/>
    <mergeCell ref="A51:A54"/>
    <mergeCell ref="B51:B54"/>
    <mergeCell ref="C51:C54"/>
    <mergeCell ref="D51:D54"/>
    <mergeCell ref="E51:E54"/>
    <mergeCell ref="F51:F54"/>
    <mergeCell ref="G51:G52"/>
    <mergeCell ref="L48:L49"/>
    <mergeCell ref="M48:M49"/>
    <mergeCell ref="N48:N49"/>
    <mergeCell ref="O48:O49"/>
    <mergeCell ref="P48:P49"/>
    <mergeCell ref="Q48:Q49"/>
    <mergeCell ref="A48:A49"/>
    <mergeCell ref="B48:B49"/>
    <mergeCell ref="C48:C49"/>
    <mergeCell ref="D48:D49"/>
    <mergeCell ref="E48:E49"/>
    <mergeCell ref="F48:F49"/>
    <mergeCell ref="G48:G49"/>
    <mergeCell ref="J48:J49"/>
    <mergeCell ref="K48:K49"/>
    <mergeCell ref="P51:P54"/>
    <mergeCell ref="Q36:Q47"/>
    <mergeCell ref="R36:R47"/>
    <mergeCell ref="G38:G39"/>
    <mergeCell ref="G43:G44"/>
    <mergeCell ref="G45:G47"/>
    <mergeCell ref="G36:G37"/>
    <mergeCell ref="J36:J47"/>
    <mergeCell ref="K36:K47"/>
    <mergeCell ref="L36:L47"/>
    <mergeCell ref="M36:M47"/>
    <mergeCell ref="N36:N47"/>
    <mergeCell ref="A36:A47"/>
    <mergeCell ref="B36:B47"/>
    <mergeCell ref="C36:C47"/>
    <mergeCell ref="D36:D47"/>
    <mergeCell ref="E36:E47"/>
    <mergeCell ref="F36:F47"/>
    <mergeCell ref="N34:N35"/>
    <mergeCell ref="O34:O35"/>
    <mergeCell ref="P34:P35"/>
    <mergeCell ref="A34:A35"/>
    <mergeCell ref="B34:B35"/>
    <mergeCell ref="C34:C35"/>
    <mergeCell ref="D34:D35"/>
    <mergeCell ref="E34:E35"/>
    <mergeCell ref="O36:O47"/>
    <mergeCell ref="P36:P47"/>
    <mergeCell ref="Q34:Q35"/>
    <mergeCell ref="R34:R35"/>
    <mergeCell ref="F34:F35"/>
    <mergeCell ref="G34:G35"/>
    <mergeCell ref="J34:J35"/>
    <mergeCell ref="K34:K35"/>
    <mergeCell ref="L34:L35"/>
    <mergeCell ref="M34:M35"/>
    <mergeCell ref="O32:O33"/>
    <mergeCell ref="P32:P33"/>
    <mergeCell ref="Q32:Q33"/>
    <mergeCell ref="R32:R33"/>
    <mergeCell ref="G32:G33"/>
    <mergeCell ref="J32:J33"/>
    <mergeCell ref="K32:K33"/>
    <mergeCell ref="L32:L33"/>
    <mergeCell ref="M32:M33"/>
    <mergeCell ref="N32:N33"/>
    <mergeCell ref="A32:A33"/>
    <mergeCell ref="B32:B33"/>
    <mergeCell ref="C32:C33"/>
    <mergeCell ref="D32:D33"/>
    <mergeCell ref="E32:E33"/>
    <mergeCell ref="F32:F33"/>
    <mergeCell ref="N30:N31"/>
    <mergeCell ref="O30:O31"/>
    <mergeCell ref="P30:P31"/>
    <mergeCell ref="A30:A31"/>
    <mergeCell ref="B30:B31"/>
    <mergeCell ref="C30:C31"/>
    <mergeCell ref="D30:D31"/>
    <mergeCell ref="E30:E31"/>
    <mergeCell ref="Q30:Q31"/>
    <mergeCell ref="R30:R31"/>
    <mergeCell ref="F30:F31"/>
    <mergeCell ref="G30:G31"/>
    <mergeCell ref="J30:J31"/>
    <mergeCell ref="K30:K31"/>
    <mergeCell ref="L30:L31"/>
    <mergeCell ref="M30:M31"/>
    <mergeCell ref="O28:O29"/>
    <mergeCell ref="P28:P29"/>
    <mergeCell ref="Q28:Q29"/>
    <mergeCell ref="R28:R29"/>
    <mergeCell ref="G28:G29"/>
    <mergeCell ref="J28:J29"/>
    <mergeCell ref="K28:K29"/>
    <mergeCell ref="L28:L29"/>
    <mergeCell ref="M28:M29"/>
    <mergeCell ref="N28:N29"/>
    <mergeCell ref="A28:A29"/>
    <mergeCell ref="B28:B29"/>
    <mergeCell ref="C28:C29"/>
    <mergeCell ref="D28:D29"/>
    <mergeCell ref="E28:E29"/>
    <mergeCell ref="F28:F29"/>
    <mergeCell ref="N26:N27"/>
    <mergeCell ref="O26:O27"/>
    <mergeCell ref="P26:P27"/>
    <mergeCell ref="A26:A27"/>
    <mergeCell ref="B26:B27"/>
    <mergeCell ref="C26:C27"/>
    <mergeCell ref="D26:D27"/>
    <mergeCell ref="E26:E27"/>
    <mergeCell ref="Q26:Q27"/>
    <mergeCell ref="R26:R27"/>
    <mergeCell ref="F26:F27"/>
    <mergeCell ref="G26:G27"/>
    <mergeCell ref="J26:J27"/>
    <mergeCell ref="K26:K27"/>
    <mergeCell ref="L26:L27"/>
    <mergeCell ref="M26:M27"/>
    <mergeCell ref="R18:R25"/>
    <mergeCell ref="G20:G21"/>
    <mergeCell ref="G22:G23"/>
    <mergeCell ref="G24:G25"/>
    <mergeCell ref="L18:L25"/>
    <mergeCell ref="M18:M25"/>
    <mergeCell ref="N18:N25"/>
    <mergeCell ref="O18:O25"/>
    <mergeCell ref="P18:P25"/>
    <mergeCell ref="Q18:Q25"/>
    <mergeCell ref="A18:A25"/>
    <mergeCell ref="B18:B25"/>
    <mergeCell ref="C18:C25"/>
    <mergeCell ref="D18:D25"/>
    <mergeCell ref="E18:E25"/>
    <mergeCell ref="F18:F25"/>
    <mergeCell ref="G18:G19"/>
    <mergeCell ref="J18:J25"/>
    <mergeCell ref="K18:K25"/>
    <mergeCell ref="M7:M13"/>
    <mergeCell ref="N7:N13"/>
    <mergeCell ref="O7:O13"/>
    <mergeCell ref="P7:P13"/>
    <mergeCell ref="N14:N17"/>
    <mergeCell ref="O14:O17"/>
    <mergeCell ref="P14:P17"/>
    <mergeCell ref="Q14:Q17"/>
    <mergeCell ref="R14:R17"/>
    <mergeCell ref="M14:M17"/>
    <mergeCell ref="G9:G10"/>
    <mergeCell ref="G12:G13"/>
    <mergeCell ref="A14:A17"/>
    <mergeCell ref="B14:B17"/>
    <mergeCell ref="C14:C17"/>
    <mergeCell ref="D14:D17"/>
    <mergeCell ref="E14:E17"/>
    <mergeCell ref="K7:K13"/>
    <mergeCell ref="L7:L13"/>
    <mergeCell ref="G16:G17"/>
    <mergeCell ref="F14:F17"/>
    <mergeCell ref="G14:G15"/>
    <mergeCell ref="J14:J17"/>
    <mergeCell ref="K14:K17"/>
    <mergeCell ref="L14:L17"/>
    <mergeCell ref="Q4:Q5"/>
    <mergeCell ref="R4:R5"/>
    <mergeCell ref="A7:A13"/>
    <mergeCell ref="B7:B13"/>
    <mergeCell ref="C7:C13"/>
    <mergeCell ref="D7:D13"/>
    <mergeCell ref="E7:E13"/>
    <mergeCell ref="F7:F13"/>
    <mergeCell ref="G7:G8"/>
    <mergeCell ref="J7:J13"/>
    <mergeCell ref="G4:G5"/>
    <mergeCell ref="H4:I4"/>
    <mergeCell ref="J4:J5"/>
    <mergeCell ref="K4:L4"/>
    <mergeCell ref="M4:N4"/>
    <mergeCell ref="O4:P4"/>
    <mergeCell ref="A4:A5"/>
    <mergeCell ref="B4:B5"/>
    <mergeCell ref="C4:C5"/>
    <mergeCell ref="D4:D5"/>
    <mergeCell ref="E4:E5"/>
    <mergeCell ref="F4:F5"/>
    <mergeCell ref="Q7:Q13"/>
    <mergeCell ref="R7: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2"/>
  <sheetViews>
    <sheetView topLeftCell="A49" zoomScale="80" zoomScaleNormal="80" workbookViewId="0">
      <selection activeCell="N60" sqref="N60:N6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0.42578125" style="1" customWidth="1"/>
    <col min="10" max="10" width="41.140625" style="1" customWidth="1"/>
    <col min="11" max="11" width="10.7109375" style="1" customWidth="1"/>
    <col min="12" max="12" width="14.85546875" style="1" customWidth="1"/>
    <col min="13" max="13" width="14.7109375" style="1" customWidth="1"/>
    <col min="14" max="14" width="14.42578125" style="1" customWidth="1"/>
    <col min="15" max="16" width="14.7109375" style="1" customWidth="1"/>
    <col min="17" max="17" width="20.855468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M1" s="2"/>
      <c r="N1" s="2"/>
      <c r="O1" s="2"/>
      <c r="P1" s="77"/>
    </row>
    <row r="2" spans="1:19" ht="18.75" x14ac:dyDescent="0.3">
      <c r="A2" s="76" t="s">
        <v>2450</v>
      </c>
      <c r="M2" s="2"/>
      <c r="N2" s="2"/>
      <c r="O2" s="2"/>
      <c r="P2" s="77"/>
    </row>
    <row r="3" spans="1:19" x14ac:dyDescent="0.25">
      <c r="M3" s="2"/>
      <c r="N3" s="2"/>
      <c r="O3" s="2"/>
      <c r="P3" s="77"/>
    </row>
    <row r="4" spans="1:19" s="6" customFormat="1" ht="47.25" customHeight="1" x14ac:dyDescent="0.25">
      <c r="A4" s="579" t="s">
        <v>0</v>
      </c>
      <c r="B4" s="577" t="s">
        <v>1</v>
      </c>
      <c r="C4" s="577" t="s">
        <v>2</v>
      </c>
      <c r="D4" s="577" t="s">
        <v>3</v>
      </c>
      <c r="E4" s="579" t="s">
        <v>4</v>
      </c>
      <c r="F4" s="579" t="s">
        <v>5</v>
      </c>
      <c r="G4" s="579" t="s">
        <v>6</v>
      </c>
      <c r="H4" s="429" t="s">
        <v>7</v>
      </c>
      <c r="I4" s="429"/>
      <c r="J4" s="579" t="s">
        <v>8</v>
      </c>
      <c r="K4" s="581" t="s">
        <v>9</v>
      </c>
      <c r="L4" s="515"/>
      <c r="M4" s="431" t="s">
        <v>10</v>
      </c>
      <c r="N4" s="431"/>
      <c r="O4" s="431" t="s">
        <v>11</v>
      </c>
      <c r="P4" s="431"/>
      <c r="Q4" s="579" t="s">
        <v>12</v>
      </c>
      <c r="R4" s="577" t="s">
        <v>13</v>
      </c>
      <c r="S4" s="78"/>
    </row>
    <row r="5" spans="1:19" s="6" customFormat="1" ht="35.25" customHeight="1" x14ac:dyDescent="0.25">
      <c r="A5" s="580"/>
      <c r="B5" s="578"/>
      <c r="C5" s="578"/>
      <c r="D5" s="578"/>
      <c r="E5" s="580"/>
      <c r="F5" s="580"/>
      <c r="G5" s="580"/>
      <c r="H5" s="58" t="s">
        <v>14</v>
      </c>
      <c r="I5" s="58" t="s">
        <v>15</v>
      </c>
      <c r="J5" s="580"/>
      <c r="K5" s="29">
        <v>2020</v>
      </c>
      <c r="L5" s="29">
        <v>2021</v>
      </c>
      <c r="M5" s="29">
        <v>2020</v>
      </c>
      <c r="N5" s="29">
        <v>2021</v>
      </c>
      <c r="O5" s="29">
        <v>2020</v>
      </c>
      <c r="P5" s="29">
        <v>2021</v>
      </c>
      <c r="Q5" s="580"/>
      <c r="R5" s="578"/>
      <c r="S5" s="78"/>
    </row>
    <row r="6" spans="1:19" s="6" customFormat="1" ht="15.75" customHeight="1" x14ac:dyDescent="0.25">
      <c r="A6" s="57" t="s">
        <v>16</v>
      </c>
      <c r="B6" s="58" t="s">
        <v>17</v>
      </c>
      <c r="C6" s="58" t="s">
        <v>18</v>
      </c>
      <c r="D6" s="58" t="s">
        <v>19</v>
      </c>
      <c r="E6" s="57" t="s">
        <v>20</v>
      </c>
      <c r="F6" s="57" t="s">
        <v>21</v>
      </c>
      <c r="G6" s="57" t="s">
        <v>22</v>
      </c>
      <c r="H6" s="58" t="s">
        <v>23</v>
      </c>
      <c r="I6" s="58" t="s">
        <v>24</v>
      </c>
      <c r="J6" s="57" t="s">
        <v>25</v>
      </c>
      <c r="K6" s="29" t="s">
        <v>26</v>
      </c>
      <c r="L6" s="29" t="s">
        <v>27</v>
      </c>
      <c r="M6" s="30" t="s">
        <v>28</v>
      </c>
      <c r="N6" s="30" t="s">
        <v>29</v>
      </c>
      <c r="O6" s="30" t="s">
        <v>30</v>
      </c>
      <c r="P6" s="30" t="s">
        <v>31</v>
      </c>
      <c r="Q6" s="57" t="s">
        <v>32</v>
      </c>
      <c r="R6" s="58" t="s">
        <v>33</v>
      </c>
      <c r="S6" s="78"/>
    </row>
    <row r="7" spans="1:19" s="6" customFormat="1" ht="42" customHeight="1" x14ac:dyDescent="0.25">
      <c r="A7" s="448" t="s">
        <v>34</v>
      </c>
      <c r="B7" s="461" t="s">
        <v>116</v>
      </c>
      <c r="C7" s="461">
        <v>1</v>
      </c>
      <c r="D7" s="461">
        <v>6</v>
      </c>
      <c r="E7" s="488" t="s">
        <v>323</v>
      </c>
      <c r="F7" s="434" t="s">
        <v>324</v>
      </c>
      <c r="G7" s="434" t="s">
        <v>87</v>
      </c>
      <c r="H7" s="46" t="s">
        <v>93</v>
      </c>
      <c r="I7" s="45">
        <v>1</v>
      </c>
      <c r="J7" s="434" t="s">
        <v>325</v>
      </c>
      <c r="K7" s="461" t="s">
        <v>37</v>
      </c>
      <c r="L7" s="424"/>
      <c r="M7" s="505">
        <v>21343.18</v>
      </c>
      <c r="N7" s="455"/>
      <c r="O7" s="455">
        <v>19344.259999999998</v>
      </c>
      <c r="P7" s="455"/>
      <c r="Q7" s="434" t="s">
        <v>326</v>
      </c>
      <c r="R7" s="434" t="s">
        <v>327</v>
      </c>
      <c r="S7" s="14"/>
    </row>
    <row r="8" spans="1:19" s="6" customFormat="1" ht="54.75" customHeight="1" x14ac:dyDescent="0.25">
      <c r="A8" s="474"/>
      <c r="B8" s="461"/>
      <c r="C8" s="461"/>
      <c r="D8" s="461"/>
      <c r="E8" s="488"/>
      <c r="F8" s="434"/>
      <c r="G8" s="434"/>
      <c r="H8" s="46" t="s">
        <v>328</v>
      </c>
      <c r="I8" s="45">
        <v>40</v>
      </c>
      <c r="J8" s="434"/>
      <c r="K8" s="461"/>
      <c r="L8" s="424"/>
      <c r="M8" s="485"/>
      <c r="N8" s="485"/>
      <c r="O8" s="485"/>
      <c r="P8" s="485"/>
      <c r="Q8" s="434"/>
      <c r="R8" s="434"/>
      <c r="S8" s="14"/>
    </row>
    <row r="9" spans="1:19" s="6" customFormat="1" ht="63.75" customHeight="1" x14ac:dyDescent="0.25">
      <c r="A9" s="461" t="s">
        <v>35</v>
      </c>
      <c r="B9" s="448" t="s">
        <v>49</v>
      </c>
      <c r="C9" s="448">
        <v>1</v>
      </c>
      <c r="D9" s="448">
        <v>6</v>
      </c>
      <c r="E9" s="450" t="s">
        <v>329</v>
      </c>
      <c r="F9" s="450" t="s">
        <v>330</v>
      </c>
      <c r="G9" s="450" t="s">
        <v>53</v>
      </c>
      <c r="H9" s="46" t="s">
        <v>62</v>
      </c>
      <c r="I9" s="45">
        <v>2</v>
      </c>
      <c r="J9" s="450" t="s">
        <v>331</v>
      </c>
      <c r="K9" s="448" t="s">
        <v>37</v>
      </c>
      <c r="L9" s="455"/>
      <c r="M9" s="455">
        <v>71518</v>
      </c>
      <c r="N9" s="455"/>
      <c r="O9" s="455">
        <v>65000</v>
      </c>
      <c r="P9" s="455"/>
      <c r="Q9" s="450" t="s">
        <v>332</v>
      </c>
      <c r="R9" s="450" t="s">
        <v>333</v>
      </c>
      <c r="S9" s="14"/>
    </row>
    <row r="10" spans="1:19" s="6" customFormat="1" ht="69.75" customHeight="1" x14ac:dyDescent="0.25">
      <c r="A10" s="461"/>
      <c r="B10" s="474"/>
      <c r="C10" s="474"/>
      <c r="D10" s="474"/>
      <c r="E10" s="475"/>
      <c r="F10" s="475"/>
      <c r="G10" s="475"/>
      <c r="H10" s="46" t="s">
        <v>65</v>
      </c>
      <c r="I10" s="45">
        <v>50</v>
      </c>
      <c r="J10" s="475"/>
      <c r="K10" s="474"/>
      <c r="L10" s="485"/>
      <c r="M10" s="485"/>
      <c r="N10" s="485"/>
      <c r="O10" s="485"/>
      <c r="P10" s="485"/>
      <c r="Q10" s="475"/>
      <c r="R10" s="474"/>
      <c r="S10" s="14"/>
    </row>
    <row r="11" spans="1:19" s="6" customFormat="1" ht="57.75" customHeight="1" x14ac:dyDescent="0.25">
      <c r="A11" s="448" t="s">
        <v>334</v>
      </c>
      <c r="B11" s="461" t="s">
        <v>58</v>
      </c>
      <c r="C11" s="461">
        <v>1</v>
      </c>
      <c r="D11" s="461">
        <v>6</v>
      </c>
      <c r="E11" s="488" t="s">
        <v>335</v>
      </c>
      <c r="F11" s="434" t="s">
        <v>336</v>
      </c>
      <c r="G11" s="434" t="s">
        <v>36</v>
      </c>
      <c r="H11" s="46" t="s">
        <v>127</v>
      </c>
      <c r="I11" s="45">
        <v>4</v>
      </c>
      <c r="J11" s="434" t="s">
        <v>337</v>
      </c>
      <c r="K11" s="461" t="s">
        <v>37</v>
      </c>
      <c r="L11" s="424"/>
      <c r="M11" s="455">
        <v>14466.78</v>
      </c>
      <c r="N11" s="455"/>
      <c r="O11" s="455">
        <v>12815.2</v>
      </c>
      <c r="P11" s="455"/>
      <c r="Q11" s="434" t="s">
        <v>338</v>
      </c>
      <c r="R11" s="450" t="s">
        <v>339</v>
      </c>
      <c r="S11" s="14"/>
    </row>
    <row r="12" spans="1:19" s="6" customFormat="1" ht="57" customHeight="1" x14ac:dyDescent="0.25">
      <c r="A12" s="474"/>
      <c r="B12" s="461"/>
      <c r="C12" s="461"/>
      <c r="D12" s="461"/>
      <c r="E12" s="488"/>
      <c r="F12" s="434"/>
      <c r="G12" s="434"/>
      <c r="H12" s="46" t="s">
        <v>128</v>
      </c>
      <c r="I12" s="45">
        <v>60</v>
      </c>
      <c r="J12" s="434"/>
      <c r="K12" s="461"/>
      <c r="L12" s="424"/>
      <c r="M12" s="485"/>
      <c r="N12" s="485"/>
      <c r="O12" s="485"/>
      <c r="P12" s="485"/>
      <c r="Q12" s="434"/>
      <c r="R12" s="475"/>
      <c r="S12" s="14"/>
    </row>
    <row r="13" spans="1:19" s="6" customFormat="1" ht="35.25" customHeight="1" x14ac:dyDescent="0.25">
      <c r="A13" s="582" t="s">
        <v>340</v>
      </c>
      <c r="B13" s="448" t="s">
        <v>49</v>
      </c>
      <c r="C13" s="448">
        <v>1</v>
      </c>
      <c r="D13" s="448">
        <v>6</v>
      </c>
      <c r="E13" s="494" t="s">
        <v>341</v>
      </c>
      <c r="F13" s="450" t="s">
        <v>342</v>
      </c>
      <c r="G13" s="450" t="s">
        <v>343</v>
      </c>
      <c r="H13" s="46" t="s">
        <v>127</v>
      </c>
      <c r="I13" s="45">
        <v>2</v>
      </c>
      <c r="J13" s="450" t="s">
        <v>344</v>
      </c>
      <c r="K13" s="448" t="s">
        <v>37</v>
      </c>
      <c r="L13" s="455"/>
      <c r="M13" s="505">
        <v>43666.06</v>
      </c>
      <c r="N13" s="455"/>
      <c r="O13" s="455">
        <v>39686.06</v>
      </c>
      <c r="P13" s="455"/>
      <c r="Q13" s="450" t="s">
        <v>345</v>
      </c>
      <c r="R13" s="450" t="s">
        <v>346</v>
      </c>
      <c r="S13" s="14"/>
    </row>
    <row r="14" spans="1:19" s="6" customFormat="1" ht="33" customHeight="1" x14ac:dyDescent="0.25">
      <c r="A14" s="583"/>
      <c r="B14" s="474"/>
      <c r="C14" s="474"/>
      <c r="D14" s="474"/>
      <c r="E14" s="495"/>
      <c r="F14" s="475"/>
      <c r="G14" s="475"/>
      <c r="H14" s="46" t="s">
        <v>128</v>
      </c>
      <c r="I14" s="45">
        <v>20</v>
      </c>
      <c r="J14" s="475"/>
      <c r="K14" s="474"/>
      <c r="L14" s="485"/>
      <c r="M14" s="485"/>
      <c r="N14" s="485"/>
      <c r="O14" s="485"/>
      <c r="P14" s="485"/>
      <c r="Q14" s="475"/>
      <c r="R14" s="474"/>
      <c r="S14" s="14"/>
    </row>
    <row r="15" spans="1:19" s="6" customFormat="1" ht="33" customHeight="1" x14ac:dyDescent="0.25">
      <c r="A15" s="584"/>
      <c r="B15" s="586"/>
      <c r="C15" s="586"/>
      <c r="D15" s="586"/>
      <c r="E15" s="495"/>
      <c r="F15" s="495"/>
      <c r="G15" s="495"/>
      <c r="H15" s="46" t="s">
        <v>93</v>
      </c>
      <c r="I15" s="45">
        <v>1</v>
      </c>
      <c r="J15" s="495"/>
      <c r="K15" s="586"/>
      <c r="L15" s="586"/>
      <c r="M15" s="586"/>
      <c r="N15" s="586"/>
      <c r="O15" s="586"/>
      <c r="P15" s="586"/>
      <c r="Q15" s="495"/>
      <c r="R15" s="586"/>
      <c r="S15" s="14"/>
    </row>
    <row r="16" spans="1:19" s="6" customFormat="1" ht="34.5" customHeight="1" x14ac:dyDescent="0.25">
      <c r="A16" s="585"/>
      <c r="B16" s="587"/>
      <c r="C16" s="587"/>
      <c r="D16" s="587"/>
      <c r="E16" s="496"/>
      <c r="F16" s="496"/>
      <c r="G16" s="496"/>
      <c r="H16" s="46" t="s">
        <v>328</v>
      </c>
      <c r="I16" s="45">
        <v>43</v>
      </c>
      <c r="J16" s="496"/>
      <c r="K16" s="587"/>
      <c r="L16" s="587"/>
      <c r="M16" s="587"/>
      <c r="N16" s="587"/>
      <c r="O16" s="587"/>
      <c r="P16" s="587"/>
      <c r="Q16" s="496"/>
      <c r="R16" s="587"/>
      <c r="S16" s="14"/>
    </row>
    <row r="17" spans="1:19" s="6" customFormat="1" ht="35.25" customHeight="1" x14ac:dyDescent="0.25">
      <c r="A17" s="448" t="s">
        <v>347</v>
      </c>
      <c r="B17" s="461" t="s">
        <v>49</v>
      </c>
      <c r="C17" s="461">
        <v>1</v>
      </c>
      <c r="D17" s="461">
        <v>6</v>
      </c>
      <c r="E17" s="488" t="s">
        <v>348</v>
      </c>
      <c r="F17" s="434" t="s">
        <v>349</v>
      </c>
      <c r="G17" s="434" t="s">
        <v>53</v>
      </c>
      <c r="H17" s="46" t="s">
        <v>62</v>
      </c>
      <c r="I17" s="45">
        <v>1</v>
      </c>
      <c r="J17" s="434" t="s">
        <v>350</v>
      </c>
      <c r="K17" s="461" t="s">
        <v>37</v>
      </c>
      <c r="L17" s="424"/>
      <c r="M17" s="424">
        <v>30132.45</v>
      </c>
      <c r="N17" s="424"/>
      <c r="O17" s="424">
        <v>26600</v>
      </c>
      <c r="P17" s="424"/>
      <c r="Q17" s="434" t="s">
        <v>351</v>
      </c>
      <c r="R17" s="434" t="s">
        <v>352</v>
      </c>
      <c r="S17" s="14"/>
    </row>
    <row r="18" spans="1:19" s="6" customFormat="1" ht="35.25" customHeight="1" x14ac:dyDescent="0.25">
      <c r="A18" s="474"/>
      <c r="B18" s="461"/>
      <c r="C18" s="461"/>
      <c r="D18" s="461"/>
      <c r="E18" s="488"/>
      <c r="F18" s="434"/>
      <c r="G18" s="434"/>
      <c r="H18" s="46" t="s">
        <v>63</v>
      </c>
      <c r="I18" s="45">
        <v>40</v>
      </c>
      <c r="J18" s="434"/>
      <c r="K18" s="461"/>
      <c r="L18" s="424"/>
      <c r="M18" s="424"/>
      <c r="N18" s="424"/>
      <c r="O18" s="424"/>
      <c r="P18" s="424"/>
      <c r="Q18" s="434"/>
      <c r="R18" s="434"/>
      <c r="S18" s="14"/>
    </row>
    <row r="19" spans="1:19" s="6" customFormat="1" ht="39" customHeight="1" x14ac:dyDescent="0.25">
      <c r="A19" s="448" t="s">
        <v>353</v>
      </c>
      <c r="B19" s="461" t="s">
        <v>116</v>
      </c>
      <c r="C19" s="461">
        <v>1</v>
      </c>
      <c r="D19" s="461">
        <v>6</v>
      </c>
      <c r="E19" s="488" t="s">
        <v>354</v>
      </c>
      <c r="F19" s="434" t="s">
        <v>355</v>
      </c>
      <c r="G19" s="434" t="s">
        <v>87</v>
      </c>
      <c r="H19" s="46" t="s">
        <v>93</v>
      </c>
      <c r="I19" s="45">
        <v>1</v>
      </c>
      <c r="J19" s="434" t="s">
        <v>356</v>
      </c>
      <c r="K19" s="461" t="s">
        <v>37</v>
      </c>
      <c r="L19" s="424"/>
      <c r="M19" s="424">
        <v>19853.62</v>
      </c>
      <c r="N19" s="424"/>
      <c r="O19" s="424">
        <v>17904.259999999998</v>
      </c>
      <c r="P19" s="424"/>
      <c r="Q19" s="434" t="s">
        <v>326</v>
      </c>
      <c r="R19" s="434" t="s">
        <v>327</v>
      </c>
      <c r="S19" s="14"/>
    </row>
    <row r="20" spans="1:19" s="6" customFormat="1" ht="36" customHeight="1" x14ac:dyDescent="0.25">
      <c r="A20" s="474"/>
      <c r="B20" s="461"/>
      <c r="C20" s="461"/>
      <c r="D20" s="461"/>
      <c r="E20" s="488"/>
      <c r="F20" s="434"/>
      <c r="G20" s="434"/>
      <c r="H20" s="46" t="s">
        <v>357</v>
      </c>
      <c r="I20" s="45">
        <v>100</v>
      </c>
      <c r="J20" s="434"/>
      <c r="K20" s="461"/>
      <c r="L20" s="424"/>
      <c r="M20" s="424"/>
      <c r="N20" s="424"/>
      <c r="O20" s="424"/>
      <c r="P20" s="424"/>
      <c r="Q20" s="434"/>
      <c r="R20" s="434"/>
      <c r="S20" s="14"/>
    </row>
    <row r="21" spans="1:19" s="6" customFormat="1" ht="36" customHeight="1" x14ac:dyDescent="0.25">
      <c r="A21" s="448" t="s">
        <v>358</v>
      </c>
      <c r="B21" s="461" t="s">
        <v>58</v>
      </c>
      <c r="C21" s="461">
        <v>1</v>
      </c>
      <c r="D21" s="461">
        <v>6</v>
      </c>
      <c r="E21" s="434" t="s">
        <v>359</v>
      </c>
      <c r="F21" s="434" t="s">
        <v>360</v>
      </c>
      <c r="G21" s="434" t="s">
        <v>36</v>
      </c>
      <c r="H21" s="46" t="s">
        <v>127</v>
      </c>
      <c r="I21" s="45">
        <v>4</v>
      </c>
      <c r="J21" s="434" t="s">
        <v>361</v>
      </c>
      <c r="K21" s="461" t="s">
        <v>37</v>
      </c>
      <c r="L21" s="424"/>
      <c r="M21" s="424">
        <v>13889.06</v>
      </c>
      <c r="N21" s="424"/>
      <c r="O21" s="424">
        <v>12561.92</v>
      </c>
      <c r="P21" s="424"/>
      <c r="Q21" s="434" t="s">
        <v>338</v>
      </c>
      <c r="R21" s="450" t="s">
        <v>339</v>
      </c>
      <c r="S21" s="14"/>
    </row>
    <row r="22" spans="1:19" s="6" customFormat="1" ht="40.5" customHeight="1" x14ac:dyDescent="0.25">
      <c r="A22" s="474"/>
      <c r="B22" s="461"/>
      <c r="C22" s="461"/>
      <c r="D22" s="461"/>
      <c r="E22" s="434"/>
      <c r="F22" s="434"/>
      <c r="G22" s="434"/>
      <c r="H22" s="46" t="s">
        <v>128</v>
      </c>
      <c r="I22" s="45">
        <v>60</v>
      </c>
      <c r="J22" s="434"/>
      <c r="K22" s="461"/>
      <c r="L22" s="424"/>
      <c r="M22" s="424"/>
      <c r="N22" s="424"/>
      <c r="O22" s="424"/>
      <c r="P22" s="424"/>
      <c r="Q22" s="434"/>
      <c r="R22" s="475"/>
      <c r="S22" s="14"/>
    </row>
    <row r="23" spans="1:19" s="6" customFormat="1" ht="111" customHeight="1" x14ac:dyDescent="0.25">
      <c r="A23" s="448" t="s">
        <v>362</v>
      </c>
      <c r="B23" s="461" t="s">
        <v>116</v>
      </c>
      <c r="C23" s="461">
        <v>1</v>
      </c>
      <c r="D23" s="461">
        <v>6</v>
      </c>
      <c r="E23" s="488" t="s">
        <v>363</v>
      </c>
      <c r="F23" s="434" t="s">
        <v>364</v>
      </c>
      <c r="G23" s="434" t="s">
        <v>53</v>
      </c>
      <c r="H23" s="46" t="s">
        <v>62</v>
      </c>
      <c r="I23" s="45">
        <v>1</v>
      </c>
      <c r="J23" s="434" t="s">
        <v>365</v>
      </c>
      <c r="K23" s="461" t="s">
        <v>37</v>
      </c>
      <c r="L23" s="424"/>
      <c r="M23" s="507">
        <v>101774.8</v>
      </c>
      <c r="N23" s="424"/>
      <c r="O23" s="424">
        <v>86980.81</v>
      </c>
      <c r="P23" s="424"/>
      <c r="Q23" s="434" t="s">
        <v>338</v>
      </c>
      <c r="R23" s="434" t="s">
        <v>339</v>
      </c>
      <c r="S23" s="14"/>
    </row>
    <row r="24" spans="1:19" s="6" customFormat="1" ht="114.75" customHeight="1" x14ac:dyDescent="0.25">
      <c r="A24" s="474"/>
      <c r="B24" s="461"/>
      <c r="C24" s="461"/>
      <c r="D24" s="461"/>
      <c r="E24" s="488"/>
      <c r="F24" s="434"/>
      <c r="G24" s="434"/>
      <c r="H24" s="46" t="s">
        <v>63</v>
      </c>
      <c r="I24" s="45">
        <v>40</v>
      </c>
      <c r="J24" s="434"/>
      <c r="K24" s="461"/>
      <c r="L24" s="424"/>
      <c r="M24" s="424"/>
      <c r="N24" s="424"/>
      <c r="O24" s="424"/>
      <c r="P24" s="424"/>
      <c r="Q24" s="434"/>
      <c r="R24" s="434"/>
      <c r="S24" s="14"/>
    </row>
    <row r="25" spans="1:19" s="6" customFormat="1" ht="79.5" customHeight="1" x14ac:dyDescent="0.25">
      <c r="A25" s="590" t="s">
        <v>75</v>
      </c>
      <c r="B25" s="588" t="s">
        <v>116</v>
      </c>
      <c r="C25" s="450">
        <v>1</v>
      </c>
      <c r="D25" s="450">
        <v>6</v>
      </c>
      <c r="E25" s="450" t="s">
        <v>366</v>
      </c>
      <c r="F25" s="450" t="s">
        <v>367</v>
      </c>
      <c r="G25" s="450" t="s">
        <v>53</v>
      </c>
      <c r="H25" s="46" t="s">
        <v>140</v>
      </c>
      <c r="I25" s="46">
        <v>1</v>
      </c>
      <c r="J25" s="450" t="s">
        <v>368</v>
      </c>
      <c r="K25" s="450" t="s">
        <v>37</v>
      </c>
      <c r="L25" s="505"/>
      <c r="M25" s="505">
        <v>92344.82</v>
      </c>
      <c r="N25" s="505"/>
      <c r="O25" s="505">
        <v>79478.39</v>
      </c>
      <c r="P25" s="505"/>
      <c r="Q25" s="434" t="s">
        <v>338</v>
      </c>
      <c r="R25" s="450" t="s">
        <v>339</v>
      </c>
    </row>
    <row r="26" spans="1:19" s="6" customFormat="1" ht="50.25" customHeight="1" x14ac:dyDescent="0.25">
      <c r="A26" s="591"/>
      <c r="B26" s="589"/>
      <c r="C26" s="451"/>
      <c r="D26" s="451"/>
      <c r="E26" s="451"/>
      <c r="F26" s="451"/>
      <c r="G26" s="451"/>
      <c r="H26" s="46" t="s">
        <v>63</v>
      </c>
      <c r="I26" s="46">
        <v>48</v>
      </c>
      <c r="J26" s="451"/>
      <c r="K26" s="451"/>
      <c r="L26" s="506"/>
      <c r="M26" s="506"/>
      <c r="N26" s="506"/>
      <c r="O26" s="506"/>
      <c r="P26" s="506"/>
      <c r="Q26" s="434"/>
      <c r="R26" s="475"/>
    </row>
    <row r="27" spans="1:19" s="6" customFormat="1" ht="54" customHeight="1" x14ac:dyDescent="0.25">
      <c r="A27" s="448" t="s">
        <v>76</v>
      </c>
      <c r="B27" s="588" t="s">
        <v>52</v>
      </c>
      <c r="C27" s="450">
        <v>1</v>
      </c>
      <c r="D27" s="450">
        <v>6</v>
      </c>
      <c r="E27" s="450" t="s">
        <v>369</v>
      </c>
      <c r="F27" s="450" t="s">
        <v>370</v>
      </c>
      <c r="G27" s="450" t="s">
        <v>82</v>
      </c>
      <c r="H27" s="46" t="s">
        <v>371</v>
      </c>
      <c r="I27" s="46">
        <v>1</v>
      </c>
      <c r="J27" s="450" t="s">
        <v>372</v>
      </c>
      <c r="K27" s="450" t="s">
        <v>37</v>
      </c>
      <c r="L27" s="505"/>
      <c r="M27" s="505">
        <v>68079.710000000006</v>
      </c>
      <c r="N27" s="505"/>
      <c r="O27" s="505">
        <v>60244.51</v>
      </c>
      <c r="P27" s="505"/>
      <c r="Q27" s="450" t="s">
        <v>373</v>
      </c>
      <c r="R27" s="450" t="s">
        <v>374</v>
      </c>
      <c r="S27" s="14"/>
    </row>
    <row r="28" spans="1:19" s="6" customFormat="1" ht="45.75" customHeight="1" x14ac:dyDescent="0.25">
      <c r="A28" s="474"/>
      <c r="B28" s="589"/>
      <c r="C28" s="451"/>
      <c r="D28" s="451"/>
      <c r="E28" s="451"/>
      <c r="F28" s="451"/>
      <c r="G28" s="451"/>
      <c r="H28" s="46" t="s">
        <v>375</v>
      </c>
      <c r="I28" s="46">
        <v>4000</v>
      </c>
      <c r="J28" s="451"/>
      <c r="K28" s="451"/>
      <c r="L28" s="506"/>
      <c r="M28" s="506"/>
      <c r="N28" s="506"/>
      <c r="O28" s="506"/>
      <c r="P28" s="506"/>
      <c r="Q28" s="451"/>
      <c r="R28" s="451"/>
      <c r="S28" s="14"/>
    </row>
    <row r="29" spans="1:19" s="6" customFormat="1" ht="40.5" customHeight="1" x14ac:dyDescent="0.25">
      <c r="A29" s="448" t="s">
        <v>77</v>
      </c>
      <c r="B29" s="461" t="s">
        <v>52</v>
      </c>
      <c r="C29" s="461">
        <v>1</v>
      </c>
      <c r="D29" s="434">
        <v>9</v>
      </c>
      <c r="E29" s="434" t="s">
        <v>376</v>
      </c>
      <c r="F29" s="434" t="s">
        <v>377</v>
      </c>
      <c r="G29" s="450" t="s">
        <v>38</v>
      </c>
      <c r="H29" s="46" t="s">
        <v>66</v>
      </c>
      <c r="I29" s="11" t="s">
        <v>50</v>
      </c>
      <c r="J29" s="450" t="s">
        <v>378</v>
      </c>
      <c r="K29" s="592" t="s">
        <v>37</v>
      </c>
      <c r="L29" s="507"/>
      <c r="M29" s="424">
        <v>18302</v>
      </c>
      <c r="N29" s="424"/>
      <c r="O29" s="424">
        <v>14762</v>
      </c>
      <c r="P29" s="424"/>
      <c r="Q29" s="488" t="s">
        <v>379</v>
      </c>
      <c r="R29" s="434" t="s">
        <v>380</v>
      </c>
      <c r="S29" s="14"/>
    </row>
    <row r="30" spans="1:19" s="6" customFormat="1" ht="43.5" customHeight="1" x14ac:dyDescent="0.25">
      <c r="A30" s="449"/>
      <c r="B30" s="461"/>
      <c r="C30" s="461"/>
      <c r="D30" s="434"/>
      <c r="E30" s="434"/>
      <c r="F30" s="434"/>
      <c r="G30" s="451"/>
      <c r="H30" s="46" t="s">
        <v>67</v>
      </c>
      <c r="I30" s="11" t="s">
        <v>381</v>
      </c>
      <c r="J30" s="451"/>
      <c r="K30" s="592"/>
      <c r="L30" s="507"/>
      <c r="M30" s="424"/>
      <c r="N30" s="424"/>
      <c r="O30" s="424"/>
      <c r="P30" s="424"/>
      <c r="Q30" s="488"/>
      <c r="R30" s="434"/>
      <c r="S30" s="14"/>
    </row>
    <row r="31" spans="1:19" x14ac:dyDescent="0.25">
      <c r="A31" s="461" t="s">
        <v>78</v>
      </c>
      <c r="B31" s="593" t="s">
        <v>116</v>
      </c>
      <c r="C31" s="461">
        <v>3</v>
      </c>
      <c r="D31" s="448">
        <v>10</v>
      </c>
      <c r="E31" s="595" t="s">
        <v>382</v>
      </c>
      <c r="F31" s="434" t="s">
        <v>383</v>
      </c>
      <c r="G31" s="450" t="s">
        <v>384</v>
      </c>
      <c r="H31" s="45" t="s">
        <v>385</v>
      </c>
      <c r="I31" s="45">
        <v>1</v>
      </c>
      <c r="J31" s="595" t="s">
        <v>386</v>
      </c>
      <c r="K31" s="450" t="s">
        <v>37</v>
      </c>
      <c r="L31" s="450"/>
      <c r="M31" s="505">
        <v>58464.11</v>
      </c>
      <c r="N31" s="455"/>
      <c r="O31" s="505">
        <v>52406.98</v>
      </c>
      <c r="P31" s="455"/>
      <c r="Q31" s="450" t="s">
        <v>387</v>
      </c>
      <c r="R31" s="450" t="s">
        <v>388</v>
      </c>
    </row>
    <row r="32" spans="1:19" ht="45" x14ac:dyDescent="0.25">
      <c r="A32" s="461"/>
      <c r="B32" s="594"/>
      <c r="C32" s="461"/>
      <c r="D32" s="474"/>
      <c r="E32" s="596"/>
      <c r="F32" s="434"/>
      <c r="G32" s="475"/>
      <c r="H32" s="46" t="s">
        <v>389</v>
      </c>
      <c r="I32" s="28">
        <v>7000</v>
      </c>
      <c r="J32" s="596"/>
      <c r="K32" s="475"/>
      <c r="L32" s="475"/>
      <c r="M32" s="598"/>
      <c r="N32" s="485"/>
      <c r="O32" s="598"/>
      <c r="P32" s="485"/>
      <c r="Q32" s="475"/>
      <c r="R32" s="475"/>
    </row>
    <row r="33" spans="1:18" x14ac:dyDescent="0.25">
      <c r="A33" s="461">
        <v>11</v>
      </c>
      <c r="B33" s="594"/>
      <c r="C33" s="461"/>
      <c r="D33" s="474"/>
      <c r="E33" s="596"/>
      <c r="F33" s="434"/>
      <c r="G33" s="475"/>
      <c r="H33" s="46" t="s">
        <v>139</v>
      </c>
      <c r="I33" s="28">
        <v>1</v>
      </c>
      <c r="J33" s="597"/>
      <c r="K33" s="475"/>
      <c r="L33" s="475"/>
      <c r="M33" s="598"/>
      <c r="N33" s="485"/>
      <c r="O33" s="598"/>
      <c r="P33" s="485"/>
      <c r="Q33" s="475"/>
      <c r="R33" s="475"/>
    </row>
    <row r="34" spans="1:18" x14ac:dyDescent="0.25">
      <c r="A34" s="461" t="s">
        <v>79</v>
      </c>
      <c r="B34" s="593" t="s">
        <v>116</v>
      </c>
      <c r="C34" s="461">
        <v>3</v>
      </c>
      <c r="D34" s="448">
        <v>10</v>
      </c>
      <c r="E34" s="595" t="s">
        <v>390</v>
      </c>
      <c r="F34" s="434" t="s">
        <v>383</v>
      </c>
      <c r="G34" s="450" t="s">
        <v>391</v>
      </c>
      <c r="H34" s="45" t="s">
        <v>385</v>
      </c>
      <c r="I34" s="45">
        <v>1</v>
      </c>
      <c r="J34" s="595" t="s">
        <v>392</v>
      </c>
      <c r="K34" s="450" t="s">
        <v>37</v>
      </c>
      <c r="L34" s="450"/>
      <c r="M34" s="505">
        <v>59265.63</v>
      </c>
      <c r="N34" s="455"/>
      <c r="O34" s="505">
        <v>53251.33</v>
      </c>
      <c r="P34" s="455"/>
      <c r="Q34" s="450" t="s">
        <v>387</v>
      </c>
      <c r="R34" s="450" t="s">
        <v>388</v>
      </c>
    </row>
    <row r="35" spans="1:18" ht="45" x14ac:dyDescent="0.25">
      <c r="A35" s="461"/>
      <c r="B35" s="594"/>
      <c r="C35" s="461"/>
      <c r="D35" s="474"/>
      <c r="E35" s="596"/>
      <c r="F35" s="434"/>
      <c r="G35" s="475"/>
      <c r="H35" s="46" t="s">
        <v>389</v>
      </c>
      <c r="I35" s="28">
        <v>35000</v>
      </c>
      <c r="J35" s="596"/>
      <c r="K35" s="475"/>
      <c r="L35" s="475"/>
      <c r="M35" s="598"/>
      <c r="N35" s="485"/>
      <c r="O35" s="598"/>
      <c r="P35" s="485"/>
      <c r="Q35" s="475"/>
      <c r="R35" s="475"/>
    </row>
    <row r="36" spans="1:18" x14ac:dyDescent="0.25">
      <c r="A36" s="461"/>
      <c r="B36" s="594"/>
      <c r="C36" s="461"/>
      <c r="D36" s="474"/>
      <c r="E36" s="596"/>
      <c r="F36" s="434"/>
      <c r="G36" s="475"/>
      <c r="H36" s="46" t="s">
        <v>139</v>
      </c>
      <c r="I36" s="28">
        <v>2</v>
      </c>
      <c r="J36" s="596"/>
      <c r="K36" s="475"/>
      <c r="L36" s="475"/>
      <c r="M36" s="598"/>
      <c r="N36" s="485"/>
      <c r="O36" s="598"/>
      <c r="P36" s="485"/>
      <c r="Q36" s="475"/>
      <c r="R36" s="475"/>
    </row>
    <row r="37" spans="1:18" x14ac:dyDescent="0.25">
      <c r="A37" s="461"/>
      <c r="B37" s="594"/>
      <c r="C37" s="461"/>
      <c r="D37" s="474"/>
      <c r="E37" s="596"/>
      <c r="F37" s="434"/>
      <c r="G37" s="475"/>
      <c r="H37" s="46" t="s">
        <v>91</v>
      </c>
      <c r="I37" s="28">
        <v>1</v>
      </c>
      <c r="J37" s="596"/>
      <c r="K37" s="475"/>
      <c r="L37" s="475"/>
      <c r="M37" s="598"/>
      <c r="N37" s="485"/>
      <c r="O37" s="598"/>
      <c r="P37" s="485"/>
      <c r="Q37" s="475"/>
      <c r="R37" s="475"/>
    </row>
    <row r="38" spans="1:18" ht="15" customHeight="1" x14ac:dyDescent="0.25">
      <c r="A38" s="461">
        <v>11</v>
      </c>
      <c r="B38" s="594"/>
      <c r="C38" s="461"/>
      <c r="D38" s="474"/>
      <c r="E38" s="596"/>
      <c r="F38" s="434"/>
      <c r="G38" s="475"/>
      <c r="H38" s="8" t="s">
        <v>393</v>
      </c>
      <c r="I38" s="11" t="s">
        <v>394</v>
      </c>
      <c r="J38" s="597"/>
      <c r="K38" s="475"/>
      <c r="L38" s="475"/>
      <c r="M38" s="598"/>
      <c r="N38" s="485"/>
      <c r="O38" s="598"/>
      <c r="P38" s="485"/>
      <c r="Q38" s="475"/>
      <c r="R38" s="475"/>
    </row>
    <row r="39" spans="1:18" ht="47.25" customHeight="1" x14ac:dyDescent="0.25">
      <c r="A39" s="461" t="s">
        <v>80</v>
      </c>
      <c r="B39" s="593" t="s">
        <v>49</v>
      </c>
      <c r="C39" s="461">
        <v>2</v>
      </c>
      <c r="D39" s="448">
        <v>10</v>
      </c>
      <c r="E39" s="595" t="s">
        <v>395</v>
      </c>
      <c r="F39" s="434" t="s">
        <v>396</v>
      </c>
      <c r="G39" s="450" t="s">
        <v>397</v>
      </c>
      <c r="H39" s="46" t="s">
        <v>120</v>
      </c>
      <c r="I39" s="45">
        <v>7</v>
      </c>
      <c r="J39" s="595" t="s">
        <v>398</v>
      </c>
      <c r="K39" s="450" t="s">
        <v>37</v>
      </c>
      <c r="L39" s="450"/>
      <c r="M39" s="505">
        <v>77885.64</v>
      </c>
      <c r="N39" s="455"/>
      <c r="O39" s="505">
        <v>70788</v>
      </c>
      <c r="P39" s="455"/>
      <c r="Q39" s="450" t="s">
        <v>399</v>
      </c>
      <c r="R39" s="450" t="s">
        <v>346</v>
      </c>
    </row>
    <row r="40" spans="1:18" ht="61.5" customHeight="1" x14ac:dyDescent="0.25">
      <c r="A40" s="461"/>
      <c r="B40" s="594"/>
      <c r="C40" s="461"/>
      <c r="D40" s="474"/>
      <c r="E40" s="596"/>
      <c r="F40" s="434"/>
      <c r="G40" s="475"/>
      <c r="H40" s="46" t="s">
        <v>400</v>
      </c>
      <c r="I40" s="45">
        <v>500</v>
      </c>
      <c r="J40" s="596"/>
      <c r="K40" s="475"/>
      <c r="L40" s="475"/>
      <c r="M40" s="598"/>
      <c r="N40" s="485"/>
      <c r="O40" s="598"/>
      <c r="P40" s="485"/>
      <c r="Q40" s="475"/>
      <c r="R40" s="475"/>
    </row>
    <row r="41" spans="1:18" ht="33" customHeight="1" x14ac:dyDescent="0.25">
      <c r="A41" s="461">
        <v>11</v>
      </c>
      <c r="B41" s="599"/>
      <c r="C41" s="461"/>
      <c r="D41" s="449"/>
      <c r="E41" s="597"/>
      <c r="F41" s="434"/>
      <c r="G41" s="451"/>
      <c r="H41" s="46" t="s">
        <v>284</v>
      </c>
      <c r="I41" s="11" t="s">
        <v>50</v>
      </c>
      <c r="J41" s="597"/>
      <c r="K41" s="451"/>
      <c r="L41" s="451"/>
      <c r="M41" s="506"/>
      <c r="N41" s="486"/>
      <c r="O41" s="506"/>
      <c r="P41" s="486"/>
      <c r="Q41" s="451"/>
      <c r="R41" s="451"/>
    </row>
    <row r="42" spans="1:18" ht="46.5" customHeight="1" x14ac:dyDescent="0.25">
      <c r="A42" s="448" t="s">
        <v>401</v>
      </c>
      <c r="B42" s="448" t="s">
        <v>49</v>
      </c>
      <c r="C42" s="448">
        <v>2</v>
      </c>
      <c r="D42" s="450">
        <v>12</v>
      </c>
      <c r="E42" s="450" t="s">
        <v>402</v>
      </c>
      <c r="F42" s="450" t="s">
        <v>403</v>
      </c>
      <c r="G42" s="450" t="s">
        <v>36</v>
      </c>
      <c r="H42" s="46" t="s">
        <v>127</v>
      </c>
      <c r="I42" s="11" t="s">
        <v>50</v>
      </c>
      <c r="J42" s="450" t="s">
        <v>404</v>
      </c>
      <c r="K42" s="600" t="s">
        <v>37</v>
      </c>
      <c r="L42" s="491"/>
      <c r="M42" s="455">
        <v>110934.2</v>
      </c>
      <c r="N42" s="455"/>
      <c r="O42" s="455">
        <v>100409.2</v>
      </c>
      <c r="P42" s="455"/>
      <c r="Q42" s="494" t="s">
        <v>332</v>
      </c>
      <c r="R42" s="450" t="s">
        <v>333</v>
      </c>
    </row>
    <row r="43" spans="1:18" ht="57.75" customHeight="1" x14ac:dyDescent="0.25">
      <c r="A43" s="449"/>
      <c r="B43" s="449"/>
      <c r="C43" s="449"/>
      <c r="D43" s="451"/>
      <c r="E43" s="451"/>
      <c r="F43" s="451"/>
      <c r="G43" s="451"/>
      <c r="H43" s="46" t="s">
        <v>128</v>
      </c>
      <c r="I43" s="11" t="s">
        <v>381</v>
      </c>
      <c r="J43" s="451"/>
      <c r="K43" s="601"/>
      <c r="L43" s="493"/>
      <c r="M43" s="486"/>
      <c r="N43" s="486"/>
      <c r="O43" s="486"/>
      <c r="P43" s="486"/>
      <c r="Q43" s="496"/>
      <c r="R43" s="451"/>
    </row>
    <row r="44" spans="1:18" ht="60.75" customHeight="1" x14ac:dyDescent="0.25">
      <c r="A44" s="448" t="s">
        <v>405</v>
      </c>
      <c r="B44" s="593" t="s">
        <v>116</v>
      </c>
      <c r="C44" s="461">
        <v>2</v>
      </c>
      <c r="D44" s="434">
        <v>12</v>
      </c>
      <c r="E44" s="508" t="s">
        <v>406</v>
      </c>
      <c r="F44" s="450" t="s">
        <v>407</v>
      </c>
      <c r="G44" s="434" t="s">
        <v>53</v>
      </c>
      <c r="H44" s="46" t="s">
        <v>62</v>
      </c>
      <c r="I44" s="11" t="s">
        <v>50</v>
      </c>
      <c r="J44" s="595" t="s">
        <v>408</v>
      </c>
      <c r="K44" s="433" t="s">
        <v>37</v>
      </c>
      <c r="L44" s="507"/>
      <c r="M44" s="424">
        <v>63242</v>
      </c>
      <c r="N44" s="424"/>
      <c r="O44" s="424">
        <v>57441</v>
      </c>
      <c r="P44" s="424"/>
      <c r="Q44" s="434" t="s">
        <v>409</v>
      </c>
      <c r="R44" s="434" t="s">
        <v>410</v>
      </c>
    </row>
    <row r="45" spans="1:18" ht="51.75" customHeight="1" x14ac:dyDescent="0.25">
      <c r="A45" s="449"/>
      <c r="B45" s="594"/>
      <c r="C45" s="461"/>
      <c r="D45" s="434"/>
      <c r="E45" s="602"/>
      <c r="F45" s="451"/>
      <c r="G45" s="434"/>
      <c r="H45" s="46" t="s">
        <v>63</v>
      </c>
      <c r="I45" s="11" t="s">
        <v>411</v>
      </c>
      <c r="J45" s="596"/>
      <c r="K45" s="433"/>
      <c r="L45" s="507"/>
      <c r="M45" s="424"/>
      <c r="N45" s="424"/>
      <c r="O45" s="424"/>
      <c r="P45" s="424"/>
      <c r="Q45" s="434"/>
      <c r="R45" s="434"/>
    </row>
    <row r="46" spans="1:18" x14ac:dyDescent="0.25">
      <c r="A46" s="448" t="s">
        <v>412</v>
      </c>
      <c r="B46" s="461" t="s">
        <v>49</v>
      </c>
      <c r="C46" s="461">
        <v>2</v>
      </c>
      <c r="D46" s="461">
        <v>12</v>
      </c>
      <c r="E46" s="434" t="s">
        <v>413</v>
      </c>
      <c r="F46" s="434" t="s">
        <v>414</v>
      </c>
      <c r="G46" s="434" t="s">
        <v>36</v>
      </c>
      <c r="H46" s="450" t="s">
        <v>127</v>
      </c>
      <c r="I46" s="448">
        <v>1</v>
      </c>
      <c r="J46" s="434" t="s">
        <v>415</v>
      </c>
      <c r="K46" s="461" t="s">
        <v>37</v>
      </c>
      <c r="L46" s="424"/>
      <c r="M46" s="424">
        <v>115048.05</v>
      </c>
      <c r="N46" s="424"/>
      <c r="O46" s="424">
        <v>104230.05</v>
      </c>
      <c r="P46" s="424"/>
      <c r="Q46" s="434" t="s">
        <v>332</v>
      </c>
      <c r="R46" s="434" t="s">
        <v>333</v>
      </c>
    </row>
    <row r="47" spans="1:18" ht="21.75" customHeight="1" x14ac:dyDescent="0.25">
      <c r="A47" s="474"/>
      <c r="B47" s="461"/>
      <c r="C47" s="461"/>
      <c r="D47" s="461"/>
      <c r="E47" s="434"/>
      <c r="F47" s="434"/>
      <c r="G47" s="434"/>
      <c r="H47" s="496"/>
      <c r="I47" s="587"/>
      <c r="J47" s="434"/>
      <c r="K47" s="461"/>
      <c r="L47" s="424"/>
      <c r="M47" s="424"/>
      <c r="N47" s="424"/>
      <c r="O47" s="424"/>
      <c r="P47" s="424"/>
      <c r="Q47" s="434"/>
      <c r="R47" s="434"/>
    </row>
    <row r="48" spans="1:18" ht="36.75" customHeight="1" x14ac:dyDescent="0.25">
      <c r="A48" s="474"/>
      <c r="B48" s="461"/>
      <c r="C48" s="461"/>
      <c r="D48" s="461"/>
      <c r="E48" s="434"/>
      <c r="F48" s="434"/>
      <c r="G48" s="434"/>
      <c r="H48" s="46" t="s">
        <v>128</v>
      </c>
      <c r="I48" s="45">
        <v>100</v>
      </c>
      <c r="J48" s="434"/>
      <c r="K48" s="461"/>
      <c r="L48" s="424"/>
      <c r="M48" s="424"/>
      <c r="N48" s="424"/>
      <c r="O48" s="424"/>
      <c r="P48" s="424"/>
      <c r="Q48" s="434"/>
      <c r="R48" s="434"/>
    </row>
    <row r="49" spans="1:18" ht="27.75" customHeight="1" x14ac:dyDescent="0.25">
      <c r="A49" s="448" t="s">
        <v>416</v>
      </c>
      <c r="B49" s="593" t="s">
        <v>116</v>
      </c>
      <c r="C49" s="461">
        <v>1.3</v>
      </c>
      <c r="D49" s="448">
        <v>13</v>
      </c>
      <c r="E49" s="434" t="s">
        <v>417</v>
      </c>
      <c r="F49" s="450" t="s">
        <v>418</v>
      </c>
      <c r="G49" s="593" t="s">
        <v>419</v>
      </c>
      <c r="H49" s="46" t="s">
        <v>83</v>
      </c>
      <c r="I49" s="45">
        <v>1</v>
      </c>
      <c r="J49" s="595" t="s">
        <v>420</v>
      </c>
      <c r="K49" s="461" t="s">
        <v>37</v>
      </c>
      <c r="L49" s="424"/>
      <c r="M49" s="424">
        <v>51626.84</v>
      </c>
      <c r="N49" s="424"/>
      <c r="O49" s="424">
        <v>36574.980000000003</v>
      </c>
      <c r="P49" s="424"/>
      <c r="Q49" s="434" t="s">
        <v>421</v>
      </c>
      <c r="R49" s="434" t="s">
        <v>422</v>
      </c>
    </row>
    <row r="50" spans="1:18" ht="28.5" customHeight="1" x14ac:dyDescent="0.25">
      <c r="A50" s="474"/>
      <c r="B50" s="594"/>
      <c r="C50" s="461"/>
      <c r="D50" s="474"/>
      <c r="E50" s="434"/>
      <c r="F50" s="475"/>
      <c r="G50" s="594"/>
      <c r="H50" s="46" t="s">
        <v>423</v>
      </c>
      <c r="I50" s="45">
        <v>700</v>
      </c>
      <c r="J50" s="596"/>
      <c r="K50" s="461"/>
      <c r="L50" s="424"/>
      <c r="M50" s="424"/>
      <c r="N50" s="424"/>
      <c r="O50" s="424"/>
      <c r="P50" s="424"/>
      <c r="Q50" s="434"/>
      <c r="R50" s="434"/>
    </row>
    <row r="51" spans="1:18" ht="31.5" customHeight="1" x14ac:dyDescent="0.25">
      <c r="A51" s="474"/>
      <c r="B51" s="594"/>
      <c r="C51" s="461"/>
      <c r="D51" s="474"/>
      <c r="E51" s="434"/>
      <c r="F51" s="475"/>
      <c r="G51" s="594"/>
      <c r="H51" s="46" t="s">
        <v>93</v>
      </c>
      <c r="I51" s="45">
        <v>7</v>
      </c>
      <c r="J51" s="596"/>
      <c r="K51" s="461"/>
      <c r="L51" s="424"/>
      <c r="M51" s="424"/>
      <c r="N51" s="424"/>
      <c r="O51" s="424"/>
      <c r="P51" s="424"/>
      <c r="Q51" s="434"/>
      <c r="R51" s="434"/>
    </row>
    <row r="52" spans="1:18" ht="27.75" customHeight="1" x14ac:dyDescent="0.25">
      <c r="A52" s="449"/>
      <c r="B52" s="599"/>
      <c r="C52" s="461"/>
      <c r="D52" s="449"/>
      <c r="E52" s="434"/>
      <c r="F52" s="451"/>
      <c r="G52" s="599"/>
      <c r="H52" s="46" t="s">
        <v>328</v>
      </c>
      <c r="I52" s="11" t="s">
        <v>424</v>
      </c>
      <c r="J52" s="597"/>
      <c r="K52" s="461"/>
      <c r="L52" s="424"/>
      <c r="M52" s="424"/>
      <c r="N52" s="424"/>
      <c r="O52" s="424"/>
      <c r="P52" s="424"/>
      <c r="Q52" s="434"/>
      <c r="R52" s="434"/>
    </row>
    <row r="53" spans="1:18" ht="45" customHeight="1" x14ac:dyDescent="0.25">
      <c r="A53" s="461" t="s">
        <v>425</v>
      </c>
      <c r="B53" s="593" t="s">
        <v>116</v>
      </c>
      <c r="C53" s="461">
        <v>1.3</v>
      </c>
      <c r="D53" s="448">
        <v>13</v>
      </c>
      <c r="E53" s="595" t="s">
        <v>426</v>
      </c>
      <c r="F53" s="434" t="s">
        <v>427</v>
      </c>
      <c r="G53" s="450" t="s">
        <v>82</v>
      </c>
      <c r="H53" s="46" t="s">
        <v>83</v>
      </c>
      <c r="I53" s="79">
        <v>1</v>
      </c>
      <c r="J53" s="595" t="s">
        <v>428</v>
      </c>
      <c r="K53" s="461" t="s">
        <v>37</v>
      </c>
      <c r="L53" s="424"/>
      <c r="M53" s="424">
        <v>60910</v>
      </c>
      <c r="N53" s="424"/>
      <c r="O53" s="424">
        <v>48310</v>
      </c>
      <c r="P53" s="424"/>
      <c r="Q53" s="434" t="s">
        <v>429</v>
      </c>
      <c r="R53" s="434" t="s">
        <v>430</v>
      </c>
    </row>
    <row r="54" spans="1:18" ht="51.75" customHeight="1" x14ac:dyDescent="0.25">
      <c r="A54" s="461"/>
      <c r="B54" s="594"/>
      <c r="C54" s="461"/>
      <c r="D54" s="474"/>
      <c r="E54" s="596"/>
      <c r="F54" s="434"/>
      <c r="G54" s="475"/>
      <c r="H54" s="46" t="s">
        <v>423</v>
      </c>
      <c r="I54" s="79">
        <v>972</v>
      </c>
      <c r="J54" s="596"/>
      <c r="K54" s="461"/>
      <c r="L54" s="424"/>
      <c r="M54" s="424"/>
      <c r="N54" s="424"/>
      <c r="O54" s="424"/>
      <c r="P54" s="424"/>
      <c r="Q54" s="434"/>
      <c r="R54" s="434"/>
    </row>
    <row r="55" spans="1:18" ht="59.25" customHeight="1" x14ac:dyDescent="0.25">
      <c r="A55" s="461" t="s">
        <v>431</v>
      </c>
      <c r="B55" s="593" t="s">
        <v>116</v>
      </c>
      <c r="C55" s="461">
        <v>1</v>
      </c>
      <c r="D55" s="448">
        <v>13</v>
      </c>
      <c r="E55" s="595" t="s">
        <v>432</v>
      </c>
      <c r="F55" s="434" t="s">
        <v>433</v>
      </c>
      <c r="G55" s="450" t="s">
        <v>53</v>
      </c>
      <c r="H55" s="45" t="s">
        <v>434</v>
      </c>
      <c r="I55" s="45">
        <v>1</v>
      </c>
      <c r="J55" s="595" t="s">
        <v>435</v>
      </c>
      <c r="K55" s="450" t="s">
        <v>37</v>
      </c>
      <c r="L55" s="505"/>
      <c r="M55" s="505">
        <v>56776.88</v>
      </c>
      <c r="N55" s="455"/>
      <c r="O55" s="505">
        <v>54181.48</v>
      </c>
      <c r="P55" s="455"/>
      <c r="Q55" s="450" t="s">
        <v>436</v>
      </c>
      <c r="R55" s="450" t="s">
        <v>437</v>
      </c>
    </row>
    <row r="56" spans="1:18" ht="53.25" customHeight="1" x14ac:dyDescent="0.25">
      <c r="A56" s="461">
        <v>11</v>
      </c>
      <c r="B56" s="594"/>
      <c r="C56" s="461"/>
      <c r="D56" s="474"/>
      <c r="E56" s="596"/>
      <c r="F56" s="434"/>
      <c r="G56" s="475"/>
      <c r="H56" s="46" t="s">
        <v>63</v>
      </c>
      <c r="I56" s="11" t="s">
        <v>138</v>
      </c>
      <c r="J56" s="597"/>
      <c r="K56" s="475"/>
      <c r="L56" s="598"/>
      <c r="M56" s="598"/>
      <c r="N56" s="485"/>
      <c r="O56" s="598"/>
      <c r="P56" s="485"/>
      <c r="Q56" s="475"/>
      <c r="R56" s="475"/>
    </row>
    <row r="57" spans="1:18" ht="52.5" customHeight="1" x14ac:dyDescent="0.25">
      <c r="A57" s="448" t="s">
        <v>438</v>
      </c>
      <c r="B57" s="461" t="s">
        <v>116</v>
      </c>
      <c r="C57" s="461">
        <v>3</v>
      </c>
      <c r="D57" s="434">
        <v>13</v>
      </c>
      <c r="E57" s="434" t="s">
        <v>439</v>
      </c>
      <c r="F57" s="434" t="s">
        <v>440</v>
      </c>
      <c r="G57" s="434" t="s">
        <v>82</v>
      </c>
      <c r="H57" s="46" t="s">
        <v>83</v>
      </c>
      <c r="I57" s="45">
        <v>1</v>
      </c>
      <c r="J57" s="508" t="s">
        <v>441</v>
      </c>
      <c r="K57" s="461" t="s">
        <v>37</v>
      </c>
      <c r="L57" s="424"/>
      <c r="M57" s="424">
        <v>29268</v>
      </c>
      <c r="N57" s="424"/>
      <c r="O57" s="424">
        <v>24600</v>
      </c>
      <c r="P57" s="424"/>
      <c r="Q57" s="434" t="s">
        <v>442</v>
      </c>
      <c r="R57" s="450" t="s">
        <v>443</v>
      </c>
    </row>
    <row r="58" spans="1:18" ht="34.5" customHeight="1" x14ac:dyDescent="0.25">
      <c r="A58" s="449"/>
      <c r="B58" s="461"/>
      <c r="C58" s="461"/>
      <c r="D58" s="434"/>
      <c r="E58" s="434"/>
      <c r="F58" s="434"/>
      <c r="G58" s="434"/>
      <c r="H58" s="46" t="s">
        <v>444</v>
      </c>
      <c r="I58" s="45">
        <v>1000</v>
      </c>
      <c r="J58" s="509"/>
      <c r="K58" s="461"/>
      <c r="L58" s="424"/>
      <c r="M58" s="424"/>
      <c r="N58" s="424"/>
      <c r="O58" s="424"/>
      <c r="P58" s="424"/>
      <c r="Q58" s="434"/>
      <c r="R58" s="451"/>
    </row>
    <row r="60" spans="1:18" x14ac:dyDescent="0.25">
      <c r="N60" s="276"/>
      <c r="O60" s="407" t="s">
        <v>39</v>
      </c>
      <c r="P60" s="407"/>
    </row>
    <row r="61" spans="1:18" x14ac:dyDescent="0.25">
      <c r="N61" s="385"/>
      <c r="O61" s="365" t="s">
        <v>40</v>
      </c>
      <c r="P61" s="365" t="s">
        <v>41</v>
      </c>
    </row>
    <row r="62" spans="1:18" x14ac:dyDescent="0.25">
      <c r="N62" s="385" t="s">
        <v>2448</v>
      </c>
      <c r="O62" s="367">
        <v>21</v>
      </c>
      <c r="P62" s="89">
        <f>SUM(O7:O58)</f>
        <v>1037570.4299999999</v>
      </c>
    </row>
  </sheetData>
  <mergeCells count="353">
    <mergeCell ref="A57:A58"/>
    <mergeCell ref="B57:B58"/>
    <mergeCell ref="C57:C58"/>
    <mergeCell ref="D57:D58"/>
    <mergeCell ref="E57:E58"/>
    <mergeCell ref="F57:F58"/>
    <mergeCell ref="G57:G58"/>
    <mergeCell ref="J57:J58"/>
    <mergeCell ref="K57:K58"/>
    <mergeCell ref="L55:L56"/>
    <mergeCell ref="M55:M56"/>
    <mergeCell ref="N55:N56"/>
    <mergeCell ref="O55:O56"/>
    <mergeCell ref="P57:P58"/>
    <mergeCell ref="Q57:Q58"/>
    <mergeCell ref="R57:R58"/>
    <mergeCell ref="O60:P60"/>
    <mergeCell ref="P55:P56"/>
    <mergeCell ref="Q55:Q56"/>
    <mergeCell ref="R55:R56"/>
    <mergeCell ref="L57:L58"/>
    <mergeCell ref="M57:M58"/>
    <mergeCell ref="N57:N58"/>
    <mergeCell ref="O57:O58"/>
    <mergeCell ref="A55:A56"/>
    <mergeCell ref="B55:B56"/>
    <mergeCell ref="C55:C56"/>
    <mergeCell ref="D55:D56"/>
    <mergeCell ref="E55:E56"/>
    <mergeCell ref="F55:F56"/>
    <mergeCell ref="G55:G56"/>
    <mergeCell ref="J55:J56"/>
    <mergeCell ref="K55:K56"/>
    <mergeCell ref="L49:L52"/>
    <mergeCell ref="M49:M52"/>
    <mergeCell ref="N49:N52"/>
    <mergeCell ref="O49:O52"/>
    <mergeCell ref="P49:P52"/>
    <mergeCell ref="Q49:Q52"/>
    <mergeCell ref="R49:R52"/>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A49:A52"/>
    <mergeCell ref="B49:B52"/>
    <mergeCell ref="C49:C52"/>
    <mergeCell ref="D49:D52"/>
    <mergeCell ref="E49:E52"/>
    <mergeCell ref="F49:F52"/>
    <mergeCell ref="G49:G52"/>
    <mergeCell ref="J49:J52"/>
    <mergeCell ref="K49:K52"/>
    <mergeCell ref="J46:J48"/>
    <mergeCell ref="K46:K48"/>
    <mergeCell ref="L46:L48"/>
    <mergeCell ref="M46:M48"/>
    <mergeCell ref="N46:N48"/>
    <mergeCell ref="O46:O48"/>
    <mergeCell ref="P46:P48"/>
    <mergeCell ref="Q46:Q48"/>
    <mergeCell ref="R46:R48"/>
    <mergeCell ref="A46:A48"/>
    <mergeCell ref="B46:B48"/>
    <mergeCell ref="C46:C48"/>
    <mergeCell ref="D46:D48"/>
    <mergeCell ref="E46:E48"/>
    <mergeCell ref="F46:F48"/>
    <mergeCell ref="G46:G48"/>
    <mergeCell ref="H46:H47"/>
    <mergeCell ref="I46:I47"/>
    <mergeCell ref="M42:M43"/>
    <mergeCell ref="N42:N43"/>
    <mergeCell ref="O42:O43"/>
    <mergeCell ref="P42:P43"/>
    <mergeCell ref="Q42:Q43"/>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Q44:Q45"/>
    <mergeCell ref="R44:R45"/>
    <mergeCell ref="A42:A43"/>
    <mergeCell ref="B42:B43"/>
    <mergeCell ref="C42:C43"/>
    <mergeCell ref="D42:D43"/>
    <mergeCell ref="E42:E43"/>
    <mergeCell ref="F42:F43"/>
    <mergeCell ref="G42:G43"/>
    <mergeCell ref="J42:J43"/>
    <mergeCell ref="K42:K43"/>
    <mergeCell ref="L34:L38"/>
    <mergeCell ref="C34:C38"/>
    <mergeCell ref="D34:D38"/>
    <mergeCell ref="E34:E38"/>
    <mergeCell ref="F34:F38"/>
    <mergeCell ref="G34:G38"/>
    <mergeCell ref="J34:J38"/>
    <mergeCell ref="K34:K38"/>
    <mergeCell ref="L42:L43"/>
    <mergeCell ref="M34:M38"/>
    <mergeCell ref="N34:N38"/>
    <mergeCell ref="O34:O38"/>
    <mergeCell ref="P34:P38"/>
    <mergeCell ref="Q34:Q38"/>
    <mergeCell ref="R34:R38"/>
    <mergeCell ref="A39:A41"/>
    <mergeCell ref="B39:B41"/>
    <mergeCell ref="C39:C41"/>
    <mergeCell ref="D39:D41"/>
    <mergeCell ref="E39:E41"/>
    <mergeCell ref="F39:F41"/>
    <mergeCell ref="G39:G41"/>
    <mergeCell ref="J39:J41"/>
    <mergeCell ref="K39:K41"/>
    <mergeCell ref="L39:L41"/>
    <mergeCell ref="M39:M41"/>
    <mergeCell ref="N39:N41"/>
    <mergeCell ref="O39:O41"/>
    <mergeCell ref="P39:P41"/>
    <mergeCell ref="Q39:Q41"/>
    <mergeCell ref="R39:R41"/>
    <mergeCell ref="A34:A38"/>
    <mergeCell ref="B34:B38"/>
    <mergeCell ref="M29:M30"/>
    <mergeCell ref="N29:N30"/>
    <mergeCell ref="O29:O30"/>
    <mergeCell ref="P29:P30"/>
    <mergeCell ref="Q29:Q30"/>
    <mergeCell ref="R29: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A29:A30"/>
    <mergeCell ref="B29:B30"/>
    <mergeCell ref="C29:C30"/>
    <mergeCell ref="D29:D30"/>
    <mergeCell ref="E29:E30"/>
    <mergeCell ref="F29:F30"/>
    <mergeCell ref="G29:G30"/>
    <mergeCell ref="J29:J30"/>
    <mergeCell ref="K29:K30"/>
    <mergeCell ref="L25:L26"/>
    <mergeCell ref="C25:C26"/>
    <mergeCell ref="D25:D26"/>
    <mergeCell ref="E25:E26"/>
    <mergeCell ref="F25:F26"/>
    <mergeCell ref="G25:G26"/>
    <mergeCell ref="J25:J26"/>
    <mergeCell ref="K25:K26"/>
    <mergeCell ref="L29:L30"/>
    <mergeCell ref="M25:M26"/>
    <mergeCell ref="N25:N26"/>
    <mergeCell ref="O25:O26"/>
    <mergeCell ref="P25:P26"/>
    <mergeCell ref="Q25:Q26"/>
    <mergeCell ref="R25:R26"/>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R27:R28"/>
    <mergeCell ref="A25:A26"/>
    <mergeCell ref="B25:B26"/>
    <mergeCell ref="M21:M22"/>
    <mergeCell ref="N21:N22"/>
    <mergeCell ref="O21:O22"/>
    <mergeCell ref="P21:P22"/>
    <mergeCell ref="Q21:Q2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R23:R24"/>
    <mergeCell ref="A21:A22"/>
    <mergeCell ref="B21:B22"/>
    <mergeCell ref="C21:C22"/>
    <mergeCell ref="D21:D22"/>
    <mergeCell ref="E21:E22"/>
    <mergeCell ref="F21:F22"/>
    <mergeCell ref="G21:G22"/>
    <mergeCell ref="J21:J22"/>
    <mergeCell ref="K21:K22"/>
    <mergeCell ref="L17:L18"/>
    <mergeCell ref="C17:C18"/>
    <mergeCell ref="D17:D18"/>
    <mergeCell ref="E17:E18"/>
    <mergeCell ref="F17:F18"/>
    <mergeCell ref="G17:G18"/>
    <mergeCell ref="J17:J18"/>
    <mergeCell ref="K17:K18"/>
    <mergeCell ref="L21:L22"/>
    <mergeCell ref="M17:M18"/>
    <mergeCell ref="N17:N18"/>
    <mergeCell ref="O17:O18"/>
    <mergeCell ref="P17:P18"/>
    <mergeCell ref="Q17:Q18"/>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A17:A18"/>
    <mergeCell ref="B17:B18"/>
    <mergeCell ref="R11:R12"/>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R9: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M9:M10"/>
    <mergeCell ref="N9:N10"/>
    <mergeCell ref="O9:O10"/>
    <mergeCell ref="P9:P10"/>
    <mergeCell ref="Q9:Q10"/>
    <mergeCell ref="F9:F10"/>
    <mergeCell ref="G9:G10"/>
    <mergeCell ref="J9:J10"/>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Q7:Q8"/>
    <mergeCell ref="R7:R8"/>
    <mergeCell ref="K7:K8"/>
    <mergeCell ref="L7:L8"/>
    <mergeCell ref="M7:M8"/>
    <mergeCell ref="N7:N8"/>
    <mergeCell ref="C4:C5"/>
    <mergeCell ref="D4:D5"/>
    <mergeCell ref="E4:E5"/>
    <mergeCell ref="A9:A10"/>
    <mergeCell ref="B9:B10"/>
    <mergeCell ref="C9:C10"/>
    <mergeCell ref="D9:D10"/>
    <mergeCell ref="E9:E10"/>
    <mergeCell ref="Q4:Q5"/>
    <mergeCell ref="K9:K10"/>
    <mergeCell ref="L9:L10"/>
    <mergeCell ref="O7:O8"/>
    <mergeCell ref="P7:P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1"/>
  <sheetViews>
    <sheetView topLeftCell="A64" zoomScale="70" zoomScaleNormal="70" workbookViewId="0">
      <selection activeCell="N69" sqref="N69:N71"/>
    </sheetView>
  </sheetViews>
  <sheetFormatPr defaultRowHeight="15" x14ac:dyDescent="0.25"/>
  <cols>
    <col min="1" max="1" width="6.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2.5703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7"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customFormat="1" x14ac:dyDescent="0.25"/>
    <row r="2" spans="1:19" ht="18.75" x14ac:dyDescent="0.3">
      <c r="A2" s="76" t="s">
        <v>2451</v>
      </c>
      <c r="B2" s="238"/>
      <c r="C2" s="238"/>
      <c r="D2" s="238"/>
      <c r="E2" s="238"/>
      <c r="F2" s="238"/>
      <c r="G2" s="238"/>
      <c r="H2" s="238"/>
      <c r="I2" s="238"/>
      <c r="J2" s="238"/>
      <c r="K2" s="238"/>
      <c r="L2" s="238"/>
      <c r="M2" s="240"/>
      <c r="N2" s="240"/>
      <c r="O2" s="240"/>
      <c r="P2" s="240"/>
      <c r="Q2" s="238"/>
      <c r="R2" s="267"/>
    </row>
    <row r="3" spans="1:19" x14ac:dyDescent="0.25">
      <c r="A3" s="238"/>
      <c r="B3" s="238"/>
      <c r="C3" s="238"/>
      <c r="D3" s="238"/>
      <c r="E3" s="238"/>
      <c r="F3" s="238"/>
      <c r="G3" s="238"/>
      <c r="H3" s="238"/>
      <c r="I3" s="238"/>
      <c r="J3" s="238"/>
      <c r="K3" s="238"/>
      <c r="L3" s="238"/>
      <c r="M3" s="240"/>
      <c r="N3" s="240"/>
      <c r="O3" s="240"/>
      <c r="P3" s="240"/>
      <c r="Q3" s="238"/>
      <c r="R3" s="267"/>
    </row>
    <row r="4" spans="1:19" s="4" customFormat="1" ht="47.25" customHeight="1" x14ac:dyDescent="0.25">
      <c r="A4" s="630" t="s">
        <v>0</v>
      </c>
      <c r="B4" s="619" t="s">
        <v>1</v>
      </c>
      <c r="C4" s="619" t="s">
        <v>2</v>
      </c>
      <c r="D4" s="619" t="s">
        <v>3</v>
      </c>
      <c r="E4" s="622" t="s">
        <v>4</v>
      </c>
      <c r="F4" s="622" t="s">
        <v>5</v>
      </c>
      <c r="G4" s="622" t="s">
        <v>6</v>
      </c>
      <c r="H4" s="619" t="s">
        <v>7</v>
      </c>
      <c r="I4" s="619"/>
      <c r="J4" s="622" t="s">
        <v>8</v>
      </c>
      <c r="K4" s="619" t="s">
        <v>9</v>
      </c>
      <c r="L4" s="620"/>
      <c r="M4" s="621" t="s">
        <v>10</v>
      </c>
      <c r="N4" s="621"/>
      <c r="O4" s="621" t="s">
        <v>11</v>
      </c>
      <c r="P4" s="621"/>
      <c r="Q4" s="622" t="s">
        <v>12</v>
      </c>
      <c r="R4" s="619" t="s">
        <v>13</v>
      </c>
      <c r="S4" s="3"/>
    </row>
    <row r="5" spans="1:19" s="4" customFormat="1" ht="35.25" customHeight="1" x14ac:dyDescent="0.2">
      <c r="A5" s="631"/>
      <c r="B5" s="619"/>
      <c r="C5" s="619"/>
      <c r="D5" s="619"/>
      <c r="E5" s="622"/>
      <c r="F5" s="622"/>
      <c r="G5" s="622"/>
      <c r="H5" s="283" t="s">
        <v>14</v>
      </c>
      <c r="I5" s="283" t="s">
        <v>15</v>
      </c>
      <c r="J5" s="622"/>
      <c r="K5" s="283">
        <v>2020</v>
      </c>
      <c r="L5" s="283">
        <v>2021</v>
      </c>
      <c r="M5" s="268">
        <v>2020</v>
      </c>
      <c r="N5" s="268">
        <v>2021</v>
      </c>
      <c r="O5" s="268">
        <v>2020</v>
      </c>
      <c r="P5" s="268">
        <v>2021</v>
      </c>
      <c r="Q5" s="622"/>
      <c r="R5" s="619"/>
      <c r="S5" s="3"/>
    </row>
    <row r="6" spans="1:19" s="4" customFormat="1" ht="15.75" customHeight="1" x14ac:dyDescent="0.2">
      <c r="A6" s="286" t="s">
        <v>16</v>
      </c>
      <c r="B6" s="283" t="s">
        <v>17</v>
      </c>
      <c r="C6" s="283" t="s">
        <v>18</v>
      </c>
      <c r="D6" s="283" t="s">
        <v>19</v>
      </c>
      <c r="E6" s="282" t="s">
        <v>20</v>
      </c>
      <c r="F6" s="282" t="s">
        <v>21</v>
      </c>
      <c r="G6" s="282" t="s">
        <v>22</v>
      </c>
      <c r="H6" s="283" t="s">
        <v>23</v>
      </c>
      <c r="I6" s="283" t="s">
        <v>24</v>
      </c>
      <c r="J6" s="282" t="s">
        <v>25</v>
      </c>
      <c r="K6" s="283" t="s">
        <v>26</v>
      </c>
      <c r="L6" s="283" t="s">
        <v>27</v>
      </c>
      <c r="M6" s="285" t="s">
        <v>28</v>
      </c>
      <c r="N6" s="285" t="s">
        <v>29</v>
      </c>
      <c r="O6" s="285" t="s">
        <v>30</v>
      </c>
      <c r="P6" s="285" t="s">
        <v>31</v>
      </c>
      <c r="Q6" s="282" t="s">
        <v>32</v>
      </c>
      <c r="R6" s="283" t="s">
        <v>33</v>
      </c>
      <c r="S6" s="3"/>
    </row>
    <row r="7" spans="1:19" s="237" customFormat="1" ht="63.75" customHeight="1" x14ac:dyDescent="0.2">
      <c r="A7" s="618">
        <v>1</v>
      </c>
      <c r="B7" s="623" t="s">
        <v>116</v>
      </c>
      <c r="C7" s="623">
        <v>5</v>
      </c>
      <c r="D7" s="614">
        <v>4</v>
      </c>
      <c r="E7" s="614" t="s">
        <v>2033</v>
      </c>
      <c r="F7" s="614" t="s">
        <v>2034</v>
      </c>
      <c r="G7" s="614" t="s">
        <v>53</v>
      </c>
      <c r="H7" s="278" t="s">
        <v>140</v>
      </c>
      <c r="I7" s="269" t="s">
        <v>50</v>
      </c>
      <c r="J7" s="614" t="s">
        <v>2035</v>
      </c>
      <c r="K7" s="614" t="s">
        <v>55</v>
      </c>
      <c r="L7" s="624"/>
      <c r="M7" s="626">
        <v>74480</v>
      </c>
      <c r="N7" s="628"/>
      <c r="O7" s="628">
        <v>66662</v>
      </c>
      <c r="P7" s="628"/>
      <c r="Q7" s="615" t="s">
        <v>2036</v>
      </c>
      <c r="R7" s="614" t="s">
        <v>2037</v>
      </c>
      <c r="S7" s="270"/>
    </row>
    <row r="8" spans="1:19" s="237" customFormat="1" ht="107.25" customHeight="1" x14ac:dyDescent="0.2">
      <c r="A8" s="604"/>
      <c r="B8" s="623"/>
      <c r="C8" s="623"/>
      <c r="D8" s="615"/>
      <c r="E8" s="615"/>
      <c r="F8" s="614"/>
      <c r="G8" s="614"/>
      <c r="H8" s="278" t="s">
        <v>713</v>
      </c>
      <c r="I8" s="269" t="s">
        <v>1179</v>
      </c>
      <c r="J8" s="614"/>
      <c r="K8" s="615"/>
      <c r="L8" s="625"/>
      <c r="M8" s="627"/>
      <c r="N8" s="629"/>
      <c r="O8" s="629"/>
      <c r="P8" s="629"/>
      <c r="Q8" s="615"/>
      <c r="R8" s="614"/>
      <c r="S8" s="270"/>
    </row>
    <row r="9" spans="1:19" s="237" customFormat="1" ht="67.5" customHeight="1" x14ac:dyDescent="0.2">
      <c r="A9" s="603">
        <v>2</v>
      </c>
      <c r="B9" s="603" t="s">
        <v>58</v>
      </c>
      <c r="C9" s="603">
        <v>1</v>
      </c>
      <c r="D9" s="605">
        <v>6</v>
      </c>
      <c r="E9" s="605" t="s">
        <v>2038</v>
      </c>
      <c r="F9" s="605" t="s">
        <v>2039</v>
      </c>
      <c r="G9" s="605" t="s">
        <v>2040</v>
      </c>
      <c r="H9" s="271" t="s">
        <v>1716</v>
      </c>
      <c r="I9" s="269" t="s">
        <v>2041</v>
      </c>
      <c r="J9" s="605" t="s">
        <v>2042</v>
      </c>
      <c r="K9" s="605" t="s">
        <v>55</v>
      </c>
      <c r="L9" s="605"/>
      <c r="M9" s="607">
        <v>35809.300000000003</v>
      </c>
      <c r="N9" s="603"/>
      <c r="O9" s="608">
        <v>28805.3</v>
      </c>
      <c r="P9" s="603"/>
      <c r="Q9" s="605" t="s">
        <v>2043</v>
      </c>
      <c r="R9" s="609" t="s">
        <v>2044</v>
      </c>
      <c r="S9" s="270"/>
    </row>
    <row r="10" spans="1:19" s="237" customFormat="1" ht="76.5" customHeight="1" x14ac:dyDescent="0.2">
      <c r="A10" s="604"/>
      <c r="B10" s="604"/>
      <c r="C10" s="604"/>
      <c r="D10" s="606"/>
      <c r="E10" s="606"/>
      <c r="F10" s="606"/>
      <c r="G10" s="606"/>
      <c r="H10" s="271" t="s">
        <v>128</v>
      </c>
      <c r="I10" s="269" t="s">
        <v>2045</v>
      </c>
      <c r="J10" s="606"/>
      <c r="K10" s="606"/>
      <c r="L10" s="606"/>
      <c r="M10" s="606"/>
      <c r="N10" s="604"/>
      <c r="O10" s="604"/>
      <c r="P10" s="604"/>
      <c r="Q10" s="606"/>
      <c r="R10" s="606"/>
      <c r="S10" s="270"/>
    </row>
    <row r="11" spans="1:19" s="237" customFormat="1" ht="132.75" customHeight="1" x14ac:dyDescent="0.2">
      <c r="A11" s="618">
        <v>3</v>
      </c>
      <c r="B11" s="618" t="s">
        <v>52</v>
      </c>
      <c r="C11" s="618">
        <v>1</v>
      </c>
      <c r="D11" s="609">
        <v>6</v>
      </c>
      <c r="E11" s="609" t="s">
        <v>2046</v>
      </c>
      <c r="F11" s="609" t="s">
        <v>2047</v>
      </c>
      <c r="G11" s="609" t="s">
        <v>38</v>
      </c>
      <c r="H11" s="278" t="s">
        <v>2048</v>
      </c>
      <c r="I11" s="269" t="s">
        <v>50</v>
      </c>
      <c r="J11" s="609" t="s">
        <v>2049</v>
      </c>
      <c r="K11" s="609" t="s">
        <v>44</v>
      </c>
      <c r="L11" s="637"/>
      <c r="M11" s="638">
        <v>15182.3</v>
      </c>
      <c r="N11" s="618"/>
      <c r="O11" s="634">
        <v>11535.8</v>
      </c>
      <c r="P11" s="618"/>
      <c r="Q11" s="609" t="s">
        <v>2043</v>
      </c>
      <c r="R11" s="609" t="s">
        <v>2044</v>
      </c>
      <c r="S11" s="270"/>
    </row>
    <row r="12" spans="1:19" s="237" customFormat="1" ht="114" customHeight="1" x14ac:dyDescent="0.2">
      <c r="A12" s="613"/>
      <c r="B12" s="613"/>
      <c r="C12" s="613"/>
      <c r="D12" s="611"/>
      <c r="E12" s="611"/>
      <c r="F12" s="611"/>
      <c r="G12" s="616"/>
      <c r="H12" s="278" t="s">
        <v>67</v>
      </c>
      <c r="I12" s="269" t="s">
        <v>381</v>
      </c>
      <c r="J12" s="616"/>
      <c r="K12" s="616"/>
      <c r="L12" s="611"/>
      <c r="M12" s="611"/>
      <c r="N12" s="613"/>
      <c r="O12" s="613"/>
      <c r="P12" s="613"/>
      <c r="Q12" s="611"/>
      <c r="R12" s="611"/>
      <c r="S12" s="270"/>
    </row>
    <row r="13" spans="1:19" s="237" customFormat="1" ht="59.25" customHeight="1" x14ac:dyDescent="0.2">
      <c r="A13" s="618">
        <v>4</v>
      </c>
      <c r="B13" s="618" t="s">
        <v>58</v>
      </c>
      <c r="C13" s="618">
        <v>1</v>
      </c>
      <c r="D13" s="618">
        <v>6</v>
      </c>
      <c r="E13" s="609" t="s">
        <v>2051</v>
      </c>
      <c r="F13" s="609" t="s">
        <v>2052</v>
      </c>
      <c r="G13" s="618" t="s">
        <v>53</v>
      </c>
      <c r="H13" s="271" t="s">
        <v>140</v>
      </c>
      <c r="I13" s="284">
        <v>1</v>
      </c>
      <c r="J13" s="609" t="s">
        <v>2053</v>
      </c>
      <c r="K13" s="618" t="s">
        <v>55</v>
      </c>
      <c r="L13" s="632"/>
      <c r="M13" s="634">
        <v>30666.18</v>
      </c>
      <c r="N13" s="632"/>
      <c r="O13" s="634">
        <v>26027.69</v>
      </c>
      <c r="P13" s="632"/>
      <c r="Q13" s="609" t="s">
        <v>2054</v>
      </c>
      <c r="R13" s="609" t="s">
        <v>2055</v>
      </c>
      <c r="S13" s="270"/>
    </row>
    <row r="14" spans="1:19" s="237" customFormat="1" ht="92.25" customHeight="1" x14ac:dyDescent="0.2">
      <c r="A14" s="604"/>
      <c r="B14" s="636"/>
      <c r="C14" s="636"/>
      <c r="D14" s="636"/>
      <c r="E14" s="604"/>
      <c r="F14" s="606"/>
      <c r="G14" s="604"/>
      <c r="H14" s="271" t="s">
        <v>713</v>
      </c>
      <c r="I14" s="284">
        <v>45</v>
      </c>
      <c r="J14" s="606"/>
      <c r="K14" s="636"/>
      <c r="L14" s="633"/>
      <c r="M14" s="636"/>
      <c r="N14" s="633"/>
      <c r="O14" s="635"/>
      <c r="P14" s="633"/>
      <c r="Q14" s="636"/>
      <c r="R14" s="606"/>
      <c r="S14" s="270"/>
    </row>
    <row r="15" spans="1:19" s="237" customFormat="1" ht="47.25" customHeight="1" x14ac:dyDescent="0.2">
      <c r="A15" s="603">
        <v>5</v>
      </c>
      <c r="B15" s="603" t="s">
        <v>116</v>
      </c>
      <c r="C15" s="603">
        <v>1</v>
      </c>
      <c r="D15" s="605">
        <v>6</v>
      </c>
      <c r="E15" s="605" t="s">
        <v>2056</v>
      </c>
      <c r="F15" s="605" t="s">
        <v>2057</v>
      </c>
      <c r="G15" s="605" t="s">
        <v>2058</v>
      </c>
      <c r="H15" s="271" t="s">
        <v>140</v>
      </c>
      <c r="I15" s="269" t="s">
        <v>50</v>
      </c>
      <c r="J15" s="605" t="s">
        <v>2059</v>
      </c>
      <c r="K15" s="605" t="s">
        <v>44</v>
      </c>
      <c r="L15" s="605"/>
      <c r="M15" s="607">
        <v>33582.589999999997</v>
      </c>
      <c r="N15" s="603"/>
      <c r="O15" s="608">
        <v>33582.589999999997</v>
      </c>
      <c r="P15" s="603"/>
      <c r="Q15" s="605" t="s">
        <v>2060</v>
      </c>
      <c r="R15" s="609" t="s">
        <v>2061</v>
      </c>
      <c r="S15" s="270"/>
    </row>
    <row r="16" spans="1:19" s="237" customFormat="1" ht="63.75" customHeight="1" x14ac:dyDescent="0.2">
      <c r="A16" s="613"/>
      <c r="B16" s="613"/>
      <c r="C16" s="613"/>
      <c r="D16" s="611"/>
      <c r="E16" s="611"/>
      <c r="F16" s="611"/>
      <c r="G16" s="611"/>
      <c r="H16" s="271" t="s">
        <v>713</v>
      </c>
      <c r="I16" s="269" t="s">
        <v>2062</v>
      </c>
      <c r="J16" s="611"/>
      <c r="K16" s="611"/>
      <c r="L16" s="611"/>
      <c r="M16" s="611"/>
      <c r="N16" s="613"/>
      <c r="O16" s="613"/>
      <c r="P16" s="613"/>
      <c r="Q16" s="611"/>
      <c r="R16" s="611"/>
      <c r="S16" s="270"/>
    </row>
    <row r="17" spans="1:19" s="237" customFormat="1" ht="63.75" customHeight="1" x14ac:dyDescent="0.2">
      <c r="A17" s="604"/>
      <c r="B17" s="604"/>
      <c r="C17" s="604"/>
      <c r="D17" s="606"/>
      <c r="E17" s="606"/>
      <c r="F17" s="606"/>
      <c r="G17" s="606"/>
      <c r="H17" s="278" t="s">
        <v>2063</v>
      </c>
      <c r="I17" s="269" t="s">
        <v>2064</v>
      </c>
      <c r="J17" s="606"/>
      <c r="K17" s="606"/>
      <c r="L17" s="606"/>
      <c r="M17" s="606"/>
      <c r="N17" s="604"/>
      <c r="O17" s="604"/>
      <c r="P17" s="604"/>
      <c r="Q17" s="606"/>
      <c r="R17" s="606"/>
      <c r="S17" s="270"/>
    </row>
    <row r="18" spans="1:19" s="237" customFormat="1" ht="27.75" customHeight="1" x14ac:dyDescent="0.2">
      <c r="A18" s="603">
        <v>6</v>
      </c>
      <c r="B18" s="603" t="s">
        <v>116</v>
      </c>
      <c r="C18" s="603">
        <v>1</v>
      </c>
      <c r="D18" s="605">
        <v>6</v>
      </c>
      <c r="E18" s="609" t="s">
        <v>2065</v>
      </c>
      <c r="F18" s="605" t="s">
        <v>2066</v>
      </c>
      <c r="G18" s="605" t="s">
        <v>2067</v>
      </c>
      <c r="H18" s="271" t="s">
        <v>1716</v>
      </c>
      <c r="I18" s="269" t="s">
        <v>2024</v>
      </c>
      <c r="J18" s="605" t="s">
        <v>2068</v>
      </c>
      <c r="K18" s="605" t="s">
        <v>55</v>
      </c>
      <c r="L18" s="605"/>
      <c r="M18" s="607">
        <v>32478</v>
      </c>
      <c r="N18" s="603"/>
      <c r="O18" s="608">
        <v>28958</v>
      </c>
      <c r="P18" s="603"/>
      <c r="Q18" s="605" t="s">
        <v>2069</v>
      </c>
      <c r="R18" s="609" t="s">
        <v>2070</v>
      </c>
      <c r="S18" s="270"/>
    </row>
    <row r="19" spans="1:19" s="237" customFormat="1" ht="32.25" customHeight="1" x14ac:dyDescent="0.2">
      <c r="A19" s="613"/>
      <c r="B19" s="613"/>
      <c r="C19" s="613"/>
      <c r="D19" s="611"/>
      <c r="E19" s="616"/>
      <c r="F19" s="611"/>
      <c r="G19" s="611"/>
      <c r="H19" s="271" t="s">
        <v>128</v>
      </c>
      <c r="I19" s="269" t="s">
        <v>2071</v>
      </c>
      <c r="J19" s="611"/>
      <c r="K19" s="611"/>
      <c r="L19" s="611"/>
      <c r="M19" s="611"/>
      <c r="N19" s="613"/>
      <c r="O19" s="613"/>
      <c r="P19" s="613"/>
      <c r="Q19" s="611"/>
      <c r="R19" s="611"/>
      <c r="S19" s="270"/>
    </row>
    <row r="20" spans="1:19" s="237" customFormat="1" ht="22.5" customHeight="1" x14ac:dyDescent="0.2">
      <c r="A20" s="613"/>
      <c r="B20" s="613"/>
      <c r="C20" s="613"/>
      <c r="D20" s="611"/>
      <c r="E20" s="616"/>
      <c r="F20" s="611"/>
      <c r="G20" s="611"/>
      <c r="H20" s="278" t="s">
        <v>2048</v>
      </c>
      <c r="I20" s="269" t="s">
        <v>50</v>
      </c>
      <c r="J20" s="611"/>
      <c r="K20" s="611"/>
      <c r="L20" s="611"/>
      <c r="M20" s="611"/>
      <c r="N20" s="613"/>
      <c r="O20" s="613"/>
      <c r="P20" s="613"/>
      <c r="Q20" s="611"/>
      <c r="R20" s="611"/>
      <c r="S20" s="270"/>
    </row>
    <row r="21" spans="1:19" s="237" customFormat="1" ht="33" customHeight="1" x14ac:dyDescent="0.2">
      <c r="A21" s="613"/>
      <c r="B21" s="613"/>
      <c r="C21" s="613"/>
      <c r="D21" s="611"/>
      <c r="E21" s="616"/>
      <c r="F21" s="611"/>
      <c r="G21" s="611"/>
      <c r="H21" s="278" t="s">
        <v>67</v>
      </c>
      <c r="I21" s="269" t="s">
        <v>1138</v>
      </c>
      <c r="J21" s="611"/>
      <c r="K21" s="611"/>
      <c r="L21" s="611"/>
      <c r="M21" s="611"/>
      <c r="N21" s="613"/>
      <c r="O21" s="613"/>
      <c r="P21" s="613"/>
      <c r="Q21" s="611"/>
      <c r="R21" s="611"/>
      <c r="S21" s="270"/>
    </row>
    <row r="22" spans="1:19" s="237" customFormat="1" ht="30.75" customHeight="1" x14ac:dyDescent="0.2">
      <c r="A22" s="613"/>
      <c r="B22" s="613"/>
      <c r="C22" s="613"/>
      <c r="D22" s="611"/>
      <c r="E22" s="616"/>
      <c r="F22" s="611"/>
      <c r="G22" s="611"/>
      <c r="H22" s="278" t="s">
        <v>2050</v>
      </c>
      <c r="I22" s="269" t="s">
        <v>50</v>
      </c>
      <c r="J22" s="611"/>
      <c r="K22" s="611"/>
      <c r="L22" s="611"/>
      <c r="M22" s="611"/>
      <c r="N22" s="613"/>
      <c r="O22" s="613"/>
      <c r="P22" s="613"/>
      <c r="Q22" s="611"/>
      <c r="R22" s="611"/>
      <c r="S22" s="270"/>
    </row>
    <row r="23" spans="1:19" s="237" customFormat="1" ht="28.5" customHeight="1" x14ac:dyDescent="0.2">
      <c r="A23" s="604"/>
      <c r="B23" s="604"/>
      <c r="C23" s="604"/>
      <c r="D23" s="606"/>
      <c r="E23" s="617"/>
      <c r="F23" s="606"/>
      <c r="G23" s="606"/>
      <c r="H23" s="278" t="s">
        <v>357</v>
      </c>
      <c r="I23" s="269" t="s">
        <v>2072</v>
      </c>
      <c r="J23" s="606"/>
      <c r="K23" s="606"/>
      <c r="L23" s="606"/>
      <c r="M23" s="606"/>
      <c r="N23" s="604"/>
      <c r="O23" s="604"/>
      <c r="P23" s="604"/>
      <c r="Q23" s="606"/>
      <c r="R23" s="606"/>
      <c r="S23" s="270"/>
    </row>
    <row r="24" spans="1:19" s="237" customFormat="1" ht="63.75" customHeight="1" x14ac:dyDescent="0.2">
      <c r="A24" s="277">
        <v>7</v>
      </c>
      <c r="B24" s="281" t="s">
        <v>49</v>
      </c>
      <c r="C24" s="281">
        <v>1</v>
      </c>
      <c r="D24" s="279">
        <v>6</v>
      </c>
      <c r="E24" s="278" t="s">
        <v>2073</v>
      </c>
      <c r="F24" s="279" t="s">
        <v>2074</v>
      </c>
      <c r="G24" s="279" t="s">
        <v>73</v>
      </c>
      <c r="H24" s="278" t="s">
        <v>2063</v>
      </c>
      <c r="I24" s="269" t="s">
        <v>2075</v>
      </c>
      <c r="J24" s="279" t="s">
        <v>2076</v>
      </c>
      <c r="K24" s="279" t="s">
        <v>37</v>
      </c>
      <c r="L24" s="279"/>
      <c r="M24" s="280">
        <v>31734</v>
      </c>
      <c r="N24" s="281"/>
      <c r="O24" s="272">
        <v>31734</v>
      </c>
      <c r="P24" s="281"/>
      <c r="Q24" s="279" t="s">
        <v>2077</v>
      </c>
      <c r="R24" s="278" t="s">
        <v>2078</v>
      </c>
      <c r="S24" s="270"/>
    </row>
    <row r="25" spans="1:19" s="237" customFormat="1" ht="41.25" customHeight="1" x14ac:dyDescent="0.2">
      <c r="A25" s="603">
        <v>8</v>
      </c>
      <c r="B25" s="603" t="s">
        <v>116</v>
      </c>
      <c r="C25" s="603">
        <v>1</v>
      </c>
      <c r="D25" s="605">
        <v>6</v>
      </c>
      <c r="E25" s="605" t="s">
        <v>2079</v>
      </c>
      <c r="F25" s="605" t="s">
        <v>2080</v>
      </c>
      <c r="G25" s="605" t="s">
        <v>2081</v>
      </c>
      <c r="H25" s="271" t="s">
        <v>1699</v>
      </c>
      <c r="I25" s="269" t="s">
        <v>992</v>
      </c>
      <c r="J25" s="605" t="s">
        <v>2082</v>
      </c>
      <c r="K25" s="605" t="s">
        <v>44</v>
      </c>
      <c r="L25" s="605"/>
      <c r="M25" s="607">
        <v>63468</v>
      </c>
      <c r="N25" s="603"/>
      <c r="O25" s="608">
        <v>63468</v>
      </c>
      <c r="P25" s="603"/>
      <c r="Q25" s="605" t="s">
        <v>2083</v>
      </c>
      <c r="R25" s="609" t="s">
        <v>2084</v>
      </c>
      <c r="S25" s="270"/>
    </row>
    <row r="26" spans="1:19" s="237" customFormat="1" ht="37.5" customHeight="1" x14ac:dyDescent="0.2">
      <c r="A26" s="613"/>
      <c r="B26" s="613"/>
      <c r="C26" s="613"/>
      <c r="D26" s="611"/>
      <c r="E26" s="611"/>
      <c r="F26" s="611"/>
      <c r="G26" s="611"/>
      <c r="H26" s="271" t="s">
        <v>1709</v>
      </c>
      <c r="I26" s="269" t="s">
        <v>72</v>
      </c>
      <c r="J26" s="611"/>
      <c r="K26" s="611"/>
      <c r="L26" s="611"/>
      <c r="M26" s="611"/>
      <c r="N26" s="613"/>
      <c r="O26" s="613"/>
      <c r="P26" s="613"/>
      <c r="Q26" s="611"/>
      <c r="R26" s="611"/>
      <c r="S26" s="270"/>
    </row>
    <row r="27" spans="1:19" s="237" customFormat="1" ht="48.75" customHeight="1" x14ac:dyDescent="0.2">
      <c r="A27" s="604"/>
      <c r="B27" s="604"/>
      <c r="C27" s="604"/>
      <c r="D27" s="606"/>
      <c r="E27" s="606"/>
      <c r="F27" s="606"/>
      <c r="G27" s="606"/>
      <c r="H27" s="278" t="s">
        <v>2063</v>
      </c>
      <c r="I27" s="269" t="s">
        <v>2085</v>
      </c>
      <c r="J27" s="606"/>
      <c r="K27" s="606"/>
      <c r="L27" s="606"/>
      <c r="M27" s="606"/>
      <c r="N27" s="604"/>
      <c r="O27" s="604"/>
      <c r="P27" s="604"/>
      <c r="Q27" s="606"/>
      <c r="R27" s="606"/>
      <c r="S27" s="270"/>
    </row>
    <row r="28" spans="1:19" s="237" customFormat="1" ht="71.25" customHeight="1" x14ac:dyDescent="0.2">
      <c r="A28" s="603">
        <v>9</v>
      </c>
      <c r="B28" s="603" t="s">
        <v>116</v>
      </c>
      <c r="C28" s="603">
        <v>1</v>
      </c>
      <c r="D28" s="605">
        <v>6</v>
      </c>
      <c r="E28" s="605" t="s">
        <v>2086</v>
      </c>
      <c r="F28" s="605" t="s">
        <v>2087</v>
      </c>
      <c r="G28" s="605" t="s">
        <v>1172</v>
      </c>
      <c r="H28" s="271" t="s">
        <v>140</v>
      </c>
      <c r="I28" s="269" t="s">
        <v>50</v>
      </c>
      <c r="J28" s="605" t="s">
        <v>2088</v>
      </c>
      <c r="K28" s="605" t="s">
        <v>37</v>
      </c>
      <c r="L28" s="605"/>
      <c r="M28" s="607">
        <v>68016.7</v>
      </c>
      <c r="N28" s="603"/>
      <c r="O28" s="608">
        <v>60057.1</v>
      </c>
      <c r="P28" s="603"/>
      <c r="Q28" s="605" t="s">
        <v>2089</v>
      </c>
      <c r="R28" s="609" t="s">
        <v>2090</v>
      </c>
      <c r="S28" s="270"/>
    </row>
    <row r="29" spans="1:19" s="237" customFormat="1" ht="213.75" customHeight="1" x14ac:dyDescent="0.2">
      <c r="A29" s="613"/>
      <c r="B29" s="613"/>
      <c r="C29" s="613"/>
      <c r="D29" s="611"/>
      <c r="E29" s="611"/>
      <c r="F29" s="611"/>
      <c r="G29" s="611"/>
      <c r="H29" s="271" t="s">
        <v>713</v>
      </c>
      <c r="I29" s="269" t="s">
        <v>2072</v>
      </c>
      <c r="J29" s="611"/>
      <c r="K29" s="611"/>
      <c r="L29" s="611"/>
      <c r="M29" s="611"/>
      <c r="N29" s="613"/>
      <c r="O29" s="613"/>
      <c r="P29" s="613"/>
      <c r="Q29" s="611"/>
      <c r="R29" s="611"/>
      <c r="S29" s="270"/>
    </row>
    <row r="30" spans="1:19" s="237" customFormat="1" ht="40.5" customHeight="1" x14ac:dyDescent="0.2">
      <c r="A30" s="603">
        <v>10</v>
      </c>
      <c r="B30" s="603" t="s">
        <v>58</v>
      </c>
      <c r="C30" s="603">
        <v>1</v>
      </c>
      <c r="D30" s="605">
        <v>9</v>
      </c>
      <c r="E30" s="609" t="s">
        <v>2091</v>
      </c>
      <c r="F30" s="605" t="s">
        <v>2092</v>
      </c>
      <c r="G30" s="605" t="s">
        <v>53</v>
      </c>
      <c r="H30" s="271" t="s">
        <v>140</v>
      </c>
      <c r="I30" s="269" t="s">
        <v>50</v>
      </c>
      <c r="J30" s="605" t="s">
        <v>2093</v>
      </c>
      <c r="K30" s="605" t="s">
        <v>44</v>
      </c>
      <c r="L30" s="605"/>
      <c r="M30" s="607">
        <v>34432.559999999998</v>
      </c>
      <c r="N30" s="605"/>
      <c r="O30" s="607">
        <v>31071</v>
      </c>
      <c r="P30" s="605"/>
      <c r="Q30" s="605" t="s">
        <v>2043</v>
      </c>
      <c r="R30" s="605" t="s">
        <v>2044</v>
      </c>
      <c r="S30" s="270"/>
    </row>
    <row r="31" spans="1:19" s="237" customFormat="1" ht="66" customHeight="1" x14ac:dyDescent="0.2">
      <c r="A31" s="604"/>
      <c r="B31" s="604"/>
      <c r="C31" s="604"/>
      <c r="D31" s="606"/>
      <c r="E31" s="606"/>
      <c r="F31" s="606"/>
      <c r="G31" s="606"/>
      <c r="H31" s="271" t="s">
        <v>713</v>
      </c>
      <c r="I31" s="269" t="s">
        <v>1138</v>
      </c>
      <c r="J31" s="606"/>
      <c r="K31" s="606"/>
      <c r="L31" s="606"/>
      <c r="M31" s="610"/>
      <c r="N31" s="606"/>
      <c r="O31" s="610"/>
      <c r="P31" s="606"/>
      <c r="Q31" s="606"/>
      <c r="R31" s="606"/>
      <c r="S31" s="270"/>
    </row>
    <row r="32" spans="1:19" s="237" customFormat="1" ht="30" customHeight="1" x14ac:dyDescent="0.2">
      <c r="A32" s="603">
        <v>11</v>
      </c>
      <c r="B32" s="603" t="s">
        <v>58</v>
      </c>
      <c r="C32" s="603">
        <v>1</v>
      </c>
      <c r="D32" s="605">
        <v>9</v>
      </c>
      <c r="E32" s="609" t="s">
        <v>2094</v>
      </c>
      <c r="F32" s="605" t="s">
        <v>2095</v>
      </c>
      <c r="G32" s="605" t="s">
        <v>2096</v>
      </c>
      <c r="H32" s="271" t="s">
        <v>1699</v>
      </c>
      <c r="I32" s="269" t="s">
        <v>992</v>
      </c>
      <c r="J32" s="605" t="s">
        <v>2097</v>
      </c>
      <c r="K32" s="605" t="s">
        <v>55</v>
      </c>
      <c r="L32" s="605"/>
      <c r="M32" s="607">
        <v>73391.7</v>
      </c>
      <c r="N32" s="603"/>
      <c r="O32" s="608">
        <v>62345.27</v>
      </c>
      <c r="P32" s="603"/>
      <c r="Q32" s="605" t="s">
        <v>1616</v>
      </c>
      <c r="R32" s="609" t="s">
        <v>2098</v>
      </c>
      <c r="S32" s="270"/>
    </row>
    <row r="33" spans="1:19" s="237" customFormat="1" ht="34.5" customHeight="1" x14ac:dyDescent="0.2">
      <c r="A33" s="613"/>
      <c r="B33" s="613"/>
      <c r="C33" s="613"/>
      <c r="D33" s="611"/>
      <c r="E33" s="611"/>
      <c r="F33" s="611"/>
      <c r="G33" s="611"/>
      <c r="H33" s="271" t="s">
        <v>1709</v>
      </c>
      <c r="I33" s="269" t="s">
        <v>2099</v>
      </c>
      <c r="J33" s="611"/>
      <c r="K33" s="611"/>
      <c r="L33" s="611"/>
      <c r="M33" s="611"/>
      <c r="N33" s="613"/>
      <c r="O33" s="613"/>
      <c r="P33" s="613"/>
      <c r="Q33" s="611"/>
      <c r="R33" s="611"/>
      <c r="S33" s="270"/>
    </row>
    <row r="34" spans="1:19" s="237" customFormat="1" ht="30" customHeight="1" x14ac:dyDescent="0.2">
      <c r="A34" s="613"/>
      <c r="B34" s="613"/>
      <c r="C34" s="613"/>
      <c r="D34" s="611"/>
      <c r="E34" s="611"/>
      <c r="F34" s="611"/>
      <c r="G34" s="611"/>
      <c r="H34" s="271" t="s">
        <v>140</v>
      </c>
      <c r="I34" s="269" t="s">
        <v>992</v>
      </c>
      <c r="J34" s="611"/>
      <c r="K34" s="611"/>
      <c r="L34" s="611"/>
      <c r="M34" s="611"/>
      <c r="N34" s="613"/>
      <c r="O34" s="613"/>
      <c r="P34" s="613"/>
      <c r="Q34" s="611"/>
      <c r="R34" s="611"/>
      <c r="S34" s="270"/>
    </row>
    <row r="35" spans="1:19" s="237" customFormat="1" ht="51" customHeight="1" x14ac:dyDescent="0.2">
      <c r="A35" s="613"/>
      <c r="B35" s="613"/>
      <c r="C35" s="613"/>
      <c r="D35" s="611"/>
      <c r="E35" s="611"/>
      <c r="F35" s="611"/>
      <c r="G35" s="611"/>
      <c r="H35" s="271" t="s">
        <v>713</v>
      </c>
      <c r="I35" s="269" t="s">
        <v>2099</v>
      </c>
      <c r="J35" s="611"/>
      <c r="K35" s="611"/>
      <c r="L35" s="611"/>
      <c r="M35" s="611"/>
      <c r="N35" s="613"/>
      <c r="O35" s="613"/>
      <c r="P35" s="613"/>
      <c r="Q35" s="611"/>
      <c r="R35" s="611"/>
      <c r="S35" s="270"/>
    </row>
    <row r="36" spans="1:19" s="237" customFormat="1" ht="75" customHeight="1" x14ac:dyDescent="0.2">
      <c r="A36" s="604"/>
      <c r="B36" s="604"/>
      <c r="C36" s="604"/>
      <c r="D36" s="606"/>
      <c r="E36" s="606"/>
      <c r="F36" s="606"/>
      <c r="G36" s="606"/>
      <c r="H36" s="271" t="s">
        <v>2063</v>
      </c>
      <c r="I36" s="273" t="s">
        <v>50</v>
      </c>
      <c r="J36" s="606"/>
      <c r="K36" s="606"/>
      <c r="L36" s="606"/>
      <c r="M36" s="606"/>
      <c r="N36" s="604"/>
      <c r="O36" s="604"/>
      <c r="P36" s="604"/>
      <c r="Q36" s="606"/>
      <c r="R36" s="606"/>
      <c r="S36" s="270"/>
    </row>
    <row r="37" spans="1:19" s="237" customFormat="1" ht="168" customHeight="1" x14ac:dyDescent="0.2">
      <c r="A37" s="277">
        <v>12</v>
      </c>
      <c r="B37" s="281" t="s">
        <v>49</v>
      </c>
      <c r="C37" s="281">
        <v>3</v>
      </c>
      <c r="D37" s="279">
        <v>10</v>
      </c>
      <c r="E37" s="279" t="s">
        <v>2100</v>
      </c>
      <c r="F37" s="279" t="s">
        <v>2101</v>
      </c>
      <c r="G37" s="278" t="s">
        <v>120</v>
      </c>
      <c r="H37" s="278" t="s">
        <v>2102</v>
      </c>
      <c r="I37" s="269" t="s">
        <v>50</v>
      </c>
      <c r="J37" s="278" t="s">
        <v>2103</v>
      </c>
      <c r="K37" s="279" t="s">
        <v>37</v>
      </c>
      <c r="L37" s="279"/>
      <c r="M37" s="280">
        <v>17110.2</v>
      </c>
      <c r="N37" s="281"/>
      <c r="O37" s="272">
        <v>14194.2</v>
      </c>
      <c r="P37" s="281"/>
      <c r="Q37" s="279" t="s">
        <v>2104</v>
      </c>
      <c r="R37" s="278" t="s">
        <v>2105</v>
      </c>
      <c r="S37" s="270"/>
    </row>
    <row r="38" spans="1:19" s="237" customFormat="1" ht="86.25" customHeight="1" x14ac:dyDescent="0.2">
      <c r="A38" s="603">
        <v>13</v>
      </c>
      <c r="B38" s="603" t="s">
        <v>52</v>
      </c>
      <c r="C38" s="603">
        <v>2.2999999999999998</v>
      </c>
      <c r="D38" s="605">
        <v>10</v>
      </c>
      <c r="E38" s="605" t="s">
        <v>2106</v>
      </c>
      <c r="F38" s="605" t="s">
        <v>2107</v>
      </c>
      <c r="G38" s="605" t="s">
        <v>2108</v>
      </c>
      <c r="H38" s="271" t="s">
        <v>2102</v>
      </c>
      <c r="I38" s="269" t="s">
        <v>50</v>
      </c>
      <c r="J38" s="605" t="s">
        <v>2109</v>
      </c>
      <c r="K38" s="605" t="s">
        <v>55</v>
      </c>
      <c r="L38" s="605"/>
      <c r="M38" s="607">
        <v>105311.3</v>
      </c>
      <c r="N38" s="603"/>
      <c r="O38" s="608">
        <v>62437.2</v>
      </c>
      <c r="P38" s="603"/>
      <c r="Q38" s="605" t="s">
        <v>2110</v>
      </c>
      <c r="R38" s="609" t="s">
        <v>2111</v>
      </c>
      <c r="S38" s="270"/>
    </row>
    <row r="39" spans="1:19" s="237" customFormat="1" ht="36" customHeight="1" x14ac:dyDescent="0.2">
      <c r="A39" s="613"/>
      <c r="B39" s="613"/>
      <c r="C39" s="613"/>
      <c r="D39" s="611"/>
      <c r="E39" s="611"/>
      <c r="F39" s="611"/>
      <c r="G39" s="611"/>
      <c r="H39" s="274" t="s">
        <v>2112</v>
      </c>
      <c r="I39" s="269" t="s">
        <v>997</v>
      </c>
      <c r="J39" s="611"/>
      <c r="K39" s="611"/>
      <c r="L39" s="611"/>
      <c r="M39" s="611"/>
      <c r="N39" s="613"/>
      <c r="O39" s="613"/>
      <c r="P39" s="613"/>
      <c r="Q39" s="611"/>
      <c r="R39" s="611"/>
      <c r="S39" s="270"/>
    </row>
    <row r="40" spans="1:19" s="237" customFormat="1" ht="33.75" customHeight="1" x14ac:dyDescent="0.2">
      <c r="A40" s="613"/>
      <c r="B40" s="613"/>
      <c r="C40" s="613"/>
      <c r="D40" s="611"/>
      <c r="E40" s="611"/>
      <c r="F40" s="611"/>
      <c r="G40" s="611"/>
      <c r="H40" s="274" t="s">
        <v>2113</v>
      </c>
      <c r="I40" s="269" t="s">
        <v>2114</v>
      </c>
      <c r="J40" s="611"/>
      <c r="K40" s="611"/>
      <c r="L40" s="611"/>
      <c r="M40" s="611"/>
      <c r="N40" s="613"/>
      <c r="O40" s="613"/>
      <c r="P40" s="613"/>
      <c r="Q40" s="611"/>
      <c r="R40" s="611"/>
      <c r="S40" s="270"/>
    </row>
    <row r="41" spans="1:19" s="237" customFormat="1" ht="31.5" customHeight="1" x14ac:dyDescent="0.2">
      <c r="A41" s="613"/>
      <c r="B41" s="613"/>
      <c r="C41" s="613"/>
      <c r="D41" s="611"/>
      <c r="E41" s="611"/>
      <c r="F41" s="611"/>
      <c r="G41" s="611"/>
      <c r="H41" s="274" t="s">
        <v>2050</v>
      </c>
      <c r="I41" s="269" t="s">
        <v>992</v>
      </c>
      <c r="J41" s="611"/>
      <c r="K41" s="611"/>
      <c r="L41" s="611"/>
      <c r="M41" s="611"/>
      <c r="N41" s="613"/>
      <c r="O41" s="613"/>
      <c r="P41" s="613"/>
      <c r="Q41" s="611"/>
      <c r="R41" s="611"/>
      <c r="S41" s="270"/>
    </row>
    <row r="42" spans="1:19" s="237" customFormat="1" ht="65.25" customHeight="1" x14ac:dyDescent="0.2">
      <c r="A42" s="613"/>
      <c r="B42" s="613"/>
      <c r="C42" s="613"/>
      <c r="D42" s="611"/>
      <c r="E42" s="611"/>
      <c r="F42" s="611"/>
      <c r="G42" s="611"/>
      <c r="H42" s="271" t="s">
        <v>357</v>
      </c>
      <c r="I42" s="269" t="s">
        <v>138</v>
      </c>
      <c r="J42" s="611"/>
      <c r="K42" s="611"/>
      <c r="L42" s="611"/>
      <c r="M42" s="611"/>
      <c r="N42" s="613"/>
      <c r="O42" s="613"/>
      <c r="P42" s="613"/>
      <c r="Q42" s="611"/>
      <c r="R42" s="611"/>
      <c r="S42" s="270"/>
    </row>
    <row r="43" spans="1:19" s="237" customFormat="1" ht="36" customHeight="1" x14ac:dyDescent="0.2">
      <c r="A43" s="604"/>
      <c r="B43" s="604"/>
      <c r="C43" s="604"/>
      <c r="D43" s="606"/>
      <c r="E43" s="606"/>
      <c r="F43" s="606"/>
      <c r="G43" s="606"/>
      <c r="H43" s="274" t="s">
        <v>2115</v>
      </c>
      <c r="I43" s="284">
        <v>6</v>
      </c>
      <c r="J43" s="606"/>
      <c r="K43" s="606"/>
      <c r="L43" s="606"/>
      <c r="M43" s="606"/>
      <c r="N43" s="604"/>
      <c r="O43" s="604"/>
      <c r="P43" s="604"/>
      <c r="Q43" s="606"/>
      <c r="R43" s="606"/>
      <c r="S43" s="270"/>
    </row>
    <row r="44" spans="1:19" s="237" customFormat="1" ht="56.25" customHeight="1" x14ac:dyDescent="0.2">
      <c r="A44" s="603">
        <v>14</v>
      </c>
      <c r="B44" s="603" t="s">
        <v>2116</v>
      </c>
      <c r="C44" s="603">
        <v>5</v>
      </c>
      <c r="D44" s="605">
        <v>11</v>
      </c>
      <c r="E44" s="605" t="s">
        <v>2117</v>
      </c>
      <c r="F44" s="605" t="s">
        <v>2118</v>
      </c>
      <c r="G44" s="614" t="s">
        <v>115</v>
      </c>
      <c r="H44" s="278" t="s">
        <v>726</v>
      </c>
      <c r="I44" s="284">
        <v>1</v>
      </c>
      <c r="J44" s="605" t="s">
        <v>2119</v>
      </c>
      <c r="K44" s="605" t="s">
        <v>55</v>
      </c>
      <c r="L44" s="605"/>
      <c r="M44" s="607">
        <v>18155.28</v>
      </c>
      <c r="N44" s="605"/>
      <c r="O44" s="608">
        <v>9407.68</v>
      </c>
      <c r="P44" s="603"/>
      <c r="Q44" s="605" t="s">
        <v>2043</v>
      </c>
      <c r="R44" s="605" t="s">
        <v>2044</v>
      </c>
      <c r="S44" s="270"/>
    </row>
    <row r="45" spans="1:19" s="237" customFormat="1" ht="117.75" customHeight="1" x14ac:dyDescent="0.2">
      <c r="A45" s="604"/>
      <c r="B45" s="604"/>
      <c r="C45" s="604"/>
      <c r="D45" s="606"/>
      <c r="E45" s="606"/>
      <c r="F45" s="606"/>
      <c r="G45" s="615"/>
      <c r="H45" s="278" t="s">
        <v>730</v>
      </c>
      <c r="I45" s="284">
        <v>45</v>
      </c>
      <c r="J45" s="606"/>
      <c r="K45" s="606"/>
      <c r="L45" s="606"/>
      <c r="M45" s="610"/>
      <c r="N45" s="606"/>
      <c r="O45" s="604"/>
      <c r="P45" s="604"/>
      <c r="Q45" s="606"/>
      <c r="R45" s="606"/>
      <c r="S45" s="270"/>
    </row>
    <row r="46" spans="1:19" s="237" customFormat="1" ht="111.75" customHeight="1" x14ac:dyDescent="0.2">
      <c r="A46" s="603">
        <v>15</v>
      </c>
      <c r="B46" s="603" t="s">
        <v>116</v>
      </c>
      <c r="C46" s="603">
        <v>5</v>
      </c>
      <c r="D46" s="605">
        <v>11</v>
      </c>
      <c r="E46" s="605" t="s">
        <v>2120</v>
      </c>
      <c r="F46" s="605" t="s">
        <v>2121</v>
      </c>
      <c r="G46" s="605" t="s">
        <v>53</v>
      </c>
      <c r="H46" s="271" t="s">
        <v>140</v>
      </c>
      <c r="I46" s="284">
        <v>1</v>
      </c>
      <c r="J46" s="605" t="s">
        <v>2122</v>
      </c>
      <c r="K46" s="605" t="s">
        <v>55</v>
      </c>
      <c r="L46" s="605"/>
      <c r="M46" s="607">
        <v>64400</v>
      </c>
      <c r="N46" s="605"/>
      <c r="O46" s="608">
        <v>49000</v>
      </c>
      <c r="P46" s="603"/>
      <c r="Q46" s="605" t="s">
        <v>2123</v>
      </c>
      <c r="R46" s="605" t="s">
        <v>2124</v>
      </c>
      <c r="S46" s="270"/>
    </row>
    <row r="47" spans="1:19" s="237" customFormat="1" ht="90.75" customHeight="1" x14ac:dyDescent="0.2">
      <c r="A47" s="604"/>
      <c r="B47" s="604"/>
      <c r="C47" s="604"/>
      <c r="D47" s="606"/>
      <c r="E47" s="606"/>
      <c r="F47" s="606"/>
      <c r="G47" s="606"/>
      <c r="H47" s="271" t="s">
        <v>713</v>
      </c>
      <c r="I47" s="284">
        <v>20</v>
      </c>
      <c r="J47" s="606"/>
      <c r="K47" s="606"/>
      <c r="L47" s="606"/>
      <c r="M47" s="610"/>
      <c r="N47" s="606"/>
      <c r="O47" s="604"/>
      <c r="P47" s="604"/>
      <c r="Q47" s="606"/>
      <c r="R47" s="606"/>
      <c r="S47" s="270"/>
    </row>
    <row r="48" spans="1:19" s="237" customFormat="1" ht="82.5" customHeight="1" x14ac:dyDescent="0.2">
      <c r="A48" s="603">
        <v>16</v>
      </c>
      <c r="B48" s="603" t="s">
        <v>116</v>
      </c>
      <c r="C48" s="603">
        <v>5</v>
      </c>
      <c r="D48" s="605">
        <v>11</v>
      </c>
      <c r="E48" s="605" t="s">
        <v>2125</v>
      </c>
      <c r="F48" s="605" t="s">
        <v>2126</v>
      </c>
      <c r="G48" s="605" t="s">
        <v>2127</v>
      </c>
      <c r="H48" s="271" t="s">
        <v>2102</v>
      </c>
      <c r="I48" s="284">
        <v>1</v>
      </c>
      <c r="J48" s="605" t="s">
        <v>2128</v>
      </c>
      <c r="K48" s="605" t="s">
        <v>55</v>
      </c>
      <c r="L48" s="605"/>
      <c r="M48" s="607">
        <v>13104.41</v>
      </c>
      <c r="N48" s="603"/>
      <c r="O48" s="608">
        <v>13104.41</v>
      </c>
      <c r="P48" s="603"/>
      <c r="Q48" s="605" t="s">
        <v>2129</v>
      </c>
      <c r="R48" s="609" t="s">
        <v>2130</v>
      </c>
      <c r="S48" s="270"/>
    </row>
    <row r="49" spans="1:19" s="237" customFormat="1" ht="38.25" customHeight="1" x14ac:dyDescent="0.2">
      <c r="A49" s="613"/>
      <c r="B49" s="613"/>
      <c r="C49" s="613"/>
      <c r="D49" s="611"/>
      <c r="E49" s="611"/>
      <c r="F49" s="611"/>
      <c r="G49" s="611"/>
      <c r="H49" s="278" t="s">
        <v>2112</v>
      </c>
      <c r="I49" s="284">
        <v>100</v>
      </c>
      <c r="J49" s="611"/>
      <c r="K49" s="611"/>
      <c r="L49" s="611"/>
      <c r="M49" s="611"/>
      <c r="N49" s="613"/>
      <c r="O49" s="613"/>
      <c r="P49" s="613"/>
      <c r="Q49" s="611"/>
      <c r="R49" s="611"/>
      <c r="S49" s="270"/>
    </row>
    <row r="50" spans="1:19" s="237" customFormat="1" ht="39.75" customHeight="1" x14ac:dyDescent="0.2">
      <c r="A50" s="613"/>
      <c r="B50" s="613"/>
      <c r="C50" s="613"/>
      <c r="D50" s="611"/>
      <c r="E50" s="611"/>
      <c r="F50" s="611"/>
      <c r="G50" s="611"/>
      <c r="H50" s="278" t="s">
        <v>2050</v>
      </c>
      <c r="I50" s="284">
        <v>1</v>
      </c>
      <c r="J50" s="611"/>
      <c r="K50" s="611"/>
      <c r="L50" s="611"/>
      <c r="M50" s="611"/>
      <c r="N50" s="613"/>
      <c r="O50" s="613"/>
      <c r="P50" s="613"/>
      <c r="Q50" s="611"/>
      <c r="R50" s="611"/>
      <c r="S50" s="270"/>
    </row>
    <row r="51" spans="1:19" s="237" customFormat="1" ht="71.25" customHeight="1" x14ac:dyDescent="0.2">
      <c r="A51" s="604"/>
      <c r="B51" s="604"/>
      <c r="C51" s="604"/>
      <c r="D51" s="606"/>
      <c r="E51" s="606"/>
      <c r="F51" s="606"/>
      <c r="G51" s="606"/>
      <c r="H51" s="278" t="s">
        <v>357</v>
      </c>
      <c r="I51" s="271" t="s">
        <v>2131</v>
      </c>
      <c r="J51" s="606"/>
      <c r="K51" s="606"/>
      <c r="L51" s="606"/>
      <c r="M51" s="606"/>
      <c r="N51" s="604"/>
      <c r="O51" s="604"/>
      <c r="P51" s="604"/>
      <c r="Q51" s="606"/>
      <c r="R51" s="606"/>
      <c r="S51" s="270"/>
    </row>
    <row r="52" spans="1:19" s="237" customFormat="1" ht="63.75" customHeight="1" x14ac:dyDescent="0.2">
      <c r="A52" s="603">
        <v>17</v>
      </c>
      <c r="B52" s="603" t="s">
        <v>116</v>
      </c>
      <c r="C52" s="603">
        <v>5</v>
      </c>
      <c r="D52" s="603">
        <v>11</v>
      </c>
      <c r="E52" s="605" t="s">
        <v>2132</v>
      </c>
      <c r="F52" s="605" t="s">
        <v>2133</v>
      </c>
      <c r="G52" s="605" t="s">
        <v>36</v>
      </c>
      <c r="H52" s="271" t="s">
        <v>1716</v>
      </c>
      <c r="I52" s="284">
        <v>12</v>
      </c>
      <c r="J52" s="605" t="s">
        <v>2134</v>
      </c>
      <c r="K52" s="605" t="s">
        <v>55</v>
      </c>
      <c r="L52" s="605"/>
      <c r="M52" s="607">
        <v>14160</v>
      </c>
      <c r="N52" s="605"/>
      <c r="O52" s="608">
        <v>10080</v>
      </c>
      <c r="P52" s="603"/>
      <c r="Q52" s="605" t="s">
        <v>2135</v>
      </c>
      <c r="R52" s="609" t="s">
        <v>2136</v>
      </c>
      <c r="S52" s="270"/>
    </row>
    <row r="53" spans="1:19" s="237" customFormat="1" ht="63.75" customHeight="1" x14ac:dyDescent="0.2">
      <c r="A53" s="604"/>
      <c r="B53" s="604"/>
      <c r="C53" s="604"/>
      <c r="D53" s="604"/>
      <c r="E53" s="606"/>
      <c r="F53" s="606"/>
      <c r="G53" s="606"/>
      <c r="H53" s="271" t="s">
        <v>128</v>
      </c>
      <c r="I53" s="284">
        <v>160</v>
      </c>
      <c r="J53" s="606"/>
      <c r="K53" s="606"/>
      <c r="L53" s="606"/>
      <c r="M53" s="610"/>
      <c r="N53" s="606"/>
      <c r="O53" s="604"/>
      <c r="P53" s="604"/>
      <c r="Q53" s="606"/>
      <c r="R53" s="606"/>
      <c r="S53" s="270"/>
    </row>
    <row r="54" spans="1:19" s="237" customFormat="1" ht="63.75" customHeight="1" x14ac:dyDescent="0.2">
      <c r="A54" s="603">
        <v>18</v>
      </c>
      <c r="B54" s="603" t="s">
        <v>116</v>
      </c>
      <c r="C54" s="603">
        <v>5</v>
      </c>
      <c r="D54" s="605">
        <v>11</v>
      </c>
      <c r="E54" s="605" t="s">
        <v>2137</v>
      </c>
      <c r="F54" s="605" t="s">
        <v>2138</v>
      </c>
      <c r="G54" s="605" t="s">
        <v>2139</v>
      </c>
      <c r="H54" s="278" t="s">
        <v>2102</v>
      </c>
      <c r="I54" s="284">
        <v>1</v>
      </c>
      <c r="J54" s="605" t="s">
        <v>2140</v>
      </c>
      <c r="K54" s="605" t="s">
        <v>44</v>
      </c>
      <c r="L54" s="605"/>
      <c r="M54" s="607">
        <v>60471.8</v>
      </c>
      <c r="N54" s="603"/>
      <c r="O54" s="608">
        <v>48761.8</v>
      </c>
      <c r="P54" s="603"/>
      <c r="Q54" s="605" t="s">
        <v>2141</v>
      </c>
      <c r="R54" s="609" t="s">
        <v>2142</v>
      </c>
      <c r="S54" s="270"/>
    </row>
    <row r="55" spans="1:19" s="237" customFormat="1" ht="63.75" customHeight="1" x14ac:dyDescent="0.2">
      <c r="A55" s="613"/>
      <c r="B55" s="613"/>
      <c r="C55" s="613"/>
      <c r="D55" s="611"/>
      <c r="E55" s="611"/>
      <c r="F55" s="611"/>
      <c r="G55" s="611"/>
      <c r="H55" s="274" t="s">
        <v>2050</v>
      </c>
      <c r="I55" s="284">
        <v>2</v>
      </c>
      <c r="J55" s="611"/>
      <c r="K55" s="611"/>
      <c r="L55" s="611"/>
      <c r="M55" s="611"/>
      <c r="N55" s="613"/>
      <c r="O55" s="613"/>
      <c r="P55" s="613"/>
      <c r="Q55" s="611"/>
      <c r="R55" s="611"/>
      <c r="S55" s="270"/>
    </row>
    <row r="56" spans="1:19" s="237" customFormat="1" ht="63.75" customHeight="1" x14ac:dyDescent="0.2">
      <c r="A56" s="604"/>
      <c r="B56" s="604"/>
      <c r="C56" s="604"/>
      <c r="D56" s="606"/>
      <c r="E56" s="606"/>
      <c r="F56" s="606"/>
      <c r="G56" s="606"/>
      <c r="H56" s="271" t="s">
        <v>357</v>
      </c>
      <c r="I56" s="284">
        <v>330</v>
      </c>
      <c r="J56" s="606"/>
      <c r="K56" s="606"/>
      <c r="L56" s="606"/>
      <c r="M56" s="606"/>
      <c r="N56" s="604"/>
      <c r="O56" s="604"/>
      <c r="P56" s="604"/>
      <c r="Q56" s="606"/>
      <c r="R56" s="606"/>
      <c r="S56" s="270"/>
    </row>
    <row r="57" spans="1:19" s="237" customFormat="1" ht="63.75" customHeight="1" x14ac:dyDescent="0.2">
      <c r="A57" s="603">
        <v>19</v>
      </c>
      <c r="B57" s="603" t="s">
        <v>58</v>
      </c>
      <c r="C57" s="603">
        <v>5</v>
      </c>
      <c r="D57" s="603">
        <v>11</v>
      </c>
      <c r="E57" s="605" t="s">
        <v>2143</v>
      </c>
      <c r="F57" s="605" t="s">
        <v>2144</v>
      </c>
      <c r="G57" s="605" t="s">
        <v>115</v>
      </c>
      <c r="H57" s="278" t="s">
        <v>726</v>
      </c>
      <c r="I57" s="284">
        <v>1</v>
      </c>
      <c r="J57" s="605" t="s">
        <v>2145</v>
      </c>
      <c r="K57" s="605" t="s">
        <v>44</v>
      </c>
      <c r="L57" s="605"/>
      <c r="M57" s="607">
        <v>11570.79</v>
      </c>
      <c r="N57" s="605"/>
      <c r="O57" s="607">
        <v>10098.67</v>
      </c>
      <c r="P57" s="605"/>
      <c r="Q57" s="605" t="s">
        <v>2043</v>
      </c>
      <c r="R57" s="605" t="s">
        <v>2044</v>
      </c>
      <c r="S57" s="270"/>
    </row>
    <row r="58" spans="1:19" s="237" customFormat="1" ht="63.75" customHeight="1" x14ac:dyDescent="0.2">
      <c r="A58" s="604"/>
      <c r="B58" s="604"/>
      <c r="C58" s="604"/>
      <c r="D58" s="604"/>
      <c r="E58" s="606"/>
      <c r="F58" s="606"/>
      <c r="G58" s="606"/>
      <c r="H58" s="278" t="s">
        <v>730</v>
      </c>
      <c r="I58" s="284">
        <v>40</v>
      </c>
      <c r="J58" s="606"/>
      <c r="K58" s="606"/>
      <c r="L58" s="606"/>
      <c r="M58" s="610"/>
      <c r="N58" s="606"/>
      <c r="O58" s="610"/>
      <c r="P58" s="606"/>
      <c r="Q58" s="606"/>
      <c r="R58" s="606"/>
      <c r="S58" s="270"/>
    </row>
    <row r="59" spans="1:19" s="237" customFormat="1" ht="63.75" customHeight="1" x14ac:dyDescent="0.2">
      <c r="A59" s="603">
        <v>20</v>
      </c>
      <c r="B59" s="603" t="s">
        <v>116</v>
      </c>
      <c r="C59" s="603">
        <v>1</v>
      </c>
      <c r="D59" s="603">
        <v>13</v>
      </c>
      <c r="E59" s="605" t="s">
        <v>2146</v>
      </c>
      <c r="F59" s="605" t="s">
        <v>2147</v>
      </c>
      <c r="G59" s="605" t="s">
        <v>2148</v>
      </c>
      <c r="H59" s="278" t="s">
        <v>2048</v>
      </c>
      <c r="I59" s="284">
        <v>1</v>
      </c>
      <c r="J59" s="605" t="s">
        <v>2149</v>
      </c>
      <c r="K59" s="605" t="s">
        <v>55</v>
      </c>
      <c r="L59" s="605"/>
      <c r="M59" s="607">
        <v>99500</v>
      </c>
      <c r="N59" s="605"/>
      <c r="O59" s="608">
        <v>87900</v>
      </c>
      <c r="P59" s="603"/>
      <c r="Q59" s="605" t="s">
        <v>2150</v>
      </c>
      <c r="R59" s="609" t="s">
        <v>2151</v>
      </c>
      <c r="S59" s="270"/>
    </row>
    <row r="60" spans="1:19" s="237" customFormat="1" ht="63.75" customHeight="1" x14ac:dyDescent="0.2">
      <c r="A60" s="613"/>
      <c r="B60" s="613"/>
      <c r="C60" s="613"/>
      <c r="D60" s="613"/>
      <c r="E60" s="611"/>
      <c r="F60" s="611"/>
      <c r="G60" s="611"/>
      <c r="H60" s="278" t="s">
        <v>67</v>
      </c>
      <c r="I60" s="284">
        <v>55</v>
      </c>
      <c r="J60" s="611"/>
      <c r="K60" s="611"/>
      <c r="L60" s="611"/>
      <c r="M60" s="612"/>
      <c r="N60" s="611"/>
      <c r="O60" s="613"/>
      <c r="P60" s="613"/>
      <c r="Q60" s="611"/>
      <c r="R60" s="611"/>
      <c r="S60" s="270"/>
    </row>
    <row r="61" spans="1:19" s="237" customFormat="1" ht="63.75" customHeight="1" x14ac:dyDescent="0.2">
      <c r="A61" s="613"/>
      <c r="B61" s="613"/>
      <c r="C61" s="613"/>
      <c r="D61" s="613"/>
      <c r="E61" s="611"/>
      <c r="F61" s="611"/>
      <c r="G61" s="611"/>
      <c r="H61" s="271" t="s">
        <v>2063</v>
      </c>
      <c r="I61" s="284">
        <v>1000</v>
      </c>
      <c r="J61" s="611"/>
      <c r="K61" s="611"/>
      <c r="L61" s="611"/>
      <c r="M61" s="612"/>
      <c r="N61" s="611"/>
      <c r="O61" s="613"/>
      <c r="P61" s="613"/>
      <c r="Q61" s="611"/>
      <c r="R61" s="611"/>
      <c r="S61" s="270"/>
    </row>
    <row r="62" spans="1:19" s="237" customFormat="1" ht="63.75" customHeight="1" x14ac:dyDescent="0.2">
      <c r="A62" s="604"/>
      <c r="B62" s="604"/>
      <c r="C62" s="604"/>
      <c r="D62" s="604"/>
      <c r="E62" s="606"/>
      <c r="F62" s="606"/>
      <c r="G62" s="606"/>
      <c r="H62" s="271" t="s">
        <v>2152</v>
      </c>
      <c r="I62" s="284">
        <v>21</v>
      </c>
      <c r="J62" s="606"/>
      <c r="K62" s="606"/>
      <c r="L62" s="606"/>
      <c r="M62" s="610"/>
      <c r="N62" s="606"/>
      <c r="O62" s="604"/>
      <c r="P62" s="604"/>
      <c r="Q62" s="606"/>
      <c r="R62" s="606"/>
      <c r="S62" s="270"/>
    </row>
    <row r="63" spans="1:19" s="237" customFormat="1" ht="63.75" customHeight="1" x14ac:dyDescent="0.2">
      <c r="A63" s="603">
        <v>21</v>
      </c>
      <c r="B63" s="603" t="s">
        <v>49</v>
      </c>
      <c r="C63" s="603">
        <v>1</v>
      </c>
      <c r="D63" s="605">
        <v>13</v>
      </c>
      <c r="E63" s="605" t="s">
        <v>2153</v>
      </c>
      <c r="F63" s="605" t="s">
        <v>2154</v>
      </c>
      <c r="G63" s="605" t="s">
        <v>53</v>
      </c>
      <c r="H63" s="271" t="s">
        <v>140</v>
      </c>
      <c r="I63" s="284">
        <v>1</v>
      </c>
      <c r="J63" s="605" t="s">
        <v>2155</v>
      </c>
      <c r="K63" s="605" t="s">
        <v>44</v>
      </c>
      <c r="L63" s="605"/>
      <c r="M63" s="607">
        <v>28470</v>
      </c>
      <c r="N63" s="603"/>
      <c r="O63" s="608">
        <v>24500</v>
      </c>
      <c r="P63" s="603"/>
      <c r="Q63" s="605" t="s">
        <v>2104</v>
      </c>
      <c r="R63" s="609" t="s">
        <v>2105</v>
      </c>
      <c r="S63" s="270"/>
    </row>
    <row r="64" spans="1:19" s="237" customFormat="1" ht="170.25" customHeight="1" x14ac:dyDescent="0.2">
      <c r="A64" s="604"/>
      <c r="B64" s="604"/>
      <c r="C64" s="604"/>
      <c r="D64" s="606"/>
      <c r="E64" s="606"/>
      <c r="F64" s="606"/>
      <c r="G64" s="606"/>
      <c r="H64" s="271" t="s">
        <v>713</v>
      </c>
      <c r="I64" s="284">
        <v>50</v>
      </c>
      <c r="J64" s="606"/>
      <c r="K64" s="606"/>
      <c r="L64" s="606"/>
      <c r="M64" s="606"/>
      <c r="N64" s="604"/>
      <c r="O64" s="604"/>
      <c r="P64" s="604"/>
      <c r="Q64" s="606"/>
      <c r="R64" s="606"/>
      <c r="S64" s="270"/>
    </row>
    <row r="65" spans="1:19" s="237" customFormat="1" ht="102.75" customHeight="1" x14ac:dyDescent="0.2">
      <c r="A65" s="277">
        <v>22</v>
      </c>
      <c r="B65" s="281" t="s">
        <v>116</v>
      </c>
      <c r="C65" s="281">
        <v>1.3</v>
      </c>
      <c r="D65" s="279">
        <v>13</v>
      </c>
      <c r="E65" s="279" t="s">
        <v>2156</v>
      </c>
      <c r="F65" s="279" t="s">
        <v>2157</v>
      </c>
      <c r="G65" s="279" t="s">
        <v>73</v>
      </c>
      <c r="H65" s="271" t="s">
        <v>2063</v>
      </c>
      <c r="I65" s="284">
        <v>1000</v>
      </c>
      <c r="J65" s="279" t="s">
        <v>2158</v>
      </c>
      <c r="K65" s="279" t="s">
        <v>55</v>
      </c>
      <c r="L65" s="279"/>
      <c r="M65" s="280">
        <v>20240.66</v>
      </c>
      <c r="N65" s="281"/>
      <c r="O65" s="272">
        <v>20240.66</v>
      </c>
      <c r="P65" s="281"/>
      <c r="Q65" s="279" t="s">
        <v>2159</v>
      </c>
      <c r="R65" s="278" t="s">
        <v>2160</v>
      </c>
      <c r="S65" s="270"/>
    </row>
    <row r="66" spans="1:19" s="237" customFormat="1" ht="253.5" customHeight="1" x14ac:dyDescent="0.2">
      <c r="A66" s="277">
        <v>23</v>
      </c>
      <c r="B66" s="281" t="s">
        <v>49</v>
      </c>
      <c r="C66" s="281">
        <v>1.3</v>
      </c>
      <c r="D66" s="279">
        <v>13</v>
      </c>
      <c r="E66" s="279" t="s">
        <v>2161</v>
      </c>
      <c r="F66" s="279" t="s">
        <v>2162</v>
      </c>
      <c r="G66" s="279" t="s">
        <v>475</v>
      </c>
      <c r="H66" s="278" t="s">
        <v>2163</v>
      </c>
      <c r="I66" s="269" t="s">
        <v>50</v>
      </c>
      <c r="J66" s="279" t="s">
        <v>2164</v>
      </c>
      <c r="K66" s="279" t="s">
        <v>55</v>
      </c>
      <c r="L66" s="279"/>
      <c r="M66" s="272">
        <v>48000</v>
      </c>
      <c r="N66" s="281"/>
      <c r="O66" s="272">
        <v>48000</v>
      </c>
      <c r="P66" s="281"/>
      <c r="Q66" s="279" t="s">
        <v>2165</v>
      </c>
      <c r="R66" s="278" t="s">
        <v>2166</v>
      </c>
      <c r="S66" s="270"/>
    </row>
    <row r="67" spans="1:19" s="237" customFormat="1" ht="104.25" customHeight="1" x14ac:dyDescent="0.2">
      <c r="A67" s="277">
        <v>24</v>
      </c>
      <c r="B67" s="281" t="s">
        <v>49</v>
      </c>
      <c r="C67" s="281">
        <v>1</v>
      </c>
      <c r="D67" s="279">
        <v>13</v>
      </c>
      <c r="E67" s="279" t="s">
        <v>2167</v>
      </c>
      <c r="F67" s="279" t="s">
        <v>2168</v>
      </c>
      <c r="G67" s="279" t="s">
        <v>73</v>
      </c>
      <c r="H67" s="271" t="s">
        <v>2063</v>
      </c>
      <c r="I67" s="269" t="s">
        <v>2064</v>
      </c>
      <c r="J67" s="279" t="s">
        <v>2169</v>
      </c>
      <c r="K67" s="279" t="s">
        <v>44</v>
      </c>
      <c r="L67" s="279"/>
      <c r="M67" s="280">
        <v>48585</v>
      </c>
      <c r="N67" s="281"/>
      <c r="O67" s="272">
        <v>48585</v>
      </c>
      <c r="P67" s="281"/>
      <c r="Q67" s="279" t="s">
        <v>2170</v>
      </c>
      <c r="R67" s="278" t="s">
        <v>2171</v>
      </c>
      <c r="S67" s="270"/>
    </row>
    <row r="68" spans="1:19" x14ac:dyDescent="0.25">
      <c r="A68" s="238"/>
      <c r="B68" s="238"/>
      <c r="C68" s="238"/>
      <c r="D68" s="238"/>
      <c r="E68" s="238"/>
      <c r="F68" s="238"/>
      <c r="G68" s="238"/>
      <c r="H68" s="238"/>
      <c r="I68" s="238"/>
      <c r="J68" s="238"/>
      <c r="K68" s="238"/>
      <c r="L68" s="238"/>
      <c r="M68" s="240"/>
      <c r="N68" s="240"/>
      <c r="O68" s="240"/>
      <c r="P68" s="240"/>
      <c r="Q68" s="238"/>
      <c r="R68" s="267"/>
    </row>
    <row r="69" spans="1:19" x14ac:dyDescent="0.25">
      <c r="A69" s="238"/>
      <c r="B69" s="238"/>
      <c r="C69" s="238"/>
      <c r="D69" s="238"/>
      <c r="E69" s="238"/>
      <c r="F69" s="238"/>
      <c r="G69" s="238"/>
      <c r="H69" s="238"/>
      <c r="I69" s="238"/>
      <c r="J69" s="238"/>
      <c r="K69" s="238"/>
      <c r="L69" s="238"/>
      <c r="N69" s="276"/>
      <c r="O69" s="514" t="s">
        <v>39</v>
      </c>
      <c r="P69" s="406"/>
      <c r="Q69" s="238"/>
      <c r="R69" s="267"/>
    </row>
    <row r="70" spans="1:19" x14ac:dyDescent="0.25">
      <c r="A70" s="238"/>
      <c r="B70" s="238"/>
      <c r="C70" s="238"/>
      <c r="D70" s="238"/>
      <c r="E70" s="238"/>
      <c r="F70" s="238"/>
      <c r="G70" s="238"/>
      <c r="H70" s="238"/>
      <c r="I70" s="238"/>
      <c r="J70" s="238"/>
      <c r="K70" s="238"/>
      <c r="L70" s="238"/>
      <c r="N70" s="385"/>
      <c r="O70" s="276" t="s">
        <v>40</v>
      </c>
      <c r="P70" s="276" t="s">
        <v>41</v>
      </c>
      <c r="Q70" s="238"/>
      <c r="R70" s="267"/>
    </row>
    <row r="71" spans="1:19" x14ac:dyDescent="0.25">
      <c r="N71" s="385" t="s">
        <v>2448</v>
      </c>
      <c r="O71" s="275">
        <v>24</v>
      </c>
      <c r="P71" s="89">
        <f>SUM(O7:O67)</f>
        <v>890556.37000000023</v>
      </c>
    </row>
  </sheetData>
  <mergeCells count="319">
    <mergeCell ref="R9:R10"/>
    <mergeCell ref="J9:J10"/>
    <mergeCell ref="K9:K10"/>
    <mergeCell ref="L9:L10"/>
    <mergeCell ref="M9:M10"/>
    <mergeCell ref="N9:N10"/>
    <mergeCell ref="O9:O10"/>
    <mergeCell ref="A9:A10"/>
    <mergeCell ref="B9:B10"/>
    <mergeCell ref="C9:C10"/>
    <mergeCell ref="D9:D10"/>
    <mergeCell ref="E9:E10"/>
    <mergeCell ref="F9:F10"/>
    <mergeCell ref="G9:G10"/>
    <mergeCell ref="P9:P10"/>
    <mergeCell ref="Q9:Q10"/>
    <mergeCell ref="O11:O12"/>
    <mergeCell ref="P11:P12"/>
    <mergeCell ref="Q11:Q12"/>
    <mergeCell ref="J13:J14"/>
    <mergeCell ref="K13:K14"/>
    <mergeCell ref="L13:L14"/>
    <mergeCell ref="M13:M14"/>
    <mergeCell ref="N11:N12"/>
    <mergeCell ref="A13:A14"/>
    <mergeCell ref="B13:B14"/>
    <mergeCell ref="C13:C14"/>
    <mergeCell ref="D13:D14"/>
    <mergeCell ref="E13:E14"/>
    <mergeCell ref="A11:A12"/>
    <mergeCell ref="C11:C12"/>
    <mergeCell ref="D11:D12"/>
    <mergeCell ref="E11:E12"/>
    <mergeCell ref="F11:F12"/>
    <mergeCell ref="G11:G12"/>
    <mergeCell ref="J11:J12"/>
    <mergeCell ref="K11:K12"/>
    <mergeCell ref="L11:L12"/>
    <mergeCell ref="M11:M12"/>
    <mergeCell ref="L18:L23"/>
    <mergeCell ref="M18:M23"/>
    <mergeCell ref="N18:N23"/>
    <mergeCell ref="O18:O23"/>
    <mergeCell ref="P18:P23"/>
    <mergeCell ref="Q18:Q23"/>
    <mergeCell ref="N13:N14"/>
    <mergeCell ref="O13:O14"/>
    <mergeCell ref="P13:P14"/>
    <mergeCell ref="Q13:Q14"/>
    <mergeCell ref="B38:B43"/>
    <mergeCell ref="C38:C43"/>
    <mergeCell ref="D38:D43"/>
    <mergeCell ref="E38:E43"/>
    <mergeCell ref="B28:B29"/>
    <mergeCell ref="C28:C29"/>
    <mergeCell ref="D28:D29"/>
    <mergeCell ref="E28:E29"/>
    <mergeCell ref="F28:F29"/>
    <mergeCell ref="R46:R47"/>
    <mergeCell ref="M46:M47"/>
    <mergeCell ref="N46:N47"/>
    <mergeCell ref="F38:F43"/>
    <mergeCell ref="G38:G43"/>
    <mergeCell ref="J38:J43"/>
    <mergeCell ref="K38:K43"/>
    <mergeCell ref="L38:L43"/>
    <mergeCell ref="M38:M43"/>
    <mergeCell ref="N38:N43"/>
    <mergeCell ref="O38:O43"/>
    <mergeCell ref="P38:P43"/>
    <mergeCell ref="Q38:Q43"/>
    <mergeCell ref="R38:R43"/>
    <mergeCell ref="L44:L45"/>
    <mergeCell ref="M44:M45"/>
    <mergeCell ref="N44:N45"/>
    <mergeCell ref="O44:O45"/>
    <mergeCell ref="P44:P45"/>
    <mergeCell ref="Q44:Q45"/>
    <mergeCell ref="R44:R45"/>
    <mergeCell ref="Q48:Q51"/>
    <mergeCell ref="G46:G47"/>
    <mergeCell ref="J46:J47"/>
    <mergeCell ref="K46:K47"/>
    <mergeCell ref="L46:L47"/>
    <mergeCell ref="A46:A47"/>
    <mergeCell ref="B46:B47"/>
    <mergeCell ref="C46:C47"/>
    <mergeCell ref="D46:D47"/>
    <mergeCell ref="E46:E47"/>
    <mergeCell ref="F46:F47"/>
    <mergeCell ref="O46:O47"/>
    <mergeCell ref="P46:P47"/>
    <mergeCell ref="Q46:Q47"/>
    <mergeCell ref="C48:C51"/>
    <mergeCell ref="D48:D51"/>
    <mergeCell ref="E48:E51"/>
    <mergeCell ref="F48:F51"/>
    <mergeCell ref="G48:G51"/>
    <mergeCell ref="J48:J51"/>
    <mergeCell ref="K48:K51"/>
    <mergeCell ref="L48:L51"/>
    <mergeCell ref="M48:M51"/>
    <mergeCell ref="D4:D5"/>
    <mergeCell ref="E4:E5"/>
    <mergeCell ref="F4:F5"/>
    <mergeCell ref="G4:G5"/>
    <mergeCell ref="H4:I4"/>
    <mergeCell ref="J4:J5"/>
    <mergeCell ref="N52:N53"/>
    <mergeCell ref="O52:O53"/>
    <mergeCell ref="P52:P53"/>
    <mergeCell ref="F52:F53"/>
    <mergeCell ref="G52:G53"/>
    <mergeCell ref="J52:J53"/>
    <mergeCell ref="K52:K53"/>
    <mergeCell ref="L52:L53"/>
    <mergeCell ref="M52:M53"/>
    <mergeCell ref="D52:D53"/>
    <mergeCell ref="E52:E53"/>
    <mergeCell ref="N48:N51"/>
    <mergeCell ref="O48:O51"/>
    <mergeCell ref="P48:P51"/>
    <mergeCell ref="G28:G29"/>
    <mergeCell ref="J28:J29"/>
    <mergeCell ref="K28:K29"/>
    <mergeCell ref="L28:L29"/>
    <mergeCell ref="K4:L4"/>
    <mergeCell ref="M4:N4"/>
    <mergeCell ref="O4:P4"/>
    <mergeCell ref="Q4:Q5"/>
    <mergeCell ref="R4:R5"/>
    <mergeCell ref="A7:A8"/>
    <mergeCell ref="B7:B8"/>
    <mergeCell ref="C7:C8"/>
    <mergeCell ref="D7:D8"/>
    <mergeCell ref="E7:E8"/>
    <mergeCell ref="F7:F8"/>
    <mergeCell ref="G7:G8"/>
    <mergeCell ref="J7:J8"/>
    <mergeCell ref="K7:K8"/>
    <mergeCell ref="L7:L8"/>
    <mergeCell ref="M7:M8"/>
    <mergeCell ref="N7:N8"/>
    <mergeCell ref="O7:O8"/>
    <mergeCell ref="P7:P8"/>
    <mergeCell ref="Q7:Q8"/>
    <mergeCell ref="R7:R8"/>
    <mergeCell ref="A4:A5"/>
    <mergeCell ref="B4:B5"/>
    <mergeCell ref="C4:C5"/>
    <mergeCell ref="G18:G23"/>
    <mergeCell ref="R11:R12"/>
    <mergeCell ref="A15:A17"/>
    <mergeCell ref="B15:B17"/>
    <mergeCell ref="C15:C17"/>
    <mergeCell ref="D15:D17"/>
    <mergeCell ref="E15:E17"/>
    <mergeCell ref="F15:F17"/>
    <mergeCell ref="G15:G17"/>
    <mergeCell ref="J15:J17"/>
    <mergeCell ref="K15:K17"/>
    <mergeCell ref="L15:L17"/>
    <mergeCell ref="M15:M17"/>
    <mergeCell ref="N15:N17"/>
    <mergeCell ref="O15:O17"/>
    <mergeCell ref="P15:P17"/>
    <mergeCell ref="Q15:Q17"/>
    <mergeCell ref="R15:R17"/>
    <mergeCell ref="R13:R14"/>
    <mergeCell ref="F13:F14"/>
    <mergeCell ref="G13:G14"/>
    <mergeCell ref="B11:B12"/>
    <mergeCell ref="J18:J23"/>
    <mergeCell ref="K18:K23"/>
    <mergeCell ref="A28:A29"/>
    <mergeCell ref="R18:R23"/>
    <mergeCell ref="A25:A27"/>
    <mergeCell ref="B25:B27"/>
    <mergeCell ref="C25:C27"/>
    <mergeCell ref="D25:D27"/>
    <mergeCell ref="E25:E27"/>
    <mergeCell ref="F25:F27"/>
    <mergeCell ref="G25:G27"/>
    <mergeCell ref="J25:J27"/>
    <mergeCell ref="K25:K27"/>
    <mergeCell ref="L25:L27"/>
    <mergeCell ref="M25:M27"/>
    <mergeCell ref="N25:N27"/>
    <mergeCell ref="O25:O27"/>
    <mergeCell ref="P25:P27"/>
    <mergeCell ref="Q25:Q27"/>
    <mergeCell ref="R25:R27"/>
    <mergeCell ref="A18:A23"/>
    <mergeCell ref="B18:B23"/>
    <mergeCell ref="C18:C23"/>
    <mergeCell ref="D18:D23"/>
    <mergeCell ref="E18:E23"/>
    <mergeCell ref="F18:F23"/>
    <mergeCell ref="J32:J36"/>
    <mergeCell ref="K32:K36"/>
    <mergeCell ref="Q28:Q29"/>
    <mergeCell ref="R28:R29"/>
    <mergeCell ref="A30:A31"/>
    <mergeCell ref="B30:B31"/>
    <mergeCell ref="C30:C31"/>
    <mergeCell ref="D30:D31"/>
    <mergeCell ref="E30:E31"/>
    <mergeCell ref="F30:F31"/>
    <mergeCell ref="G30:G31"/>
    <mergeCell ref="J30:J31"/>
    <mergeCell ref="K30:K31"/>
    <mergeCell ref="L30:L31"/>
    <mergeCell ref="M30:M31"/>
    <mergeCell ref="N30:N31"/>
    <mergeCell ref="O30:O31"/>
    <mergeCell ref="P30:P31"/>
    <mergeCell ref="Q30:Q31"/>
    <mergeCell ref="R30:R31"/>
    <mergeCell ref="M28:M29"/>
    <mergeCell ref="N28:N29"/>
    <mergeCell ref="O28:O29"/>
    <mergeCell ref="P28:P29"/>
    <mergeCell ref="L32:L36"/>
    <mergeCell ref="M32:M36"/>
    <mergeCell ref="N32:N36"/>
    <mergeCell ref="O32:O36"/>
    <mergeCell ref="P32:P36"/>
    <mergeCell ref="Q32:Q36"/>
    <mergeCell ref="R32:R36"/>
    <mergeCell ref="A38:A43"/>
    <mergeCell ref="A44:A45"/>
    <mergeCell ref="B44:B45"/>
    <mergeCell ref="C44:C45"/>
    <mergeCell ref="D44:D45"/>
    <mergeCell ref="E44:E45"/>
    <mergeCell ref="F44:F45"/>
    <mergeCell ref="G44:G45"/>
    <mergeCell ref="J44:J45"/>
    <mergeCell ref="K44:K45"/>
    <mergeCell ref="A32:A36"/>
    <mergeCell ref="B32:B36"/>
    <mergeCell ref="C32:C36"/>
    <mergeCell ref="D32:D36"/>
    <mergeCell ref="E32:E36"/>
    <mergeCell ref="F32:F36"/>
    <mergeCell ref="G32:G36"/>
    <mergeCell ref="R48:R51"/>
    <mergeCell ref="A54:A56"/>
    <mergeCell ref="B54:B56"/>
    <mergeCell ref="C54:C56"/>
    <mergeCell ref="D54:D56"/>
    <mergeCell ref="E54:E56"/>
    <mergeCell ref="F54:F56"/>
    <mergeCell ref="G54:G56"/>
    <mergeCell ref="J54:J56"/>
    <mergeCell ref="K54:K56"/>
    <mergeCell ref="L54:L56"/>
    <mergeCell ref="M54:M56"/>
    <mergeCell ref="N54:N56"/>
    <mergeCell ref="O54:O56"/>
    <mergeCell ref="P54:P56"/>
    <mergeCell ref="Q54:Q56"/>
    <mergeCell ref="R54:R56"/>
    <mergeCell ref="Q52:Q53"/>
    <mergeCell ref="R52:R53"/>
    <mergeCell ref="A52:A53"/>
    <mergeCell ref="B52:B53"/>
    <mergeCell ref="C52:C53"/>
    <mergeCell ref="A48:A51"/>
    <mergeCell ref="B48:B51"/>
    <mergeCell ref="A57:A58"/>
    <mergeCell ref="B57:B58"/>
    <mergeCell ref="C57:C58"/>
    <mergeCell ref="D57:D58"/>
    <mergeCell ref="E57:E58"/>
    <mergeCell ref="F57:F58"/>
    <mergeCell ref="G57:G58"/>
    <mergeCell ref="J57:J58"/>
    <mergeCell ref="K57:K58"/>
    <mergeCell ref="A59:A62"/>
    <mergeCell ref="B59:B62"/>
    <mergeCell ref="C59:C62"/>
    <mergeCell ref="D59:D62"/>
    <mergeCell ref="E59:E62"/>
    <mergeCell ref="F59:F62"/>
    <mergeCell ref="G59:G62"/>
    <mergeCell ref="J59:J62"/>
    <mergeCell ref="K59:K62"/>
    <mergeCell ref="Q63:Q64"/>
    <mergeCell ref="R63:R64"/>
    <mergeCell ref="L57:L58"/>
    <mergeCell ref="M57:M58"/>
    <mergeCell ref="N57:N58"/>
    <mergeCell ref="O57:O58"/>
    <mergeCell ref="P57:P58"/>
    <mergeCell ref="Q57:Q58"/>
    <mergeCell ref="R57:R58"/>
    <mergeCell ref="L59:L62"/>
    <mergeCell ref="M59:M62"/>
    <mergeCell ref="N59:N62"/>
    <mergeCell ref="O59:O62"/>
    <mergeCell ref="P59:P62"/>
    <mergeCell ref="Q59:Q62"/>
    <mergeCell ref="R59:R62"/>
    <mergeCell ref="O69:P69"/>
    <mergeCell ref="A63:A64"/>
    <mergeCell ref="B63:B64"/>
    <mergeCell ref="C63:C64"/>
    <mergeCell ref="D63:D64"/>
    <mergeCell ref="E63:E64"/>
    <mergeCell ref="F63:F64"/>
    <mergeCell ref="G63:G64"/>
    <mergeCell ref="J63:J64"/>
    <mergeCell ref="K63:K64"/>
    <mergeCell ref="L63:L64"/>
    <mergeCell ref="M63:M64"/>
    <mergeCell ref="N63:N64"/>
    <mergeCell ref="O63:O64"/>
    <mergeCell ref="P63:P6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81"/>
  <sheetViews>
    <sheetView topLeftCell="A58" zoomScale="70" zoomScaleNormal="70" workbookViewId="0">
      <selection activeCell="N79" sqref="N79:N81"/>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6" customWidth="1"/>
    <col min="6" max="6" width="50.28515625" style="1" customWidth="1"/>
    <col min="7" max="7" width="35.7109375" style="1" customWidth="1"/>
    <col min="8" max="8" width="27.5703125" style="1" customWidth="1"/>
    <col min="9" max="9" width="18.85546875" style="1" customWidth="1"/>
    <col min="10" max="10" width="33.85546875" style="7"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76" t="s">
        <v>2452</v>
      </c>
      <c r="J2" s="710"/>
      <c r="K2" s="710"/>
      <c r="L2" s="710"/>
      <c r="M2" s="710"/>
      <c r="N2" s="710"/>
      <c r="O2" s="710"/>
      <c r="P2" s="710"/>
      <c r="Q2" s="710"/>
      <c r="R2" s="710"/>
    </row>
    <row r="3" spans="1:19" x14ac:dyDescent="0.25">
      <c r="A3" s="42"/>
      <c r="J3" s="88"/>
      <c r="K3" s="48"/>
      <c r="L3" s="48"/>
      <c r="M3" s="48"/>
      <c r="N3" s="48"/>
      <c r="O3" s="48"/>
      <c r="P3" s="48"/>
      <c r="Q3" s="88"/>
      <c r="R3" s="88"/>
    </row>
    <row r="4" spans="1:19" s="4" customFormat="1" ht="39" customHeight="1" x14ac:dyDescent="0.2">
      <c r="A4" s="680" t="s">
        <v>123</v>
      </c>
      <c r="B4" s="682" t="s">
        <v>1</v>
      </c>
      <c r="C4" s="682" t="s">
        <v>2</v>
      </c>
      <c r="D4" s="682" t="s">
        <v>3</v>
      </c>
      <c r="E4" s="684" t="s">
        <v>4</v>
      </c>
      <c r="F4" s="680" t="s">
        <v>5</v>
      </c>
      <c r="G4" s="680" t="s">
        <v>6</v>
      </c>
      <c r="H4" s="689" t="s">
        <v>7</v>
      </c>
      <c r="I4" s="689"/>
      <c r="J4" s="680" t="s">
        <v>8</v>
      </c>
      <c r="K4" s="686" t="s">
        <v>9</v>
      </c>
      <c r="L4" s="687"/>
      <c r="M4" s="688" t="s">
        <v>10</v>
      </c>
      <c r="N4" s="688"/>
      <c r="O4" s="688" t="s">
        <v>11</v>
      </c>
      <c r="P4" s="688"/>
      <c r="Q4" s="680" t="s">
        <v>12</v>
      </c>
      <c r="R4" s="682" t="s">
        <v>13</v>
      </c>
      <c r="S4" s="3"/>
    </row>
    <row r="5" spans="1:19" s="4" customFormat="1" ht="18.75" customHeight="1" x14ac:dyDescent="0.2">
      <c r="A5" s="681"/>
      <c r="B5" s="683"/>
      <c r="C5" s="683"/>
      <c r="D5" s="683"/>
      <c r="E5" s="685"/>
      <c r="F5" s="681"/>
      <c r="G5" s="681"/>
      <c r="H5" s="50" t="s">
        <v>14</v>
      </c>
      <c r="I5" s="50" t="s">
        <v>15</v>
      </c>
      <c r="J5" s="681"/>
      <c r="K5" s="52">
        <v>2020</v>
      </c>
      <c r="L5" s="52">
        <v>2021</v>
      </c>
      <c r="M5" s="26">
        <v>2020</v>
      </c>
      <c r="N5" s="26">
        <v>2021</v>
      </c>
      <c r="O5" s="26">
        <v>2020</v>
      </c>
      <c r="P5" s="26">
        <v>2021</v>
      </c>
      <c r="Q5" s="681"/>
      <c r="R5" s="683"/>
      <c r="S5" s="3"/>
    </row>
    <row r="6" spans="1:19" s="4" customFormat="1" ht="15.75" customHeight="1" x14ac:dyDescent="0.2">
      <c r="A6" s="49" t="s">
        <v>16</v>
      </c>
      <c r="B6" s="50" t="s">
        <v>17</v>
      </c>
      <c r="C6" s="50" t="s">
        <v>18</v>
      </c>
      <c r="D6" s="50" t="s">
        <v>19</v>
      </c>
      <c r="E6" s="51" t="s">
        <v>20</v>
      </c>
      <c r="F6" s="49" t="s">
        <v>21</v>
      </c>
      <c r="G6" s="49" t="s">
        <v>22</v>
      </c>
      <c r="H6" s="50" t="s">
        <v>23</v>
      </c>
      <c r="I6" s="50" t="s">
        <v>24</v>
      </c>
      <c r="J6" s="49" t="s">
        <v>25</v>
      </c>
      <c r="K6" s="52" t="s">
        <v>26</v>
      </c>
      <c r="L6" s="52" t="s">
        <v>27</v>
      </c>
      <c r="M6" s="53" t="s">
        <v>28</v>
      </c>
      <c r="N6" s="53" t="s">
        <v>29</v>
      </c>
      <c r="O6" s="53" t="s">
        <v>30</v>
      </c>
      <c r="P6" s="53" t="s">
        <v>31</v>
      </c>
      <c r="Q6" s="49" t="s">
        <v>32</v>
      </c>
      <c r="R6" s="50" t="s">
        <v>33</v>
      </c>
      <c r="S6" s="3"/>
    </row>
    <row r="7" spans="1:19" s="6" customFormat="1" ht="60.75" customHeight="1" x14ac:dyDescent="0.25">
      <c r="A7" s="651">
        <v>1</v>
      </c>
      <c r="B7" s="703" t="s">
        <v>50</v>
      </c>
      <c r="C7" s="651">
        <v>1.2</v>
      </c>
      <c r="D7" s="651">
        <v>3</v>
      </c>
      <c r="E7" s="646" t="s">
        <v>445</v>
      </c>
      <c r="F7" s="667" t="s">
        <v>446</v>
      </c>
      <c r="G7" s="660" t="s">
        <v>53</v>
      </c>
      <c r="H7" s="132" t="s">
        <v>62</v>
      </c>
      <c r="I7" s="80" t="s">
        <v>50</v>
      </c>
      <c r="J7" s="646" t="s">
        <v>447</v>
      </c>
      <c r="K7" s="693" t="s">
        <v>55</v>
      </c>
      <c r="L7" s="693" t="s">
        <v>42</v>
      </c>
      <c r="M7" s="690">
        <f>O7+6376</f>
        <v>56364.56</v>
      </c>
      <c r="N7" s="693" t="s">
        <v>42</v>
      </c>
      <c r="O7" s="690">
        <v>49988.56</v>
      </c>
      <c r="P7" s="693" t="s">
        <v>42</v>
      </c>
      <c r="Q7" s="646" t="s">
        <v>448</v>
      </c>
      <c r="R7" s="646" t="s">
        <v>449</v>
      </c>
      <c r="S7" s="14"/>
    </row>
    <row r="8" spans="1:19" s="6" customFormat="1" ht="62.25" customHeight="1" x14ac:dyDescent="0.25">
      <c r="A8" s="662"/>
      <c r="B8" s="704"/>
      <c r="C8" s="662"/>
      <c r="D8" s="662"/>
      <c r="E8" s="666"/>
      <c r="F8" s="701"/>
      <c r="G8" s="660"/>
      <c r="H8" s="132" t="s">
        <v>132</v>
      </c>
      <c r="I8" s="80" t="s">
        <v>450</v>
      </c>
      <c r="J8" s="666"/>
      <c r="K8" s="694"/>
      <c r="L8" s="694"/>
      <c r="M8" s="691"/>
      <c r="N8" s="694"/>
      <c r="O8" s="691"/>
      <c r="P8" s="694"/>
      <c r="Q8" s="666"/>
      <c r="R8" s="666"/>
      <c r="S8" s="14"/>
    </row>
    <row r="9" spans="1:19" s="6" customFormat="1" ht="60.75" customHeight="1" x14ac:dyDescent="0.25">
      <c r="A9" s="662"/>
      <c r="B9" s="704"/>
      <c r="C9" s="662"/>
      <c r="D9" s="662"/>
      <c r="E9" s="666"/>
      <c r="F9" s="701"/>
      <c r="G9" s="646" t="s">
        <v>131</v>
      </c>
      <c r="H9" s="132" t="s">
        <v>125</v>
      </c>
      <c r="I9" s="80" t="s">
        <v>50</v>
      </c>
      <c r="J9" s="660" t="s">
        <v>451</v>
      </c>
      <c r="K9" s="694"/>
      <c r="L9" s="694"/>
      <c r="M9" s="691"/>
      <c r="N9" s="694"/>
      <c r="O9" s="691"/>
      <c r="P9" s="694"/>
      <c r="Q9" s="666"/>
      <c r="R9" s="666"/>
      <c r="S9" s="14"/>
    </row>
    <row r="10" spans="1:19" s="6" customFormat="1" ht="76.5" customHeight="1" x14ac:dyDescent="0.25">
      <c r="A10" s="662"/>
      <c r="B10" s="704"/>
      <c r="C10" s="662"/>
      <c r="D10" s="662"/>
      <c r="E10" s="666"/>
      <c r="F10" s="701"/>
      <c r="G10" s="666"/>
      <c r="H10" s="132" t="s">
        <v>452</v>
      </c>
      <c r="I10" s="80" t="s">
        <v>453</v>
      </c>
      <c r="J10" s="660"/>
      <c r="K10" s="694"/>
      <c r="L10" s="694"/>
      <c r="M10" s="691"/>
      <c r="N10" s="694"/>
      <c r="O10" s="691"/>
      <c r="P10" s="694"/>
      <c r="Q10" s="666"/>
      <c r="R10" s="666"/>
      <c r="S10" s="14"/>
    </row>
    <row r="11" spans="1:19" s="6" customFormat="1" ht="39.75" customHeight="1" x14ac:dyDescent="0.25">
      <c r="A11" s="662"/>
      <c r="B11" s="704"/>
      <c r="C11" s="662"/>
      <c r="D11" s="662"/>
      <c r="E11" s="666"/>
      <c r="F11" s="701"/>
      <c r="G11" s="660" t="s">
        <v>129</v>
      </c>
      <c r="H11" s="693" t="s">
        <v>130</v>
      </c>
      <c r="I11" s="699" t="s">
        <v>50</v>
      </c>
      <c r="J11" s="660"/>
      <c r="K11" s="694"/>
      <c r="L11" s="694"/>
      <c r="M11" s="691"/>
      <c r="N11" s="694"/>
      <c r="O11" s="691"/>
      <c r="P11" s="694"/>
      <c r="Q11" s="666"/>
      <c r="R11" s="666"/>
      <c r="S11" s="14"/>
    </row>
    <row r="12" spans="1:19" s="6" customFormat="1" ht="39.75" customHeight="1" x14ac:dyDescent="0.25">
      <c r="A12" s="652"/>
      <c r="B12" s="705"/>
      <c r="C12" s="652"/>
      <c r="D12" s="652"/>
      <c r="E12" s="647"/>
      <c r="F12" s="702"/>
      <c r="G12" s="660"/>
      <c r="H12" s="695"/>
      <c r="I12" s="700"/>
      <c r="J12" s="660"/>
      <c r="K12" s="695"/>
      <c r="L12" s="695"/>
      <c r="M12" s="692"/>
      <c r="N12" s="695"/>
      <c r="O12" s="692"/>
      <c r="P12" s="695"/>
      <c r="Q12" s="647"/>
      <c r="R12" s="647"/>
      <c r="S12" s="14"/>
    </row>
    <row r="13" spans="1:19" s="6" customFormat="1" ht="57" customHeight="1" x14ac:dyDescent="0.25">
      <c r="A13" s="670">
        <v>2</v>
      </c>
      <c r="B13" s="645">
        <v>6</v>
      </c>
      <c r="C13" s="645">
        <v>1</v>
      </c>
      <c r="D13" s="660">
        <v>3</v>
      </c>
      <c r="E13" s="660" t="s">
        <v>454</v>
      </c>
      <c r="F13" s="707" t="s">
        <v>455</v>
      </c>
      <c r="G13" s="660" t="s">
        <v>88</v>
      </c>
      <c r="H13" s="131" t="s">
        <v>456</v>
      </c>
      <c r="I13" s="131">
        <v>1</v>
      </c>
      <c r="J13" s="660" t="s">
        <v>457</v>
      </c>
      <c r="K13" s="693" t="s">
        <v>59</v>
      </c>
      <c r="L13" s="693" t="s">
        <v>42</v>
      </c>
      <c r="M13" s="690">
        <f>O13+1984.05</f>
        <v>18880.78</v>
      </c>
      <c r="N13" s="696" t="s">
        <v>42</v>
      </c>
      <c r="O13" s="690">
        <v>16896.73</v>
      </c>
      <c r="P13" s="693" t="s">
        <v>42</v>
      </c>
      <c r="Q13" s="646" t="s">
        <v>458</v>
      </c>
      <c r="R13" s="646" t="s">
        <v>459</v>
      </c>
      <c r="S13" s="14"/>
    </row>
    <row r="14" spans="1:19" s="6" customFormat="1" ht="106.5" customHeight="1" x14ac:dyDescent="0.25">
      <c r="A14" s="706"/>
      <c r="B14" s="645"/>
      <c r="C14" s="645"/>
      <c r="D14" s="660"/>
      <c r="E14" s="660"/>
      <c r="F14" s="708"/>
      <c r="G14" s="660"/>
      <c r="H14" s="131" t="s">
        <v>460</v>
      </c>
      <c r="I14" s="131">
        <v>4</v>
      </c>
      <c r="J14" s="660"/>
      <c r="K14" s="694"/>
      <c r="L14" s="694"/>
      <c r="M14" s="691"/>
      <c r="N14" s="697"/>
      <c r="O14" s="691"/>
      <c r="P14" s="694"/>
      <c r="Q14" s="666"/>
      <c r="R14" s="666"/>
      <c r="S14" s="14"/>
    </row>
    <row r="15" spans="1:19" s="6" customFormat="1" ht="96" customHeight="1" x14ac:dyDescent="0.25">
      <c r="A15" s="671"/>
      <c r="B15" s="645"/>
      <c r="C15" s="645"/>
      <c r="D15" s="660"/>
      <c r="E15" s="660"/>
      <c r="F15" s="709"/>
      <c r="G15" s="660"/>
      <c r="H15" s="131" t="s">
        <v>461</v>
      </c>
      <c r="I15" s="131">
        <v>1000</v>
      </c>
      <c r="J15" s="660"/>
      <c r="K15" s="695"/>
      <c r="L15" s="695"/>
      <c r="M15" s="692"/>
      <c r="N15" s="698"/>
      <c r="O15" s="692"/>
      <c r="P15" s="695"/>
      <c r="Q15" s="647"/>
      <c r="R15" s="647"/>
      <c r="S15" s="14"/>
    </row>
    <row r="16" spans="1:19" s="6" customFormat="1" ht="90.75" customHeight="1" x14ac:dyDescent="0.25">
      <c r="A16" s="651">
        <v>3</v>
      </c>
      <c r="B16" s="651">
        <v>6</v>
      </c>
      <c r="C16" s="651">
        <v>1</v>
      </c>
      <c r="D16" s="646">
        <v>6</v>
      </c>
      <c r="E16" s="646" t="s">
        <v>462</v>
      </c>
      <c r="F16" s="646" t="s">
        <v>463</v>
      </c>
      <c r="G16" s="646" t="s">
        <v>53</v>
      </c>
      <c r="H16" s="81" t="s">
        <v>62</v>
      </c>
      <c r="I16" s="82" t="s">
        <v>126</v>
      </c>
      <c r="J16" s="646" t="s">
        <v>464</v>
      </c>
      <c r="K16" s="693" t="s">
        <v>55</v>
      </c>
      <c r="L16" s="693" t="s">
        <v>42</v>
      </c>
      <c r="M16" s="690">
        <v>41739.589999999997</v>
      </c>
      <c r="N16" s="693" t="s">
        <v>42</v>
      </c>
      <c r="O16" s="690">
        <v>37720.199999999997</v>
      </c>
      <c r="P16" s="693" t="s">
        <v>42</v>
      </c>
      <c r="Q16" s="711" t="s">
        <v>465</v>
      </c>
      <c r="R16" s="711" t="s">
        <v>466</v>
      </c>
      <c r="S16" s="14"/>
    </row>
    <row r="17" spans="1:19" s="6" customFormat="1" ht="94.5" customHeight="1" x14ac:dyDescent="0.25">
      <c r="A17" s="662"/>
      <c r="B17" s="662"/>
      <c r="C17" s="662"/>
      <c r="D17" s="666"/>
      <c r="E17" s="666"/>
      <c r="F17" s="666"/>
      <c r="G17" s="666"/>
      <c r="H17" s="81" t="s">
        <v>132</v>
      </c>
      <c r="I17" s="83">
        <v>40</v>
      </c>
      <c r="J17" s="666"/>
      <c r="K17" s="694"/>
      <c r="L17" s="694"/>
      <c r="M17" s="691"/>
      <c r="N17" s="694"/>
      <c r="O17" s="691"/>
      <c r="P17" s="694"/>
      <c r="Q17" s="712"/>
      <c r="R17" s="712"/>
      <c r="S17" s="14"/>
    </row>
    <row r="18" spans="1:19" s="6" customFormat="1" ht="118.9" customHeight="1" x14ac:dyDescent="0.25">
      <c r="A18" s="652"/>
      <c r="B18" s="652"/>
      <c r="C18" s="652"/>
      <c r="D18" s="647"/>
      <c r="E18" s="647"/>
      <c r="F18" s="647"/>
      <c r="G18" s="131" t="s">
        <v>129</v>
      </c>
      <c r="H18" s="131" t="s">
        <v>130</v>
      </c>
      <c r="I18" s="131">
        <v>1</v>
      </c>
      <c r="J18" s="131" t="s">
        <v>467</v>
      </c>
      <c r="K18" s="695"/>
      <c r="L18" s="695"/>
      <c r="M18" s="692"/>
      <c r="N18" s="695"/>
      <c r="O18" s="692"/>
      <c r="P18" s="695"/>
      <c r="Q18" s="713"/>
      <c r="R18" s="713"/>
      <c r="S18" s="14"/>
    </row>
    <row r="19" spans="1:19" s="6" customFormat="1" ht="56.25" customHeight="1" x14ac:dyDescent="0.25">
      <c r="A19" s="660">
        <v>4</v>
      </c>
      <c r="B19" s="660">
        <v>3</v>
      </c>
      <c r="C19" s="660">
        <v>1</v>
      </c>
      <c r="D19" s="660">
        <v>6</v>
      </c>
      <c r="E19" s="660" t="s">
        <v>468</v>
      </c>
      <c r="F19" s="667" t="s">
        <v>469</v>
      </c>
      <c r="G19" s="646" t="s">
        <v>36</v>
      </c>
      <c r="H19" s="134" t="s">
        <v>470</v>
      </c>
      <c r="I19" s="131">
        <v>5</v>
      </c>
      <c r="J19" s="646" t="s">
        <v>471</v>
      </c>
      <c r="K19" s="646" t="s">
        <v>55</v>
      </c>
      <c r="L19" s="646" t="s">
        <v>42</v>
      </c>
      <c r="M19" s="714">
        <v>63924.26</v>
      </c>
      <c r="N19" s="646" t="s">
        <v>42</v>
      </c>
      <c r="O19" s="714">
        <v>55602.31</v>
      </c>
      <c r="P19" s="646" t="s">
        <v>42</v>
      </c>
      <c r="Q19" s="646" t="s">
        <v>472</v>
      </c>
      <c r="R19" s="646" t="s">
        <v>473</v>
      </c>
      <c r="S19" s="14"/>
    </row>
    <row r="20" spans="1:19" s="6" customFormat="1" ht="49.5" customHeight="1" x14ac:dyDescent="0.25">
      <c r="A20" s="660"/>
      <c r="B20" s="660"/>
      <c r="C20" s="660"/>
      <c r="D20" s="660"/>
      <c r="E20" s="660"/>
      <c r="F20" s="701"/>
      <c r="G20" s="647"/>
      <c r="H20" s="134" t="s">
        <v>128</v>
      </c>
      <c r="I20" s="131">
        <v>50</v>
      </c>
      <c r="J20" s="666"/>
      <c r="K20" s="666"/>
      <c r="L20" s="666"/>
      <c r="M20" s="715"/>
      <c r="N20" s="666"/>
      <c r="O20" s="715"/>
      <c r="P20" s="666"/>
      <c r="Q20" s="666"/>
      <c r="R20" s="666"/>
      <c r="S20" s="14"/>
    </row>
    <row r="21" spans="1:19" s="6" customFormat="1" ht="44.25" customHeight="1" x14ac:dyDescent="0.25">
      <c r="A21" s="660"/>
      <c r="B21" s="660"/>
      <c r="C21" s="660"/>
      <c r="D21" s="660"/>
      <c r="E21" s="660"/>
      <c r="F21" s="701"/>
      <c r="G21" s="646" t="s">
        <v>131</v>
      </c>
      <c r="H21" s="132" t="s">
        <v>125</v>
      </c>
      <c r="I21" s="131">
        <v>1</v>
      </c>
      <c r="J21" s="666"/>
      <c r="K21" s="666"/>
      <c r="L21" s="666"/>
      <c r="M21" s="715"/>
      <c r="N21" s="666"/>
      <c r="O21" s="715"/>
      <c r="P21" s="666"/>
      <c r="Q21" s="666"/>
      <c r="R21" s="666"/>
      <c r="S21" s="14"/>
    </row>
    <row r="22" spans="1:19" s="6" customFormat="1" ht="49.5" customHeight="1" x14ac:dyDescent="0.25">
      <c r="A22" s="660"/>
      <c r="B22" s="660"/>
      <c r="C22" s="660"/>
      <c r="D22" s="660"/>
      <c r="E22" s="660"/>
      <c r="F22" s="701"/>
      <c r="G22" s="647"/>
      <c r="H22" s="132" t="s">
        <v>452</v>
      </c>
      <c r="I22" s="131">
        <v>300</v>
      </c>
      <c r="J22" s="666"/>
      <c r="K22" s="666"/>
      <c r="L22" s="666"/>
      <c r="M22" s="715"/>
      <c r="N22" s="666"/>
      <c r="O22" s="715"/>
      <c r="P22" s="666"/>
      <c r="Q22" s="666"/>
      <c r="R22" s="666"/>
      <c r="S22" s="14"/>
    </row>
    <row r="23" spans="1:19" s="6" customFormat="1" ht="33.75" customHeight="1" x14ac:dyDescent="0.25">
      <c r="A23" s="660"/>
      <c r="B23" s="660"/>
      <c r="C23" s="660"/>
      <c r="D23" s="660"/>
      <c r="E23" s="660"/>
      <c r="F23" s="701"/>
      <c r="G23" s="646" t="s">
        <v>53</v>
      </c>
      <c r="H23" s="132" t="s">
        <v>62</v>
      </c>
      <c r="I23" s="131">
        <v>1</v>
      </c>
      <c r="J23" s="666"/>
      <c r="K23" s="666"/>
      <c r="L23" s="666"/>
      <c r="M23" s="715"/>
      <c r="N23" s="666"/>
      <c r="O23" s="666"/>
      <c r="P23" s="666"/>
      <c r="Q23" s="666"/>
      <c r="R23" s="666"/>
      <c r="S23" s="14"/>
    </row>
    <row r="24" spans="1:19" s="6" customFormat="1" ht="53.25" customHeight="1" x14ac:dyDescent="0.25">
      <c r="A24" s="660"/>
      <c r="B24" s="660"/>
      <c r="C24" s="660"/>
      <c r="D24" s="660"/>
      <c r="E24" s="660"/>
      <c r="F24" s="702"/>
      <c r="G24" s="647"/>
      <c r="H24" s="132" t="s">
        <v>132</v>
      </c>
      <c r="I24" s="131">
        <v>30</v>
      </c>
      <c r="J24" s="647"/>
      <c r="K24" s="647"/>
      <c r="L24" s="647"/>
      <c r="M24" s="716"/>
      <c r="N24" s="647"/>
      <c r="O24" s="647"/>
      <c r="P24" s="647"/>
      <c r="Q24" s="647"/>
      <c r="R24" s="647"/>
      <c r="S24" s="14"/>
    </row>
    <row r="25" spans="1:19" ht="144" customHeight="1" x14ac:dyDescent="0.25">
      <c r="A25" s="645">
        <v>5</v>
      </c>
      <c r="B25" s="651">
        <v>1</v>
      </c>
      <c r="C25" s="645">
        <v>1</v>
      </c>
      <c r="D25" s="645">
        <v>6</v>
      </c>
      <c r="E25" s="660" t="s">
        <v>480</v>
      </c>
      <c r="F25" s="676" t="s">
        <v>481</v>
      </c>
      <c r="G25" s="651" t="s">
        <v>38</v>
      </c>
      <c r="H25" s="133" t="s">
        <v>66</v>
      </c>
      <c r="I25" s="133">
        <v>1</v>
      </c>
      <c r="J25" s="646" t="s">
        <v>482</v>
      </c>
      <c r="K25" s="645" t="s">
        <v>55</v>
      </c>
      <c r="L25" s="645" t="s">
        <v>42</v>
      </c>
      <c r="M25" s="661">
        <v>36767</v>
      </c>
      <c r="N25" s="645" t="s">
        <v>42</v>
      </c>
      <c r="O25" s="661">
        <v>32100</v>
      </c>
      <c r="P25" s="645" t="s">
        <v>42</v>
      </c>
      <c r="Q25" s="645" t="s">
        <v>483</v>
      </c>
      <c r="R25" s="646" t="s">
        <v>484</v>
      </c>
    </row>
    <row r="26" spans="1:19" ht="151.5" customHeight="1" x14ac:dyDescent="0.25">
      <c r="A26" s="645"/>
      <c r="B26" s="652"/>
      <c r="C26" s="645"/>
      <c r="D26" s="645"/>
      <c r="E26" s="660"/>
      <c r="F26" s="677"/>
      <c r="G26" s="652"/>
      <c r="H26" s="133" t="s">
        <v>86</v>
      </c>
      <c r="I26" s="133">
        <v>80</v>
      </c>
      <c r="J26" s="647"/>
      <c r="K26" s="645"/>
      <c r="L26" s="645"/>
      <c r="M26" s="645"/>
      <c r="N26" s="645"/>
      <c r="O26" s="661"/>
      <c r="P26" s="645"/>
      <c r="Q26" s="645"/>
      <c r="R26" s="647"/>
    </row>
    <row r="27" spans="1:19" hidden="1" x14ac:dyDescent="0.25">
      <c r="A27" s="164"/>
      <c r="B27" s="678" t="s">
        <v>1405</v>
      </c>
      <c r="C27" s="678"/>
      <c r="D27" s="678"/>
      <c r="E27" s="678"/>
      <c r="F27" s="678"/>
      <c r="G27" s="678"/>
      <c r="H27" s="678"/>
      <c r="I27" s="678"/>
      <c r="J27" s="678"/>
      <c r="K27" s="678"/>
      <c r="L27" s="678"/>
      <c r="M27" s="678"/>
      <c r="N27" s="678"/>
      <c r="O27" s="678"/>
      <c r="P27" s="678"/>
      <c r="Q27" s="678"/>
      <c r="R27" s="679"/>
    </row>
    <row r="28" spans="1:19" ht="98.25" customHeight="1" x14ac:dyDescent="0.25">
      <c r="A28" s="645">
        <v>6</v>
      </c>
      <c r="B28" s="645">
        <v>1</v>
      </c>
      <c r="C28" s="645">
        <v>1</v>
      </c>
      <c r="D28" s="645">
        <v>6</v>
      </c>
      <c r="E28" s="660" t="s">
        <v>485</v>
      </c>
      <c r="F28" s="646" t="s">
        <v>486</v>
      </c>
      <c r="G28" s="645" t="s">
        <v>38</v>
      </c>
      <c r="H28" s="133" t="s">
        <v>66</v>
      </c>
      <c r="I28" s="133">
        <v>1</v>
      </c>
      <c r="J28" s="717" t="s">
        <v>487</v>
      </c>
      <c r="K28" s="645" t="s">
        <v>44</v>
      </c>
      <c r="L28" s="645" t="s">
        <v>42</v>
      </c>
      <c r="M28" s="661">
        <v>8188.2</v>
      </c>
      <c r="N28" s="645" t="s">
        <v>42</v>
      </c>
      <c r="O28" s="661">
        <v>6286</v>
      </c>
      <c r="P28" s="645" t="s">
        <v>42</v>
      </c>
      <c r="Q28" s="645" t="s">
        <v>483</v>
      </c>
      <c r="R28" s="646" t="s">
        <v>484</v>
      </c>
    </row>
    <row r="29" spans="1:19" ht="114" customHeight="1" x14ac:dyDescent="0.25">
      <c r="A29" s="645"/>
      <c r="B29" s="645"/>
      <c r="C29" s="645"/>
      <c r="D29" s="645"/>
      <c r="E29" s="660"/>
      <c r="F29" s="647"/>
      <c r="G29" s="645"/>
      <c r="H29" s="133" t="s">
        <v>48</v>
      </c>
      <c r="I29" s="133">
        <v>80</v>
      </c>
      <c r="J29" s="718"/>
      <c r="K29" s="645"/>
      <c r="L29" s="645"/>
      <c r="M29" s="645"/>
      <c r="N29" s="645"/>
      <c r="O29" s="661"/>
      <c r="P29" s="645"/>
      <c r="Q29" s="645"/>
      <c r="R29" s="647"/>
    </row>
    <row r="30" spans="1:19" ht="61.5" customHeight="1" x14ac:dyDescent="0.25">
      <c r="A30" s="645">
        <v>7</v>
      </c>
      <c r="B30" s="670">
        <v>6</v>
      </c>
      <c r="C30" s="651">
        <v>2.2999999999999998</v>
      </c>
      <c r="D30" s="645">
        <v>10</v>
      </c>
      <c r="E30" s="645" t="s">
        <v>488</v>
      </c>
      <c r="F30" s="663" t="s">
        <v>489</v>
      </c>
      <c r="G30" s="651" t="s">
        <v>134</v>
      </c>
      <c r="H30" s="133" t="s">
        <v>141</v>
      </c>
      <c r="I30" s="133">
        <v>1</v>
      </c>
      <c r="J30" s="660" t="s">
        <v>490</v>
      </c>
      <c r="K30" s="645" t="s">
        <v>55</v>
      </c>
      <c r="L30" s="645" t="s">
        <v>42</v>
      </c>
      <c r="M30" s="661">
        <v>20994.44</v>
      </c>
      <c r="N30" s="645" t="s">
        <v>42</v>
      </c>
      <c r="O30" s="661">
        <v>19010</v>
      </c>
      <c r="P30" s="645" t="s">
        <v>42</v>
      </c>
      <c r="Q30" s="660" t="s">
        <v>491</v>
      </c>
      <c r="R30" s="660" t="s">
        <v>492</v>
      </c>
    </row>
    <row r="31" spans="1:19" ht="56.25" customHeight="1" x14ac:dyDescent="0.25">
      <c r="A31" s="645"/>
      <c r="B31" s="706"/>
      <c r="C31" s="662"/>
      <c r="D31" s="645"/>
      <c r="E31" s="645"/>
      <c r="F31" s="664"/>
      <c r="G31" s="652"/>
      <c r="H31" s="134" t="s">
        <v>493</v>
      </c>
      <c r="I31" s="133">
        <v>200</v>
      </c>
      <c r="J31" s="660"/>
      <c r="K31" s="645"/>
      <c r="L31" s="645"/>
      <c r="M31" s="645"/>
      <c r="N31" s="645"/>
      <c r="O31" s="661"/>
      <c r="P31" s="645"/>
      <c r="Q31" s="660"/>
      <c r="R31" s="645"/>
    </row>
    <row r="32" spans="1:19" ht="46.5" customHeight="1" x14ac:dyDescent="0.25">
      <c r="A32" s="645"/>
      <c r="B32" s="706"/>
      <c r="C32" s="662"/>
      <c r="D32" s="645"/>
      <c r="E32" s="645"/>
      <c r="F32" s="664"/>
      <c r="G32" s="646" t="s">
        <v>494</v>
      </c>
      <c r="H32" s="134" t="s">
        <v>495</v>
      </c>
      <c r="I32" s="133">
        <v>10</v>
      </c>
      <c r="J32" s="660"/>
      <c r="K32" s="645"/>
      <c r="L32" s="645"/>
      <c r="M32" s="645"/>
      <c r="N32" s="645"/>
      <c r="O32" s="661"/>
      <c r="P32" s="645"/>
      <c r="Q32" s="660"/>
      <c r="R32" s="645"/>
    </row>
    <row r="33" spans="1:18" ht="63" customHeight="1" x14ac:dyDescent="0.25">
      <c r="A33" s="645"/>
      <c r="B33" s="706"/>
      <c r="C33" s="662"/>
      <c r="D33" s="645"/>
      <c r="E33" s="645"/>
      <c r="F33" s="664"/>
      <c r="G33" s="647"/>
      <c r="H33" s="134" t="s">
        <v>496</v>
      </c>
      <c r="I33" s="133">
        <v>200</v>
      </c>
      <c r="J33" s="660"/>
      <c r="K33" s="645"/>
      <c r="L33" s="645"/>
      <c r="M33" s="645"/>
      <c r="N33" s="645"/>
      <c r="O33" s="661"/>
      <c r="P33" s="645"/>
      <c r="Q33" s="660"/>
      <c r="R33" s="645"/>
    </row>
    <row r="34" spans="1:18" ht="49.5" customHeight="1" x14ac:dyDescent="0.25">
      <c r="A34" s="645"/>
      <c r="B34" s="706"/>
      <c r="C34" s="662"/>
      <c r="D34" s="645"/>
      <c r="E34" s="645"/>
      <c r="F34" s="664"/>
      <c r="G34" s="651" t="s">
        <v>87</v>
      </c>
      <c r="H34" s="133" t="s">
        <v>93</v>
      </c>
      <c r="I34" s="133">
        <v>1</v>
      </c>
      <c r="J34" s="666" t="s">
        <v>497</v>
      </c>
      <c r="K34" s="645"/>
      <c r="L34" s="645"/>
      <c r="M34" s="645"/>
      <c r="N34" s="645"/>
      <c r="O34" s="661"/>
      <c r="P34" s="645"/>
      <c r="Q34" s="660"/>
      <c r="R34" s="645"/>
    </row>
    <row r="35" spans="1:18" ht="39" customHeight="1" x14ac:dyDescent="0.25">
      <c r="A35" s="645"/>
      <c r="B35" s="671"/>
      <c r="C35" s="652"/>
      <c r="D35" s="645"/>
      <c r="E35" s="645"/>
      <c r="F35" s="665"/>
      <c r="G35" s="652"/>
      <c r="H35" s="131" t="s">
        <v>357</v>
      </c>
      <c r="I35" s="131" t="s">
        <v>498</v>
      </c>
      <c r="J35" s="647"/>
      <c r="K35" s="645"/>
      <c r="L35" s="645"/>
      <c r="M35" s="645"/>
      <c r="N35" s="645"/>
      <c r="O35" s="661"/>
      <c r="P35" s="645"/>
      <c r="Q35" s="660"/>
      <c r="R35" s="645"/>
    </row>
    <row r="36" spans="1:18" ht="47.25" customHeight="1" x14ac:dyDescent="0.25">
      <c r="A36" s="645">
        <v>8</v>
      </c>
      <c r="B36" s="645">
        <v>6</v>
      </c>
      <c r="C36" s="645">
        <v>1.3</v>
      </c>
      <c r="D36" s="645">
        <v>13</v>
      </c>
      <c r="E36" s="645" t="s">
        <v>499</v>
      </c>
      <c r="F36" s="667" t="s">
        <v>500</v>
      </c>
      <c r="G36" s="670" t="s">
        <v>82</v>
      </c>
      <c r="H36" s="131" t="s">
        <v>83</v>
      </c>
      <c r="I36" s="133">
        <v>1</v>
      </c>
      <c r="J36" s="646" t="s">
        <v>501</v>
      </c>
      <c r="K36" s="645" t="s">
        <v>55</v>
      </c>
      <c r="L36" s="645" t="s">
        <v>42</v>
      </c>
      <c r="M36" s="690">
        <v>18694</v>
      </c>
      <c r="N36" s="651" t="s">
        <v>42</v>
      </c>
      <c r="O36" s="690">
        <v>16565.68</v>
      </c>
      <c r="P36" s="651" t="s">
        <v>42</v>
      </c>
      <c r="Q36" s="651" t="s">
        <v>502</v>
      </c>
      <c r="R36" s="646" t="s">
        <v>503</v>
      </c>
    </row>
    <row r="37" spans="1:18" ht="63" customHeight="1" x14ac:dyDescent="0.25">
      <c r="A37" s="645"/>
      <c r="B37" s="645"/>
      <c r="C37" s="645"/>
      <c r="D37" s="645"/>
      <c r="E37" s="645"/>
      <c r="F37" s="668"/>
      <c r="G37" s="671"/>
      <c r="H37" s="131" t="s">
        <v>504</v>
      </c>
      <c r="I37" s="133">
        <v>230</v>
      </c>
      <c r="J37" s="666"/>
      <c r="K37" s="645"/>
      <c r="L37" s="645"/>
      <c r="M37" s="691"/>
      <c r="N37" s="662"/>
      <c r="O37" s="691"/>
      <c r="P37" s="662"/>
      <c r="Q37" s="662"/>
      <c r="R37" s="666"/>
    </row>
    <row r="38" spans="1:18" ht="72" customHeight="1" x14ac:dyDescent="0.25">
      <c r="A38" s="645"/>
      <c r="B38" s="645"/>
      <c r="C38" s="645"/>
      <c r="D38" s="645"/>
      <c r="E38" s="645"/>
      <c r="F38" s="668"/>
      <c r="G38" s="670" t="s">
        <v>87</v>
      </c>
      <c r="H38" s="133" t="s">
        <v>93</v>
      </c>
      <c r="I38" s="84">
        <v>3</v>
      </c>
      <c r="J38" s="666"/>
      <c r="K38" s="645"/>
      <c r="L38" s="645"/>
      <c r="M38" s="691"/>
      <c r="N38" s="662"/>
      <c r="O38" s="691"/>
      <c r="P38" s="662"/>
      <c r="Q38" s="662"/>
      <c r="R38" s="666"/>
    </row>
    <row r="39" spans="1:18" ht="41.25" customHeight="1" x14ac:dyDescent="0.25">
      <c r="A39" s="645"/>
      <c r="B39" s="645"/>
      <c r="C39" s="645"/>
      <c r="D39" s="645"/>
      <c r="E39" s="645"/>
      <c r="F39" s="669"/>
      <c r="G39" s="671"/>
      <c r="H39" s="131" t="s">
        <v>357</v>
      </c>
      <c r="I39" s="84">
        <v>35</v>
      </c>
      <c r="J39" s="647"/>
      <c r="K39" s="645"/>
      <c r="L39" s="645"/>
      <c r="M39" s="692"/>
      <c r="N39" s="652"/>
      <c r="O39" s="692"/>
      <c r="P39" s="652"/>
      <c r="Q39" s="652"/>
      <c r="R39" s="647"/>
    </row>
    <row r="40" spans="1:18" ht="35.25" customHeight="1" x14ac:dyDescent="0.25">
      <c r="A40" s="645">
        <v>9</v>
      </c>
      <c r="B40" s="645">
        <v>1</v>
      </c>
      <c r="C40" s="645">
        <v>1.3</v>
      </c>
      <c r="D40" s="645">
        <v>13</v>
      </c>
      <c r="E40" s="645" t="s">
        <v>505</v>
      </c>
      <c r="F40" s="646" t="s">
        <v>1406</v>
      </c>
      <c r="G40" s="651" t="s">
        <v>36</v>
      </c>
      <c r="H40" s="137" t="s">
        <v>127</v>
      </c>
      <c r="I40" s="137">
        <v>1</v>
      </c>
      <c r="J40" s="646" t="s">
        <v>506</v>
      </c>
      <c r="K40" s="645" t="s">
        <v>55</v>
      </c>
      <c r="L40" s="645" t="s">
        <v>42</v>
      </c>
      <c r="M40" s="661">
        <v>45238.9</v>
      </c>
      <c r="N40" s="645" t="s">
        <v>42</v>
      </c>
      <c r="O40" s="661">
        <v>39778.9</v>
      </c>
      <c r="P40" s="645" t="s">
        <v>42</v>
      </c>
      <c r="Q40" s="660" t="s">
        <v>507</v>
      </c>
      <c r="R40" s="646" t="s">
        <v>508</v>
      </c>
    </row>
    <row r="41" spans="1:18" ht="25.5" customHeight="1" x14ac:dyDescent="0.25">
      <c r="A41" s="645"/>
      <c r="B41" s="645"/>
      <c r="C41" s="645"/>
      <c r="D41" s="645"/>
      <c r="E41" s="645"/>
      <c r="F41" s="666"/>
      <c r="G41" s="652"/>
      <c r="H41" s="135" t="s">
        <v>509</v>
      </c>
      <c r="I41" s="137">
        <v>220</v>
      </c>
      <c r="J41" s="666"/>
      <c r="K41" s="645"/>
      <c r="L41" s="645"/>
      <c r="M41" s="661"/>
      <c r="N41" s="645"/>
      <c r="O41" s="661"/>
      <c r="P41" s="645"/>
      <c r="Q41" s="660"/>
      <c r="R41" s="666"/>
    </row>
    <row r="42" spans="1:18" ht="23.25" customHeight="1" x14ac:dyDescent="0.25">
      <c r="A42" s="645"/>
      <c r="B42" s="645"/>
      <c r="C42" s="645"/>
      <c r="D42" s="645"/>
      <c r="E42" s="645"/>
      <c r="F42" s="666"/>
      <c r="G42" s="651" t="s">
        <v>476</v>
      </c>
      <c r="H42" s="137" t="s">
        <v>84</v>
      </c>
      <c r="I42" s="137">
        <v>2</v>
      </c>
      <c r="J42" s="666"/>
      <c r="K42" s="645"/>
      <c r="L42" s="645"/>
      <c r="M42" s="661"/>
      <c r="N42" s="645"/>
      <c r="O42" s="661"/>
      <c r="P42" s="645"/>
      <c r="Q42" s="660"/>
      <c r="R42" s="666"/>
    </row>
    <row r="43" spans="1:18" ht="25.5" customHeight="1" x14ac:dyDescent="0.25">
      <c r="A43" s="645"/>
      <c r="B43" s="645"/>
      <c r="C43" s="645"/>
      <c r="D43" s="645"/>
      <c r="E43" s="645"/>
      <c r="F43" s="666"/>
      <c r="G43" s="652"/>
      <c r="H43" s="135" t="s">
        <v>510</v>
      </c>
      <c r="I43" s="137">
        <v>150</v>
      </c>
      <c r="J43" s="666"/>
      <c r="K43" s="645"/>
      <c r="L43" s="645"/>
      <c r="M43" s="661"/>
      <c r="N43" s="645"/>
      <c r="O43" s="661"/>
      <c r="P43" s="645"/>
      <c r="Q43" s="660"/>
      <c r="R43" s="666"/>
    </row>
    <row r="44" spans="1:18" ht="29.25" customHeight="1" x14ac:dyDescent="0.25">
      <c r="A44" s="645"/>
      <c r="B44" s="645"/>
      <c r="C44" s="645"/>
      <c r="D44" s="645"/>
      <c r="E44" s="645"/>
      <c r="F44" s="666"/>
      <c r="G44" s="651" t="s">
        <v>511</v>
      </c>
      <c r="H44" s="137" t="s">
        <v>479</v>
      </c>
      <c r="I44" s="137">
        <v>1</v>
      </c>
      <c r="J44" s="666"/>
      <c r="K44" s="645"/>
      <c r="L44" s="645"/>
      <c r="M44" s="661"/>
      <c r="N44" s="645"/>
      <c r="O44" s="661"/>
      <c r="P44" s="645"/>
      <c r="Q44" s="660"/>
      <c r="R44" s="666"/>
    </row>
    <row r="45" spans="1:18" ht="25.5" customHeight="1" x14ac:dyDescent="0.25">
      <c r="A45" s="645"/>
      <c r="B45" s="645"/>
      <c r="C45" s="645"/>
      <c r="D45" s="645"/>
      <c r="E45" s="645"/>
      <c r="F45" s="666"/>
      <c r="G45" s="652"/>
      <c r="H45" s="135" t="s">
        <v>512</v>
      </c>
      <c r="I45" s="85">
        <v>7000</v>
      </c>
      <c r="J45" s="666"/>
      <c r="K45" s="645"/>
      <c r="L45" s="645"/>
      <c r="M45" s="661"/>
      <c r="N45" s="645"/>
      <c r="O45" s="661"/>
      <c r="P45" s="645"/>
      <c r="Q45" s="660"/>
      <c r="R45" s="666"/>
    </row>
    <row r="46" spans="1:18" ht="25.5" customHeight="1" x14ac:dyDescent="0.25">
      <c r="A46" s="645"/>
      <c r="B46" s="645"/>
      <c r="C46" s="645"/>
      <c r="D46" s="645"/>
      <c r="E46" s="645"/>
      <c r="F46" s="666"/>
      <c r="G46" s="646" t="s">
        <v>88</v>
      </c>
      <c r="H46" s="131" t="s">
        <v>513</v>
      </c>
      <c r="I46" s="85">
        <v>1</v>
      </c>
      <c r="J46" s="666"/>
      <c r="K46" s="645"/>
      <c r="L46" s="645"/>
      <c r="M46" s="661"/>
      <c r="N46" s="645"/>
      <c r="O46" s="661"/>
      <c r="P46" s="645"/>
      <c r="Q46" s="660"/>
      <c r="R46" s="666"/>
    </row>
    <row r="47" spans="1:18" ht="36.75" customHeight="1" x14ac:dyDescent="0.25">
      <c r="A47" s="645"/>
      <c r="B47" s="645"/>
      <c r="C47" s="645"/>
      <c r="D47" s="645"/>
      <c r="E47" s="645"/>
      <c r="F47" s="666"/>
      <c r="G47" s="666"/>
      <c r="H47" s="131" t="s">
        <v>514</v>
      </c>
      <c r="I47" s="133">
        <v>1</v>
      </c>
      <c r="J47" s="666"/>
      <c r="K47" s="645"/>
      <c r="L47" s="645"/>
      <c r="M47" s="661"/>
      <c r="N47" s="645"/>
      <c r="O47" s="661"/>
      <c r="P47" s="645"/>
      <c r="Q47" s="660"/>
      <c r="R47" s="666"/>
    </row>
    <row r="48" spans="1:18" ht="25.5" x14ac:dyDescent="0.25">
      <c r="A48" s="645"/>
      <c r="B48" s="645"/>
      <c r="C48" s="645"/>
      <c r="D48" s="645"/>
      <c r="E48" s="645"/>
      <c r="F48" s="647"/>
      <c r="G48" s="666"/>
      <c r="H48" s="131" t="s">
        <v>461</v>
      </c>
      <c r="I48" s="136">
        <v>40411</v>
      </c>
      <c r="J48" s="647"/>
      <c r="K48" s="645"/>
      <c r="L48" s="645"/>
      <c r="M48" s="661"/>
      <c r="N48" s="645"/>
      <c r="O48" s="661"/>
      <c r="P48" s="645"/>
      <c r="Q48" s="660"/>
      <c r="R48" s="647"/>
    </row>
    <row r="49" spans="1:18" ht="141" customHeight="1" x14ac:dyDescent="0.25">
      <c r="A49" s="651">
        <v>10</v>
      </c>
      <c r="B49" s="651">
        <v>6</v>
      </c>
      <c r="C49" s="651" t="s">
        <v>135</v>
      </c>
      <c r="D49" s="645">
        <v>13</v>
      </c>
      <c r="E49" s="660" t="s">
        <v>515</v>
      </c>
      <c r="F49" s="660" t="s">
        <v>516</v>
      </c>
      <c r="G49" s="133" t="s">
        <v>478</v>
      </c>
      <c r="H49" s="131" t="s">
        <v>130</v>
      </c>
      <c r="I49" s="133">
        <v>1</v>
      </c>
      <c r="J49" s="646" t="s">
        <v>517</v>
      </c>
      <c r="K49" s="645" t="s">
        <v>37</v>
      </c>
      <c r="L49" s="645" t="s">
        <v>42</v>
      </c>
      <c r="M49" s="661">
        <v>40324.6</v>
      </c>
      <c r="N49" s="645" t="s">
        <v>42</v>
      </c>
      <c r="O49" s="661">
        <v>36015</v>
      </c>
      <c r="P49" s="645" t="s">
        <v>42</v>
      </c>
      <c r="Q49" s="645" t="s">
        <v>518</v>
      </c>
      <c r="R49" s="646" t="s">
        <v>519</v>
      </c>
    </row>
    <row r="50" spans="1:18" ht="111.75" customHeight="1" x14ac:dyDescent="0.25">
      <c r="A50" s="652"/>
      <c r="B50" s="652"/>
      <c r="C50" s="652"/>
      <c r="D50" s="645"/>
      <c r="E50" s="660"/>
      <c r="F50" s="660"/>
      <c r="G50" s="133" t="s">
        <v>520</v>
      </c>
      <c r="H50" s="133" t="s">
        <v>474</v>
      </c>
      <c r="I50" s="133">
        <v>1</v>
      </c>
      <c r="J50" s="647"/>
      <c r="K50" s="645"/>
      <c r="L50" s="645"/>
      <c r="M50" s="661"/>
      <c r="N50" s="645"/>
      <c r="O50" s="661"/>
      <c r="P50" s="645"/>
      <c r="Q50" s="645"/>
      <c r="R50" s="647"/>
    </row>
    <row r="51" spans="1:18" s="318" customFormat="1" ht="45.75" customHeight="1" x14ac:dyDescent="0.25">
      <c r="A51" s="657">
        <v>11</v>
      </c>
      <c r="B51" s="653">
        <v>1</v>
      </c>
      <c r="C51" s="653">
        <v>1</v>
      </c>
      <c r="D51" s="653">
        <v>6</v>
      </c>
      <c r="E51" s="654" t="s">
        <v>978</v>
      </c>
      <c r="F51" s="653" t="s">
        <v>979</v>
      </c>
      <c r="G51" s="640" t="s">
        <v>82</v>
      </c>
      <c r="H51" s="327" t="s">
        <v>83</v>
      </c>
      <c r="I51" s="327">
        <v>1</v>
      </c>
      <c r="J51" s="639" t="s">
        <v>980</v>
      </c>
      <c r="K51" s="639" t="s">
        <v>46</v>
      </c>
      <c r="L51" s="639" t="s">
        <v>42</v>
      </c>
      <c r="M51" s="648">
        <v>45985.4</v>
      </c>
      <c r="N51" s="648" t="s">
        <v>42</v>
      </c>
      <c r="O51" s="649">
        <v>40885.4</v>
      </c>
      <c r="P51" s="648" t="s">
        <v>42</v>
      </c>
      <c r="Q51" s="640" t="s">
        <v>981</v>
      </c>
      <c r="R51" s="639" t="s">
        <v>982</v>
      </c>
    </row>
    <row r="52" spans="1:18" s="318" customFormat="1" ht="39" customHeight="1" x14ac:dyDescent="0.25">
      <c r="A52" s="658"/>
      <c r="B52" s="653"/>
      <c r="C52" s="653"/>
      <c r="D52" s="653"/>
      <c r="E52" s="655"/>
      <c r="F52" s="653"/>
      <c r="G52" s="641"/>
      <c r="H52" s="327" t="s">
        <v>983</v>
      </c>
      <c r="I52" s="327">
        <v>1000</v>
      </c>
      <c r="J52" s="642"/>
      <c r="K52" s="639"/>
      <c r="L52" s="639"/>
      <c r="M52" s="648"/>
      <c r="N52" s="648"/>
      <c r="O52" s="649"/>
      <c r="P52" s="648"/>
      <c r="Q52" s="650"/>
      <c r="R52" s="639"/>
    </row>
    <row r="53" spans="1:18" s="318" customFormat="1" ht="39" customHeight="1" x14ac:dyDescent="0.25">
      <c r="A53" s="658"/>
      <c r="B53" s="653"/>
      <c r="C53" s="653"/>
      <c r="D53" s="653"/>
      <c r="E53" s="655"/>
      <c r="F53" s="653"/>
      <c r="G53" s="325" t="s">
        <v>129</v>
      </c>
      <c r="H53" s="327" t="s">
        <v>130</v>
      </c>
      <c r="I53" s="327">
        <v>1</v>
      </c>
      <c r="J53" s="642"/>
      <c r="K53" s="639"/>
      <c r="L53" s="639"/>
      <c r="M53" s="648"/>
      <c r="N53" s="648"/>
      <c r="O53" s="649"/>
      <c r="P53" s="648"/>
      <c r="Q53" s="650"/>
      <c r="R53" s="639"/>
    </row>
    <row r="54" spans="1:18" s="318" customFormat="1" ht="30.75" customHeight="1" x14ac:dyDescent="0.25">
      <c r="A54" s="658"/>
      <c r="B54" s="653"/>
      <c r="C54" s="653"/>
      <c r="D54" s="653"/>
      <c r="E54" s="655"/>
      <c r="F54" s="653"/>
      <c r="G54" s="640" t="s">
        <v>87</v>
      </c>
      <c r="H54" s="327" t="s">
        <v>93</v>
      </c>
      <c r="I54" s="327">
        <v>1</v>
      </c>
      <c r="J54" s="642"/>
      <c r="K54" s="639"/>
      <c r="L54" s="639"/>
      <c r="M54" s="648"/>
      <c r="N54" s="648"/>
      <c r="O54" s="649"/>
      <c r="P54" s="648"/>
      <c r="Q54" s="650"/>
      <c r="R54" s="639"/>
    </row>
    <row r="55" spans="1:18" s="318" customFormat="1" ht="23.25" customHeight="1" x14ac:dyDescent="0.25">
      <c r="A55" s="659"/>
      <c r="B55" s="653"/>
      <c r="C55" s="653"/>
      <c r="D55" s="653"/>
      <c r="E55" s="656"/>
      <c r="F55" s="653"/>
      <c r="G55" s="641"/>
      <c r="H55" s="327" t="s">
        <v>328</v>
      </c>
      <c r="I55" s="327">
        <v>16</v>
      </c>
      <c r="J55" s="642"/>
      <c r="K55" s="639"/>
      <c r="L55" s="639"/>
      <c r="M55" s="648"/>
      <c r="N55" s="648"/>
      <c r="O55" s="649"/>
      <c r="P55" s="648"/>
      <c r="Q55" s="641"/>
      <c r="R55" s="639"/>
    </row>
    <row r="56" spans="1:18" s="318" customFormat="1" ht="191.25" x14ac:dyDescent="0.25">
      <c r="A56" s="328">
        <v>12</v>
      </c>
      <c r="B56" s="324">
        <v>1</v>
      </c>
      <c r="C56" s="324">
        <v>3</v>
      </c>
      <c r="D56" s="324">
        <v>13</v>
      </c>
      <c r="E56" s="325" t="s">
        <v>984</v>
      </c>
      <c r="F56" s="325" t="s">
        <v>985</v>
      </c>
      <c r="G56" s="325" t="s">
        <v>478</v>
      </c>
      <c r="H56" s="325" t="s">
        <v>130</v>
      </c>
      <c r="I56" s="324">
        <v>1</v>
      </c>
      <c r="J56" s="325" t="s">
        <v>986</v>
      </c>
      <c r="K56" s="324" t="s">
        <v>55</v>
      </c>
      <c r="L56" s="324" t="s">
        <v>42</v>
      </c>
      <c r="M56" s="326">
        <v>47770</v>
      </c>
      <c r="N56" s="326" t="s">
        <v>42</v>
      </c>
      <c r="O56" s="326">
        <v>35020</v>
      </c>
      <c r="P56" s="326" t="s">
        <v>42</v>
      </c>
      <c r="Q56" s="325" t="s">
        <v>987</v>
      </c>
      <c r="R56" s="325" t="s">
        <v>988</v>
      </c>
    </row>
    <row r="57" spans="1:18" s="318" customFormat="1" ht="69.75" customHeight="1" x14ac:dyDescent="0.25">
      <c r="A57" s="642">
        <v>13</v>
      </c>
      <c r="B57" s="643" t="s">
        <v>989</v>
      </c>
      <c r="C57" s="642">
        <v>1</v>
      </c>
      <c r="D57" s="642">
        <v>13</v>
      </c>
      <c r="E57" s="639" t="s">
        <v>990</v>
      </c>
      <c r="F57" s="639" t="s">
        <v>991</v>
      </c>
      <c r="G57" s="639" t="s">
        <v>88</v>
      </c>
      <c r="H57" s="329" t="s">
        <v>456</v>
      </c>
      <c r="I57" s="330" t="s">
        <v>992</v>
      </c>
      <c r="J57" s="639" t="s">
        <v>993</v>
      </c>
      <c r="K57" s="644" t="s">
        <v>55</v>
      </c>
      <c r="L57" s="644" t="s">
        <v>42</v>
      </c>
      <c r="M57" s="649">
        <v>22500</v>
      </c>
      <c r="N57" s="644" t="s">
        <v>42</v>
      </c>
      <c r="O57" s="649">
        <v>14131.22</v>
      </c>
      <c r="P57" s="644" t="s">
        <v>42</v>
      </c>
      <c r="Q57" s="639" t="s">
        <v>994</v>
      </c>
      <c r="R57" s="639" t="s">
        <v>995</v>
      </c>
    </row>
    <row r="58" spans="1:18" s="318" customFormat="1" ht="80.25" customHeight="1" x14ac:dyDescent="0.25">
      <c r="A58" s="642"/>
      <c r="B58" s="643"/>
      <c r="C58" s="642"/>
      <c r="D58" s="642"/>
      <c r="E58" s="639"/>
      <c r="F58" s="639"/>
      <c r="G58" s="639"/>
      <c r="H58" s="329" t="s">
        <v>996</v>
      </c>
      <c r="I58" s="330" t="s">
        <v>50</v>
      </c>
      <c r="J58" s="639"/>
      <c r="K58" s="644"/>
      <c r="L58" s="644"/>
      <c r="M58" s="649"/>
      <c r="N58" s="644"/>
      <c r="O58" s="649"/>
      <c r="P58" s="644"/>
      <c r="Q58" s="639"/>
      <c r="R58" s="639"/>
    </row>
    <row r="59" spans="1:18" s="318" customFormat="1" ht="73.5" customHeight="1" x14ac:dyDescent="0.25">
      <c r="A59" s="642"/>
      <c r="B59" s="643"/>
      <c r="C59" s="642"/>
      <c r="D59" s="642"/>
      <c r="E59" s="639"/>
      <c r="F59" s="639"/>
      <c r="G59" s="639"/>
      <c r="H59" s="325" t="s">
        <v>461</v>
      </c>
      <c r="I59" s="330" t="s">
        <v>997</v>
      </c>
      <c r="J59" s="639"/>
      <c r="K59" s="644"/>
      <c r="L59" s="644"/>
      <c r="M59" s="649"/>
      <c r="N59" s="644"/>
      <c r="O59" s="649"/>
      <c r="P59" s="644"/>
      <c r="Q59" s="639"/>
      <c r="R59" s="639"/>
    </row>
    <row r="60" spans="1:18" ht="15" customHeight="1" x14ac:dyDescent="0.25">
      <c r="A60" s="86"/>
      <c r="B60" s="87"/>
      <c r="C60" s="87"/>
      <c r="D60" s="87"/>
      <c r="E60" s="87"/>
      <c r="F60" s="87"/>
      <c r="G60" s="87"/>
      <c r="H60" s="87"/>
      <c r="I60" s="87"/>
      <c r="J60" s="87"/>
      <c r="K60" s="87"/>
      <c r="L60" s="87"/>
      <c r="M60" s="87"/>
      <c r="N60" s="87"/>
      <c r="O60" s="87"/>
      <c r="P60" s="87"/>
      <c r="Q60" s="87"/>
      <c r="R60" s="87"/>
    </row>
    <row r="61" spans="1:18" x14ac:dyDescent="0.25">
      <c r="L61" s="323"/>
      <c r="M61" s="323"/>
      <c r="N61" s="276"/>
      <c r="O61" s="407" t="s">
        <v>39</v>
      </c>
      <c r="P61" s="407"/>
    </row>
    <row r="62" spans="1:18" x14ac:dyDescent="0.25">
      <c r="L62" s="323"/>
      <c r="M62" s="321"/>
      <c r="N62" s="385"/>
      <c r="O62" s="365" t="s">
        <v>40</v>
      </c>
      <c r="P62" s="365" t="s">
        <v>41</v>
      </c>
    </row>
    <row r="63" spans="1:18" x14ac:dyDescent="0.25">
      <c r="L63" s="321"/>
      <c r="M63" s="107"/>
      <c r="N63" s="385" t="s">
        <v>2448</v>
      </c>
      <c r="O63" s="367">
        <v>13</v>
      </c>
      <c r="P63" s="89">
        <f>O7+O13+O16+O19+O25+O28+O30+O36+O40+O49+O51+O56+O57</f>
        <v>400000</v>
      </c>
    </row>
    <row r="64" spans="1:18" ht="18.75" x14ac:dyDescent="0.3">
      <c r="A64" s="76" t="s">
        <v>322</v>
      </c>
      <c r="L64" s="318"/>
      <c r="M64" s="370"/>
      <c r="N64" s="370"/>
    </row>
    <row r="66" spans="1:19" s="4" customFormat="1" ht="39" customHeight="1" x14ac:dyDescent="0.2">
      <c r="A66" s="680" t="s">
        <v>123</v>
      </c>
      <c r="B66" s="682" t="s">
        <v>1</v>
      </c>
      <c r="C66" s="682" t="s">
        <v>2</v>
      </c>
      <c r="D66" s="682" t="s">
        <v>3</v>
      </c>
      <c r="E66" s="684" t="s">
        <v>4</v>
      </c>
      <c r="F66" s="680" t="s">
        <v>5</v>
      </c>
      <c r="G66" s="680" t="s">
        <v>6</v>
      </c>
      <c r="H66" s="689" t="s">
        <v>7</v>
      </c>
      <c r="I66" s="689"/>
      <c r="J66" s="680" t="s">
        <v>8</v>
      </c>
      <c r="K66" s="686" t="s">
        <v>9</v>
      </c>
      <c r="L66" s="687"/>
      <c r="M66" s="688" t="s">
        <v>10</v>
      </c>
      <c r="N66" s="688"/>
      <c r="O66" s="688" t="s">
        <v>11</v>
      </c>
      <c r="P66" s="688"/>
      <c r="Q66" s="680" t="s">
        <v>12</v>
      </c>
      <c r="R66" s="682" t="s">
        <v>13</v>
      </c>
      <c r="S66" s="3"/>
    </row>
    <row r="67" spans="1:19" s="4" customFormat="1" ht="18.75" customHeight="1" x14ac:dyDescent="0.2">
      <c r="A67" s="681"/>
      <c r="B67" s="683"/>
      <c r="C67" s="683"/>
      <c r="D67" s="683"/>
      <c r="E67" s="685"/>
      <c r="F67" s="681"/>
      <c r="G67" s="681"/>
      <c r="H67" s="65" t="s">
        <v>14</v>
      </c>
      <c r="I67" s="65" t="s">
        <v>15</v>
      </c>
      <c r="J67" s="681"/>
      <c r="K67" s="67">
        <v>2020</v>
      </c>
      <c r="L67" s="67">
        <v>2021</v>
      </c>
      <c r="M67" s="26">
        <v>2020</v>
      </c>
      <c r="N67" s="26">
        <v>2021</v>
      </c>
      <c r="O67" s="26">
        <v>2020</v>
      </c>
      <c r="P67" s="26">
        <v>2021</v>
      </c>
      <c r="Q67" s="681"/>
      <c r="R67" s="683"/>
      <c r="S67" s="3"/>
    </row>
    <row r="68" spans="1:19" s="4" customFormat="1" ht="15.75" customHeight="1" x14ac:dyDescent="0.2">
      <c r="A68" s="64" t="s">
        <v>16</v>
      </c>
      <c r="B68" s="65" t="s">
        <v>17</v>
      </c>
      <c r="C68" s="65" t="s">
        <v>18</v>
      </c>
      <c r="D68" s="65" t="s">
        <v>19</v>
      </c>
      <c r="E68" s="66" t="s">
        <v>20</v>
      </c>
      <c r="F68" s="64" t="s">
        <v>21</v>
      </c>
      <c r="G68" s="64" t="s">
        <v>22</v>
      </c>
      <c r="H68" s="65" t="s">
        <v>23</v>
      </c>
      <c r="I68" s="65" t="s">
        <v>24</v>
      </c>
      <c r="J68" s="64" t="s">
        <v>25</v>
      </c>
      <c r="K68" s="67" t="s">
        <v>26</v>
      </c>
      <c r="L68" s="67" t="s">
        <v>27</v>
      </c>
      <c r="M68" s="68" t="s">
        <v>28</v>
      </c>
      <c r="N68" s="68" t="s">
        <v>29</v>
      </c>
      <c r="O68" s="68" t="s">
        <v>30</v>
      </c>
      <c r="P68" s="68" t="s">
        <v>31</v>
      </c>
      <c r="Q68" s="64" t="s">
        <v>32</v>
      </c>
      <c r="R68" s="65" t="s">
        <v>33</v>
      </c>
      <c r="S68" s="3"/>
    </row>
    <row r="69" spans="1:19" ht="57" customHeight="1" x14ac:dyDescent="0.25">
      <c r="A69" s="672">
        <v>1</v>
      </c>
      <c r="B69" s="645">
        <v>6</v>
      </c>
      <c r="C69" s="645">
        <v>1</v>
      </c>
      <c r="D69" s="660">
        <v>13</v>
      </c>
      <c r="E69" s="660" t="s">
        <v>998</v>
      </c>
      <c r="F69" s="660" t="s">
        <v>999</v>
      </c>
      <c r="G69" s="660" t="s">
        <v>87</v>
      </c>
      <c r="H69" s="131" t="s">
        <v>93</v>
      </c>
      <c r="I69" s="131">
        <v>1</v>
      </c>
      <c r="J69" s="660" t="s">
        <v>1000</v>
      </c>
      <c r="K69" s="673" t="s">
        <v>44</v>
      </c>
      <c r="L69" s="673" t="s">
        <v>42</v>
      </c>
      <c r="M69" s="661">
        <v>20870.38</v>
      </c>
      <c r="N69" s="675" t="s">
        <v>42</v>
      </c>
      <c r="O69" s="661">
        <v>18812.669999999998</v>
      </c>
      <c r="P69" s="673" t="s">
        <v>42</v>
      </c>
      <c r="Q69" s="660" t="s">
        <v>1001</v>
      </c>
      <c r="R69" s="660" t="s">
        <v>1002</v>
      </c>
    </row>
    <row r="70" spans="1:19" ht="52.5" customHeight="1" x14ac:dyDescent="0.25">
      <c r="A70" s="672"/>
      <c r="B70" s="645"/>
      <c r="C70" s="645"/>
      <c r="D70" s="660"/>
      <c r="E70" s="660"/>
      <c r="F70" s="660"/>
      <c r="G70" s="660"/>
      <c r="H70" s="131" t="s">
        <v>328</v>
      </c>
      <c r="I70" s="131">
        <v>75</v>
      </c>
      <c r="J70" s="660"/>
      <c r="K70" s="673"/>
      <c r="L70" s="673"/>
      <c r="M70" s="661"/>
      <c r="N70" s="675"/>
      <c r="O70" s="661"/>
      <c r="P70" s="673"/>
      <c r="Q70" s="660"/>
      <c r="R70" s="660"/>
    </row>
    <row r="71" spans="1:19" ht="32.25" customHeight="1" x14ac:dyDescent="0.25">
      <c r="A71" s="672">
        <v>2</v>
      </c>
      <c r="B71" s="645">
        <v>6</v>
      </c>
      <c r="C71" s="645">
        <v>1.3</v>
      </c>
      <c r="D71" s="660">
        <v>13</v>
      </c>
      <c r="E71" s="660" t="s">
        <v>1003</v>
      </c>
      <c r="F71" s="660" t="s">
        <v>1004</v>
      </c>
      <c r="G71" s="660" t="s">
        <v>82</v>
      </c>
      <c r="H71" s="81" t="s">
        <v>83</v>
      </c>
      <c r="I71" s="83">
        <v>1</v>
      </c>
      <c r="J71" s="660" t="s">
        <v>1005</v>
      </c>
      <c r="K71" s="673" t="s">
        <v>37</v>
      </c>
      <c r="L71" s="673" t="s">
        <v>42</v>
      </c>
      <c r="M71" s="661">
        <v>55174.6</v>
      </c>
      <c r="N71" s="673" t="s">
        <v>42</v>
      </c>
      <c r="O71" s="661">
        <v>55174.6</v>
      </c>
      <c r="P71" s="673" t="s">
        <v>42</v>
      </c>
      <c r="Q71" s="674" t="s">
        <v>1006</v>
      </c>
      <c r="R71" s="674" t="s">
        <v>1007</v>
      </c>
    </row>
    <row r="72" spans="1:19" ht="40.5" customHeight="1" x14ac:dyDescent="0.25">
      <c r="A72" s="672"/>
      <c r="B72" s="645"/>
      <c r="C72" s="645"/>
      <c r="D72" s="660"/>
      <c r="E72" s="660"/>
      <c r="F72" s="660"/>
      <c r="G72" s="660"/>
      <c r="H72" s="81" t="s">
        <v>983</v>
      </c>
      <c r="I72" s="83">
        <v>900</v>
      </c>
      <c r="J72" s="660"/>
      <c r="K72" s="673"/>
      <c r="L72" s="673"/>
      <c r="M72" s="661"/>
      <c r="N72" s="673"/>
      <c r="O72" s="661"/>
      <c r="P72" s="673"/>
      <c r="Q72" s="674"/>
      <c r="R72" s="674"/>
    </row>
    <row r="73" spans="1:19" ht="24" customHeight="1" x14ac:dyDescent="0.25">
      <c r="A73" s="672"/>
      <c r="B73" s="645"/>
      <c r="C73" s="645"/>
      <c r="D73" s="660"/>
      <c r="E73" s="660"/>
      <c r="F73" s="660"/>
      <c r="G73" s="660" t="s">
        <v>64</v>
      </c>
      <c r="H73" s="81" t="s">
        <v>133</v>
      </c>
      <c r="I73" s="83">
        <v>1</v>
      </c>
      <c r="J73" s="660"/>
      <c r="K73" s="673"/>
      <c r="L73" s="673"/>
      <c r="M73" s="661"/>
      <c r="N73" s="673"/>
      <c r="O73" s="661"/>
      <c r="P73" s="673"/>
      <c r="Q73" s="674"/>
      <c r="R73" s="674"/>
    </row>
    <row r="74" spans="1:19" ht="32.25" customHeight="1" x14ac:dyDescent="0.25">
      <c r="A74" s="672"/>
      <c r="B74" s="645"/>
      <c r="C74" s="645"/>
      <c r="D74" s="660"/>
      <c r="E74" s="660"/>
      <c r="F74" s="660"/>
      <c r="G74" s="660"/>
      <c r="H74" s="134" t="s">
        <v>1008</v>
      </c>
      <c r="I74" s="83">
        <v>250</v>
      </c>
      <c r="J74" s="660"/>
      <c r="K74" s="673"/>
      <c r="L74" s="673"/>
      <c r="M74" s="661"/>
      <c r="N74" s="673"/>
      <c r="O74" s="661"/>
      <c r="P74" s="673"/>
      <c r="Q74" s="674"/>
      <c r="R74" s="674"/>
    </row>
    <row r="75" spans="1:19" ht="30" customHeight="1" x14ac:dyDescent="0.25">
      <c r="A75" s="672"/>
      <c r="B75" s="645"/>
      <c r="C75" s="645"/>
      <c r="D75" s="660"/>
      <c r="E75" s="660"/>
      <c r="F75" s="660"/>
      <c r="G75" s="660" t="s">
        <v>88</v>
      </c>
      <c r="H75" s="81" t="s">
        <v>456</v>
      </c>
      <c r="I75" s="83">
        <v>1</v>
      </c>
      <c r="J75" s="660"/>
      <c r="K75" s="673"/>
      <c r="L75" s="673"/>
      <c r="M75" s="661"/>
      <c r="N75" s="673"/>
      <c r="O75" s="661"/>
      <c r="P75" s="673"/>
      <c r="Q75" s="674"/>
      <c r="R75" s="674"/>
    </row>
    <row r="76" spans="1:19" ht="48" customHeight="1" x14ac:dyDescent="0.25">
      <c r="A76" s="672"/>
      <c r="B76" s="645"/>
      <c r="C76" s="645"/>
      <c r="D76" s="660"/>
      <c r="E76" s="660"/>
      <c r="F76" s="660"/>
      <c r="G76" s="660"/>
      <c r="H76" s="81" t="s">
        <v>996</v>
      </c>
      <c r="I76" s="83">
        <v>1</v>
      </c>
      <c r="J76" s="660"/>
      <c r="K76" s="673"/>
      <c r="L76" s="673"/>
      <c r="M76" s="661"/>
      <c r="N76" s="673"/>
      <c r="O76" s="661"/>
      <c r="P76" s="673"/>
      <c r="Q76" s="674"/>
      <c r="R76" s="674"/>
    </row>
    <row r="77" spans="1:19" ht="25.5" x14ac:dyDescent="0.25">
      <c r="A77" s="672"/>
      <c r="B77" s="645"/>
      <c r="C77" s="645"/>
      <c r="D77" s="660"/>
      <c r="E77" s="660"/>
      <c r="F77" s="660"/>
      <c r="G77" s="660"/>
      <c r="H77" s="131" t="s">
        <v>461</v>
      </c>
      <c r="I77" s="117">
        <v>349825</v>
      </c>
      <c r="J77" s="660"/>
      <c r="K77" s="673"/>
      <c r="L77" s="673"/>
      <c r="M77" s="661"/>
      <c r="N77" s="673"/>
      <c r="O77" s="661"/>
      <c r="P77" s="673"/>
      <c r="Q77" s="674"/>
      <c r="R77" s="674"/>
    </row>
    <row r="79" spans="1:19" x14ac:dyDescent="0.25">
      <c r="N79" s="276"/>
      <c r="O79" s="407" t="s">
        <v>39</v>
      </c>
      <c r="P79" s="407"/>
    </row>
    <row r="80" spans="1:19" x14ac:dyDescent="0.25">
      <c r="N80" s="385"/>
      <c r="O80" s="126" t="s">
        <v>40</v>
      </c>
      <c r="P80" s="126" t="s">
        <v>41</v>
      </c>
    </row>
    <row r="81" spans="14:16" x14ac:dyDescent="0.25">
      <c r="N81" s="385" t="s">
        <v>2448</v>
      </c>
      <c r="O81" s="20">
        <v>2</v>
      </c>
      <c r="P81" s="89">
        <f>O69+O71</f>
        <v>73987.26999999999</v>
      </c>
    </row>
  </sheetData>
  <mergeCells count="272">
    <mergeCell ref="A30:A35"/>
    <mergeCell ref="B30:B35"/>
    <mergeCell ref="J28:J29"/>
    <mergeCell ref="K28:K29"/>
    <mergeCell ref="L28:L29"/>
    <mergeCell ref="M28:M29"/>
    <mergeCell ref="N28:N29"/>
    <mergeCell ref="A40:A48"/>
    <mergeCell ref="B40:B48"/>
    <mergeCell ref="C40:C48"/>
    <mergeCell ref="D40:D48"/>
    <mergeCell ref="E40:E48"/>
    <mergeCell ref="F40:F48"/>
    <mergeCell ref="G40:G41"/>
    <mergeCell ref="J40:J48"/>
    <mergeCell ref="K40:K48"/>
    <mergeCell ref="G34:G35"/>
    <mergeCell ref="K36:K39"/>
    <mergeCell ref="K30:K35"/>
    <mergeCell ref="D28:D29"/>
    <mergeCell ref="E28:E29"/>
    <mergeCell ref="F28:F29"/>
    <mergeCell ref="G28:G29"/>
    <mergeCell ref="G42:G43"/>
    <mergeCell ref="R19:R24"/>
    <mergeCell ref="G21:G22"/>
    <mergeCell ref="G23:G24"/>
    <mergeCell ref="M19:M24"/>
    <mergeCell ref="N19:N24"/>
    <mergeCell ref="O19:O24"/>
    <mergeCell ref="P19:P24"/>
    <mergeCell ref="Q19:Q24"/>
    <mergeCell ref="L19:L24"/>
    <mergeCell ref="R16:R18"/>
    <mergeCell ref="J16:J17"/>
    <mergeCell ref="K16:K18"/>
    <mergeCell ref="L16:L18"/>
    <mergeCell ref="M16:M18"/>
    <mergeCell ref="N16:N18"/>
    <mergeCell ref="O16:O18"/>
    <mergeCell ref="P16:P18"/>
    <mergeCell ref="Q16:Q18"/>
    <mergeCell ref="J2:R2"/>
    <mergeCell ref="A4:A5"/>
    <mergeCell ref="B4:B5"/>
    <mergeCell ref="C4:C5"/>
    <mergeCell ref="D4:D5"/>
    <mergeCell ref="E4:E5"/>
    <mergeCell ref="F4:F5"/>
    <mergeCell ref="G4:G5"/>
    <mergeCell ref="H4:I4"/>
    <mergeCell ref="J4:J5"/>
    <mergeCell ref="K4:L4"/>
    <mergeCell ref="M4:N4"/>
    <mergeCell ref="O4:P4"/>
    <mergeCell ref="Q4:Q5"/>
    <mergeCell ref="R4:R5"/>
    <mergeCell ref="A7:A12"/>
    <mergeCell ref="B7:B12"/>
    <mergeCell ref="C7:C12"/>
    <mergeCell ref="D7:D12"/>
    <mergeCell ref="E7:E12"/>
    <mergeCell ref="L13:L15"/>
    <mergeCell ref="F7:F12"/>
    <mergeCell ref="G7:G8"/>
    <mergeCell ref="J7:J8"/>
    <mergeCell ref="G13:G15"/>
    <mergeCell ref="J13:J15"/>
    <mergeCell ref="K13:K15"/>
    <mergeCell ref="A13:A15"/>
    <mergeCell ref="B13:B15"/>
    <mergeCell ref="C13:C15"/>
    <mergeCell ref="D13:D15"/>
    <mergeCell ref="E13:E15"/>
    <mergeCell ref="F13:F15"/>
    <mergeCell ref="F19:F24"/>
    <mergeCell ref="G19:G20"/>
    <mergeCell ref="J19:J24"/>
    <mergeCell ref="K19:K24"/>
    <mergeCell ref="L25:L26"/>
    <mergeCell ref="M25:M26"/>
    <mergeCell ref="N25:N26"/>
    <mergeCell ref="O25:O26"/>
    <mergeCell ref="A16:A18"/>
    <mergeCell ref="B16:B18"/>
    <mergeCell ref="C16:C18"/>
    <mergeCell ref="D16:D18"/>
    <mergeCell ref="E16:E18"/>
    <mergeCell ref="F16:F18"/>
    <mergeCell ref="G16:G17"/>
    <mergeCell ref="A19:A24"/>
    <mergeCell ref="B19:B24"/>
    <mergeCell ref="C19:C24"/>
    <mergeCell ref="D19:D24"/>
    <mergeCell ref="E19:E24"/>
    <mergeCell ref="G25:G26"/>
    <mergeCell ref="J25:J26"/>
    <mergeCell ref="K25:K26"/>
    <mergeCell ref="C25:C26"/>
    <mergeCell ref="P7:P12"/>
    <mergeCell ref="Q7:Q12"/>
    <mergeCell ref="R7:R12"/>
    <mergeCell ref="G9:G10"/>
    <mergeCell ref="R13:R15"/>
    <mergeCell ref="M13:M15"/>
    <mergeCell ref="N13:N15"/>
    <mergeCell ref="M7:M12"/>
    <mergeCell ref="N7:N12"/>
    <mergeCell ref="O7:O12"/>
    <mergeCell ref="K7:K12"/>
    <mergeCell ref="L7:L12"/>
    <mergeCell ref="J9:J12"/>
    <mergeCell ref="G11:G12"/>
    <mergeCell ref="H11:H12"/>
    <mergeCell ref="I11:I12"/>
    <mergeCell ref="O13:O15"/>
    <mergeCell ref="P13:P15"/>
    <mergeCell ref="Q13:Q15"/>
    <mergeCell ref="R66:R67"/>
    <mergeCell ref="P30:P35"/>
    <mergeCell ref="Q30:Q35"/>
    <mergeCell ref="R30:R35"/>
    <mergeCell ref="L36:L39"/>
    <mergeCell ref="M36:M39"/>
    <mergeCell ref="N36:N39"/>
    <mergeCell ref="O36:O39"/>
    <mergeCell ref="P36:P39"/>
    <mergeCell ref="Q36:Q39"/>
    <mergeCell ref="R36:R39"/>
    <mergeCell ref="M40:M48"/>
    <mergeCell ref="N40:N48"/>
    <mergeCell ref="O40:O48"/>
    <mergeCell ref="L30:L35"/>
    <mergeCell ref="M30:M35"/>
    <mergeCell ref="N30:N35"/>
    <mergeCell ref="O30:O35"/>
    <mergeCell ref="P40:P48"/>
    <mergeCell ref="Q40:Q48"/>
    <mergeCell ref="R40:R48"/>
    <mergeCell ref="L49:L50"/>
    <mergeCell ref="L40:L48"/>
    <mergeCell ref="M49:M50"/>
    <mergeCell ref="A66:A67"/>
    <mergeCell ref="B66:B67"/>
    <mergeCell ref="C66:C67"/>
    <mergeCell ref="D66:D67"/>
    <mergeCell ref="E66:E67"/>
    <mergeCell ref="K66:L66"/>
    <mergeCell ref="M66:N66"/>
    <mergeCell ref="O66:P66"/>
    <mergeCell ref="Q66:Q67"/>
    <mergeCell ref="F66:F67"/>
    <mergeCell ref="G66:G67"/>
    <mergeCell ref="H66:I66"/>
    <mergeCell ref="J66:J67"/>
    <mergeCell ref="A25:A26"/>
    <mergeCell ref="B25:B26"/>
    <mergeCell ref="B27:R27"/>
    <mergeCell ref="A28:A29"/>
    <mergeCell ref="B28:B29"/>
    <mergeCell ref="C28:C29"/>
    <mergeCell ref="Q25:Q26"/>
    <mergeCell ref="P25:P26"/>
    <mergeCell ref="R25:R26"/>
    <mergeCell ref="Q28:Q29"/>
    <mergeCell ref="R28:R29"/>
    <mergeCell ref="O79:P79"/>
    <mergeCell ref="J69:J70"/>
    <mergeCell ref="K69:K70"/>
    <mergeCell ref="L69:L70"/>
    <mergeCell ref="M69:M70"/>
    <mergeCell ref="N69:N70"/>
    <mergeCell ref="O69:O70"/>
    <mergeCell ref="P69:P70"/>
    <mergeCell ref="D25:D26"/>
    <mergeCell ref="E25:E26"/>
    <mergeCell ref="F25:F26"/>
    <mergeCell ref="D69:D70"/>
    <mergeCell ref="E69:E70"/>
    <mergeCell ref="F69:F70"/>
    <mergeCell ref="O28:O29"/>
    <mergeCell ref="P28:P29"/>
    <mergeCell ref="J34:J35"/>
    <mergeCell ref="L57:L59"/>
    <mergeCell ref="M57:M59"/>
    <mergeCell ref="N57:N59"/>
    <mergeCell ref="O57:O59"/>
    <mergeCell ref="P57:P59"/>
    <mergeCell ref="F49:F50"/>
    <mergeCell ref="J49:J50"/>
    <mergeCell ref="R69:R70"/>
    <mergeCell ref="A71:A77"/>
    <mergeCell ref="B71:B77"/>
    <mergeCell ref="C71:C77"/>
    <mergeCell ref="D71:D77"/>
    <mergeCell ref="P71:P77"/>
    <mergeCell ref="Q71:Q77"/>
    <mergeCell ref="R71:R77"/>
    <mergeCell ref="G73:G74"/>
    <mergeCell ref="Q69:Q70"/>
    <mergeCell ref="G75:G77"/>
    <mergeCell ref="G69:G70"/>
    <mergeCell ref="A69:A70"/>
    <mergeCell ref="B69:B70"/>
    <mergeCell ref="C69:C70"/>
    <mergeCell ref="E71:E77"/>
    <mergeCell ref="F71:F77"/>
    <mergeCell ref="G71:G72"/>
    <mergeCell ref="J71:J77"/>
    <mergeCell ref="K71:K77"/>
    <mergeCell ref="L71:L77"/>
    <mergeCell ref="M71:M77"/>
    <mergeCell ref="N71:N77"/>
    <mergeCell ref="O71:O77"/>
    <mergeCell ref="A36:A39"/>
    <mergeCell ref="B36:B39"/>
    <mergeCell ref="C36:C39"/>
    <mergeCell ref="D36:D39"/>
    <mergeCell ref="E36:E39"/>
    <mergeCell ref="F36:F39"/>
    <mergeCell ref="G36:G37"/>
    <mergeCell ref="J36:J39"/>
    <mergeCell ref="G38:G39"/>
    <mergeCell ref="K49:K50"/>
    <mergeCell ref="O49:O50"/>
    <mergeCell ref="P49:P50"/>
    <mergeCell ref="C30:C35"/>
    <mergeCell ref="D30:D35"/>
    <mergeCell ref="E30:E35"/>
    <mergeCell ref="F30:F35"/>
    <mergeCell ref="G30:G31"/>
    <mergeCell ref="J30:J33"/>
    <mergeCell ref="G32:G33"/>
    <mergeCell ref="G44:G45"/>
    <mergeCell ref="G46:G48"/>
    <mergeCell ref="Q49:Q50"/>
    <mergeCell ref="R49:R50"/>
    <mergeCell ref="M51:M55"/>
    <mergeCell ref="N51:N55"/>
    <mergeCell ref="O51:O55"/>
    <mergeCell ref="P51:P55"/>
    <mergeCell ref="Q51:Q55"/>
    <mergeCell ref="R51:R55"/>
    <mergeCell ref="A49:A50"/>
    <mergeCell ref="B51:B55"/>
    <mergeCell ref="C51:C55"/>
    <mergeCell ref="D51:D55"/>
    <mergeCell ref="E51:E55"/>
    <mergeCell ref="F51:F55"/>
    <mergeCell ref="G51:G52"/>
    <mergeCell ref="J51:J55"/>
    <mergeCell ref="N49:N50"/>
    <mergeCell ref="K51:K55"/>
    <mergeCell ref="L51:L55"/>
    <mergeCell ref="A51:A55"/>
    <mergeCell ref="B49:B50"/>
    <mergeCell ref="C49:C50"/>
    <mergeCell ref="D49:D50"/>
    <mergeCell ref="E49:E50"/>
    <mergeCell ref="Q57:Q59"/>
    <mergeCell ref="G54:G55"/>
    <mergeCell ref="R57:R59"/>
    <mergeCell ref="O61:P61"/>
    <mergeCell ref="A57:A59"/>
    <mergeCell ref="B57:B59"/>
    <mergeCell ref="C57:C59"/>
    <mergeCell ref="D57:D59"/>
    <mergeCell ref="E57:E59"/>
    <mergeCell ref="F57:F59"/>
    <mergeCell ref="G57:G59"/>
    <mergeCell ref="J57:J59"/>
    <mergeCell ref="K57:K59"/>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2020-08-10T08:41:03Z</cp:lastPrinted>
  <dcterms:created xsi:type="dcterms:W3CDTF">2020-01-15T10:30:37Z</dcterms:created>
  <dcterms:modified xsi:type="dcterms:W3CDTF">2020-10-05T12:28:59Z</dcterms:modified>
</cp:coreProperties>
</file>