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3"/>
  </bookViews>
  <sheets>
    <sheet name="PK IZ" sheetId="1" r:id="rId1"/>
    <sheet name="SiR" sheetId="2" r:id="rId2"/>
    <sheet name="PO IZ" sheetId="3" r:id="rId3"/>
    <sheet name="Sumy" sheetId="4" r:id="rId4"/>
  </sheets>
  <definedNames>
    <definedName name="_xlnm.Print_Area" localSheetId="1">'SiR'!$A$1:$L$224</definedName>
  </definedNames>
  <calcPr fullCalcOnLoad="1"/>
</workbook>
</file>

<file path=xl/sharedStrings.xml><?xml version="1.0" encoding="utf-8"?>
<sst xmlns="http://schemas.openxmlformats.org/spreadsheetml/2006/main" count="2136" uniqueCount="1225">
  <si>
    <t>Rezultaty (natychmiastowe efekty):
1. Liczba osób odwiedzających stoisko;
2. Liczba rozdystrybuowanych materiałów: 17,5 tys. folderów (5 folderów po 3,5 tys. egzemplarzy)
Oddziaływanie (skutki w dłuższej perspektywie czasowej):
1. W wyniku dystrybucji folderów upowszechniona zostanie wyspecjalizowana oferta agroturystyczna i turystyki wiejskiej, bezpośrednio wśród 3,5 tysięcy osób (założenie 1 osoba otrzymuje wszystkie 5 folderów, a co za tym idzie kreowany będzie wizerunek obszarów wiejskich, jako turystycznego rynku oferującego zróżnicowane i całoroczne atrakcje . 
2. Ponadto w odniesieniu do folderów  przekaz informacyjny, jako efekt synergii, będzie mieć miejsce wobec pośrednich odbiorców folderów np. przekazanie informacji o ofercie agroturystyki i turystyki wiejskiej np. wśród członków rodziny czy znajomych.
3. Szeroko rozumiana komercjalizacja produktów turystyki wiejskiej, rozwój tej gałęzi gospodarki, w tym wzrost zatrudnienia i wzrost dochodów gospodarstw agroturystycznych.  
4. Tworzenie i wzmocnienie marki turystyki wiejskiej, 
5. Skuteczny sposób promocji obszarów wiejskich jako atrakcyjnego celu podróży zarówno dla zagranicznych turystów, jak i naszych rodaków.
6. Poprawa wizerunku, a tym samym konkurencyjności, oferty turystycznej na obszarach wiejskich.</t>
  </si>
  <si>
    <t>Poszerzanie świadomości turystów o możliwości spędzania czasu na terenach wiejskich i w obiektach agroturystycznych oraz stworzenie platformy do wymiany myśli, wiedzy i dobrych praktyk z zakresu turystyki wiejskiej i agroturystyki dla wszystkich interesariuszy, uczestników i realizatorów (liderów) działań służących rozwojowi tej gałęzi gospodarki</t>
  </si>
  <si>
    <t xml:space="preserve">1. Międzynarodowy blok konferencyjno-warsztatowy:
2. Wizyta studyjna AGROTRIP
3. Kompleksowa organizacja stoiska Ministerstwa Rolnictwa i Rozwoju i stoiska Kraju Partnerskiego
4. 2 konkursy
</t>
  </si>
  <si>
    <t>Grono krajowych i zagranicznych wystawców, wszyscy zainteresowani rozwojem turystyki wiejskiej i agroturystyki, w tym przede wszystkim przedstawiciele:
- instytucji rządowych i samorządowych z kraju i zagranicy,
- stowarzyszeń i zrzeszeń branży turystycznej, 
-oświaty, nauki, doradztwa rolniczego, 
-lokalnych i regionalnych ośrodków turystycznych, - lokalnych grup działania (LGD),
- Krajowej Sieci Obszarów Wiejskich,
- innych organizacji i instytucji wspierających rozwój turystyki na obszarach wiejskich i agroturystyki,
- przedstawiciele zagraniczni, w tym z instytucji Unii Europejskiej, Europejskiej Federacji Turystyki Wiejskiej – EuroGites oraz organizacji należących do Europejskiej Sieci Obszarów Wiejskich.</t>
  </si>
  <si>
    <t>Rezultaty (natychmiastowe efekty):
1. Międzynarodowy blok konferencyjno-warsztatowy:
A. 450 osób w Forum Turystyki Wiejskiej i Agroturystyki
B. od 25 do 80 osób podczas ok. 10 różnorodnych spotkań tematycznych w ramach bloku warsztatowo-dyskusyjnego.
2. Wizyta studyjna AGROTRIP – max 25 osób.
1) Kompleksowa organizacja stoiska Ministerstwa Rolnictwa i Rozwoju Wsi 
2) Kompleksowa organizacja stoiska Kraju Partnerskie
Konkursy:
1) Ufundowanie nagród rzeczowych dla laureatów konkursu dla młodzieży 
2) Ufundowanie nagród pieniężnych dla laureatów konkursu podczas AGROTRAVEL. 
Oddziaływanie (skutki w dłuższej perspektywie czasowej):
1. Szeroko rozumiana komercjalizacja produktów turystyki wiejskiej, rozwój tej gałęzi gospodarki, 
w tym wzrost zatrudnienia i wzrost dochodów gospodarstw agroturystycznych.  
2. Tworzenie i wzmocnienie marki turystyki wiejskiej, 
3. Skuteczny sposób promocji obszarów wiejskich jako atrakcyjnego celu podróży zarówno dla zagranicznych turystów, jak i naszych rodaków.
4. Poprawa wizerunku, a tym samym konkurencyjności, oferty turystycznej na obszarach wiejskich.</t>
  </si>
  <si>
    <t>Operacja obejmuje- drukowanie materiałów informacyjno-promocyjnych w ilości 8000 szt. w postaci ulotek oraz broszur po polsku i angielsku dotyczących działań:
- Płatności dla obszarów z ograniczeniami naturalnymi lub innymi szczególnymi ograniczeniami;
-Inwestycje w rozwój obszarów leśnych i poprawę żywotności lasów;
- Działanie rolno-środowiskowo-klimatyczne;
- Rolnictwo ekologiczne.
Planowane jest zamówienie łącznie po 1000 broszur i ulotek dla każdego działania
Broszury: 4 działaniax1000szt.x5pln=20000pln
Ulotki: 4 działaniax1000 szt.x1,25 pln=5000pln
Ostateczne ilości oraz rodzaje materiałów będą określone w oparciu o przeprowadzoną analizę rynku poprzedzającą zamówienie.
W wyniku przeprowadzonej kampanii informacyjno-promocyjnej zakładany jest wzrost akceptacji społecznej dla działań obszarowych realizowanych w ramach PROW 2014-2020 oraz wzrośnie świadomość społeczeństwa na temat realizacji Programu i wkładu Wspólnoty oraz rozpowszechniania wizualnej marki Programu. Materiały promocyjne będą oddziaływały pozytywnie na przyszłe zachowanie grupy otoczenia odbiorców.</t>
  </si>
  <si>
    <t>Operacja obejmuje-wykonanie projektu w tym opracowania graficznego kalendarzy ściennych wielkoplanszowych ,kalendarzy trójdzielnych, kalendarzy nabiurkowych oraz kalendarzy typu podkładka pod mysz oraz druk i dystrybucja . Planuje się nakład dla każdego z typów kalendarzy w ilości po 500 sztuk. Łącznie 2000 szt. Ostateczne ilości oraz rodzaje materiałów będą określone w oparciu o przeprowadzoną analizę rynku poprzedzającą zamówienie.   W wyniku przeprowadzonej kampanii informacyjno-promocyjnej zakładany jest wzrost akceptacji społecznej dla działań obszarowych realizowanych w ramach PROW 2014-2020 oraz wzrośnie świadomość społeczeństwa na temat realizacji Programu i wkładu Wspólnoty oraz rozpowszechniania wizualnej marki Programu. Materiały promocyjne będą oddziaływały pozytywnie na przyszłe zachowanie grupy otoczenia odbiorców. Cele nie zostaną osiągnięte od razu, lecz ich wpływ będzie widoczny dopiero po pewnym czasie.</t>
  </si>
  <si>
    <t xml:space="preserve">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 </t>
  </si>
  <si>
    <t xml:space="preserve">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 </t>
  </si>
  <si>
    <t>producenci rolni, doradcy rolni, przedsiębiorcy sektora rolnego lub spożywczego (w tym gastronomii) przedsiębiorcy z branży działania na rzecz sektora rolnego i spożywczego, funkcjonariusze służb mundurowych.</t>
  </si>
  <si>
    <t xml:space="preserve">liczba uczestników operacji: konferencja 60; wyjazd studyjny 50 </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</si>
  <si>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</si>
  <si>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Budżet całkowity (zł)</t>
  </si>
  <si>
    <t>Upowszechnienie wiedzy ogólnej na temat Programu.
Przekazywanie potencjalnym beneficjentom/beneficjentom Programu szczegółowych informacji dotyczących warunków i zasad udzielania pomocy.
Zapewnienie odpowiedniej wizualizacji Programu.</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</si>
  <si>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</si>
  <si>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Kalendarze na 2017 r. promujące działania obszarowe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</si>
  <si>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</si>
  <si>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IV kwartał</t>
  </si>
  <si>
    <t>Grupa ok. 35 osób reprezentujących podmioty w różny sposób zaangażowane w realizację Działania rolno-środowiskowo-klimatycznego i działania Rolnictwo Ekologiczne w ramach PROW 2014-2020.</t>
  </si>
  <si>
    <t xml:space="preserve">Wiedza m.in. z zakresu praktycznej realizacji ww. działań zostanie przekazana 35 osobom reprezentującym podmioty zaangażowane we wdrażanie ww. działań.  
Zakładane cele operacji zostaną osiągnięte bezpośrednio po zakończeniu szkolenia, a efekty realizacji operacji będą miały charakter długofalowy. 
W wyniku przeprowadzonej operacji zakładany jest wzrost akceptacji społecznej dla działań rolno-środowiskowo-klimatycznych w ramach PROW 2014-2020, wzrośnie również świadomość marki jaką jest PROW. Przeprowadzony wyjazd będzie oddziaływał pozytywnie na przyszłe zachowanie grupy odbiorców. </t>
  </si>
  <si>
    <t>Produkcja i emisja audycji radiowych</t>
  </si>
  <si>
    <t xml:space="preserve">Rolnicy i osoby zainteresowane tematyką rolnictwa i obszarów wiejskich. </t>
  </si>
  <si>
    <t>od 0 1- 2 0 1 6
do 1 2- 2 0 1 6</t>
  </si>
  <si>
    <t>Produkcja i emisja 50 audycji na antenie regionalnych rozgłośni radiowych
Wzrost liczby osób poinformowanych o polityce rozwoju obszarów wiejskich.  
Słuchalność audycji.
Efekt długofalowy: Możliwość pozyskania nowych beneficjentów.</t>
  </si>
  <si>
    <t>Zwiększenie poziomu wiedzy ogólnej i szczegółowej dotyczącej efektów realizacji PROW 2007-2013 na przykładzie zrealizowanych operacji na obszarze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</si>
  <si>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Produkcja i emisja 20 audycji na antenie ogólnopolskich rozgłośni radiowych
Wzrost liczby osób poinformowanych o polityce rozwoju obszarów wiejskich.  
Słuchalność audycji.
Efekt długofalowy: Możliwość pozyskania nowych beneficjentów.</t>
  </si>
  <si>
    <t xml:space="preserve">Zwiększenie poziomu wiedzy ogólnej i szczegółowej dotyczącej efektów realizacji PROW 2007-2013 na przykładzie zrealizowanych operacji na obszarze Polski. 
Efekt długofalowy: Wzrost liczby osób poinformowanych o polityce rozwoju obszarów wiejskich i o możliwościach finansowania. Możliwość pozyskania nowych beneficjentów.
</t>
  </si>
  <si>
    <t>Produkcja spotów/filmów reklamowych .</t>
  </si>
  <si>
    <t xml:space="preserve">Rolnicy i osoby zainteresowane tematyką rolnictwa i obszarów wiejskich. 
</t>
  </si>
  <si>
    <t xml:space="preserve">Produkcja 4 spotów/filmów reklamowych .
Wzrost liczby osób poinformowanych o polityce rozwoju obszarów wiejskich.  
Oglądalność spotów/filmów.
Efekt długofalowy: Możliwość pozyskania nowych beneficjentów.
</t>
  </si>
  <si>
    <t>Zwiększenie poziomu wiedzy ogólnej i szczegółowej dotyczącej efektów realizacji PROW 2007-2013 na przykładzie zrealizowanych operacji na obszarze Polski. 
Wzrost liczby osób poinformowanych o polityce rozwoju obszarów wiejskich i o możliwościach finansowania. Możliwość pozyskania nowych beneficjentów.</t>
  </si>
  <si>
    <t>1, 3, 5</t>
  </si>
  <si>
    <t>VI</t>
  </si>
  <si>
    <t>Kobiety wiejskie i rozwój</t>
  </si>
  <si>
    <t>Departament Spraw Społecznych i Oświaty Rolniczej</t>
  </si>
  <si>
    <t>V, VI</t>
  </si>
  <si>
    <t xml:space="preserve"> „ODPOCZYWAJ NA WSI” 
Promocja turystyki wiejskiej i agroturystyki  </t>
  </si>
  <si>
    <t xml:space="preserve">Międzynarodowe Targi Turystyki Wiejskiej i Agroturystyki 
AGROTRAVEL wraz z imprezami towarzyszącymi </t>
  </si>
  <si>
    <t>I, II, III,V,</t>
  </si>
  <si>
    <t>Olimpiady Wiedzy i Umiejętności dla uczniów szkół ponadgimnazjalnych.</t>
  </si>
  <si>
    <t>2, 3, 5</t>
  </si>
  <si>
    <t>I,VI</t>
  </si>
  <si>
    <t>Cykl konferencji dla dyrektorów szkół rolniczych prowadzonych przez Ministra Rolnictwa i Rozwoju Wsi oraz dyrektora Krajowego Centrum Edukacji Rolniczej dot. PROW 2014-2020.</t>
  </si>
  <si>
    <t>Spotkania informacyjne dla uczniów i pracowników szkół rolniczych prowadzonych przez Ministra Rolnictwa i Rozwoju Wsi.</t>
  </si>
  <si>
    <t>W poszukiwaniu zagranicznych partnerów lokalnych grup działania</t>
  </si>
  <si>
    <t>Departament Rozwoju Obszarów Wiejskich</t>
  </si>
  <si>
    <t>I, III</t>
  </si>
  <si>
    <t>Wykonanie zabudowy stoiska na Targach BioFach 2016 oraz 2017 w Norymberdze.
Wynajęcie powierzchni wystawienniczej na Targach BioFach 2017 oraz 2018</t>
  </si>
  <si>
    <t>1, 3, 4</t>
  </si>
  <si>
    <t>Wynajęcie powierzchni wystawienniczej na Targach Natura Food 2016 oraz 2017 w Łodzi.
Wykonanie zabudowy stoiska na Targach Natura Food 2016 oraz 2017.</t>
  </si>
  <si>
    <t>Wynajęcie powierzchni wystawienniczej na targach Grüne Woche 2016 w Berlinie.
Wykonanie zabudowy stoiska na targach Grüne Woche 2016 w Berlinie.
Wynajęcie powierzchni wystawienniczej na targach Grüne Woche 2017 w Berlinie.
Wykonanie zabudowy stoiska na ta</t>
  </si>
  <si>
    <t>1, 2, 3, 4</t>
  </si>
  <si>
    <t>I, II, III</t>
  </si>
  <si>
    <t xml:space="preserve">Produkcja i emisja audycji dotyczących efektów realizacji PROW 2007-2013 oraz prezentujących PROW 2014-2020 na antenie regionalnych rozgłośni radiowych. </t>
  </si>
  <si>
    <t xml:space="preserve">Produkcja i emisja audycji dotyczących efektów realizacji PROW 2007-2013 oraz prezentujących PROW 2014-2020 na antenie ogólnopolskich rozgłośni radiowych. </t>
  </si>
  <si>
    <t>Produkcja spotów/filmów reklamowych na temat efektów realizacji Programu Rozwoju Obszarów Wiejskich na lata 2007-2013 oraz  Programu Rozwoju Obszarów Wiejskich na lata 2014-2020 przeznaczonych do emisji w telewizji.</t>
  </si>
  <si>
    <t>Emisja w telewizji spotów/filmów reklamowych na temat efektów realizacji Programu Rozwoju Obszarów Wiejskich na lata 2007-2013 oraz  Programu Rozwoju Obszarów Wiejskich na lata 2014-2020.</t>
  </si>
  <si>
    <t>Konferencja prezentującą Pakt dla obszarów wiejskich</t>
  </si>
  <si>
    <t>Departament Strategii, Analiz i Rozwoju</t>
  </si>
  <si>
    <t>1, 2, 5</t>
  </si>
  <si>
    <t>I, V, VI</t>
  </si>
  <si>
    <t xml:space="preserve">Współpraca międzynarodowa w ramach Strategii UE dla regionu Morza Bałtyckiego (SUERMB)  oraz inne działania wspierające na rzecz udziału strony polskiej w SUERMB </t>
  </si>
  <si>
    <t xml:space="preserve">Organizacja 2 wyjazdów studyjnych do wybranych krajów UE, dotyczących realizacji PROW 2014 -2020 </t>
  </si>
  <si>
    <t>I, II, V</t>
  </si>
  <si>
    <t>Przygotowanie kodeksu praktyk klimatycznych dla polskiego rolnictwa</t>
  </si>
  <si>
    <t xml:space="preserve">Opracowanie publikacji pt. „Informator o jednostkach doradztwa rolniczego w Polsce” </t>
  </si>
  <si>
    <t>I, II</t>
  </si>
  <si>
    <t>Organizacja  seminariów dla kadry zarządzającej instytutów badawczych i jednostek doradztwa rolniczego</t>
  </si>
  <si>
    <t xml:space="preserve">Szkolenie dla  koordynatorów Ogólnopolskiej Sieci Zagród Edukacyjnych oraz 16 spotkań informacyjno-promocyjnych dla nauczycieli i rodziców </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</si>
  <si>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zakresie przygotowania wniosków o płatność.
Zbudowanie i utrzymanie wysokiej rozpoznawalności EFRROW i PROW 2014-2020 na tle innych programów oraz funduszy europejskich.</t>
  </si>
  <si>
    <t>SAR</t>
  </si>
  <si>
    <t>Zakup kalendarzy promujących działania PROW 2014-2020 (na rok 2017 i 2018)</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</si>
  <si>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</si>
  <si>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I-III kwartał</t>
  </si>
  <si>
    <t>Wzrost akceptacji społecznej dla działań doradczo-szkoleniowych i innowacyjnych objętych PROW 2014-2020.
Wzrost zainteresowania działaniami PROW 2014-2020.
Budowa w społeczeństwie świadomości marki jaką jest PROW 2014-2020</t>
  </si>
  <si>
    <t>Zakup gadżetów promocyjnych, innych niż materiały drukowane</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</si>
  <si>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</si>
  <si>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W każdym roku zakup lub opracowanie i zakup co najmniej 4 rodzajów po 200 szt. gadżetów promujących PROW 2014-2020 co łącznie w ciągu 2 lat daje liczbę 1600 szt.
2) Informowanie społeczeństwa o wybranych działaniach PROW oraz zbudowanie i utrwalenie wysokiej rozpoznawalności marki PROW 2014-2020 na tle innych programów europejskich.</t>
  </si>
  <si>
    <t>konkursy</t>
  </si>
  <si>
    <t>Propagowanie szeroko pojętej wiedzy rolniczej, zarówno teoretycznej jak i praktycznej. Ukazanie młodzieży szkół ponadgimnazjalnych zadań stojących przed jednym z najważniejszych działów gospodarki narodowej, jakim jest rolnictwo. Wzbogacenie młodzieży o przygotowanie zawodowe, a jednocześnie pogłębienie wiedzy i umiejętności w celu unowocześnienia i rozwoju polskiego rolnictwa. Rozwijanie zainteresowań uczniów problemami żywienia, upowszechnianie wzorców racjonalnego żywienia i promocja zdrowia. Nawiązanie współpracy pomiędzy szkołami.</t>
  </si>
  <si>
    <t>zorganizowanie olimpiad</t>
  </si>
  <si>
    <t>Uczniowie i nauczyciele szkół ponadgimnazjalnych oraz nauczyciele akademiccy.</t>
  </si>
  <si>
    <t>od 01-01-2016 
do 30-06-2017</t>
  </si>
  <si>
    <t>Zakup nagród rzeczowych dla laureatów 2 olimpiad
Gromadzenie i upowszechnienie dobrych praktyk mających wpływ na rozwój obszarów wiejskich. Promocja wśród uczniów zawodów rolniczych oraz zdobywania kwalifikacji zawodowych niezbędnych do korzystania ze środków PROW 2014-2020.</t>
  </si>
  <si>
    <t>Przeszkolenie w zakresie:
1) działań Programu Rozwoju Obszarów Wiejskich 2014-2020 celem przekazania informacji do uczniów – potencjalnych beneficjentów Programu,
2) zdobywania kwalifikacji zawodowych przez uczniów szkół,
3) działań: Wsparcie dla działań w zakresie kształcenia zawodowego i nabywania umiejętności oraz wsparcie dla projektów demonstracyjnych i działań informacyjnych,
4) aktywizacji mieszkańców wsi, kreowania miejsc pracy na terenach wiejskich
5) prezentacja projektów realizowanych w ramach PROW 2007-2013 oraz innych funduszy europejskich.</t>
  </si>
  <si>
    <t xml:space="preserve">przeprowadzenie cyklu sześciu  konferencji </t>
  </si>
  <si>
    <t>Bezpośrednio: 45 dyrektorów szkół rolniczych i dyrektor KCER.
Pośrednio: nauczyciele szkół rolniczych i młodzież zamieszkująca obszary miejskie i wiejskie.</t>
  </si>
  <si>
    <t>Zorganizowanie cyklu 6 konferencji  dla ok. 300 osób
Promocja PROW 2014-2020 oraz nabywania kwalifikacji zawodowych niezbędnych beneficjentom działań PROW 2014-2020
Promocja kształcenia zawodowego w szkołach rolniczych.
Promocja funduszy europejskich.
Upowszechnianie dobrych praktyk wpływających na rozwój obszarów wiejskich.</t>
  </si>
  <si>
    <t>Poinformowanie uczestników spotkań nt.:
1) PROW 2014-2020,
2) dobrych praktyk PROW 2007-2013.
Promowanie:
1) dziedzictwa kulturowego, kulinarnego i tradycji,
2) produktów lokalnych i sprzedaży bezpośredniej, 
3) rekreacji i sportu,
4) zdrowego stylu życia i aktywnego wypoczynku,
5) przedsiębiorczości na wsi.</t>
  </si>
  <si>
    <t xml:space="preserve">przeprowadzenie cyklu pięciu spotkań informacyjnych </t>
  </si>
  <si>
    <t>Pracownicy oraz uczniowie szkół rolniczych prowadzonych przez Ministra Rolnictwa i Rozwoju Wsi.</t>
  </si>
  <si>
    <t>Przeprowadzenie cyklu czterech spotkań informacyjnych Promocja PROW 2014-2020 dla ok. 400 osób
Promocja kształcenia zawodowego w szkołach rolniczych.
Promocja funduszy europejskich.
Upowszechnianie dobrych praktyk wpływających na rozwój obszarów wiejskich.
Promocja lokalnych tradycji, potraw, aktywnego wypoczynku, zdrowego i aktywnego trybu życia oraz przedsiębiorczości na wsi.</t>
  </si>
  <si>
    <t xml:space="preserve">1) Wsparcie lokalnych grup działania (LGD) w zakresie poszukiwania zagranicznych partnerów do realizacji projektów współpracy międzynarodowej
2) Ułatwianie podejmowania współpracy realizowane będzie poprzez organizację spotkań z przedstawicielami LGD z wybranych państw członkowskich Unii Europejskiej oraz reprezentantami MRiRW i zagranicznych instytucji zarządzających odpowiednimi Programami Rozwoju Obszarów Wiejskich na lata 2014-2020
3) Przyczynienie się do podniesienia jakości realizowanych projektów współpracy międzynarodowej, a także wyeliminowania ewentualnych błędów proceduralnych, wynikających z nieznajomości procedur i warunków przyznania pomocy obowiązujących w państwach poszczególnych partnerów.
</t>
  </si>
  <si>
    <t xml:space="preserve">Organizacja 6 spotkań wyjazdowych. </t>
  </si>
  <si>
    <t xml:space="preserve">Około 500  przeszkolonych uczestników,  poprawa kompetencji mieszkańców wsi w zakresie prowadzenia usług edukacyjnych, podniesienie poziomu bezpieczeństwa usług edukacyjnych w zagrodach, wzrost liczby zagród edukacyjnych zarejestrowanych w Ogólnopolskiej Sieci Zagród Edukacyjnych, utwierdzenie członków Sieci w zasadności przynależności do niej i z korzyści, jakie przynosi Sieć jej członkom. 
Promocja i rozwój Ogólnopolskiej Sieci Zagród Edukacyjnych.
</t>
  </si>
  <si>
    <t xml:space="preserve">Promocja innowacyjnych rozwiązań w sektorze rolno- spożywczym i na obszarach wiejskich oraz transfer wiedzy z nauki do praktyki.
Aktywizacja współpracy i tworzenia sieci kontaktów pomiędzy nauką, doradztwem i praktyką dzięki prezentacji dobrych praktyk w tym zakresie.
Powyższe cele bezpośrednio wpisują się w Priorytet 1 jak też cel przekrojowy dotyczący innowacji PROW 2014-2020 oraz cel KSOW dotyczący wspierania innowacji w rolnictwie, produkcji żywności, leśnictwie i na obszarach wiejskich.
</t>
  </si>
  <si>
    <t>Zorganizowanie i przeprowadzenie międzynarodowej konferencji</t>
  </si>
  <si>
    <t xml:space="preserve">Instytuty nadzorowane przez Ministra Rolnictwa i Rozwoju Wsi.
Odbiorcami operacji są natomiast przedstawiciele doradztwa, jednostek naukowo-badawczych, agencji rolnych, uczelni, przedsiębiorców, organizacji rolniczych, samorządów terytorialnych, inne instytucje oraz podmioty zajmujące się wspieraniem rolnictwa i rozwojem obszarów wiejskich.
</t>
  </si>
  <si>
    <t xml:space="preserve">Szkolenia dla około 350 osób PROW 2014-2020. W wyniku przeprowadzonych szkoleń zakłada się wzrost wiedzy potrzebnej do prawidłowej realizacji pakietu 7. Działania rolno-środowiskowo-klimatycznego w ramach PROW 2014-2020. Wśród uczestników spotkania wzrośnie również świadomość znaczenia ochrony zasobów genetycznych zwierząt w rolnictwie, świadomość znaczenia Działania rolno-środowiskowo-klimatycznego oraz świadomość marki jaką jest PROW. Zakładane cele operacji zostaną osiągnięte bezpośrednio po zakończeniu szkolenia a efekty realizacji operacji będą miały charakter długofalowy. </t>
  </si>
  <si>
    <t>Spotkanie dla około 350 osób PROW 2014-2020.W wyniku przeprowadzonego spotkania zakładany jest wzrost wiedzy w zakresie obowiązujących przepisów Działania rolno-środowiskowo-klimatycznego i działania Rolnictwo ekologiczne w ramach PROW 2014-2020 oraz Programu rolnośrodowiskowego PROW 2007-2013. Wiedza taka w środowisku doradczym i eksperckim ma zapewnić prawidłowe wdrażanie tych działań. Zakładane cele operacji zostaną osiągnięte bezpośrednio po zakończeniu szkolenia a efekty realizacji operacji będą miały charakter długofalowy.</t>
  </si>
  <si>
    <t>Wykonanie projektu, w tym opracowania graficznego, kalendarzy ściennych wielkoplanszowych, kalendarzy trójdzielnych, kalendarzy nabiurkowych oraz kalendarzy typu podkładka pod mysz oraz druk i dystrybucja. Planuje się nakład dla każdego z typów kalendarzy w ilości po 600 sztuk. Łącznie 2400 sztuk. Ostateczne ilości oraz rodzaje materiałów określone w oparciu o przeprowadzoną analizę rynku poprzedzającą zamówienie.
 W wyniku przeprowadzonej kampanii informacyjno-promocyjnej zakładany jest wzrost akceptacji społecznej dla działań obszarowych realizowanych w ramach PROW 2014-2020 oraz wzrośnie świadomość społeczeństwa na temat realizacji Programu i wkładu Wspólnoty oraz rozpowszechniania wizualnej marki Programu. Materiały promocyjne będą oddziaływały pozytywnie na przyszłe zachowanie grupy otoczenia odbiorców. Cele nie zostaną osiągnięte od razu, lecz ich wpływ będzie widoczny dopiero po pewnym czasie.</t>
  </si>
  <si>
    <t>szkolenie dla około 350 osób.
W wyniku przeprowadzonych szkoleń zakłada się wzrost wiedzy potrzebnej do prawidłowej realizacji pakietu 7. Działania rolno-środowiskowo-klimatycznego w ramach PROW 2014-2020. Wśród uczestników spotkania wzrośnie również świadomość znaczenia ochrony zasobów genetycznych zwierząt w rolnictwie, świadomość znaczenia Działania rolno-środowiskowo-klimatycznego oraz świadomość marki jaką jest PROW. Zakładane cele operacji zostaną osiągnięte bezpośrednio po zakończeniu szkolenia a efekty realizacji będą miały charakter długofalowy.</t>
  </si>
  <si>
    <t>Spotkanie dla 100 uczestników.
W wyniku przeprowadzonych szkoleń zakłada się wzrost wiedzy potrzebnej do prawidłowej realizacji pakietu 7. Działania rolno-środowiskowo-klimatycznego w ramach PROW 2014-2020. Wśród uczestników spotkania wzrośnie również świadomość znaczenia ochrony zasobów genetycznych zwierząt w rolnictwie. Zakładane cele operacji zostaną osiągnięte bezpośrednio po zakończeniu szkolenia a efekty realizacji operacji będą miały charakter długofalowy.</t>
  </si>
  <si>
    <t>1) 16 czasopism (miesięczników) ODR publikujących informacje o działaniach PROW 2014-2020 i promujących PROW 2014-2020,
2)  Promocja wśród ok. 200 uczestników gali finałowej konkursu "Sposób na sukces" PROW 2014-2020 oraz efektów PROW 2007-2013,
3) Promocja wśród mieszkańców wsi działań na rzecz podejmowania inicjatyw w zakresie rozwoju obszarów wiejskich, w tym kreowania miejsc pracy na terenach wiejskich poprzez prezentację przykładów efektów PROW 2007-2013- laureatów konkursu "Sposób na sukces",
4) Zapewnienie pewnej, aktualnej i przejrzystej informacji o PROW 2014-2020,
5) Promocja i informowanie o PROW 2014-2020 wśród rolników i mieszkańców obszarów wiejskich w artykułach czasopism ODR oraz wydawanych przez ODR-y publikacjach na ten temat.</t>
  </si>
  <si>
    <t>Ok. 3,5 tys. doradców przygotowanych do świadczenia usług doradczych w ramach działania "Usługi doradcze "objętego PROW 2014-2020 oraz innych działań PROW
Oddziaływanie (skutki w dłuższej perspektywie czasowej):
-udoskonalenie funkcjonowania systemu doradztwa rolniczego,
-poprawa efektywności pracy doradczej,
-podniesienie konkurencyjności gospodarstw rolnych,
- poprawa efektywności wdrażania PROW 2014-2020,
- nowe, ulepszone przepisy odnośnie systemu doradztwa rolniczego w nowej perspektywie finansowej,
- identyfikacja i analiza możliwych do przeniesienia dobrych praktyk w zakresie rozwoju obszarów wiejskich oraz przekazanie informacji na ich temat</t>
  </si>
  <si>
    <t xml:space="preserve">Operacja ma na celu zapoznanie uczestników z  osiągnięciami oraz sposobem zarządzania i wprowadzania nowych technik i technologii gospodarstw ekologicznych będących laureatami Krajowych Konkursów na Najlepsze Gospodarstwo Ekologiczne. </t>
  </si>
  <si>
    <t>Operacja ma na celu zapoznanie uczestników z osiągnięciami oraz sposobem zarządzania i wprowadzania nowych technik i technologii gospodarstw ekologicznych będących laureatami Krajowych Konkursów na Najlepsze Gospodarstwo Ekologiczne.</t>
  </si>
  <si>
    <r>
      <t xml:space="preserve">Zaprezentowanie dokumentu </t>
    </r>
    <r>
      <rPr>
        <i/>
        <sz val="10"/>
        <rFont val="Arial"/>
        <family val="2"/>
      </rPr>
      <t>Pakt dla obszarów wiejskich</t>
    </r>
    <r>
      <rPr>
        <sz val="10"/>
        <rFont val="Arial"/>
        <family val="2"/>
      </rPr>
      <t xml:space="preserve">. Opracowanie tego dokumentu jest przewidziane w Programie Działań MRiRW na lata 2015-2019, a jego podstawową funkcją będzie uporządkowanie i opisanie zadań do realizacji w obszarze rolnictwa i rozwoju wsi, służących polityce rozwoju obszarów wiejskich do 2020 roku
Zakłada się, że Pakt dla obszarów wiejskich będzie podzielony na dwie części, które będą odnosiły się do dwóch etapów wdrażania Paktu: 1. etap („mały Pakt”) będzie zawierać uporządkowaną listę zadań i praktycznych rozwiązań, które można wdrożyć w perspektywie krótkookresowej (2016-2017), w szczególności jako narzędzie wspierające obszary wiejskie, w zakresie dostępnych instrumentów i środków. 2. etap będzie obejmował zadania długofalowe, do realizacji po 2017 roku, także ze wskazaniem celów na kolejną perspektywę finansową po roku 2020. </t>
    </r>
  </si>
  <si>
    <t>Organizacja konferencji naukowej</t>
  </si>
  <si>
    <t>Przedstawiciele resortów i instytucji rządowych zaangażowanych w przygotowanie Paktu dla obszarów wiejskich, przedstawiciele nauki, instytucji branżowych oraz doradztwa rolniczego.</t>
  </si>
  <si>
    <t>Realizacja konferencji dla 60 osób przyniesie efekt w postaci oceny i omówienia obecnej sytuacji społeczno-gospodarczej na obszarach wiejskich oraz dalszych kierunków ich rozwoju.</t>
  </si>
  <si>
    <t xml:space="preserve">Udział strony polskiej (przedstawicieli MRiRW oraz innych instytucji i organizacji działających na rzecz rolnictwa i obszarów wiejskich) w działaniach podejmowanych w ramach Strategii UE dla regionu Morza Bałtyckiego.
Strategia UE dla regionu Morza Bałtyckiego to kompleksowy projekt makroregionalnej współpracy międzynarodowej, którego celem jest lepsze wykorzystanie potencjału, jakim dysponują kraje UE leżące w basenie Morza Bałtyckiego.
W Planie działania ww. Strategii w ramach Obszaru Tematycznego Biogospodarka (dany Obszar Priorytetowy Rolnictwo) przewidziano miedzy innymi Działanie: Zwiększenie łącznych skutków programów na rzecz rozwoju obszarów wiejskich  (ang. Enhance the combined effects of the rural development programme).
</t>
  </si>
  <si>
    <t>Organizacja spotkania z udziałem gości międzynarodowych poświęconego Strategii UE dla regionu Morza Bałtyckiego
Udział przedstawicieli strony polskiej w spotkaniach dotyczących SUERMB organizowanych przez partnerów z krajów regionu Morza Bałtyckiego</t>
  </si>
  <si>
    <t>Przedstawiciele instytucji i organizacji działających na rzecz rolnictwa i rozwoju obszarów wiejskich (m.in. Ministerstwa Rolnictwa i Rozwoju Wsi, Krajowe Sieci Obszarów Wiejskich) mieszkańcy obszarów wiejskich, rolnicy z Polski i innych krajów regionu Morza Bałtyckiego. W delegacjach zagranicznych wezmą udział przedstawiciele instytucji zaangażowanych w realizację SUERMB (min MRiRW, KSOW, inni partnerzy)</t>
  </si>
  <si>
    <t xml:space="preserve">Ok. 30 uczestników weźmie udział w spotkaniu poświęconym realizacji SUERMB; 4 osoby – przedstawiciele instytucji zaangażowanych w realizację SUERMB wezmą udział w spotkaniach poza granicami Polski poświęconymi tej tematyce.
Realizacja tej operacji zapewni możliwość kontynuacji współpracy pomiędzy krajami regionu Morza Bałtyckiego w ramach SUERMB w obszarze Biogospodarka (dawny OP Rolnictwo).  
</t>
  </si>
  <si>
    <t xml:space="preserve">Cel operacji:
- działanie na rzecz tworzenia sieci kontaktów dla doradców i służb wspierających wdrażanie innowacji na obszarach wiejskich (Cel 4 KSOW), oraz 
- doskonalenie  funkcjonowania  17 jednostek doradztwa rolniczego w zakresie: zwiększenia rentowności gospodarstw i podniesienia ich konkurencyjności (Cel 2 KSOW), upowszechniania  rolnictwa ekologicznego, przetwórstwa rolno - spożywczego (cel 5 KSOW), integrowanej ochrony roślin (cel 2 KSOW),
- ułatwianie transferu wiedzy i innowacji w rolnictwie oraz na obszarach wiejskich(Cel 4 KSOW),,
-promowanie innowacyjnych rozwiązań w programach doradczych (Cel 5 KSOW).
Zakładane cele wpisują się w priorytet 1 PROW oraz cel 2, 4 i 5 KSOW, ponieważ działalność jednostek doradztwa rolniczego jest ukierunkowana na podniesienie konkurencyjności rolnictwa i zwiększenie dochodów rodzin rolniczych m.in. poprzez podejmowanie nowych, pozarolniczych działalności.
</t>
  </si>
  <si>
    <t>Organizacja 2 wyjazdów studyjnych</t>
  </si>
  <si>
    <t>Kadra zarządzająca ODR i CDR, przedstawiciele MRiRW oraz innych służb wspierających wdrażanie innowacji w rolnictwie i na obszarach wiejskich</t>
  </si>
  <si>
    <t xml:space="preserve">  60 przeszkolonych osób ( po 30 w roku 2016 i  2017) w zakresie funkcjonowania systemu doradztwa rolniczego w wybranych krajach UE i zasad świadczenia usług doradczych na rzecz zapewnienia efektywnego wdrażania PROW  oraz wspomagania systemu innowacji w rolnictwie 
Rezultaty  w dłuższej perspektywie czasowej:
- Doskonalenie funkcjonowania jednostek doradztwa rolniczego ze szczególnym uwzględnieniem transferu wiedzy, rolnictwa ekologicznego, ochrony środowiska lub przetwórstwa 
- Wykorzystanie doświadczeń w pracy doradczej, działalności sieci na rzecz innowacji czy wdrażaniu PROW 2014-2020,
- Nawiązanie kontaktów i współpracy z potencjalnymi partnerami z innych państw członkowskich UE.
</t>
  </si>
  <si>
    <t xml:space="preserve">Lepsza adaptacja rolnictwa do zmian klimatu oraz zwiększenie potencjału redukcji emisji gazów cieplarnianych w polskim rolnictwie, poprzez upowszechnianie wiedzy, innowacji i rekomendacji (m.in. dobre praktyki oraz technologie, budownictwo niskoemisyjne, obiekty inwentarskie, trwałe użytki zielone).
Operacja ma za zadanie realizację celów, określonych w opisie strategii PROW 2014-2020. Niezbędne jest zatem podejmowanie działań ograniczających wpływ rolnictwa (mitygacja) oraz dostosowanie gospodarstw rolnych do zachodzących zmian (adaptacja). 
Realizacja operacji wpłynie zatem na osiąganie celów w zakresie wspierania przechodzenia na gospodarkę niskoemisyjną w sektorze rolnym (priorytet 5 PROW), a poprzez upowszechnienie informacji w zakresie praktyk ograniczających zmiany klimatu, przyczyni się do rozwoju bazy wiedzy na obszarach wiejskich (priorytet 1 PROW). Dzięki realizacji operacji, osiągane będą ponadto cele przekrojowe dla polityki rozwoju obszarów wiejskich w perspektywie 2014-2020 (klimat, innowacje) 
</t>
  </si>
  <si>
    <t>Przygotowanie kodeksu praktyk klimatycznych dla polskiego rolnictwa.</t>
  </si>
  <si>
    <t>Rolnicy/ doradcy rolni</t>
  </si>
  <si>
    <t xml:space="preserve">Efekty natychmiastowe: opracowanie kodeksu praktyk klimatycznych dla polskiego rolnictwa (dostępnego w wersji elektronicznej)
Efekty które mogą zostać osiągnięte w dłuższej perspektywie czasu: rozpowszechnienie  przykładów dobrych praktyk klimatycznych w sektorze rolnym, umożliwiających zmniejszenie lub ograniczenie emisji gazów cieplarnianych. Jednakże ze względu na charakter przedsięwzięcia nie ma możliwości oszacowania skali tego efektu.
</t>
  </si>
  <si>
    <t xml:space="preserve">W obecnej perspektywie finansowanej szczególnego znaczenia nabiera zapewnienie przez państwa członkowskie UE systemu doradztwa rolniczego w celu zapewnienia realizacji działań PROW 2014 -2020  w sposób innowacyjny. 
Doradztwo rolnicze ma także kluczowe znaczenie w zapewnieniu rozwoju rolnictwa i obszarów wiejskich, stąd celem operacji jest:
- pomoc w tworzeniu sieci kontaktów  dla doradców i innych instytucji, w szczególności instytutów badawczych (cel 2 PROW), co umożliwi zwiększenie udziału zainteresowanych stron we wdrażaniu inicjatyw na rzecz rozwoju obszarów wiejskich ( cel 1 KSOW) i promowanie innowacji (cel 4 KSOW)
- ułatwianie transferu wiedzy i innowacji w rolnictwie oraz na obszarach wiejskich(Cel 4 KSOW),
- informowanie społeczeństwa  i potencjalnych beneficjentów o WPR i polityce rozwoju obszarów wiejskich i wsparciu finansowym(Cel 3 KSOW).
</t>
  </si>
  <si>
    <t xml:space="preserve"> Opracowanie, druk i dystrybucja publikacji 
</t>
  </si>
  <si>
    <t>Doradcy rolniczy, pracownicy instytutów badawczych,  MRiRW i innych instytucji, zajmujących się wspieraniem rozwoju obszarów wiejskich</t>
  </si>
  <si>
    <t>Główny cel projektu:
kreowanie wizerunku obszarów wiejskich, jako turystycznego rynku oferującego zróżnicowane i całoroczne atrakcje. 
Cele działań promocyjnych:
1) Wzmocnienie pozytywnego wizerunku turystyki wiejskiej.
2) Budowa konsumenckiej świadomości konkretnych produktów turystycznych w skali kraju/regionu.
3) Promocja oferty/konkretnych produktów turystyki wiejskiej.</t>
  </si>
  <si>
    <t xml:space="preserve">Stoisko informacyjno-promocyjne „Odpoczywaj na wsi” 
Zakup materiałów promocyjnych nawiązujących do tradycji i twórczości ludowej
Foldery tematyczne oraz mapa z ofertą turystyki wiejskiej
Kalendarze ścienne 
i książkowe
</t>
  </si>
  <si>
    <t>Grupa docelowa – konsument na rynku krajowym (Polacy z dużych i średnich miast oraz metropolii,  niemający kontaktu z obszarami wiejskimi, szukający niestandardowych form na spędzenie wolnego czasu, za przystępną cenę)</t>
  </si>
  <si>
    <t xml:space="preserve">Wydanie 2000 egz. publikacji w języku polskim i 500 w języku angielskim pt. „Informator o jednostkach doradztwa rolniczego w Polsce”
  Przekazanie informacji o funkcjonowania systemu doradztwa rolniczego i umożliwienie nawiązania współpracy pomiędzy zainteresowanymi podmiotami (w tym międzynarodowymi)  oraz zachęcenie do korzystania większej liczby osób z usług doradczych i szkoleniowych. 
Rezultaty  w dłuższej perspektywie czasowej:
- Zwiększenie realizacji projektów innowacyjnych,  
- Poprawa efektywności pracy doradczej, 
- Poprawa efektywności wdrażania PROW 2014 - 2020
</t>
  </si>
  <si>
    <t xml:space="preserve">1. Nawiązanie współpracy instytucji doradztwa rolniczego i instytutów badawczych w celu zapewnienia wdrażania innowacyjnych rozwiązań z nauki do praktyki rolniczej (cel 2 PROW)
2.  Przekazanie  informacji o najnowszych wynikach badań rolniczych i innowacjach, zalecanych do upowszechniania (cel 4 KSOW)
3. Zwiększenie zainteresowania instytucji  doradczych i instytutów badawczych wdrażaniem rozwiązań innowacyjnych na rzecz rozwoju obszarów wiejskich (cel 1 KSOW)  
</t>
  </si>
  <si>
    <t>Organizacja seminariów</t>
  </si>
  <si>
    <t xml:space="preserve">Kadra zarządzająca ośrodków doradztwa rolniczego CDR i instytutów badawczych   </t>
  </si>
  <si>
    <t xml:space="preserve">Zakładane do osiągnięcia wskaźniki realizacji operacji:
- 4 zorganizowane seminaria  dla łącznie 360 osób
Zakładane efekty długofalowe:
- skuteczniejsze wdrażanie wyników badań naukowych, innowacyjnych technik i technologii na rzecz praktyki rolniczej,
- utworzenie sieci kontaktów oraz możliwość rozwinięcia współpracy w uzgodnionych obszarach po-między pracownikami instytutu a doradcami oraz innymi podmiotami zainteresowanymi wdrażaniem innowacji w rolnictwie i na obszarach wiejskich. 
</t>
  </si>
  <si>
    <t xml:space="preserve">Wsparcie i rozwoju idei zagród edukacyjnych w Polsce, jako elementu różnicowania źródeł dochodu mieszkańców wsi oraz zrównoważonego rozwoju obszarów wiejskich i rolnictwa wielofunkcyjnego. 
Zajęcia edukacyjne w gospodarstwach rolnych przynoszą wymierne korzyści dla dwóch sektorów, rolnictwa i szkolnictwa. Szkolnictwo zyskuje urozmaicenie i wzbogacenie procesu kształcenia, programy nauczania zorientowane na praktyczne działanie, ćwiczenia praktyczne z różnych przedmiotów, otwarcie szkoły i alternatywne miejsca edukacji, poznanie wiejskiej kultury.  Dla sektora rolnego istotne jest spotkanie z przyszłymi konsumentami i wzrost zrozumienia dla sytuacji i potrzeb gospodarki wiejskiej. Jest to także odmiana i wzbogacenie codziennego życia rolnika, radość pracy z dziećmi i nauczycielami, twórczy rozwój rodzin rolniczych i dodatkowy dochód. </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</si>
  <si>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</si>
  <si>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</si>
  <si>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doradcy, grupy producentów rolnych, nauczyciele szkół rolniczych</t>
  </si>
  <si>
    <t>01-06-2016
30-10-2017</t>
  </si>
  <si>
    <t xml:space="preserve">liczba uczestników operacji: 120 </t>
  </si>
  <si>
    <t>2.</t>
  </si>
  <si>
    <t>1, 5</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</si>
  <si>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</si>
  <si>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</si>
  <si>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konferencja</t>
  </si>
  <si>
    <t>przedstawiciele: Jednostek Badawczo-Rozwojowych, samorządów, Izb Rolniczych, jak również brokerzy innowacji, nauczyciele szkół rolniczych, przedsiębiorcy - zajmujący się tematyką odnawialnych źródeł energii w szczególności energią prosumencką i rozproszoną</t>
  </si>
  <si>
    <t>01-09-2016             30-11-2016</t>
  </si>
  <si>
    <t>liczba uczestników operacji: 70</t>
  </si>
  <si>
    <t>3.</t>
  </si>
  <si>
    <t>3, 4</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</si>
  <si>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</si>
  <si>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</si>
  <si>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</si>
  <si>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</si>
  <si>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zorganizowanie 3 konferencji dla 280 osób, których efektem będzie:
1. Wypracowanie konsensusu na rzecz realizacji zaleceń Komitetu ds. Likwidacji Dyskryminacji Kobiet (CEDAW), pomiędzy administracją rządową a partnerami społecznymi oraz nakreślenie harmonogramu działań w tym zakresie.
2. Przygotowanie pakietu rozwiązań dotyczących zwiększenia udziału kobiet wiejskich w procesie podejmowania decyzji, na różnych szczeblach i w różnych strukturach, w tym np. mechanizmów służących wyrównywaniu szans i możliwości  kobiet w życiu publicznym.
3. Stworzenie warunków do zbudowania bardziej trwałej formuły (platformy), która inicjowałby działania na rzecz zwiększenia aktywności kobiet wiejskich i ich udziału w życiu publicznym i monitorowała realizację podjętych działań na rzecz realizacji Zaleceń Komitetu CEDAW.
4. Powstawanie oddolnych inicjatyw pobudzających aktywność społeczną kobiet wiejskich.</t>
  </si>
  <si>
    <t>Upowszechnianie wiedzy na temat innowacyjnych rozwiązań w sektorze rolno- spożywczym i na obszarach wiejskich , co bezpośrednio wpisuje się w Priorytet 1 jak też cel przekrojowy dotyczący innowacji PROW 2014-2020 oraz cel KSOW dotyczący wspierania innowacji w rolnictwie, produkcji żywności, leśnictwie i na obszarach wiejskich.</t>
  </si>
  <si>
    <t xml:space="preserve">Zorganizowanie 6 dwudniowych wizyt/spotkań
</t>
  </si>
  <si>
    <t>Przedstawiciele ośrodków doradztwa rolniczego oraz przedstawiciele instytutów naukowo- badawczych, będących partnerami Sieci na rzecz innowacji w rolnictwie i na obszarach wiejskich (SIR)</t>
  </si>
  <si>
    <t xml:space="preserve">Zakładane do osiągnięcia wskaźniki realizacji operacji:
-  6 wizyt zorganizowanych w instytutach dla ok. 240 doradców rolniczych,
Zakładane efekty długofalowe:
- poprawa przepływu informacji pomiędzy nauką a praktyką rolniczą dzięki zwiększeniu kwalifikacji doradców rolnych w tym zakresie,
- skuteczniejsze wdrażanie wyników badań naukowych, innowacyjnych technik i technologii do praktyki rolniczej,
- wzmocnienie sieci kontaktów oraz możliwości rozwinięcia współpracy w uzgodnionych obszarach pomiędzy pracownikami instytutów a doradcami rolniczymi 
</t>
  </si>
  <si>
    <t xml:space="preserve">1.  Wymiana wiedzy oraz  doświadczeń na temat innowacyjnych rozwiązań w sektorze rolno- spożywczym  na obszarach wiejskich na rzecz praktyki rolniczej, co bezpośrednio wpisuje się w Priorytet 1 jak też cel przekrojowy dotyczący innowacji PROW 2014-2020 oraz cel KSOW dotyczący wspierania innowacji w rolnictwie, produkcji żywności, leśnictwie i na obszarach wiejskich.  
2. Zwiększenie poziomu wiedzy dotyczącej potrzeb obecnej i przyszłej WPR i możliwości wykorzystania potencjału instytutów w tym zakresie
3. Wzrost zainteresowania instytutów uczestnictwem w SIR i innych instrumentach PROW 2014 -2020 , 
</t>
  </si>
  <si>
    <t>Zorganizowanie 2 spotkań w każdym roku dla przedstawicieli kadry zarządzającej instytutów naukowo-badawczych, (łącznie 4 spotkania)</t>
  </si>
  <si>
    <t xml:space="preserve">Kadra zarządzająca i pracownicy naukowi instytutów naukowo- badawczych nadzorowanych przez Ministra Rolnictwa i Rozwoju Wsi </t>
  </si>
  <si>
    <t xml:space="preserve">Zakładane do osiągnięcia wskaźniki realizacji operacji:
-  4 spotkania zorganizowane dla 160 przedstawicieli instytutów naukowo-badawczych,
Zakładane efekty długofalowe:
- skuteczniejsze wdrażanie wyników badań naukowych, innowacyjnych technik i technologii do praktyki rolniczej,
- wzmocnienie sieci kontaktów oraz możliwości rozwinięcia współpracy w projektach naukowo-badawczych oraz współpracy z podmiotami działającymi na rzecz wdrażania innowacji w rolnictwie i na obszarach wiejskich. 
</t>
  </si>
  <si>
    <t>Upowszechnianie wiedzy na temat innowacyjnych rozwiązań w sektorze rolno- spożywczym i na obszarach wiejskich na rzecz praktyki rolniczej, co bezpośrednio wpisuje się w Priorytet 1 jak też cel przekrojowy dotyczący innowacji PROW 2014-2020 oraz cel KSOW dotyczący wspierania innowacji w rolnictwie, produkcji żywności, leśnictwie i na obszarach wiejskich.</t>
  </si>
  <si>
    <t>Opracowanie, druk i dystrybucja publikacji</t>
  </si>
  <si>
    <t xml:space="preserve">Rolnicy, doradcy rolniczy, pracownicy instytutów badawczych,  MRiRW i innych instytucji zajmujących się wspieraniem rozwoju obszarów wiejskich, przedsiębiorcy  sektora rolno-spożywczego oraz  inne podmioty zainteresowane wdrażaniem innowacji w rolnictwie i na obszarach wiejskich. </t>
  </si>
  <si>
    <t xml:space="preserve">Wydanie 1000 egz. publikacji pt. „Informator o instytutach naukowo badawczych nadzorowanych przez Ministra Rolnictwa i Rozwoju Wsi”. 
Przekazanie informacji o funkcjonowaniu instytutów naukowo-badawczych umożliwi nawiązanie współpracy pomiędzy zainteresowanymi podmiotami (w tym międzynarodowymi).
Rezultaty  w dłuższej perspektywie czasowej:
- Zwiększenie realizacji projektów innowacyjnych,  
- Poprawa efektywności wdrażania PROW 2014 – 2020.
</t>
  </si>
  <si>
    <t xml:space="preserve">Rolnicy, podmioty doradcze, jednostki naukowe, przedsiębiorcy sektora rolno-spożywczego  i inne podmioty zainteresowane wdrażaniem innowacji w rolnictwie i na obszarach wiejskich.  </t>
  </si>
  <si>
    <t xml:space="preserve">Efekty natychmiastowe: opracowanie i druk 500 szt. publikacji prezentującej najlepsze przykłady innowacji,
Efekty które mogą zostać osiągnięte w dłuższej perspektywie czasu: rozpowszechnienie przykładów  innowacji w sektorze rolnym, stymulujących wdrażanie innowacji i rozwój obszarów wiejskich. 
</t>
  </si>
  <si>
    <t xml:space="preserve">Wzrost wiedzy w zakresie realizacji Działania rolno-środowiskowo-klimatycznego i działania Rolnictwo ekologiczne w ramach PROW 2014-2020. Wzrośnie również świadomość znaczenia ww. w kontekście znaczenia ochrony bioróżnorodności oraz świadomość marki jaką jest PROW.
</t>
  </si>
  <si>
    <t>Organizacja wyjazdu studyjnego</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</si>
  <si>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</si>
  <si>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</si>
  <si>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</si>
  <si>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01-03-2016
30-09-2016</t>
  </si>
  <si>
    <t xml:space="preserve">liczba uczestników operacji: 80   </t>
  </si>
  <si>
    <t>13.</t>
  </si>
  <si>
    <t>2, 4</t>
  </si>
  <si>
    <t>Europejskie i polskie przykłady działań w ramach EPI. Wsparcie dla grup operacyjnych w ramach działania "Współpraca" w PROW 2014-2020”</t>
  </si>
  <si>
    <t xml:space="preserve">Operacja ma na celu dostarczenie wiedzy na temat dobrych praktyk z zakresu EPI  na poziomie międzynarodowym, możliwościach pozyskania środków z działania „Współpraca” w ramach PROW 2014-2020 oraz przekazanie informacji na temat innowacyjnych projektów opracowywanych i realizowanych w krajach Unii Europejskiej oraz w Polsce. Dostarczenie wiedzy z zakresu EPI ma za zadanie podnieść jakość realizowanych działań na poziomie krajowym oraz przyspieszenie transferu wiedzy i innowacji do praktyki gospodarczej. </t>
  </si>
  <si>
    <t>publikacja</t>
  </si>
  <si>
    <t>Umożliwienie omówienia i wymiany doświadczeń wyniesionych z procesu wdrażania działania „Inwestycje w rozwój obszarów leśnych i poprawę żywotności lasów” PROW 2014-2020. Operacja realizowana będzie w formie seminarium połączonym z wyjazdem studyjnym, którego celem będzie pokazanie w terenie efektów wdrażania działań leśnych. Przygotowane materiały szkoleniowe dzięki logotypom MRiRW, PROW,  KSOW,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</si>
  <si>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Organizacja i przeprowadzenie seminarium oraz wyjazdu studyjnego</t>
  </si>
  <si>
    <t>Osoby reprezentujące podmioty w różny sposób zaangażowane w realizację działań leśnych PROW</t>
  </si>
  <si>
    <t xml:space="preserve">Organizacja i przeprowadzenie seminarium oraz wyjazdu studyjnego dla ok. 60 osób.
W wyniku przeprowadzonej operacji zakładany jest wzrost akceptacji społecznej dla działań obszarowych realizowanych w ramach PROW 2014-2020 oraz wzrośnie świadomość społeczeństwa  na temat realizacji Programu i wkładu Wspólnoty oraz rozpowszechnianie wizualnej marki Programu. Materiały promocyjne będą oddziaływały pozytywnie na przyszłe zachowanie grupy otoczenia odbiorców.
Cele nie zostaną osiągnięte od razu, lecz ich wpływ będzie widoczny dopiero po pewnym czasie.
</t>
  </si>
  <si>
    <t>I</t>
  </si>
  <si>
    <t>Zorganizowanie i przeprowadzenie V edycji Ogólnopolskiego konkursu dla szkół gastronomicznych na przepisy wykorzystujące produkty uczestniczące w systemie Chronionych Nazw Pochodzenia, Chronionych Oznaczeń Geograficznych oraz Gwarantowanych Tradycyjnych Specjalności.</t>
  </si>
  <si>
    <t>Departament Rynków Rolnych</t>
  </si>
  <si>
    <t>Promocja znaku PROW 2014-2020, wzrost liczby producentów zainteresowanych skorzystaniem ze wsparcia w ramach PROW 2014-2020.</t>
  </si>
  <si>
    <t xml:space="preserve">Konkurs </t>
  </si>
  <si>
    <t>Ogół społeczeństwa, uczniowie ponadgimnazjalnych szkół gastronomicznych.</t>
  </si>
  <si>
    <t>od 01-04-2016 do 31-12-2017</t>
  </si>
  <si>
    <t>100 uczestników konkursu
promocja znaku PROW 2014-2020</t>
  </si>
  <si>
    <t xml:space="preserve">Organizacja XL oraz XLI Ogólnopolskiego Konkursu Jakości Prac Scaleniowych promującego doświadczenia i najlepsze stosowane praktyki </t>
  </si>
  <si>
    <t>Departament Gospodarki Ziemią</t>
  </si>
  <si>
    <t>Podniesienie świadomości osób uczestniczących w procesie scalania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powodujące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t>
  </si>
  <si>
    <t>Konkurs</t>
  </si>
  <si>
    <t>Pracownicy wojewódzkich biur geodezji</t>
  </si>
  <si>
    <t>od 01-10-2016 do 31-12-2017</t>
  </si>
  <si>
    <t>Organizacja ogólnopolskiego Konkursu Jakości Prac Scaleniowych, w tym zapewnienie nagród pieniężnych laureatom konkursu</t>
  </si>
  <si>
    <t>Razem:</t>
  </si>
  <si>
    <t>Plan operacyjny jednostki centralnej i Instytucji Zarządzającej 2016-2017, w podziale na części*:</t>
  </si>
  <si>
    <t>I.</t>
  </si>
  <si>
    <t>II.</t>
  </si>
  <si>
    <t>III.</t>
  </si>
  <si>
    <t>RAZEM (I-III):</t>
  </si>
  <si>
    <t>*    -  brutto w zł
**  - plan operacyjny w zakresie SIR, finansowany z dotacji celowej, włączany jest do planu operacyjnego IZ</t>
  </si>
  <si>
    <t>Operacje zgłoszone przez Instytucję Zarządzającą</t>
  </si>
  <si>
    <t>Sieć na rzecz innowacji w rolnictwie i na obszarach wiejskich (SIR)</t>
  </si>
  <si>
    <t>Część informacyjno-promocyjna określona w planie komunikacyjnym</t>
  </si>
  <si>
    <t xml:space="preserve">część I. Planu operacyjnego jednostki centralnej i Instytucji Zarządzającej na lata 2016-2017 - informacyjno-promocyjna określona w planie komunikacyjnym </t>
  </si>
  <si>
    <t>L.P.</t>
  </si>
  <si>
    <t>Narzędzie promocji</t>
  </si>
  <si>
    <t>Tytuł operacji</t>
  </si>
  <si>
    <t>Liczba konferencji/spotkań</t>
  </si>
  <si>
    <t xml:space="preserve">Szkolenia z zakresu pierwszej pomocy dla właścicieli zagród edukacyjnych, członków ich rodzin oraz osób  zainteresowanych zarejestrowaniem swojej zagrody edukacyjnej. </t>
  </si>
  <si>
    <t>Organizacja międzynarodowej konferencji pn.” Innowacje  i transfer wiedzy przyszłością rozwoju rolnictwa i obszarów wiejskich”</t>
  </si>
  <si>
    <t xml:space="preserve">Organizacja cyklu wizyt doradców rolniczych w instytutach naukowo-badawczych  </t>
  </si>
  <si>
    <t xml:space="preserve">Organizacja spotkań informacyjnych dla kadry kierowniczej instytutów naukowo-badawczych podległych Ministrowi Rolnictwa i Rozwoju Wsi </t>
  </si>
  <si>
    <t xml:space="preserve">Opracowanie publikacji pt. „Informator o instytutach naukowo badawczych nadzorowanych przez Ministra Rolnictwa i Rozwoju Wsi” </t>
  </si>
  <si>
    <t>Publikacja prezentująca przykłady najlepszych innowacji wypracowanych przez instytuty naukowo-badawcze</t>
  </si>
  <si>
    <t>Dobre Praktyki w  ramach Działania rolno-środowiskowo-klimatycznego i działania Rolnictwo Ekologiczne</t>
  </si>
  <si>
    <t>Departament Płatności Bezpośrednich</t>
  </si>
  <si>
    <t>V</t>
  </si>
  <si>
    <t>Seminarium wraz z wyjazdem studyjnym dotyczące realizacji działań leśnych w PROW   2016</t>
  </si>
  <si>
    <t>Seminarium wraz z wyjazdem studyjnym dotyczące realizacji działań leśnych w PROW   2017</t>
  </si>
  <si>
    <t>od 0 2- 0 1- 2 0 1 6 do 3 0- 1 1- 2 0 1 7</t>
  </si>
  <si>
    <t>od 0 2- 0 1- 2 0 1 6 do 3 0- 0 6- 2 0 1 7</t>
  </si>
  <si>
    <t>od 0 1- 0 3- 2 0 1 6 do 3 1- 1 2- 2 0 1 7</t>
  </si>
  <si>
    <t>od 0 1- 0 1- 2 0 1 6 do 3 1- 1 2- 2 0 1 7</t>
  </si>
  <si>
    <t>od 0 1- 0 9- 2 0 1 6 do 3 0- 0 9- 2 0 1 7</t>
  </si>
  <si>
    <t>od 0 1- 0 1- 2 0 1 6 do 3 1- 1 2- 2 0 1 6</t>
  </si>
  <si>
    <t>od 0 1- 0 1- 2 0 1 7 do 3 1- 1 2- 2 0 1 7</t>
  </si>
  <si>
    <t>od 0 1- 0 1- 2 0 1 6 do 3 0- 1 1- 2 0 1 7</t>
  </si>
  <si>
    <t>od 0 1- 0 3- 2 0 1 6 do 3 0- 1 1- 2 0 1 7</t>
  </si>
  <si>
    <t>od 0 1 -0 1 -2 0 1 6 do 3 0 -1 1 -2 0 1 7</t>
  </si>
  <si>
    <t>od 0 1- 0 7- 2 0 1 6 do 3 1- 1 2- 2 0 1 6</t>
  </si>
  <si>
    <t>od 0 1- 0 4- 2 0 1 6 do 3 0- 0 6- 2 0 1 6</t>
  </si>
  <si>
    <t>od 0 1- 0 4- 2 0 1 7 do 3 0- 0 6- 2 0 1 7</t>
  </si>
  <si>
    <t>Potencjalni beneficjenci, beneficjenci, rolnicy i producenci żywności.</t>
  </si>
  <si>
    <t>I,II,III,IV</t>
  </si>
  <si>
    <t>Zaproszenie imienne</t>
  </si>
  <si>
    <t>Ankieta ewaluacyjna po każdym szkoleniu/seminarium/spotkaniu/konferencji</t>
  </si>
  <si>
    <t>Możliwość przeszkolenia ok. 560 os., wzrost liczby producentów zainteresowanych przystąpieniem do systemu Chronionych Nazw Pochodzenia, Chronionych Oznaczeń Geograficznych i Gwarantowanych Tradycyjnych Specjalności oraz zainteresowanych skorzystaniem z działania „Systemy jakości produktów rolnych i środków spożywczych” w ramach PROW 2014-2020.</t>
  </si>
  <si>
    <t xml:space="preserve">Upowszechnianie wiedzy ogólnej na temat Programu. 
Przekazywanie potencjalnym beneficjentom/ beneficjentom Programu szczegółowych informacji dotyczących warunków i zasad udzielania pomocy.
Zapewnienie odpowiedniej wizualizacji Programu.
</t>
  </si>
  <si>
    <t xml:space="preserve">1) Zwiększenie udziału zainteresowanych stron we wdrażaniu programów rozwoju obszarów wiejskich.
2) Informowanie społeczeństwa i potencjalnych beneficjentów o polityce rozwoju obszarów wiejskich i o możliwościach finansowania.
</t>
  </si>
  <si>
    <t xml:space="preserve">Ułatwienie transferu wiedzy i innowacji w rolnictwie i leśnictwie oraz na obszarach wiejskich.
Promowanie włączenia społecznego, zmniejszenia ubóstwa oraz rozwoju gospodarczego na obszarach wiejskich.
Zwiększenie rentowności gospodarstw i konkurencyjność.
</t>
  </si>
  <si>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 uwidocznienie roli Wspólnoty we współfinansowaniu rozwoju obszarów wiejskich w Polsce.</t>
  </si>
  <si>
    <t>media</t>
  </si>
  <si>
    <t>Produkcja i emisja audycji dotyczących PROW 2014-2020 na antenie regionalnych rozgłośni radiowych</t>
  </si>
  <si>
    <t>70 audycji</t>
  </si>
  <si>
    <t>Ogół społeczeństwa, w tym szczególnie rolnicy oraz osoby zainteresowane tematyką rolnictwa i obszarów wiejskich. Beneficjenci oraz potencjalni beneficjenci.</t>
  </si>
  <si>
    <t>styczeń-grudzień</t>
  </si>
  <si>
    <t>Zorganizowanie 16 spotkań informacyjno- promocyjnych
Zorganizowanie dwudniowego szkolenia dla 16 koordynatorów Sieci</t>
  </si>
  <si>
    <t xml:space="preserve">Nauczyciele i kadra zarządzająca przedszkoli, szkół podstawowych i gimnazjów oraz dla rodzice dzieci i młodzieży uczęszczających do tych placówek. </t>
  </si>
  <si>
    <t xml:space="preserve">Zorganizowanie 16 spotkań informacyjno-promocyjnych dla nauczycieli przedszkoli, szkół podstawowych i gimnazjów oraz dla rodziców dzieci i młodzieży uczęszczających do tych placówek, informujących o idei zagród edukacyjnych oraz o funkcjonowaniu Ogólnopolskiej Sieci Zagród Edukacyjnych
Zorganizowanie dwudniowego szkoleń dla 16 koordynatorów Sieci, zatrudnionych w  wojewódzkich ośrodkach doradztwa rolniczego, przeprowadzonym przez specjalistów z CDR Kraków z zakresu „Funkcjonowania Zagród Edukacyjnych”. Większe zainteresowanie nauczycieli i rodziców dzieci i młodzieży uczęszczającej do przedszkoli, szkół podstawowych i gimnazjów – zagrodami edukacyjnymi oraz możliwościami i korzyściami jakie może zapewnić edukacja w gospodarstwie rolnym. Lepsza wiedza nauczycieli i rodziców dzieci i młodzieży odnośnie zagród edukacyjnych może przełożyć się na częstsze wizyty w gospodarstwach, a w konsekwencji na zwiększenie dochodów rolników z tej pozarolniczej działalności. Promocja i rozwój Ogólnopolskiej Sieci Zagród Edukacyjnych. </t>
  </si>
  <si>
    <t>Szkolenie to ma na celu przygotowanie właścicieli Zagród Edukacyjnych, na terenie których odbywają się zajęcia szkolne przedszkoli, szkół podstawowych, gimnazjów czy szkół średnich, jak należy reagować, kiedy jest się świadkiem nieszczęśliwego zdarzenia: zasłabnięcia, utraty przytomności, zadławienia, silnego krwawienia, zawały serca, drgawkach, hiper i hipoglikemii. Uczestnicy otrzymają certyfikaty potwierdzające udział w szkoleniu ważny 5 lat oraz konspekty, materiały edukacyjne (plakaty, ulotki), materiały metodyczno-dydaktyczne do prowadzenia zajęć z pierwszej pomocy, pakiet z medykamentami do prowadzenia podstawowych zabiegów ratujących życie.</t>
  </si>
  <si>
    <t>Przeprowadzenie 16 jednodniowych szkoleń z zakresu pierwszej pomocy</t>
  </si>
  <si>
    <t xml:space="preserve">Właściciele Zagród Edukacyjnych, zarejestrowanych w Ogólnopolskiej Sieci Zagród Edukacyjnych oraz członkowie ich rodzin, jak również dla osoby, które są zainteresowane zarejestrowaniem swojej Zagrody Edukacyjnej w Sieci. </t>
  </si>
  <si>
    <t>Słuchalność audycji</t>
  </si>
  <si>
    <t xml:space="preserve">Wzrost liczby osób poinformowanych o Programie Rozwoju Obszarów Wiejskich.  
Oglądalność audycji.
.
</t>
  </si>
  <si>
    <t>Możliwość pozyskania nowych beneficjentów</t>
  </si>
  <si>
    <t xml:space="preserve">Upowszechnianie wiedzy ogólnej na temat Programu;
</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</si>
  <si>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</si>
  <si>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</si>
  <si>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Uwidocznienie roli Wspólnoty we współfinansowaniu rozwoju obszarów wiejskich 
w Polsce
Zmiana w świadomości mieszkańców kraju funkcjonowania PROW jako programu głównie lub wyłącznie wspierającego rolników/rolnictwo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</si>
  <si>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Produkcja i emisja audycji dotyczących PROW 2014-2020 na antenie ogólnopolskich rozgłośni radiowych</t>
  </si>
  <si>
    <t>25 audycji</t>
  </si>
  <si>
    <t>Wzrost liczby osób poinformowanych o Programie Rozwoju Obszarów Wiejskich.  
Oglądalność audycji po pewnym czasie.</t>
  </si>
  <si>
    <t>Upowszechnianie wiedzy ogólnej na temat Programu;</t>
  </si>
  <si>
    <t>Kampania informacyjno-edukacyjna polegająca na umieszczeniu wątków na temat Programu Rozwoju Obszarów Wiejskich na lata 2014-2020 w audycjach telewizyjnych.</t>
  </si>
  <si>
    <t>60 audycji</t>
  </si>
  <si>
    <t>Ogół społeczeństwa, w tym szczególnie rolnicy i osoby zainteresowane tematyką rolnictwa i obszarów wiejskich. Beneficjenci oraz potencjalni beneficjenci.</t>
  </si>
  <si>
    <t>Oglądalność audycji</t>
  </si>
  <si>
    <t xml:space="preserve">Wzrost liczby osób poinformowanych o Programie Rozwoju Obszarów Wiejskich.
Oglądalność audycji.
</t>
  </si>
  <si>
    <t>Upowszechnianie wiedzy ogólnej na temat Programu</t>
  </si>
  <si>
    <t>targi</t>
  </si>
  <si>
    <t>Organizacja stoiska informacyjno-promocyjnego MRiRW dotyczącego PROW 2014-2020(20m2) podczas Międzynarodowych Targów Techniki Rolniczej AGROTECH w Kielcach</t>
  </si>
  <si>
    <t>Ogół społeczeństwa, potencjalni beneficjenci, beneficjenci, instytucje zaangażowane bezpośrednio we wdrażanie Programu, instytucje zaangażowane pośrednio we wdrażanie Programu</t>
  </si>
  <si>
    <t>I,II</t>
  </si>
  <si>
    <t>strona internetowa www.minrol.gov.pl, www.targikielce.pl/agrotech, katalog wystawców</t>
  </si>
  <si>
    <t>Lista osób odwiedzających stoisko informacyjno-promocyjne MRiRW dotyczące PROW 2014-2020</t>
  </si>
  <si>
    <t xml:space="preserve">Zwiększenie poziomu wiedzy ogólnej i szczegółowej dotyczącej PROW 2014-2020, w tym zapewnienie informacji dotyczących warunków i trybu przyznawania pomocy. Promowanie znaku PROW 2014-2020. </t>
  </si>
  <si>
    <t>Wzrost liczby osób poinformowanych o polityce rozwoju obszarów wiejskich i o możliwościach finansowania. Możliwość pozyskania nowych beneficjentów.</t>
  </si>
  <si>
    <t>Upowszechnienie wiedzy ogólnej na temat Programu</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</si>
  <si>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</si>
  <si>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Ułatwianie transferu wiedzy i innowacji w rolnictwie i leśnictwie oraz na obszarach wiejskich
Zwiększenie rentowności gospodarstw i konkurencyjności Wspieranie organizacji łańcucha żywnościowego</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</si>
  <si>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</si>
  <si>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Krajowej Wystawy rolniczej oraz Dożynek Jasnogórskich w Częstochowie</t>
  </si>
  <si>
    <t>III kwartał</t>
  </si>
  <si>
    <t>strona internetowa www.minrol.gov.pl, katalog wystawców</t>
  </si>
  <si>
    <t>Zamieszczenie w "Kalendarzu Rolników " na 2017 i 2018 rok materiału informacyjno-promocyjnego MRiRW dotyczącego PROW 2014-2020</t>
  </si>
  <si>
    <t>II-III kwartał</t>
  </si>
  <si>
    <t>Stoisko informacyjno-promocyjne dotyczące PROW 2014-2020MRiRW podczas Dożynek Jasnogórskich w Częstochowie</t>
  </si>
  <si>
    <t>Lista dystrybucyjna</t>
  </si>
  <si>
    <t>Ułatwianie transferu wiedzy i innowacji w rolnictwie i leśnictwie oraz na obszarach wiejskich
Zwiększenie rentowności gospodarstw i konkurencyjności 
Wspieranie organizacji łańcucha żywnościowego</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</si>
  <si>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</si>
  <si>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wykonanie materiałów promocyjnych PROW 2014-2020</t>
  </si>
  <si>
    <t>Ogół społeczeństwa, potencjalni beneficjenci, beneficjenci.</t>
  </si>
  <si>
    <t>brak</t>
  </si>
  <si>
    <t>Promowanie znaku PROW 2014-2020</t>
  </si>
  <si>
    <t>Upowszechnianie wiedzy ogólnej na temat Programu.
 Zapewnienie odpowiedniej wizualizacji Programu</t>
  </si>
  <si>
    <t>Organizacja stoiska informacyjno-promocyjnego MRiRW dotyczącego PROW 2014-2020 (20m2)podczas Dożynek Prezydenckich w Spale.</t>
  </si>
  <si>
    <t>Strona internetowa www.minrol.gov.pl, katalog wystawców</t>
  </si>
  <si>
    <t>Upowszechnienie wiedzy ogólnej na temat Programu.</t>
  </si>
  <si>
    <t>Organizacja stoiska informacyjno-promocyjnego MRiRW dotyczącego PROW 2014-2020 (20m2) podczas Targów Rolniczych Agro-Park w Lublinie</t>
  </si>
  <si>
    <t>I kwartał</t>
  </si>
  <si>
    <t>Strona internetowa www.minrol.gov.pl, www. agropark.targi.lublin.pl, katalog wystawców</t>
  </si>
  <si>
    <t xml:space="preserve">Zwiększenie poziomu wiedzy ogólnej i szczegółowej dotyczącej PROW 2014-2020, w tym zapewnienie informacji dotyczących warunków i trybu przyznawania pomocy. 
Promowanie znaku PROW 2014-2020. </t>
  </si>
  <si>
    <t>1) Upowszechnianie wiedzy ogólnej na temat Programu</t>
  </si>
  <si>
    <t>Ułatwianie transferu wiedzy i innowacji w rolnictwie i leśnictwie oraz na obszarach wiejskich
Zwiększenie rentowności gospodarstw i konkurencyjności Wspieranie organizacji łańcucha żywnościowego.</t>
  </si>
  <si>
    <t>Organizacja stoiska informacyjno-promocyjnego MRiRW dotyczącego PROW 2014-2020 (20m2)podczas Międzynarodowych Targów Rolno-Przemysłowych AGRO-TECH połączonych z Regionalną Wystawą Zwierząt Hodowlanych w Minikowie.</t>
  </si>
  <si>
    <t>Strona internetowa www.minrol.gov.pl, strona internetowa kujawsko-pomorskiego ODR, katalog wystawców.</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</si>
  <si>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</si>
  <si>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 podczas Regionalnej Wystawy Zwierząt Hodowlanych i Dni z Doradztwem Rolniczym w Szepietowie.</t>
  </si>
  <si>
    <t>Strona internetowa www.minrol.gov.pl, strona internetowa podlaskiego ODR, katalog wystawców.</t>
  </si>
  <si>
    <t>Organizacja stoiska informacyjno-promocyjnego MRiRW dotyczącego PROW 2014-2020 (20m2) podczas Międzynarodowej Wystawy Rolniczej AGRO SHOW w Bednarach.</t>
  </si>
  <si>
    <t>Strona internetowa www.minrol.gov.pl, www.agroshow.eu, katalog wystawców.</t>
  </si>
  <si>
    <t>Organizacja stoiska informacyjno-promocyjnego MRiRW dotyczącego PROW 2014-2020 (20m2) podczas Dni z Doradztwem Rolniczym odbywających się w Siedlcach.</t>
  </si>
  <si>
    <t>Strona internetowa www.minrol.gov.pl, katalog wystawców.</t>
  </si>
  <si>
    <t>Materiały informacyjno-promocyjne w ramach działań obszarowych PROW 2014-2020</t>
  </si>
  <si>
    <t>Podmioty zaangażowane we wdrażanie działań obszarowych PROW 2014-2020 (beneficjenci, leśnicy, doradcy rolnośrodowiskowi, eksperci przyrodniczy, instytucje zaangażowane w proces wdrażania działań obszarowych PROW 2014-2020)</t>
  </si>
  <si>
    <t>Przetarg nieograniczony-ogłoszenie na stronie internetowej</t>
  </si>
  <si>
    <t>W ramach operacji planowane jest zamówienie 5000 szt. materiałów typu :
- torby 500 szt.
- długopisy 1000 szt.
- parasole 500 szt.
- notesy 1000 szt.
- smycze 1000 szt.
- gadżety elektroniczne 500 szt
- kubki 500 szt.
Ostateczne ilości oraz rodzaje materiałów będą określone w oparciu o przeprowadzoną analizę rynku tego typu materiałów poprzedzająca zamówienie.
W wyniku przeprowadzonej kampanii informacyjno-promocyjnej zakładany jest wzrost akceptacji społecznej dla działań obszarowych realizowanych w ramach PROW 2014-2020 oraz wzroście świadomości społeczeństwa na temat realizacji Programu i wkładu Wspólnoty oraz rozpowszechniania wizualnej marki Programu. Materiały promocyjne będą oddziaływały pozytywnie na przyszłe zachowanie grupy otoczenia odbiorców. Cele nie zostaną osiągnięte od razu, lecz ich wpływ będzie widoczny dopiero po pewnym czasie.</t>
  </si>
  <si>
    <t>Zapewnienie odpowiedniej wizualizacji Programu</t>
  </si>
  <si>
    <t>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</si>
  <si>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zmiany klimatu.</t>
  </si>
  <si>
    <t>Zbudowanie i utrzymanie wysokiej rozpoznawalności EFRROW i PROW 2014-2020 na tle innych programów oraz funduszy europejskich.</t>
  </si>
  <si>
    <t>PB</t>
  </si>
  <si>
    <t>Drukowane materiały informacyjno-promocyjne dla działań obszarowych PROW 2014-2020 po polsku i angielsku.</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</si>
  <si>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</si>
  <si>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</si>
  <si>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</si>
  <si>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</si>
  <si>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13-03-2017            14-06-2017</t>
  </si>
  <si>
    <t xml:space="preserve">liczba uczestników operacji: 50, liczba broszur 2000 </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</si>
  <si>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</si>
  <si>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</si>
  <si>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</si>
  <si>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Szkolenia dla hodowców zwierząt uczestniczących w pakiecie 7. Zachowanie zasobów genetycznych zwierząt w rolnictwie w ramach Działania rolno-środowiskowo-klimatycznego PROW 2014-2020</t>
  </si>
  <si>
    <t>Beneficjenci pakietu7. Zachowanie zasobów genetycznych zwierząt w rolnictwie w ramach Działania rolno-środowiskowo-klimatycznego PROW 2014-2020- hodowcy zwierząt</t>
  </si>
  <si>
    <t>III-IV kwartał</t>
  </si>
  <si>
    <t xml:space="preserve">Zaproszenia  </t>
  </si>
  <si>
    <t>Ankiety ewaluacyjne</t>
  </si>
  <si>
    <t>część III. Planu operacyjnego jednostki centralnej i Instytucji Zarządzającej na lata 2016-2017 -  pozostałe określone w planie operacyjnym</t>
  </si>
  <si>
    <t>L.p.</t>
  </si>
  <si>
    <t>Działanie KSOW</t>
  </si>
  <si>
    <t>Cel KSOW</t>
  </si>
  <si>
    <t>Priorytet PROW</t>
  </si>
  <si>
    <t>Temat/nazwa operacji</t>
  </si>
  <si>
    <t>Nazwa wnioskodawcy, który zgłosił operację</t>
  </si>
  <si>
    <t xml:space="preserve">Cel realizacji operacji </t>
  </si>
  <si>
    <t>Forma realizacji operacji</t>
  </si>
  <si>
    <t>Grupy docelowe</t>
  </si>
  <si>
    <t>Harmonogram 
/ termin realizacji</t>
  </si>
  <si>
    <t>Wskaźniki monitorowania realizacji operacji</t>
  </si>
  <si>
    <t>Cel główny operacji: zwiększenie aktywności i partycypacji społecznej kobiet wiejskich.
Cele szczegółowe:
1) wzmocnienie i upowszechnienie mechanizmów dialogu obywatelskiego i dialogu społecznego; 
2) rozwój i wzmocnienie zorganizowanych form aktywności obywatelskiej kobiet wiejskich;
3) wzmocnienie integracji i solidarności społecznej kobiet wiejskich.</t>
  </si>
  <si>
    <t>zorganizowanie trzech konferencji</t>
  </si>
  <si>
    <t>liderki wiejskie, przedstawicielki samorządu rolniczego, przedstawicielki związków i organizacji rolniczych, przedstawicielki fundacji i stowarzyszeń działających na rzecz rozwoju aktywności i partycypacji społecznej kobiet lub zajmujących się problematyką przeciwdziałania dyskryminacji kobiet i ich wykluczeniu społecznemu, przedstawiciele instytucji samorządu terytorialnego, świata nauki, instytucji otoczenia biznesu, w tym doradztwa rolniczego, instytucji działających w obszarze pomocy społecznej i przeciwdziałających dyskryminacji ze względu na płeć, a także przedstawicieli Parlamentu, ministerstw i urzędów centralnych realizujących zadania z powyższego obszaru.</t>
  </si>
  <si>
    <t>od 01-07-2016 
do 30-11-2017</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</si>
  <si>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</si>
  <si>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</si>
  <si>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szkolenie</t>
  </si>
  <si>
    <t>rolnicy specjalizujący się w uprawach polowych, nauczyciele zawodu i uczniowie szkół rolniczych , doradcy</t>
  </si>
  <si>
    <t>10.02.2016 r. - 30.04.2017 r.</t>
  </si>
  <si>
    <t>150 osób</t>
  </si>
  <si>
    <t>OPERACJE REALIZOWANE NA TERENIE WOJEWÓDZTWA LUBELSKIEGO</t>
  </si>
  <si>
    <t>Lubelska Izba Rolnicza</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</si>
  <si>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</si>
  <si>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</si>
  <si>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</si>
  <si>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</si>
  <si>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 xml:space="preserve">01-09-2016            30-05-2017            </t>
  </si>
  <si>
    <t>liczba uczestników operacji: 525</t>
  </si>
  <si>
    <t>Lubelski Ośrodek Doradztwa Rolniczego</t>
  </si>
  <si>
    <t>Cykl spotkań informacyjno-aktywizujących promujących Sieć na rzecz innowacji w rolnictwie i na obszarach wiejskich (SIR) w województwie lubelskim</t>
  </si>
  <si>
    <t>Podniesienie jakości wdrażania PROW.</t>
  </si>
  <si>
    <t>Spotkanie dla doradców rolnośrodowiskowych i ekspertów przyrodniczych w ramach PROW 2014-2020</t>
  </si>
  <si>
    <t>Doradcy rolnośrodowiskowi, eksperci przyrodniczy i instytucje zaangażowane w proces wdrażania działań środowiskowych PROW 2014-2020</t>
  </si>
  <si>
    <t>Zaproszenia</t>
  </si>
  <si>
    <t>Kalendarze na 2018 r. promujące działania obszarowe PROW 2014-2020</t>
  </si>
  <si>
    <t>Informowanie społeczeństwa i potencjalnych beneficjentów o polityce rozwoju obszarów wiejskich i o możliwościach finansowania</t>
  </si>
  <si>
    <t xml:space="preserve">Zaproszenia </t>
  </si>
  <si>
    <t>Organizacja spotkań informacyjnych dla kadry zarządzającej jednostkami doradztwa rolniczego</t>
  </si>
  <si>
    <t>Potencjalni beneficjenci: kadra zarządzająca i doradcy jednostek doradztwa rolniczego a w szczególności: ośrodki doradztwa rolniczego, Centrum Doradztwa Rolniczego, KRIR, prywatne podmioty doradcze</t>
  </si>
  <si>
    <t>II i IV kwartał</t>
  </si>
  <si>
    <t>II-IV kwartał</t>
  </si>
  <si>
    <t>Pisma zapraszające</t>
  </si>
  <si>
    <t>Ankieta poszkoleniowa</t>
  </si>
  <si>
    <t>Wskaźniki
1) ok. 300 osób wyposażonych w aktualną wiedzę i informacje, dotyczące PROW 2014-2020.
Operacja przyczyni się do:
1) poprawy przepływu informacji niezbędnych dla zapewnienia prawidłowego wdrażania PROW 2014-2020
2) wzrostu zaangażowania przedstawicieli instytucji uczestniczących w spotkaniach w realizację zadań objętych PROW 2014-2020
3) zwiększania efektywności wdrażania działań PROW 2014-2020</t>
  </si>
  <si>
    <t>Zapewnienie informacji pracownikom punktów informacyjnych, PIFE oraz podmiotom doradczym i LGD</t>
  </si>
  <si>
    <t>Informowanie społeczeństwa i potencjalnych beneficjentów o polityce rozwoju obszarów wiejskich i o możliwościach finansowania.
Zwiększenie udziału zainteresowanych stron we wdrażaniu programów rozwoju obszarów wiejskich.</t>
  </si>
  <si>
    <t>Ułatwienie transferu wiedzy i innowacji w rolnictwie i leśnictwie oraz na obszarach wiejskich.</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</si>
  <si>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</si>
  <si>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</si>
  <si>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</si>
  <si>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</si>
  <si>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01.10.2016             31.12.2016</t>
  </si>
  <si>
    <t>liczba uczestników operacji: 40</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</si>
  <si>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</si>
  <si>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</si>
  <si>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szkolenie, wyjazd studyjny</t>
  </si>
  <si>
    <t>rolnicy, doradcy rolni</t>
  </si>
  <si>
    <t>01.04.2016         30.09.2016</t>
  </si>
  <si>
    <t>liczba uczestników:            -  szkolenie: 50 osób,                              - wyjazd studyjny: 20 osób</t>
  </si>
  <si>
    <t>OPERACJE REALIZOWANE NA TERENIE WOJEWÓDZTWA ŁÓDZKIEGO</t>
  </si>
  <si>
    <t>Łódzki Ośrodek Doradztwa Rolniczego</t>
  </si>
  <si>
    <t>Innowacyjność w rolnictwie – szansą na rozwój</t>
  </si>
  <si>
    <t xml:space="preserve"> Celem operacji jest zapoznanie uczestników z ideą innowacji, źródłami finansowania, nawiązaniu współpracy między uczestnikami i ewentualnym związaniem grup współpracy</t>
  </si>
  <si>
    <t>rolnicy, pracownicy naukowi, przedsiębiorcy, doradcy rolni</t>
  </si>
  <si>
    <t>01-02-2016           30-10-2016</t>
  </si>
  <si>
    <t>Owady zapylające – szansą na przetrwanie rolnictwa część I</t>
  </si>
  <si>
    <t>seminarium (2) + wyjazd szkoleniowy</t>
  </si>
  <si>
    <t>Organizacja konkursów promujących i informujących o PROW 2014-2020: na najlepsze czasopismo i wydawnictwo ODR oraz na najlepsze przedsięwzięcie pozarolnicze w ramach PROW 2007-2013 oraz PROW 2014-2020 podczas konkursu "Sposób na sukces"</t>
  </si>
  <si>
    <t>Ogół społeczeństwa: doradcy, rolnicy, mieszkańcy obszarów wiejskich, redaktorzy wydawnictw ODR(16), samorząd lokalny szczebla gminnego</t>
  </si>
  <si>
    <t>400 i 16 wydawnictw</t>
  </si>
  <si>
    <t>Strona internetowa, broszura, pisma zapraszające, artykuły w czasopismach ODR</t>
  </si>
  <si>
    <t>Obserwacja, wywiady z uczestnikami konkursów oraz liczba zrealizowanych audycji telewizyjnych i opublikowanych artykułów prasowych, dotyczących PROW i laureatów konkursów, a w dłuższej perspektywie czasowej badania określające jak organizacja konkursu przyczyniła się do promocji efektów PROW 2007-2013 oraz informowania o PROW 2014-2020</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</si>
  <si>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</si>
  <si>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</si>
  <si>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</si>
  <si>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Organizacja konferencji w 2017 dotyczącej transferu wiedzy w kontekście zadań doradztwa rolniczego</t>
  </si>
  <si>
    <t>Potencjalni beneficjenci: przedstawiciele podmiotów zaangażowanych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</si>
  <si>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III/IV kwartał</t>
  </si>
  <si>
    <t>Rozesłanie zaproszeń</t>
  </si>
  <si>
    <t>Obserwacja, ankieta pokonferencyjna</t>
  </si>
  <si>
    <t xml:space="preserve">1) Około 100 osób zapoznanych z najważniejszymi zagadnieniami, dotyczącymi PROW 2014-2020,
2) Wypracowanie w czasie wystąpień i dyskusji propozycji rozwiązań i ewentualnych działań naprawczych, w szczególności dotyczących następujących działań PROW: usługi doradcze, transfer wiedzy i działalność informacyjna, współpraca </t>
  </si>
  <si>
    <t xml:space="preserve">W perspektywie długofalowej zaplanowane operacje zapewnią z jednej strony efektywne wdrażanie ww. działań PROW 2014-2020, a z drugiej przyczynią się do ulepszenia funkcjonowania systemu doradztwa rolniczego, co przełoży się na wsparcie wdrażania całego PROW </t>
  </si>
  <si>
    <t>Przekazywanie potencjalnym beneficjentom szczegółowych informacji dotyczących warunków i zasad udzielania pomocy</t>
  </si>
  <si>
    <t>Podniesienie jakości wdrażania PROW.
Wspieranie innowacji w rolnictwie, produkcji żywności, leśnictwie i na obszarach wiejskich.</t>
  </si>
  <si>
    <t xml:space="preserve">Lokalne grupy działania realizujące strategie rozwoju lokalnego kierowanego przez społeczność (LSR) na lata 2014-2020. </t>
  </si>
  <si>
    <t xml:space="preserve">Przeszkolenie 60 przedstawicieli LGD w zakresie procedur związanych z realizacją projektów współpracy w Polsce i w danym państwie członkowskim Unii Europejskiej.
Stworzenie sieci kontaktów polskich i zagranicznych LGD zainteresowanych współpracą.
Zwiększenie liczby realizowanych przez polskie LGD projektów współpracy międzynarodowej.
</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</si>
  <si>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</si>
  <si>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Wykonanie zabudowy stoiska
Wynajęcie powierzchni wystawienniczej na targach</t>
  </si>
  <si>
    <t>Producenci, przetwórcy, dystrybutorzy hurtownicy, detaliści, punkty gastronomiczne, beneficjenci, potencjalni beneficjenci, ogół społeczeństwa.</t>
  </si>
  <si>
    <t>od 0 2- 2 0 1 6
do 1 2- 2 0 1 7</t>
  </si>
  <si>
    <t>Zwiększenie poziomu wiedzy ogólnej i szczegółowej dotyczącej PROW 2014-2020, w tym zapewnienie informacji dotyczących warunków i trybu przyznawania pomocy. 
Efekt długofalowy: Wzrost liczby osób poinformowanych o polityce rozwoju obszarów wiejskich i o możliwościach finansowania. Możliwość pozyskania nowych beneficjentów.</t>
  </si>
  <si>
    <t xml:space="preserve">Producenci, przetwórcy, dystrybutorzy hurtownicy, detaliści, punkty gastronomiczne, beneficjenci, potencjalni beneficjenci, ogół społeczeństwa.
</t>
  </si>
  <si>
    <t>od 0 2- 2 0 1 6
do 1 0- 2 0 1 7</t>
  </si>
  <si>
    <t>od 0 1- 2 0 1 6
do 1 2- 2 0 1 7</t>
  </si>
  <si>
    <t>Zwiększenie poziomu wiedzy ogólnej i szczegółowej dotyczącej efektów realizacji PROW 2007-2013 na przykładzie zrealizowanych operacji na obszarze Polski. Ponadto zapewnienie informacji dotyczących warunków i trybu przyznawania pomocy w ramach PROW 2014-2020.
Wzrost liczby osób poinformowanych o polityce rozwoju obszarów wiejskich i o możliwościach finansowania. Możliwość pozyskania nowych beneficjentów.</t>
  </si>
  <si>
    <t>Informowanie społeczeństwa i potencjalnych beneficjentów o polityce rozwoju obszarów wiejskich i wsparciu finansowym</t>
  </si>
  <si>
    <t>Wszystkie 6 priorytetów</t>
  </si>
  <si>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</si>
  <si>
    <t>DROW</t>
  </si>
  <si>
    <t>publikacje</t>
  </si>
  <si>
    <t>Publikacje informacyjne PROW 2014-2020</t>
  </si>
  <si>
    <t>Broszury: A-4 -42 str.20 tys.); 
A-4str.120 (300 tys.)B5-44 str. (100 tys.)</t>
  </si>
  <si>
    <t>Potencjalni beneficjenci i beneficjenci PROW 2014-2020 oraz podmioty bezpośrednio i pośrednio we wdrażanie Programu</t>
  </si>
  <si>
    <t>I - IV</t>
  </si>
  <si>
    <t>Wersje elektroniczne -  publikacji zamieszczone na stronie internetowej MRiRW i KSOW</t>
  </si>
  <si>
    <t>Listy dystrybucyjne</t>
  </si>
  <si>
    <t>600 tys. potencjalnych beneficjentów i beneficjentów poinformowanych o szczegółowych warunkach przyznawania pomocy i wypłaty w ramach 15 działań PROW 2014-2020</t>
  </si>
  <si>
    <t>Przekazywanie potencjalnym beneficjentom/beneficjentom Programu szczegółowych informacji dotyczących warunków i zasad udzielania pomocy</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</si>
  <si>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</si>
  <si>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Cykl konferencji dotyczących działania LEADER objętego Programem Rozwoju Obszarów Wiejskich na lata 2014-2020</t>
  </si>
  <si>
    <t>LGD, podmioty wdrażające (SW), instytucje zarządzające (SWWK-P, SWWP, MRiRW DRYB oraz MRiRW DROW) i agencja płatnicza (ARiMR), zaangażowane w realizację RLKS (rozwoju lokalnego kierowanego przez społeczność)</t>
  </si>
  <si>
    <t>2 x 350</t>
  </si>
  <si>
    <t>III/IV</t>
  </si>
  <si>
    <t>Zaproszenia pisemne do instytucji i podmiotów delegujących uczestników</t>
  </si>
  <si>
    <t>Ankieta ewaluacyjna</t>
  </si>
  <si>
    <t>Nastąpi wzrost wiedzy na temat PROW 2014-2020</t>
  </si>
  <si>
    <t>6 priorytet</t>
  </si>
  <si>
    <t>szkolenia</t>
  </si>
  <si>
    <t>Szkolenia aktualizujące dla podmiotów doradczych oraz punktów informacyjnych z zakresu 2014-2020 oraz konferencja dotycząca rozwiązań innowacyjnych w ramach Programu</t>
  </si>
  <si>
    <t xml:space="preserve">ODR-y, CDR, prywatne podmioty doradcze, punkty informacyjne instytucji wdrażających </t>
  </si>
  <si>
    <t>Zaproszenia pisemne do instytucji i podmiotów delegujących uczestników. Informacja o szkoleniach przekazana droga elektroniczną</t>
  </si>
  <si>
    <t>140 osób - doradców i pracowników punktów informacyjnych przeszkolonych z zakresu aktualnych informacji o PROW 2014-2020. Aktualna wiedza o Programie przekazywana do beneficjentów i potencjalnych beneficjentów. Zwiększenie zainteresowania działaniami PROW wśród potencjalnych beneficjentów.</t>
  </si>
  <si>
    <t>Zapewnienie informacji pracownikom punktów informacyjnych PROW 2014-2020, PIFE oraz podmiotom doradczym i LGD.</t>
  </si>
  <si>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t>
  </si>
  <si>
    <t>Promocja PROW 2014-2020 ze szczególnym uwzględnieniem wizualizacji znaku Programu</t>
  </si>
  <si>
    <t>I - II</t>
  </si>
  <si>
    <t>Lista dystrybucyjna, badanie oceniające realizowane działania informacyjno-promocyjne</t>
  </si>
  <si>
    <t>16 000 osób poinformowanych o PROW 2014-2020. 16 000 osób zapoznało się ze znakiem PROW 2014-2020 i uzyskało informacje o wkładzie wspólnoty w realizację Programu. Zapewnienie stałej wizualizacji Programu wśród ogółu społeczeństwa, potencjalnych beneficjentów i beneficjentów, poprzez dystrybucję materiałów promocyjnych.</t>
  </si>
  <si>
    <t>Zapewnienie odpowiedniej wizualizacji Programu.</t>
  </si>
  <si>
    <t>Emisja w telewizji spotów/filmów reklamowych</t>
  </si>
  <si>
    <t>od 0 1- 2 0 1 7
do 1 2- 2 0 1 7</t>
  </si>
  <si>
    <t xml:space="preserve">Emisja 40 spotów/filmów reklamowych
Wzrost liczby osób poinformowanych o polityce rozwoju obszarów wiejskich.  
Oglądalność spotów/filmów reklamowych.
Efekt długofalowy: Możliwość pozyskania nowych beneficjentów.
</t>
  </si>
  <si>
    <t>Zaproszenia skierowane do instytucji i podmiotów, których przedstawiciele będą uczestniczyć w szkoleniu</t>
  </si>
  <si>
    <t>60 osób odpowiedzialnych za realizację zadań z zakresu monitoringu PROW 2014-2020 ze szczególnym uwzględnieniem opracowania sprawozdań.</t>
  </si>
  <si>
    <t>Upowszechnianie wiedzy ogólnej na temat Programu.</t>
  </si>
  <si>
    <t>Podniesienie jakości wdrażania PROW</t>
  </si>
  <si>
    <t>impreza wystawiennicza</t>
  </si>
  <si>
    <t>Impreza wystawiennicza z udziałem szkół rolniczych prowadzonych przez MRiRW, w zakresie promowania PROW 2014-2020 w szkołach rolniczych oraz wśród mieszkańców obszarów wiejskich</t>
  </si>
  <si>
    <t>Ogół społeczeństwa, potencjalni beneficjenci, beneficjenci, instytucje pośrednio i bezpośrednio zaangażowane we wdrażanie Programu, media</t>
  </si>
  <si>
    <t>1500-2000</t>
  </si>
  <si>
    <t>III</t>
  </si>
  <si>
    <t>Zaproszenia imienne, plakaty, informacja na stronie organizatorów i współorganizatorów</t>
  </si>
  <si>
    <t>Obserwacja</t>
  </si>
  <si>
    <t>Promocja PROW</t>
  </si>
  <si>
    <t>1. Transfer wiedzy i działalność informacyjna 2. Wsparcie dla nowych uczestników systemów jakości</t>
  </si>
  <si>
    <t>1. Zwiększenie udziału zainteresowanych stron we wdrażaniu programów rozwoju obszarów wiejskich.                                     2. Informowanie społeczeństwa i potencjalnych beneficjentów o polityce rozwoju obszarów wiejskich i o możliwościach finansowania</t>
  </si>
  <si>
    <t>1. Ułatwianie transferu wiedzy i innowacji w rolnictwie i leśnictwie oraz na obszarach wiejskich            2. Zwiększanie rentowności gospodarstw i konkurencyjność            3. Wspieranie organizacji łańcucha żywnościowego.</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</si>
  <si>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Uwidocznienie roli Wspólnoty we współfinansowaniu rozwoju obszarów wiejskich w Polsce</t>
  </si>
  <si>
    <t>SSO</t>
  </si>
  <si>
    <t>Zakup materiałów informacyjno-promocyjnych w zakresie PROW 2014-2020</t>
  </si>
  <si>
    <t xml:space="preserve">II - III </t>
  </si>
  <si>
    <t>nie dotyczy</t>
  </si>
  <si>
    <t>W wyniku realizacji operacji IZ będzie dysponowała odpowiednią ilością materiałów informacyjno-promocyjnych, które będą służyły rozpowszechnianiu wiedzy nt. PROW 2014-2020. Dzięki realizacji operacji możliwe będzie upowszechnianie odpowiedniej wizualizacji PROW 2014-2020 dzięki czemu zwiększy się świadomość społeczeństwa nt. marki Programu</t>
  </si>
  <si>
    <t xml:space="preserve"> Transfer wiedzy i działalność informacyjna </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</si>
  <si>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</si>
  <si>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Ułatwianie transferu wiedzy i innowacji w rolnictwie i leśnictwie oraz na obszarach wiejskich   </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</si>
  <si>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</si>
  <si>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 xml:space="preserve">spotkania </t>
  </si>
  <si>
    <t>spotkanie informacyjne "Transfer wiedzy i działalność informacyjna PROW 2014-2020"</t>
  </si>
  <si>
    <t>Ogół społeczeństwa, potencjalni beneficjenci</t>
  </si>
  <si>
    <t>Zaproszenia kierowane do szkół</t>
  </si>
  <si>
    <t>Obserwacja oraz ankieta w celu sprawdzenia na ile spotkanie spełniło oczekiwania uczestników</t>
  </si>
  <si>
    <t>Przeszkolenie 100 osób nt. Programu rozwoju Obszarów wiejskich na lata 2014-2020, w szczególności nt. działania "transfer wiedzy i działalność informacyjna". Zwiększenie liczby beneficjentów Programu.</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</si>
  <si>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</si>
  <si>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</si>
  <si>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PK  MRiRW</t>
  </si>
  <si>
    <t>działanie KSOW</t>
  </si>
  <si>
    <t>Priorytet</t>
  </si>
  <si>
    <t>Nazwa wnioskodawcy</t>
  </si>
  <si>
    <t>Cel realizacji operacji</t>
  </si>
  <si>
    <t>Forma realizacji oper.</t>
  </si>
  <si>
    <t>Wskaźnik monitorowania realizacji operacji</t>
  </si>
  <si>
    <t>Budżet (w zł)</t>
  </si>
  <si>
    <t>OPERACJE REALIZOWANE NA POZIOMIE KRAJOWYM</t>
  </si>
  <si>
    <t>OPERACJE WŁASNE CDR</t>
  </si>
  <si>
    <t>1.</t>
  </si>
  <si>
    <t>Centrum Doradztwa Rolniczego</t>
  </si>
  <si>
    <t>Innowacje w rolnictwie - upowszechnianie badań naukowych i przykłady wdrożeń</t>
  </si>
  <si>
    <t>Podkarpacki Ośrodek Doradztwa Rolniczego</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</si>
  <si>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</si>
  <si>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</si>
  <si>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</si>
  <si>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mieszkańcy województwa podkarpackiego w tym: rolnicy, przetwórcy, przedsiębiorcy branży spożywczej,  doradcy, pracownicy instytucji naukowych</t>
  </si>
  <si>
    <t xml:space="preserve"> 02-02-2016
 31-12-2016</t>
  </si>
  <si>
    <t xml:space="preserve">
 liczba  uczestników operacji: 100, publikacja 300 szt.</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</si>
  <si>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</si>
  <si>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</si>
  <si>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  100 , publikacja 300 szt.</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</si>
  <si>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</si>
  <si>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</si>
  <si>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 xml:space="preserve">Liczba  uczestników operacji: 100, publikacja 300 szt. </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</si>
  <si>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</si>
  <si>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</si>
  <si>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</si>
  <si>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OPERACJE REALIZOWANE NA TERENIE WOJEWÓDZTWA PODLASKIEGO</t>
  </si>
  <si>
    <t>1,2,4,5</t>
  </si>
  <si>
    <t>1,2,3,4,6</t>
  </si>
  <si>
    <t>Instytut Włókien Naturalnych i Roślin Zielarskich</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</si>
  <si>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</si>
  <si>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</si>
  <si>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</si>
  <si>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przemysłu rolno-spożywczego</t>
  </si>
  <si>
    <t>01-03-2016             31-10-2017</t>
  </si>
  <si>
    <t>liczba uczestników operacji: 60 ; poradnik: 1000 szt.; ulotka: 4000 szt.; foldery: 300 szt.</t>
  </si>
  <si>
    <t>1, 3</t>
  </si>
  <si>
    <t>Instytut Rybactwa Śródlądowego</t>
  </si>
  <si>
    <t>Innowacyjna gospodarka rybacka i wędkarstwo jako element zrównoważonego rozwoju obszarów wiejskich</t>
  </si>
  <si>
    <t xml:space="preserve">Celem operacji jest wymiana doświadczeń i tworzenie partnerstw między instytucjami badawczymi, rolnikami i przedsiębiorcami, zainteresowanymi wdrażaniem innowacji w dziedzinie hodowli ryb. Wspieranie organizacji łańcucha żywnościowego. </t>
  </si>
  <si>
    <t>szkolenie (4), broszura, plakat</t>
  </si>
  <si>
    <t>rolnicy działający w obszarze rybactwa tradycyjnego, przedsiębiorcy, osoby zamierzające podjąć działalność w sektorze akwakultury, rolnicy dysponujący małymi obiektami wodnymi, przedsiębiorcy sektora rolno-spożywczego, podmioty doradcze</t>
  </si>
  <si>
    <t>liczba uczestników operacji: 96, liczba broszur 500, liczba plakatów: 500</t>
  </si>
  <si>
    <t>tej pozycji nie było w zał. do uchwały ani nie ma w wersji papierowej otrzymanej wczoraj z FAPA</t>
  </si>
  <si>
    <t>Podlaski Ośrodek Doradztwa Rolniczego</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</si>
  <si>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</si>
  <si>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</si>
  <si>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seminarium wyjazdowe</t>
  </si>
  <si>
    <t xml:space="preserve"> rolnicy zainteresowani tworzeniem grup producenckich z tzw. Grup inicjatywnych oraz doradcy rolni </t>
  </si>
  <si>
    <t>27.05.2016 -
27.10.2016</t>
  </si>
  <si>
    <t xml:space="preserve">liczba uczestników operacji: 42 </t>
  </si>
  <si>
    <t>Technologia uprawy soi w rejonach północno-wschodniej Polski</t>
  </si>
  <si>
    <t>Dotarcie z informacją do rolników poprzez transfer wiedzy do praktyki rolniczej, które docelowo mogą być wdrażane w szerszej skali w regionie.</t>
  </si>
  <si>
    <t>spotkanie</t>
  </si>
  <si>
    <t xml:space="preserve"> doradcy rolni i rolnicy</t>
  </si>
  <si>
    <t>01.11.2017 -
30.11.2017</t>
  </si>
  <si>
    <t xml:space="preserve">liczba uczestników operacji: 50 </t>
  </si>
  <si>
    <t>Pokaz innowacyjnych metod zwalczania omacnicy prosowianki w kukurydzy i zapoznanie się z zaleceniami ochrony roślin w wersji internetowej.</t>
  </si>
  <si>
    <t>Podniesienie wiedzy rolników z zakresu innowacyjnych metod zwalczania omacnicy prosowianki.</t>
  </si>
  <si>
    <t>pokaz</t>
  </si>
  <si>
    <t>i rolnicy z województwa podlaskiego uprawiający kukurydzę na masę zieloną i na ziarno oraz doradcy rolniczy</t>
  </si>
  <si>
    <t>01.03.2016 -
25.12.2017</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</si>
  <si>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</si>
  <si>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</si>
  <si>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</si>
  <si>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</si>
  <si>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</si>
  <si>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15-02-2016             15-04-2016</t>
  </si>
  <si>
    <t xml:space="preserve">liczba  ulotek:         35 000 </t>
  </si>
  <si>
    <t>4.</t>
  </si>
  <si>
    <t>Innowacyjność w rolnictwie – z nauki do praktyki</t>
  </si>
  <si>
    <t>Celem operacji jest dostarczenie wiedzy oraz dobrych praktyk w zakresie wdrażania innowacji w rolnictwie i na obszarach wiejskich poprzez prezentację badań jednostek naukowych z zakresu innowacyjnych rozwiązań możliwych do wdrożenia z nauki do praktyki oraz przykładów wdrożonych dobrych praktyk z tego zakresu. Dostarczenie wiedzy z zakresu innowacyjnych badań prowadzonych w Instytutach resortu rolnictwa przyczyni się do transferu wiedzy i innowacji do praktyki oraz do promowanie innowacji w rolnictwie, produkcji żywności i w leśnictwie. Celem operacji jest też ułatwianie tworzenia oraz funkcjonowania sieci kontaktów pomiędzy rolnikami, podmiotami doradczymi, jednostkami naukowymi, przedsiębiorcami sektora rolnospożywczego oraz pozostałymi podmiotami zainteresowanymi wdrażaniem innowacji w rolnictwie i na obszarach wiejskich poprzez prezentację koncepcji, celów i zadań Sieci na rzecz innowacji w rolnictwie i na obszarach wiejskich, której głównym zadaniem jest ułatwianie wymiany wiedzy oraz tworzenia partnerstw na rzecz innowacji w rolnictwie.</t>
  </si>
  <si>
    <t>broszura</t>
  </si>
  <si>
    <t xml:space="preserve">rolnicy i producenci rolni, przedstawiciele Izb Rolniczych, doradcy, przedstawiciele przedsiębiorstw wytwórczych i usługowych z branży rolniczej, partnerzy SIR, przedstawiciele jednostek naukowo-badawczych
</t>
  </si>
  <si>
    <t>01-07-2017             30-10-2017</t>
  </si>
  <si>
    <t xml:space="preserve">liczba wydanych broszur: 1700 </t>
  </si>
  <si>
    <t>5.</t>
  </si>
  <si>
    <t>Wyniki badań naukowych umożliwiających wprowadzenie nowoczesnych rozwiązań w gospodarstwie ekologicznym.</t>
  </si>
  <si>
    <t xml:space="preserve">Zakładane do osiągnięcia wskaźniki realizacji operacji:
- 150 uczestników konferencji,
Zakładane efekty długofalowe:
- pozyskanie partnerów do współpracy ( w tym międzynarodowych) działających  na rzecz działań innowacji w rolnictwie i na obszarach wiejskich,
- zwiększenie realizacji projektów innowacyjnych,  
- poprawa efektywności pracy doradczej, 
- poprawa efektywności wdrażania PROW 2014 – 2020.
</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</si>
  <si>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</si>
  <si>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</si>
  <si>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</si>
  <si>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01-01-2016
01-04-2016</t>
  </si>
  <si>
    <t xml:space="preserve">liczba uczestników operacji: 160 </t>
  </si>
  <si>
    <t>9.</t>
  </si>
  <si>
    <t>Szkolenie pt. „Przygotowanie specjalistów działów Ekonomiki Ośrodków Doradztwa Rolniczego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</si>
  <si>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</si>
  <si>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</si>
  <si>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</si>
  <si>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01-03-2016
31-11-2016</t>
  </si>
  <si>
    <t xml:space="preserve">liczba uczestników operacji: 30 </t>
  </si>
  <si>
    <t>10.</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</si>
  <si>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</si>
  <si>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</si>
  <si>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</si>
  <si>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</si>
  <si>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 xml:space="preserve"> pracownicy naukowi (badacze) podmiotów sfery B+R oraz doradcy rolniczy i specjaliści branżowi zatrudnieni w 16 wojewódzkich ośrodkach doradztwa rolniczego</t>
  </si>
  <si>
    <t>01-03-2016
31-07-2016</t>
  </si>
  <si>
    <t>1, 4, 5</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</si>
  <si>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</si>
  <si>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</si>
  <si>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</si>
  <si>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rolnicy, przedsiębiorcy z obszarów wiejskich, przedstawiciele LGD, Stowarzyszeń, samorządów lokalnych, klastrów, doradcy</t>
  </si>
  <si>
    <t>01-03-2016            30-06-2016</t>
  </si>
  <si>
    <t xml:space="preserve">liczba uczestników operacji: 46 </t>
  </si>
  <si>
    <t>12.</t>
  </si>
  <si>
    <t xml:space="preserve">Partnerstwo dla rozwoju </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</si>
  <si>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</si>
  <si>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</si>
  <si>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</si>
  <si>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01-032017              30-04-2017</t>
  </si>
  <si>
    <t>Innowacyjna Wieś - Pomorskie spotkanie z nauką rolniczą</t>
  </si>
  <si>
    <t xml:space="preserve"> podmioty tworzące SIR na poziomie krajowym i regionalnym, partnerzy SIR zainteresowani działaniem „Współpraca” oraz tworzeniem i wdrażaniem innowacji w rolnictwie.
Projekt jest skierowany m.in. do następujących grup odbiorców: Wojewódzkich Ośrodków Rolniczego, Izb Rolniczych,  Instytutów badawczych oraz uczelni wyższych, firm wytwórczych i usługowych z branży rolniczej, rolników
</t>
  </si>
  <si>
    <t xml:space="preserve">
30-06-2016             31-12-2016</t>
  </si>
  <si>
    <t xml:space="preserve">liczba wydanych publikacji: 1 700 </t>
  </si>
  <si>
    <t>14.</t>
  </si>
  <si>
    <t>Kreowanie  partnerstwa w ramach KSOW dla działania Współpraca PROW 2014 - 2020</t>
  </si>
  <si>
    <t xml:space="preserve">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 </t>
  </si>
  <si>
    <t xml:space="preserve">szkolenie e-learning - 4 moduły, badania sondażowe, szkoleni4 (4) </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</si>
  <si>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</si>
  <si>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01-04-2016
30-11-2016</t>
  </si>
  <si>
    <t>liczba uczestników operacji: szkolenie e-learningowe 200, szkolenie: 100; liczba przeprowadzonych badań sondażowych: 350</t>
  </si>
  <si>
    <t>15.</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</si>
  <si>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</si>
  <si>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</si>
  <si>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konferencja dla 50 osób</t>
  </si>
  <si>
    <t>Rolnicy, przedsiębiorcy rolni, doradcy rolniczy ze wszystkich wojewódzkich ośrodków doradztwa rolniczego oraz doradczych firm prywatnych około 50 osób. Będą to specjaliści do spraw produkcji warzywniczej i sadowniczej.</t>
  </si>
  <si>
    <t>01-04-2016
30-06-2016</t>
  </si>
  <si>
    <t xml:space="preserve">liczba uczestników operacji 50 </t>
  </si>
  <si>
    <t>16.</t>
  </si>
  <si>
    <t>03-04-2017
30-06-2017</t>
  </si>
  <si>
    <t>liczba uczestników operacji: 50</t>
  </si>
  <si>
    <t>17.</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</si>
  <si>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</si>
  <si>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</si>
  <si>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</si>
  <si>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Doradcy, rolnicy, producenci maszyn i urządzeń rolniczych oraz środków do produkcji rolnej- uczestnicy targów</t>
  </si>
  <si>
    <t>18-02-2016
10-04-2016</t>
  </si>
  <si>
    <t>1 stoisko promocyjne</t>
  </si>
  <si>
    <t>18.</t>
  </si>
  <si>
    <t>01-02-2017
30-04-2017</t>
  </si>
  <si>
    <t>19.</t>
  </si>
  <si>
    <t>Liczba materiałów promocyjnych</t>
  </si>
  <si>
    <t>Liczba ogłoszeń/artykułów</t>
  </si>
  <si>
    <t>Grupa docelowa</t>
  </si>
  <si>
    <t>Ilość uczestników</t>
  </si>
  <si>
    <t>Budżet Operacji brutto (zł) 2016</t>
  </si>
  <si>
    <t>Budżet Operacji brutto (zł) 2017</t>
  </si>
  <si>
    <t>Budżet Operacji brutto (zł)</t>
  </si>
  <si>
    <t>Wnioskowana kwota</t>
  </si>
  <si>
    <t>Termin realizacji 2016</t>
  </si>
  <si>
    <t>Termin realizacji 2017</t>
  </si>
  <si>
    <t xml:space="preserve">Informowanie o operacji </t>
  </si>
  <si>
    <t xml:space="preserve">Sposób ewaluacji operacji  </t>
  </si>
  <si>
    <t>Zakładane do osiągnięcia wskaźniki realizacji operacji</t>
  </si>
  <si>
    <t>Efekty długofalowe</t>
  </si>
  <si>
    <t xml:space="preserve">Działanie Planu Komunikacyjnego PROW 2014-2020 </t>
  </si>
  <si>
    <t>Cel szczegółowy Strategii</t>
  </si>
  <si>
    <t>DEPARTAMENT</t>
  </si>
  <si>
    <t>materiały info-promo</t>
  </si>
  <si>
    <t>Wydanie publikacji informacyjnej z zakresu systemu Chronionych Nazw Pochodzenia, Chronionych Oznaczeń Geograficznych, Gwarantowanych Tradycyjnych Specjalności - rozstrzygnięcie konkursu na przepis kulinarny.</t>
  </si>
  <si>
    <t>Ogół społeczeństwa, konsumenci, rolnicy i producenci odwiedzający targi i inne imprezy.</t>
  </si>
  <si>
    <t>I,II,III</t>
  </si>
  <si>
    <t>Dystrybucja publikacji podczas targów, konferencji, spotkań, szkoleń, imprez plenerowych.</t>
  </si>
  <si>
    <t>Nie dotyczy</t>
  </si>
  <si>
    <t>Promocja znaku PROW 2014-2020 oraz informacja o działaniu.</t>
  </si>
  <si>
    <t xml:space="preserve">Upowszechnienie wiedzy ogólnej na temat Programu.
Zapewnienie odpowiedniej wizualizacji Programu
</t>
  </si>
  <si>
    <t xml:space="preserve">Informowanie społeczeństwa i potencjalnych beneficjentów o polityce rozwoju obszarów wiejskich i o możliwościach finansowania;
</t>
  </si>
  <si>
    <t>Ułatwienie transferu wiedzy i innowacji w rolnictwie i leśnictwie oraz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</si>
  <si>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</si>
  <si>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RR</t>
  </si>
  <si>
    <t>konferencje/szkolenia</t>
  </si>
  <si>
    <t>Seminaria/szkolenia/spotkania/konferencje informacyjne nt.  Systemu Chronionych Nazw Pochodzenia, Chronionych Oznaczeń Geograficznych oraz Gwarantowanych Tradycyjnych Specjalności w celu przedstawienia działań wspierających ten sektor w ramach PROW 2014-2020</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</si>
  <si>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</si>
  <si>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01-06-2016
14-10-2016</t>
  </si>
  <si>
    <t>liczba uczestników operacji: 200</t>
  </si>
  <si>
    <t>22.</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</si>
  <si>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</si>
  <si>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</si>
  <si>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</si>
  <si>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15-08-2016
30-11-2016</t>
  </si>
  <si>
    <t>liczba uczestników operacji: 25</t>
  </si>
  <si>
    <t>Działanie 2</t>
  </si>
  <si>
    <t>Działanie 5</t>
  </si>
  <si>
    <t>Razem</t>
  </si>
  <si>
    <t>Zapowiedzi</t>
  </si>
  <si>
    <t xml:space="preserve"> 01-03-2016           31-10-2016</t>
  </si>
  <si>
    <t>liczba uczestników operacji: 160</t>
  </si>
  <si>
    <t>OPERACJE WŁASNE WODR</t>
  </si>
  <si>
    <t>Dolnośląski Ośrodek Doradztwa Rolniczego</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</si>
  <si>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</si>
  <si>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</si>
  <si>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</si>
  <si>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</si>
  <si>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 xml:space="preserve"> 01-02-2016
 30-06-2016</t>
  </si>
  <si>
    <t>liczba uczestników operacji: 40 osób</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</si>
  <si>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</si>
  <si>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</si>
  <si>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</si>
  <si>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</si>
  <si>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 xml:space="preserve"> 01-09-2017
 31-10-2017</t>
  </si>
  <si>
    <t>liczba uczestników operacji: 30 osób</t>
  </si>
  <si>
    <t>4, 5</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</si>
  <si>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</si>
  <si>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</si>
  <si>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</si>
  <si>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01-04-2016          30-06-2016</t>
  </si>
  <si>
    <t xml:space="preserve">4. </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</si>
  <si>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</si>
  <si>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</si>
  <si>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</si>
  <si>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</si>
  <si>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01-08-2016          31-12-2016</t>
  </si>
  <si>
    <t>OPERACJE REALIZOWANE NA TERENIE WOJEWÓDZTWA KUJAWSKO-POMORSKIEGO</t>
  </si>
  <si>
    <t>Kujawsko-Pomorski Ośrodek Doradztwa Rolniczego</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</si>
  <si>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</si>
  <si>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</si>
  <si>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</si>
  <si>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</si>
  <si>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 xml:space="preserve">01-09-2016             31-03-2017 </t>
  </si>
  <si>
    <t xml:space="preserve">liczba uczestników operacji: 60 </t>
  </si>
  <si>
    <t>1 i 4</t>
  </si>
  <si>
    <t>1 i 3</t>
  </si>
  <si>
    <t>Innowacyjne rozwiązania w organizacji chowu i przetwórstwie bydła mięsnego</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</si>
  <si>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</si>
  <si>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</si>
  <si>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</si>
  <si>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01.06.2016 30.09.2016</t>
  </si>
  <si>
    <t>liczba uczestników: 40 osób</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</si>
  <si>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</si>
  <si>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</si>
  <si>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</si>
  <si>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01.05.2016 31.07.2016</t>
  </si>
  <si>
    <t>liczba uczestników:25 osób,              Wydruk broszur: 500 szt.</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</si>
  <si>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</si>
  <si>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</si>
  <si>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</si>
  <si>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Grupę docelową operacji będą stanowili rolnicy oraz mieszkańcy obszarów wiejskich z woj. warmińsko-mazurskiego, jak również przedsiębiorcy z branży rolno-spożywczej</t>
  </si>
  <si>
    <t>1.03.2016 - 30.11.2017</t>
  </si>
  <si>
    <t>dotarcie z informacją o SIR do ok. 10 tys. mieszkańców województwa warmińsko-mazurskiego</t>
  </si>
  <si>
    <t>OPERACJE REALIZOWANE NA TERENIE WOJEWÓDZTWA WIELKOPOLSKIEGO</t>
  </si>
  <si>
    <t>Wielkopolski Ośrodek Doradztwa Rolniczego</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</si>
  <si>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</si>
  <si>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</si>
  <si>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</si>
  <si>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01.09.2016 30.11.2016</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</si>
  <si>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</si>
  <si>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</si>
  <si>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</si>
  <si>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</si>
  <si>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</si>
  <si>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</si>
  <si>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</si>
  <si>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01.03.2016 31.05.2016</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</si>
  <si>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</si>
  <si>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</si>
  <si>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</si>
  <si>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</si>
  <si>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01.08.2017 31.10.2017</t>
  </si>
  <si>
    <t>Zrównoważony rozwój z wykorzystaniem odnawialnych źródeł energii</t>
  </si>
  <si>
    <t>producenci rolni, mieszkańcy obszarów wiejskich, przedstawiciele instytucji państwowych oraz doradcy</t>
  </si>
  <si>
    <t>01.09.2017  30.11.2017</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</si>
  <si>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</si>
  <si>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</si>
  <si>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</si>
  <si>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01.09.2017 30.11.2017</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</si>
  <si>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</si>
  <si>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</si>
  <si>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</si>
  <si>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01.02.2016 - 31.05.2016</t>
  </si>
  <si>
    <t xml:space="preserve">liczba uczestników operacji: 150 </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</si>
  <si>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</si>
  <si>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01.09.2016 - 31.12.2016</t>
  </si>
  <si>
    <t>Nowoczesne technologie uprawy roli jako innowacyjne wyzwania dla rozwijających się gospodarstw</t>
  </si>
  <si>
    <t>konferencja, szkolenie praktyczne</t>
  </si>
  <si>
    <t>hodowcy i producenci mleka o stadach powyżej 40 krów, organizacje i związki producentów mleka, służba weterynaryjna, uczniowie i studenci, nauczyciele zawodu, przedstawiciele nauki i doradcy</t>
  </si>
  <si>
    <t xml:space="preserve">15-01-2016             03-07-2016 </t>
  </si>
  <si>
    <t xml:space="preserve">liczba uczestników operacji: konferencja 100 ; szkolenie praktyczne 500 </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</si>
  <si>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</si>
  <si>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</si>
  <si>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</si>
  <si>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30 osób, przedsiębiorcy lub ich przedstawiciele 30 osób, naukowcy i pracownicy jednostek wdrożeniowo-badawczych – 10 osób, doradcy 30 osób</t>
  </si>
  <si>
    <t>01.02.2016 r. -30.06.2017 r.</t>
  </si>
  <si>
    <t>100 osób</t>
  </si>
  <si>
    <t>liczba uczestników konferencji - 80 osób</t>
  </si>
  <si>
    <t>OPERACJE REALIZOWANE NA TERENIE WOJEWÓDZTWA LUBUSKIEGO</t>
  </si>
  <si>
    <t>Lubuski Ośrodek Innowacji i Wdrożeń Agrotechnicznych Sp. z o.o.</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</si>
  <si>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</si>
  <si>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</si>
  <si>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</si>
  <si>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</si>
  <si>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01-03-2016             30-06-2016</t>
  </si>
  <si>
    <r>
      <t>l</t>
    </r>
    <r>
      <rPr>
        <sz val="10"/>
        <rFont val="Calibri"/>
        <family val="2"/>
      </rPr>
      <t>iczba uczestników operacji: 48</t>
    </r>
  </si>
  <si>
    <t>01-03-2017             30-06-2017</t>
  </si>
  <si>
    <t>liczba uczestników operacji: 48</t>
  </si>
  <si>
    <t>Lubuski Ośrodek Doradztwa Rolniczego</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</si>
  <si>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</si>
  <si>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</si>
  <si>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</si>
  <si>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</si>
  <si>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01.03.2016-30.06.2016</t>
  </si>
  <si>
    <t xml:space="preserve">liczba uczestników operacji: 40 </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</si>
  <si>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</si>
  <si>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</si>
  <si>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</si>
  <si>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01.09.2016-31.10.2016</t>
  </si>
  <si>
    <t>liczba uczestników operacji: 80</t>
  </si>
  <si>
    <t>01.09.2017-31.10.2017</t>
  </si>
  <si>
    <t xml:space="preserve">liczba uczestników operacji: 80 </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</si>
  <si>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</si>
  <si>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</si>
  <si>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</si>
  <si>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</si>
  <si>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01.04-2016-30.11.2016</t>
  </si>
  <si>
    <t xml:space="preserve">6 stoisk informacyjno-aktywizacyjnych.
30 konkursów wiedzy (6 spotkań targowych * 5 konkursów). </t>
  </si>
  <si>
    <t>01.04-2017-30.11.2017</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</si>
  <si>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</si>
  <si>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</si>
  <si>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01.02.2016-30.04.2016</t>
  </si>
  <si>
    <t>Uprawa bezorkowa  propozycją na innowacje w rolnictwie</t>
  </si>
  <si>
    <t>Głównym celem operacji jest podniesienie poziomu wiedzy na temat stosowania uprawy bezorkowej jako propozycji na innowacje w rolnictwie</t>
  </si>
  <si>
    <t>doradcy rolniczych oraz przedstawiciele instytutów naukowych</t>
  </si>
  <si>
    <t>01.03.2016-30.05.2016</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</si>
  <si>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</si>
  <si>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</si>
  <si>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szkolenie połączone z warsztatami (2)</t>
  </si>
  <si>
    <t>01.10.2016-31.12.2016</t>
  </si>
  <si>
    <t xml:space="preserve">Celem operacji jest transfer wiedzy oraz możliwości zastosowania innowacyjnych rozwiązań w produkcji trzody chlewnej. </t>
  </si>
  <si>
    <t>Konferencja (2)</t>
  </si>
  <si>
    <t>Hodowcy i producenci trzody chlewnej,  doradcy</t>
  </si>
  <si>
    <t>30-09-2016             20-12-2016</t>
  </si>
  <si>
    <t xml:space="preserve">liczba uczestników operacji: 80 osób </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</si>
  <si>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</si>
  <si>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przekładów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</si>
  <si>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</si>
  <si>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</si>
  <si>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01.04.2017-31.07.2017</t>
  </si>
  <si>
    <t>32 uczestników – wyjazdu studyjnego</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</si>
  <si>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</si>
  <si>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</si>
  <si>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</si>
  <si>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</si>
  <si>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01.08.2016-31.09.2016</t>
  </si>
  <si>
    <t>30 osób weźmie udział w szkoleniach i wyjeździe studyjnym</t>
  </si>
  <si>
    <t>1,2,3,6</t>
  </si>
  <si>
    <t>Innowacyjny model uprawy roślin w 
systemie rynnowym- w tym nowoczesna uprawa truskawki (system daszkowy)</t>
  </si>
  <si>
    <t>rolnicy, mieszkańcy obszarów wiejskich, pszczelarze, pracownicy naukowi, doradcy rolni</t>
  </si>
  <si>
    <t>01-02-2016             30-10-2016</t>
  </si>
  <si>
    <t>Owady zapylające – szansą na przetrwanie rolnictwa – część II</t>
  </si>
  <si>
    <t>seminarium + wyjazd szkoleniowy</t>
  </si>
  <si>
    <t xml:space="preserve">01-02-2017             30-10-2017        </t>
  </si>
  <si>
    <t>liczba uczestników  operacji: 50</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</si>
  <si>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</si>
  <si>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</si>
  <si>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</si>
  <si>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01-02-2017            30-10-2017</t>
  </si>
  <si>
    <t>liczba uczestników operacji: 65</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</si>
  <si>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</si>
  <si>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</si>
  <si>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</si>
  <si>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Osoby odwiedzające imprezy promocyjno-wystawienniczo-handlowe, których głównym organizatorem lub współorganizatorem jest Łódzki Ośrodek Doradztwa Rolniczego z siedzibą w Bratoszewicach</t>
  </si>
  <si>
    <t>01-02-2016             30-10-2017</t>
  </si>
  <si>
    <t>liczba zorganizowanych stoisk: 8</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</si>
  <si>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</si>
  <si>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</si>
  <si>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</si>
  <si>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 xml:space="preserve">liczba uczestników operacji: 55 </t>
  </si>
  <si>
    <t>Innowacyjne technologie w przetwórstwie owocowo-warzywnym</t>
  </si>
  <si>
    <r>
      <t xml:space="preserve">Szkolenie ma na celu przybliżenie innowacyjnych, nowoczesnych rozwiązań w zakresie przetwórstwa owocowo-warzywnego. Uczestnikiem szkolenia będą pracownicy naukowi Instytutu Ogrodnictwa w Skierniewicach, prezentujący innowacyjne rozwiązanie, tj. produkcja tzw. </t>
    </r>
    <r>
      <rPr>
        <i/>
        <sz val="10"/>
        <rFont val="Calibri"/>
        <family val="2"/>
      </rPr>
      <t xml:space="preserve">smoothie owocowych i warzywnych. </t>
    </r>
    <r>
      <rPr>
        <sz val="10"/>
        <rFont val="Calibri"/>
        <family val="2"/>
      </rPr>
      <t>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r>
  </si>
  <si>
    <t>producenci owoców i warzyw, doradcy rolni, przetwórcy….</t>
  </si>
  <si>
    <t>Nowości w produkcji trzody chlewnej</t>
  </si>
  <si>
    <t xml:space="preserve">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 </t>
  </si>
  <si>
    <t>Seminarium</t>
  </si>
  <si>
    <t>weterynarze, inseminatorzy, producenci trzody chlewnej oraz doradcy</t>
  </si>
  <si>
    <t>OPERACJE REALIZOWANE NA TERENIE WOJEWÓDZTWA MAŁOPOLSKIEGO</t>
  </si>
  <si>
    <t>Małopolski Ośrodek Doradztwa Rolniczego</t>
  </si>
  <si>
    <t>Dziedzictwo kulinarne powiatu gorlickiego i nowosądeckiego jako element innowacyjności gospodarstw agroturystycznych</t>
  </si>
  <si>
    <t>Zwiększenie wiedzy ogólnej i szczegółowej dotyczącej PROW 2014-2020, w tym zapewnienie potencjalnym beneficjentom wiedzy, umiejętności i informacji dotyczących warunków i trybu przyznawania pomocy, zakresu udzielanych porad doradczych i szkoleń w ramach działań PROW a także identyfikacja problemów, związanych z wdrażaniem PROW i wypracowanie sposobów ich rozwiązania.</t>
  </si>
  <si>
    <t>Szkolenia dla doradców świadczących doradztwo w ramach Programu Rozwoju Obszarów Wiejskich na lata 2014-2020</t>
  </si>
  <si>
    <t>Potencjalni beneficjenci: doradcy wpisani na listy doradców prowadzone przez CDR, doradcy do spraw integrowanej ochrony roślin</t>
  </si>
  <si>
    <t>Strona internetowa, pisma zapraszające oraz ew. ogłoszenia w prasie krajowej i czasopismach ODR</t>
  </si>
  <si>
    <t>Ankieta</t>
  </si>
  <si>
    <t>Podniesienie jakości wdrażania PROW 2014-2020</t>
  </si>
  <si>
    <t>Zwiększenie wiedzy ogólnej i szczegółowej dotyczącej PROW 2014-2020, w tym zapewnienie potencjalnym beneficjentom wiedzy, umiejętności i informacji dotyczących warunków i trybu przyznawania pomocy, zakresu udzielanych porad doradczych w ramach PROW , objętych szkoleniem dla potencjalnych beneficjentów i beneficjentów w zakresie przygotowywania wniosków o płatność.</t>
  </si>
  <si>
    <t>konferencje</t>
  </si>
  <si>
    <t>Jednodniowa konferencja nt. rezultatów realizacji PROW 2014-2020 z uwzględnieniem doświadczeń z perspektywy 2007-2013</t>
  </si>
  <si>
    <t>-</t>
  </si>
  <si>
    <t>ogół społeczeństwa, potencjalni beneficjenci, beneficjenci, instytucje pośrednio i bezpośrednio zaangażowane we wdrażanie Programu</t>
  </si>
  <si>
    <t>III - IV</t>
  </si>
  <si>
    <t>Informacje na stronie internetowej MRiRW i KSOW, wysłane zaproszenia</t>
  </si>
  <si>
    <t>Ankieta ewaluacyjna, lista dystrybucyjna</t>
  </si>
  <si>
    <t>Podniesienie poziomu wiedzy przedstawicieli potencjalnych beneficjentów, beneficjentów oraz instytucji zaangażowanych bezpośrednio  i pośrednio w realizację PROW 2014-2020, a także instytutów naukowo-badawczych, uczelni wyższych i organizacji pozarządowych, o wynikach realizacji PROW 2014-2020 w odniesieniu do doświadczeń z lat 2007-2013</t>
  </si>
  <si>
    <t>Informowanie o rezultatach Programu oraz o wkładzie Wspólnoty w realizację Programu</t>
  </si>
  <si>
    <t>Wszystkie działania i poddziałania</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</si>
  <si>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</si>
  <si>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</si>
  <si>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01-10-2016            31-12-2016</t>
  </si>
  <si>
    <t xml:space="preserve">5. </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</si>
  <si>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</si>
  <si>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</si>
  <si>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</si>
  <si>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02.05.2016  30.09.2016</t>
  </si>
  <si>
    <t>OPERACJE REALIZOWANE NA TERENIE WOJEWÓDZTWA MAZOWIECKIEGO</t>
  </si>
  <si>
    <t>1,2,5</t>
  </si>
  <si>
    <t>Mazowiecki Ośrodek Doradztwa Rolniczego</t>
  </si>
  <si>
    <t>Nauka praktyce w obszarze innowacyjnych technologii rolniczych w kształtowaniu i ochronie środowiska</t>
  </si>
  <si>
    <t xml:space="preserve">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
</t>
  </si>
  <si>
    <t xml:space="preserve"> konferencja (3)</t>
  </si>
  <si>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</si>
  <si>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Szkolenie z zakresu zasad monitorowania w ramach PROW 2014-2020</t>
  </si>
  <si>
    <t>Przedstawiciele: IZ, ARiMR, ARR, samorządów województw oraz podmiotu wyłonionego w drodze zamówień publicznych</t>
  </si>
  <si>
    <t xml:space="preserve">I - II </t>
  </si>
  <si>
    <t>Celem operacji jest zidentyfikowanie rolników i instytucji, które weszłyby w skład zaplanowanej do utworzenia grupy operacyjnej w zakresie innowacji w produkcji mleka oraz przekazanie im niezbędnej wiedzy z zakresu innowacyjnych metod produkcji hodowli bydła, technologii produkcji, czy zarządzania produkcją</t>
  </si>
  <si>
    <t>wyjazdy studyjne, szkolenia, konferencja, udział w targach</t>
  </si>
  <si>
    <t>Rolnicy - producenci mleka z woj. warmińsko-mazurskiego zainteresowani wdrażaniem w swoich gospodarstwach innowacji w zakresie technologii produkcji, hodowli, zarządzania, wykorzystania energii. Przedstawiciele jednostek naukowych, doradcy.</t>
  </si>
  <si>
    <t>01.03.2016 30.06.2017</t>
  </si>
  <si>
    <t>Liczba uczestników:            -  szkolenie: 280 osób,                              - konferencja: 120 osób</t>
  </si>
  <si>
    <t>Warmińsko-Mazurski Ośrodek Doradztwa Rolniczego</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</si>
  <si>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</si>
  <si>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</si>
  <si>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</si>
  <si>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01.03.2016 31.10.2016</t>
  </si>
  <si>
    <t>liczba uczestników wyjazdu studyjnego:           22 osoby;                druk broszur: 1000 szt.</t>
  </si>
  <si>
    <t xml:space="preserve">Dobre praktyki i innowacyjne rozwiązania w gospodarstwach ogrodniczych na terenie województwa warmińsko-mazurskiego </t>
  </si>
  <si>
    <t>producenci rolni zajmujący się produkcją zwierzęcą, przedsiębiorcy działający w branży rolniczej w zakresie biogazowni, użytkownicy TUZ</t>
  </si>
  <si>
    <t>01.01.2016
31.12.2016</t>
  </si>
  <si>
    <t xml:space="preserve">liczba uczestników operacji: 180 </t>
  </si>
  <si>
    <t>1,3,4</t>
  </si>
  <si>
    <t>1,2,3</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</si>
  <si>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</si>
  <si>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</si>
  <si>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 5 2-dniowych warsztatów</t>
  </si>
  <si>
    <t>przyszli partnerzy biorący udział w utworzeniu i funkcjonowaniu MPNT, rolnicy, producenci rolni</t>
  </si>
  <si>
    <t>01.01.2016
31.12.2017</t>
  </si>
  <si>
    <t>liczba uczestników operacji: konferencja 150, 
warsztaty 250</t>
  </si>
  <si>
    <t>OPERACJE REALIZOWANE NA TERENIE WOJEWÓDZTWA OPOLSKIEGO</t>
  </si>
  <si>
    <t>Opolski Ośrodek Doradztwa Rolniczego</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</si>
  <si>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</si>
  <si>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</si>
  <si>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</si>
  <si>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</si>
  <si>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04.05.2016 30.09.2016</t>
  </si>
  <si>
    <t>Liczba uczestników operacji: 100, nakład katalogu: 120 sztuk</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</si>
  <si>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</si>
  <si>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</si>
  <si>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</si>
  <si>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</si>
  <si>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01.03.2016 31.12.2016</t>
  </si>
  <si>
    <t>liczba uczestników operacji: 320, w tym: konferencja 80, spotkania 240</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</si>
  <si>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</si>
  <si>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</si>
  <si>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</si>
  <si>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rolnicy indywidualni oraz przedsiębiorcy rolni z terenu woj.opolskiego</t>
  </si>
  <si>
    <t xml:space="preserve">Liczba uczestników operacji: konferencja 80 ,  warsztaty: 88 osób, publikacja 500 szt. </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</si>
  <si>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</si>
  <si>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</si>
  <si>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forum, publikacja czasopisma</t>
  </si>
  <si>
    <t>rolnicy, przedsiębiorstwa przetwórstwa rolno-spożywczego, przedsiębiorstwa działające na rzecz sektora rolnego i spożywczego, mieszkańcy obszarów wiejskich, studenci</t>
  </si>
  <si>
    <t>Liczba uczestników operacji: 80, nakład czasopisma: 2000 sztuk</t>
  </si>
  <si>
    <t>Wydanie publikacji pt.: "Zrozumieć innowacje w rolnictwie"</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</si>
  <si>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</si>
  <si>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Publikacja</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</si>
  <si>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</si>
  <si>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01.03.2016  01.09.2017</t>
  </si>
  <si>
    <t>Nakład: 300sztuk; liczba odbiorców: 400 osób (oraz dostęp w bibliotekach), ankiety oceniające publikację</t>
  </si>
  <si>
    <t>OPERACJE REALIZOWANE NA TERENIE WOJEWÓDZTWA PODKARPACKIEGO</t>
  </si>
  <si>
    <t>Obsługa stoisk informacyjno – promocyjnych Krajowej Sieci na rzecz innowacji w rolnictwie i na obszarach wiejskich</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</si>
  <si>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</si>
  <si>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</si>
  <si>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rolnicy, grupy rolników, organizacje rolników, doradcy rolniczy, przedstawiciele nauki, instytucji naukowo-badawczych, przedsiębiorcy sektora rolnego</t>
  </si>
  <si>
    <t>01.07.2017 - 15.10.2017</t>
  </si>
  <si>
    <t xml:space="preserve"> liczba uczestników operacji: 30 </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</si>
  <si>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</si>
  <si>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</si>
  <si>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</si>
  <si>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01.02.2017 - 31.05.2017</t>
  </si>
  <si>
    <t>liczba uczestników seminarium - 30 osób</t>
  </si>
  <si>
    <t>Tworzenie i organizacja grup operacyjnych na rzecz innowacji w rolnictwie i na obszarach wiejskich</t>
  </si>
  <si>
    <t>zapoznanie uczestników konferencji z zasadami tworzenia i funkcjonowania grup operacyjnych, możliwościami poszukiwania partnerów do współpracy oraz zasadami aplikowania o środki finansowe w ramach działania "Współpraca" PROW 2014-2020</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</si>
  <si>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</si>
  <si>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</si>
  <si>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01.02.2016 - 30.06.2016</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</si>
  <si>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</si>
  <si>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</si>
  <si>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</si>
  <si>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01-11-2016             30-11-2016</t>
  </si>
  <si>
    <t>liczba uczestników operacji: 150</t>
  </si>
  <si>
    <t>OPERACJE REALIZOWANE NA TERENIE WOJEWÓDZTWA ŚLĄSKIEGO</t>
  </si>
  <si>
    <t>Częstochowskie Stowarzyszenie Rozwoju Małej Przedsiębiorczości</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</si>
  <si>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</si>
  <si>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</si>
  <si>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</si>
  <si>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01-10-2016             31-12-2016</t>
  </si>
  <si>
    <t>liczba uczestników operacji: 140</t>
  </si>
  <si>
    <t>Śląski Ośrodek Doradztwa Rolniczego</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</si>
  <si>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</si>
  <si>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</si>
  <si>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</si>
  <si>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15-02-2016            15-06-2016</t>
  </si>
  <si>
    <t xml:space="preserve">liczba uczestników operacji: 595 </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</si>
  <si>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</si>
  <si>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</si>
  <si>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</si>
  <si>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</si>
  <si>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</si>
  <si>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01-08-2016            30-12-2016</t>
  </si>
  <si>
    <t xml:space="preserve">liczba uczestników operacji: 32 </t>
  </si>
  <si>
    <t>Propagowanie nowoczesnych  technologii w chowie 
bydła mlecznego – roboty udojowe</t>
  </si>
  <si>
    <t>Celem operacji jest przekazanie wiedzy i propagowanie innowacyjnych rozwiązań technologicznych stosownych w hodowli bydła mlecznego- robotów udojowych</t>
  </si>
  <si>
    <t>konferencja, wyjazd studyjny</t>
  </si>
  <si>
    <t>producenci mleka z powiatu lublinieckiego i ościennych oraz doradcy rolni</t>
  </si>
  <si>
    <t>01-03-2016             30-11-2016</t>
  </si>
  <si>
    <t>liczba uczestników operacji: konferencja 50, wyjazd studyjny 50</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</si>
  <si>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</si>
  <si>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</si>
  <si>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</si>
  <si>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</si>
  <si>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01-03-2017             31-10-2017</t>
  </si>
  <si>
    <t>Innowacyjność w chowie i hodowli świń. 
Nowoczesna i kompleksowa produkcja prosiąt</t>
  </si>
  <si>
    <t xml:space="preserve"> doradcy rolniczy zajmujący się doradzaniem w zakresie rolnictwa ekologicznego, stowarzyszenia rolników ekologicznych, pracownicy naukowi z Instytutów oraz uczelni prowadzący badania lub zainteresowani wynikami tych badań</t>
  </si>
  <si>
    <t>6.</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</si>
  <si>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</si>
  <si>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</si>
  <si>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 xml:space="preserve">wizyta studyjna </t>
  </si>
  <si>
    <t>rolnicy i doradcy</t>
  </si>
  <si>
    <t>28-06-2017
28-07-2017</t>
  </si>
  <si>
    <t xml:space="preserve">liczba uczestników operacji: 36 </t>
  </si>
  <si>
    <t>7.</t>
  </si>
  <si>
    <t>1, 4</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</si>
  <si>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</si>
  <si>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</si>
  <si>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</si>
  <si>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 doradcy rolniczy WODR, doradcze podmioty prywatne, doradcy izb rolniczych, rolnicy </t>
  </si>
  <si>
    <t>16-05-2016
30-10-2017</t>
  </si>
  <si>
    <t>liczba uczestników operacji: 100</t>
  </si>
  <si>
    <t>8.</t>
  </si>
  <si>
    <t>1, 2</t>
  </si>
  <si>
    <t>Konferencja: „Innowacje w rolnictwie – kluczowe dla wsparcia inwestycji i konkurencyjności”</t>
  </si>
  <si>
    <t>OPERACJE REALIZOWANE NA TERENIE WOJEWÓDZTWA POMORSKIEGO</t>
  </si>
  <si>
    <t>Pomorski Ośrodek Doradztwa Rolniczego</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</si>
  <si>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</si>
  <si>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</si>
  <si>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</si>
  <si>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</si>
  <si>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01-01-2016            31-10-2017</t>
  </si>
  <si>
    <t>Ulotka: 9 802 egzemplarzy
Broszura: 2 914 egzemplarzy
1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</si>
  <si>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</si>
  <si>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</si>
  <si>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</si>
  <si>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</si>
  <si>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01-04-2016            30-06-2016</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</si>
  <si>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</si>
  <si>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</si>
  <si>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</si>
  <si>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</si>
  <si>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01-11-2016             30-03-2017</t>
  </si>
  <si>
    <t>Promocja innowacji w technice rolniczej i przetwórstwie.</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</si>
  <si>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</si>
  <si>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</si>
  <si>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</si>
  <si>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01-01-2017             31-12-2017</t>
  </si>
  <si>
    <t xml:space="preserve">liczba uczestników operacji:  50,
liczba wydanych broszur: 500 </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</si>
  <si>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</si>
  <si>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</si>
  <si>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</si>
  <si>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01-01-2017            31-12-2017</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</si>
  <si>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</si>
  <si>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</si>
  <si>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</si>
  <si>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 xml:space="preserve"> potencjalni uczestnicy grup operacyjnych w tym w szczególności rolnicy, przedsiębiorcy,  przedstawiciele świata nauki a także doradcy, przedstawiciele organizacji branżowych, konsumenckich i samorządu terytorialnego</t>
  </si>
  <si>
    <t>01-10-2016            31-10-2017</t>
  </si>
  <si>
    <t>liczba uczestników operacji: 187</t>
  </si>
  <si>
    <t>1, 6</t>
  </si>
  <si>
    <t>Innowacje organizacyjne w usługach agroturystycznych</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</si>
  <si>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</si>
  <si>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</si>
  <si>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</si>
  <si>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15-09-2016           
30- 11-2016</t>
  </si>
  <si>
    <t>2, 3, 6</t>
  </si>
  <si>
    <t>Stymulowanie rozwoju rynku produktów regionalnych poprzez markę Świętokrzyska Kuźnia Smaków</t>
  </si>
  <si>
    <t xml:space="preserve">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
</t>
  </si>
  <si>
    <t xml:space="preserve">
szkolenie (4), seminarium wyjazdowe, certyfikacja podmiotów, strona internetowa
</t>
  </si>
  <si>
    <t xml:space="preserve"> rolnicy, w tym prowadzący działalność agroturystyczną i  przetwórczą oraz  przedsiębiorcy i wytwórcy produktu tradycyjnego</t>
  </si>
  <si>
    <t>02-01-2017            30-11-2017</t>
  </si>
  <si>
    <t>liczba uczestników operacji: 48   (szkolenie),
50  (seminarium wyjazdowe);
  certyfikacja 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</si>
  <si>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</si>
  <si>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</si>
  <si>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szkolenie z wyjazdem studyjnym</t>
  </si>
  <si>
    <t xml:space="preserve">rolnicy, podmioty doradcze, producenci pasz, maszyn i urządzeń rolniczych, przetwórcy rolno-spożywczy, </t>
  </si>
  <si>
    <t>15.02.2017 26.04.2017</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</si>
  <si>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</si>
  <si>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</si>
  <si>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</si>
  <si>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01.06.2016 30.10.2016</t>
  </si>
  <si>
    <t>liczba uczestników operacji: 36</t>
  </si>
  <si>
    <t>OPERACJE REALIZOWANE NA TERENIE WOJEWÓDZTWA WARMIŃSKO-MAZURSKIEGO</t>
  </si>
  <si>
    <t>Warmińsko-Mazurski Związek Hodowców Bydła Mlecznego</t>
  </si>
  <si>
    <t>Wdrażanie innowacji w produkcji mleka przy wykorzystaniu możliwości finansowania w ramach działania "Współpraca" PROW 2014-2020</t>
  </si>
  <si>
    <t>Innowacyjne rozwiązania w uprawach ekologicznych, w produkcji zwierzęcej oraz przetwórstwie produktów ekologicznych wdrażane w ekologicznych gospodarstwach demonstracyjnych województwa wielkopolskiego.</t>
  </si>
  <si>
    <t xml:space="preserve">wyjazd studyjny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</si>
  <si>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</si>
  <si>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20-06-2016
20-07-2016</t>
  </si>
  <si>
    <t>20.</t>
  </si>
  <si>
    <t>Innowacyjne rozwiązania w uprawach ekologicznych oraz w produkcji zwierzęcej wdrażane w ekologicznych gospodarstwach demonstracyjnych.</t>
  </si>
  <si>
    <t>wyjazd studyjny</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</si>
  <si>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</si>
  <si>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liczba uczestników operacji: 35</t>
  </si>
  <si>
    <t>21.</t>
  </si>
  <si>
    <t>1, 2, 4</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</si>
  <si>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</si>
  <si>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obszary wiejskiej. </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</si>
  <si>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</si>
  <si>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Szkolenia</t>
  </si>
  <si>
    <t>Rolnicy, lokalne grupy działania, podmioty wspierające produkcje rolną, podmioty działające na rzecz rozwoju obszarów wiejskich</t>
  </si>
  <si>
    <t>01.01.2016-31.04.2016</t>
  </si>
  <si>
    <t>Uczestnicy szkoleń – 60 osób</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</si>
  <si>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</si>
  <si>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</si>
  <si>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Seminarium, wyjazd studyjny</t>
  </si>
  <si>
    <t>Grupę docelową stanowić będą potencjalni i przyszli hodowcy i producenci królików woj. Śląskim i doradcy rolniczy.</t>
  </si>
  <si>
    <t>30.09.2016-20.12.2016</t>
  </si>
  <si>
    <t>50 osób – uczestnicy seminarium  35 osób – uczestnicy wyjazdu studyjnego</t>
  </si>
  <si>
    <t>OPERACJE REALIZOWANE NA TERENIE WOJEWÓDZTWA ŚWIĘTOKRZYSKIEGO</t>
  </si>
  <si>
    <t>Świętokrzyski Ośrodek Doradztwa Rolniczego</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</si>
  <si>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</si>
  <si>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</si>
  <si>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</si>
  <si>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 xml:space="preserve"> 15-09-2017           30- 11- 2017</t>
  </si>
  <si>
    <t>1, 2, 3</t>
  </si>
  <si>
    <t>Innowacyjne technologie przetwórstwa owoców i warzyw w nauce i praktyce z wykorzystaniem finansowania przetwarzania produktu ogrodniczego i wprowadzania go do obrotu w ramach Programu Rozwoju Obszarów Wiejskich na lata 2014 – 2020.</t>
  </si>
  <si>
    <t>OPERACJE REALIZOWANE NA TERENIE WOJEWÓDZTWA DOLNOŚLĄSKIEGO</t>
  </si>
  <si>
    <t>OPERACJE PARTNERÓW SIR</t>
  </si>
  <si>
    <t>Uniwersytet Przyrodniczy we Wrocławiu</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</si>
  <si>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</si>
  <si>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</si>
  <si>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</si>
  <si>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</si>
  <si>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Celem operacji jest: aktywizacja mieszkańców obszarów wiejskich do współpracy na rzecz innowacji, upowszechnienie wiedzy na temat innowacyjnych rozwiązań w rolnictwie</t>
  </si>
  <si>
    <t>stoisko informacyjno-promocyjne</t>
  </si>
  <si>
    <t>producenci rolni, rolnicy i mieszkańcy obszarów wiejskich, przedstawiciele instytucji naukowych oraz doradcy rolniczy</t>
  </si>
  <si>
    <t>01.04.2016 – 31.10.2017</t>
  </si>
  <si>
    <t>liczba stoisk informacyjno-promocyjnych: 4</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</si>
  <si>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</si>
  <si>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</si>
  <si>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</si>
  <si>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</si>
  <si>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01.10.2016 – 31.12.2016</t>
  </si>
  <si>
    <t>liczba uczestników operacji: 50, 1 publikacja internetowa</t>
  </si>
  <si>
    <t>OPERACJE REALIZOWANE NA TERENIE WOJEWÓDZTWA ZACHODNIOPOMORSKIEGO</t>
  </si>
  <si>
    <t>Zachodniopomorski Ośrodek Doradztwa Rolniczego</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</si>
  <si>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</si>
  <si>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</si>
  <si>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</si>
  <si>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</si>
  <si>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01.02.2016  30.06.2016</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</si>
  <si>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</si>
  <si>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</si>
  <si>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</si>
  <si>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23.09.2016  23.12.2016</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</si>
  <si>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</si>
  <si>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</si>
  <si>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</si>
  <si>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08.09.2017  18.12.2017</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</si>
  <si>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</si>
  <si>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</si>
  <si>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</si>
  <si>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</si>
  <si>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01.07.2017          15.10.2017</t>
  </si>
  <si>
    <t>Druk materiałów informacyjny: 100 szt. liczba uczestników: nie znana</t>
  </si>
  <si>
    <t>01.07.2016          15.10.2016</t>
  </si>
  <si>
    <r>
      <t xml:space="preserve">obejmujący działanie 2 </t>
    </r>
    <r>
      <rPr>
        <i/>
        <sz val="12"/>
        <color indexed="55"/>
        <rFont val="Calibri"/>
        <family val="2"/>
      </rPr>
      <t>Działania na rzecz tworzenia sieci kontaktów dla doradców i służb wspierających wdrażanie innowacji na obszarach wiejskich</t>
    </r>
    <r>
      <rPr>
        <sz val="12"/>
        <color indexed="55"/>
        <rFont val="Calibri"/>
        <family val="2"/>
      </rPr>
      <t xml:space="preserve"> oraz działanie 5 </t>
    </r>
    <r>
      <rPr>
        <i/>
        <sz val="12"/>
        <color indexed="55"/>
        <rFont val="Calibri"/>
        <family val="2"/>
      </rPr>
      <t>Poszukiwanie partnerów KSOW do współpracy w ramach działania "Współpraca" o którym mowa w art.. 3 ust. 1 pkt 13 ustawy o wspieraniu rozwoju obszarów wiejskich z udziałem środków EFRROW w ramach PROW na lata 2014-2020 oraz ułatwianie tej współpracy</t>
    </r>
  </si>
  <si>
    <t>Łącznie Plan Operacyjny w zakresie SIR</t>
  </si>
  <si>
    <t>04.05.2017 -
30.09.2017</t>
  </si>
  <si>
    <t xml:space="preserve">liczba uczestników operacji: 20 </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</si>
  <si>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</si>
  <si>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</si>
  <si>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</si>
  <si>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</si>
  <si>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</si>
  <si>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01.05.2016 -
30.11.2017</t>
  </si>
  <si>
    <t xml:space="preserve">Liczba uczestników operacji: 51 </t>
  </si>
  <si>
    <t>1,4,5</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</si>
  <si>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</si>
  <si>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</si>
  <si>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</si>
  <si>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01.07.2016 -
30.07.2016</t>
  </si>
  <si>
    <t xml:space="preserve">liczba uczestników operacji: 10 </t>
  </si>
  <si>
    <t>1,3,4,5</t>
  </si>
  <si>
    <t>1,5,6</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</si>
  <si>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</si>
  <si>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</si>
  <si>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01.06.2016 -
30.09.2016</t>
  </si>
  <si>
    <t xml:space="preserve">liczba uczestników operacji: 25 </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</si>
  <si>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</si>
  <si>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</si>
  <si>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warsztaty</t>
  </si>
  <si>
    <t>mieszkańcy obszarów wiejskich, rolnicy, doradcy rolni</t>
  </si>
  <si>
    <t>01.02.2016 -
20.02.2017</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</si>
  <si>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</si>
  <si>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</si>
  <si>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przedsiębiorcy z sektora rolno-spożywczego i gastronomii , właściciele gosp. agroturystycznych prowadzących żywienie gości, producenci rolni</t>
  </si>
  <si>
    <t>01.01.2016 - 31.10.2016</t>
  </si>
  <si>
    <t xml:space="preserve">liczba uczestników operacji: 25
1 publikacja (2000 szt.) </t>
  </si>
  <si>
    <t>1,2,3,4</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</si>
  <si>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</si>
  <si>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</si>
  <si>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wyjazd studyjny, artykuł</t>
  </si>
  <si>
    <t xml:space="preserve">doradcy rolni, producenci rolni, </t>
  </si>
  <si>
    <t>01.03.2016 -
31.10.2016</t>
  </si>
  <si>
    <t>liczba uczestników operacji: 25
1 artykuł</t>
  </si>
  <si>
    <t xml:space="preserve">Plan Operacyjny w zakresie SIR na lata 2016-2017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</si>
</sst>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zł&quot;"/>
    <numFmt numFmtId="173" formatCode="#,##0.00\ _z_ł"/>
  </numFmts>
  <fonts count="59">
    <font>
      <sz val="10"/>
      <name val="Arial CE"/>
      <family val="0"/>
    </font>
    <font>
      <b/>
      <sz val="10"/>
      <name val="Arial"/>
      <family val="2"/>
    </font>
    <font>
      <sz val="11"/>
      <color indexed="8"/>
      <name val="Calibri"/>
      <family val="2"/>
    </font>
    <font>
      <sz val="10"/>
      <name val="Arial"/>
      <family val="2"/>
    </font>
    <font>
      <i/>
      <sz val="10"/>
      <name val="Arial"/>
      <family val="2"/>
    </font>
    <font>
      <sz val="12"/>
      <color indexed="8"/>
      <name val="Calibri"/>
      <family val="2"/>
    </font>
    <font>
      <b/>
      <sz val="12"/>
      <color indexed="8"/>
      <name val="Calibri"/>
      <family val="2"/>
    </font>
    <font>
      <b/>
      <sz val="12"/>
      <name val="Calibri"/>
      <family val="2"/>
    </font>
    <font>
      <sz val="10"/>
      <color indexed="8"/>
      <name val="Calibri"/>
      <family val="2"/>
    </font>
    <font>
      <sz val="8"/>
      <name val="Arial CE"/>
      <family val="0"/>
    </font>
    <font>
      <b/>
      <sz val="11"/>
      <color indexed="8"/>
      <name val="Arial"/>
      <family val="2"/>
    </font>
    <font>
      <b/>
      <sz val="10"/>
      <color indexed="8"/>
      <name val="Arial"/>
      <family val="2"/>
    </font>
    <font>
      <sz val="10"/>
      <color indexed="8"/>
      <name val="Arial"/>
      <family val="2"/>
    </font>
    <font>
      <u val="single"/>
      <sz val="11"/>
      <color indexed="12"/>
      <name val="Calibri"/>
      <family val="2"/>
    </font>
    <font>
      <sz val="10"/>
      <color indexed="10"/>
      <name val="Arial"/>
      <family val="2"/>
    </font>
    <font>
      <sz val="10"/>
      <name val="Calibri"/>
      <family val="2"/>
    </font>
    <font>
      <b/>
      <sz val="10"/>
      <name val="Calibri"/>
      <family val="2"/>
    </font>
    <font>
      <i/>
      <sz val="10"/>
      <name val="Calibri"/>
      <family val="2"/>
    </font>
    <font>
      <sz val="10"/>
      <color indexed="10"/>
      <name val="Calibri"/>
      <family val="2"/>
    </font>
    <font>
      <b/>
      <sz val="14"/>
      <name val="Calibri"/>
      <family val="2"/>
    </font>
    <font>
      <b/>
      <sz val="11"/>
      <name val="Calibri"/>
      <family val="2"/>
    </font>
    <font>
      <sz val="12"/>
      <color indexed="55"/>
      <name val="Calibri"/>
      <family val="2"/>
    </font>
    <font>
      <i/>
      <sz val="12"/>
      <color indexed="55"/>
      <name val="Calibri"/>
      <family val="2"/>
    </font>
    <font>
      <b/>
      <sz val="14"/>
      <color indexed="55"/>
      <name val="Calibri"/>
      <family val="2"/>
    </font>
    <font>
      <sz val="14"/>
      <color indexed="55"/>
      <name val="Calibri"/>
      <family val="2"/>
    </font>
    <font>
      <b/>
      <sz val="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top style="medium"/>
      <bottom/>
    </border>
    <border>
      <left style="medium"/>
      <right style="medium"/>
      <top style="medium"/>
      <bottom/>
    </border>
    <border>
      <left style="thin"/>
      <right/>
      <top style="thin"/>
      <bottom style="thin"/>
    </border>
    <border>
      <left style="thin"/>
      <right style="thin"/>
      <top style="thin"/>
      <bottom/>
    </border>
    <border>
      <left style="hair"/>
      <right/>
      <top/>
      <bottom/>
    </border>
    <border>
      <left style="hair"/>
      <right/>
      <top/>
      <bottom style="hair"/>
    </border>
    <border>
      <left/>
      <right/>
      <top/>
      <bottom style="hair"/>
    </border>
    <border>
      <left/>
      <right style="thin"/>
      <top style="thin"/>
      <bottom style="thin"/>
    </border>
    <border>
      <left/>
      <right/>
      <top style="thin"/>
      <bottom style="thin"/>
    </border>
    <border>
      <left style="hair"/>
      <right/>
      <top style="hair"/>
      <bottom/>
    </border>
    <border>
      <left/>
      <right/>
      <top style="hair"/>
      <bottom/>
    </border>
    <border>
      <left style="thin"/>
      <right style="thin"/>
      <top/>
      <bottom style="thin"/>
    </border>
    <border>
      <left style="medium"/>
      <right style="medium"/>
      <top style="medium"/>
      <bottom style="medium"/>
    </border>
    <border>
      <left style="medium"/>
      <right/>
      <top/>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2" fillId="0" borderId="0">
      <alignment/>
      <protection/>
    </xf>
    <xf numFmtId="0" fontId="2"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179">
    <xf numFmtId="0" fontId="0" fillId="0" borderId="0" xfId="0" applyAlignment="1">
      <alignment/>
    </xf>
    <xf numFmtId="0" fontId="1" fillId="33" borderId="0" xfId="53" applyFont="1" applyFill="1" applyBorder="1" applyAlignment="1">
      <alignment horizontal="left" vertical="center"/>
      <protection/>
    </xf>
    <xf numFmtId="0" fontId="1" fillId="33" borderId="0" xfId="53" applyFont="1" applyFill="1" applyBorder="1" applyAlignment="1">
      <alignment horizontal="center" vertical="center"/>
      <protection/>
    </xf>
    <xf numFmtId="0" fontId="1" fillId="33" borderId="0" xfId="53" applyFont="1" applyFill="1" applyBorder="1" applyAlignment="1">
      <alignment vertical="center"/>
      <protection/>
    </xf>
    <xf numFmtId="0" fontId="1" fillId="33" borderId="0" xfId="53" applyFont="1" applyFill="1" applyBorder="1" applyAlignment="1">
      <alignment vertical="center" wrapText="1"/>
      <protection/>
    </xf>
    <xf numFmtId="0" fontId="1" fillId="34" borderId="10" xfId="0"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xf>
    <xf numFmtId="0" fontId="1" fillId="0" borderId="10" xfId="0" applyFont="1" applyFill="1" applyBorder="1" applyAlignment="1">
      <alignment horizontal="right" vertical="center" wrapText="1"/>
    </xf>
    <xf numFmtId="0" fontId="5" fillId="0" borderId="0" xfId="0" applyFont="1" applyAlignment="1">
      <alignment/>
    </xf>
    <xf numFmtId="0" fontId="6" fillId="0" borderId="0" xfId="0" applyFont="1" applyAlignment="1">
      <alignment horizontal="left" vertical="center" indent="15"/>
    </xf>
    <xf numFmtId="0" fontId="5" fillId="0" borderId="10" xfId="0" applyFont="1" applyBorder="1" applyAlignment="1">
      <alignment vertical="center"/>
    </xf>
    <xf numFmtId="172" fontId="5" fillId="0" borderId="10" xfId="0" applyNumberFormat="1" applyFont="1" applyBorder="1" applyAlignment="1">
      <alignment vertical="center"/>
    </xf>
    <xf numFmtId="0" fontId="5" fillId="0" borderId="1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172" fontId="6" fillId="0" borderId="10" xfId="0" applyNumberFormat="1" applyFont="1" applyBorder="1" applyAlignment="1">
      <alignment vertical="center"/>
    </xf>
    <xf numFmtId="0" fontId="10" fillId="33" borderId="0" xfId="54" applyFont="1" applyFill="1" applyAlignment="1">
      <alignment vertical="center"/>
      <protection/>
    </xf>
    <xf numFmtId="0" fontId="10" fillId="33" borderId="0" xfId="54" applyFont="1" applyFill="1" applyAlignment="1">
      <alignment vertical="center" wrapText="1"/>
      <protection/>
    </xf>
    <xf numFmtId="0" fontId="10" fillId="33" borderId="0" xfId="54" applyFont="1" applyFill="1" applyAlignment="1">
      <alignment horizontal="center" vertical="center" wrapText="1"/>
      <protection/>
    </xf>
    <xf numFmtId="0" fontId="11" fillId="35" borderId="10" xfId="54" applyFont="1" applyFill="1" applyBorder="1" applyAlignment="1">
      <alignment horizontal="center" vertical="center" wrapText="1"/>
      <protection/>
    </xf>
    <xf numFmtId="0" fontId="1" fillId="35" borderId="10" xfId="54"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0" fontId="11" fillId="33" borderId="10" xfId="54" applyFont="1" applyFill="1" applyBorder="1" applyAlignment="1">
      <alignment horizontal="center" vertical="center" wrapText="1"/>
      <protection/>
    </xf>
    <xf numFmtId="0" fontId="1" fillId="33" borderId="10" xfId="54" applyFont="1" applyFill="1" applyBorder="1" applyAlignment="1">
      <alignment horizontal="center" vertical="center" wrapText="1"/>
      <protection/>
    </xf>
    <xf numFmtId="0" fontId="12" fillId="33" borderId="10" xfId="54" applyFont="1" applyFill="1" applyBorder="1" applyAlignment="1">
      <alignment horizontal="center" vertical="center" wrapText="1"/>
      <protection/>
    </xf>
    <xf numFmtId="0" fontId="14" fillId="33" borderId="10" xfId="54" applyFont="1" applyFill="1" applyBorder="1" applyAlignment="1">
      <alignment horizontal="center" vertical="center" wrapText="1"/>
      <protection/>
    </xf>
    <xf numFmtId="0" fontId="12" fillId="33" borderId="10" xfId="54" applyFont="1" applyFill="1" applyBorder="1" applyAlignment="1">
      <alignment wrapText="1"/>
      <protection/>
    </xf>
    <xf numFmtId="0" fontId="12" fillId="33" borderId="10" xfId="54" applyFont="1" applyFill="1" applyBorder="1" applyAlignment="1">
      <alignment horizontal="center" wrapText="1"/>
      <protection/>
    </xf>
    <xf numFmtId="3" fontId="11" fillId="33" borderId="10" xfId="54" applyNumberFormat="1" applyFont="1" applyFill="1" applyBorder="1" applyAlignment="1">
      <alignment horizontal="right" wrapText="1"/>
      <protection/>
    </xf>
    <xf numFmtId="0" fontId="15" fillId="33" borderId="0" xfId="0" applyFont="1" applyFill="1" applyAlignment="1">
      <alignment/>
    </xf>
    <xf numFmtId="173" fontId="15" fillId="33" borderId="0" xfId="0" applyNumberFormat="1" applyFont="1" applyFill="1" applyAlignment="1">
      <alignment horizontal="right"/>
    </xf>
    <xf numFmtId="0" fontId="16" fillId="33" borderId="11" xfId="0" applyFont="1" applyFill="1" applyBorder="1" applyAlignment="1">
      <alignment horizontal="center" vertical="center"/>
    </xf>
    <xf numFmtId="0" fontId="16" fillId="36" borderId="12" xfId="0" applyFont="1" applyFill="1" applyBorder="1" applyAlignment="1">
      <alignment horizontal="center" vertical="center" wrapText="1"/>
    </xf>
    <xf numFmtId="0" fontId="16" fillId="36" borderId="12"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horizontal="center" vertical="center" wrapText="1"/>
    </xf>
    <xf numFmtId="173" fontId="16" fillId="33" borderId="12" xfId="0" applyNumberFormat="1" applyFont="1" applyFill="1" applyBorder="1" applyAlignment="1">
      <alignment horizontal="center" vertical="center"/>
    </xf>
    <xf numFmtId="0" fontId="16" fillId="33" borderId="10"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10" xfId="0" applyFont="1" applyFill="1" applyBorder="1" applyAlignment="1">
      <alignment horizontal="center" vertical="center" wrapText="1"/>
    </xf>
    <xf numFmtId="173" fontId="15" fillId="33" borderId="10" xfId="0" applyNumberFormat="1" applyFont="1" applyFill="1" applyBorder="1" applyAlignment="1">
      <alignment horizontal="right" vertical="center"/>
    </xf>
    <xf numFmtId="0" fontId="15" fillId="33" borderId="13" xfId="0" applyFont="1" applyFill="1" applyBorder="1" applyAlignment="1">
      <alignment horizontal="center" vertical="center"/>
    </xf>
    <xf numFmtId="173" fontId="15" fillId="33" borderId="10" xfId="0" applyNumberFormat="1" applyFont="1" applyFill="1" applyBorder="1" applyAlignment="1">
      <alignment horizontal="right" vertical="center" wrapText="1"/>
    </xf>
    <xf numFmtId="0" fontId="15" fillId="33" borderId="0" xfId="0" applyFont="1" applyFill="1" applyBorder="1" applyAlignment="1">
      <alignment horizontal="center" vertical="center"/>
    </xf>
    <xf numFmtId="0" fontId="15" fillId="33" borderId="0" xfId="0" applyFont="1" applyFill="1" applyBorder="1" applyAlignment="1">
      <alignment horizontal="center" vertical="center" wrapText="1"/>
    </xf>
    <xf numFmtId="0" fontId="16" fillId="33" borderId="10" xfId="0" applyFont="1" applyFill="1" applyBorder="1" applyAlignment="1">
      <alignment horizontal="left" vertical="center" wrapText="1"/>
    </xf>
    <xf numFmtId="173" fontId="16" fillId="33" borderId="10" xfId="0" applyNumberFormat="1" applyFont="1" applyFill="1" applyBorder="1" applyAlignment="1">
      <alignment horizontal="right" vertical="center"/>
    </xf>
    <xf numFmtId="4" fontId="16" fillId="33" borderId="0" xfId="0" applyNumberFormat="1" applyFont="1" applyFill="1" applyBorder="1" applyAlignment="1">
      <alignment vertical="center"/>
    </xf>
    <xf numFmtId="4" fontId="16" fillId="33" borderId="10" xfId="0" applyNumberFormat="1" applyFont="1" applyFill="1" applyBorder="1" applyAlignment="1">
      <alignment horizontal="left" vertical="center"/>
    </xf>
    <xf numFmtId="173" fontId="16" fillId="33" borderId="14" xfId="0" applyNumberFormat="1" applyFont="1" applyFill="1" applyBorder="1" applyAlignment="1">
      <alignment horizontal="right" vertical="center"/>
    </xf>
    <xf numFmtId="0" fontId="15" fillId="37" borderId="10" xfId="0" applyFont="1" applyFill="1" applyBorder="1" applyAlignment="1">
      <alignment horizontal="center" vertical="center"/>
    </xf>
    <xf numFmtId="0" fontId="15" fillId="33" borderId="14" xfId="0" applyFont="1" applyFill="1" applyBorder="1" applyAlignment="1">
      <alignment horizontal="center" vertical="center"/>
    </xf>
    <xf numFmtId="0" fontId="15" fillId="37" borderId="14" xfId="0" applyFont="1" applyFill="1" applyBorder="1" applyAlignment="1">
      <alignment horizontal="center" vertical="center"/>
    </xf>
    <xf numFmtId="0" fontId="15" fillId="33" borderId="14" xfId="0" applyFont="1" applyFill="1" applyBorder="1" applyAlignment="1">
      <alignment horizontal="center" vertical="center" wrapText="1"/>
    </xf>
    <xf numFmtId="173" fontId="15" fillId="33" borderId="14" xfId="0" applyNumberFormat="1" applyFont="1" applyFill="1" applyBorder="1" applyAlignment="1">
      <alignment horizontal="right" vertical="center"/>
    </xf>
    <xf numFmtId="0" fontId="15" fillId="33" borderId="10" xfId="0" applyFont="1" applyFill="1" applyBorder="1" applyAlignment="1">
      <alignment vertical="center" wrapText="1"/>
    </xf>
    <xf numFmtId="0" fontId="15" fillId="33" borderId="15" xfId="0" applyFont="1" applyFill="1" applyBorder="1" applyAlignment="1">
      <alignment horizontal="center" vertical="center"/>
    </xf>
    <xf numFmtId="0" fontId="16" fillId="33" borderId="10" xfId="0" applyFont="1" applyFill="1" applyBorder="1" applyAlignment="1">
      <alignment horizontal="center" vertical="center" wrapText="1"/>
    </xf>
    <xf numFmtId="0" fontId="15" fillId="33" borderId="16"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17" xfId="0" applyFont="1" applyFill="1" applyBorder="1" applyAlignment="1">
      <alignment horizontal="center" vertical="center" wrapText="1"/>
    </xf>
    <xf numFmtId="0" fontId="15" fillId="33" borderId="18" xfId="0" applyFont="1" applyFill="1" applyBorder="1" applyAlignment="1">
      <alignment horizontal="center" vertical="center"/>
    </xf>
    <xf numFmtId="0" fontId="15" fillId="33" borderId="19" xfId="0" applyFont="1" applyFill="1" applyBorder="1" applyAlignment="1">
      <alignment horizontal="center" vertical="center" wrapText="1"/>
    </xf>
    <xf numFmtId="0" fontId="15" fillId="38" borderId="10" xfId="0" applyFont="1" applyFill="1" applyBorder="1" applyAlignment="1">
      <alignment horizontal="center" vertical="center"/>
    </xf>
    <xf numFmtId="0" fontId="15" fillId="33" borderId="20" xfId="0" applyFont="1" applyFill="1" applyBorder="1" applyAlignment="1">
      <alignment horizontal="center" vertical="center"/>
    </xf>
    <xf numFmtId="0" fontId="16" fillId="33" borderId="0" xfId="0" applyFont="1" applyFill="1" applyBorder="1" applyAlignment="1">
      <alignment horizontal="center" vertical="center" wrapText="1"/>
    </xf>
    <xf numFmtId="0" fontId="16" fillId="33" borderId="0" xfId="0" applyFont="1" applyFill="1" applyAlignment="1">
      <alignment horizontal="center" vertical="center" wrapText="1"/>
    </xf>
    <xf numFmtId="0" fontId="15" fillId="37" borderId="10" xfId="0" applyFont="1" applyFill="1" applyBorder="1" applyAlignment="1">
      <alignment horizontal="center" vertical="center" wrapText="1"/>
    </xf>
    <xf numFmtId="0" fontId="15" fillId="37" borderId="14" xfId="0" applyFont="1" applyFill="1" applyBorder="1" applyAlignment="1">
      <alignment horizontal="center" vertical="center" wrapText="1"/>
    </xf>
    <xf numFmtId="173" fontId="15" fillId="33" borderId="14" xfId="0" applyNumberFormat="1" applyFont="1" applyFill="1" applyBorder="1" applyAlignment="1">
      <alignment horizontal="right" vertical="center" wrapText="1"/>
    </xf>
    <xf numFmtId="0" fontId="15" fillId="33" borderId="15" xfId="0" applyFont="1" applyFill="1" applyBorder="1" applyAlignment="1">
      <alignment horizontal="center" vertical="center" wrapText="1"/>
    </xf>
    <xf numFmtId="173" fontId="16" fillId="33" borderId="10" xfId="0" applyNumberFormat="1" applyFont="1" applyFill="1" applyBorder="1" applyAlignment="1">
      <alignment horizontal="right" vertical="center" wrapText="1"/>
    </xf>
    <xf numFmtId="0" fontId="15" fillId="39" borderId="1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0"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21" xfId="0" applyFont="1" applyFill="1" applyBorder="1" applyAlignment="1">
      <alignment horizontal="center" vertical="center" wrapText="1"/>
    </xf>
    <xf numFmtId="0" fontId="16" fillId="33" borderId="15" xfId="0" applyFont="1" applyFill="1" applyBorder="1" applyAlignment="1">
      <alignment horizontal="center" vertical="center"/>
    </xf>
    <xf numFmtId="173" fontId="16" fillId="33" borderId="10" xfId="0" applyNumberFormat="1" applyFont="1" applyFill="1" applyBorder="1" applyAlignment="1">
      <alignment vertical="center"/>
    </xf>
    <xf numFmtId="0" fontId="15" fillId="39" borderId="10"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21" xfId="0" applyFont="1" applyFill="1" applyBorder="1" applyAlignment="1">
      <alignment horizontal="center" vertical="center" wrapText="1"/>
    </xf>
    <xf numFmtId="0" fontId="16" fillId="33" borderId="0" xfId="0" applyFont="1" applyFill="1" applyBorder="1" applyAlignment="1">
      <alignment horizontal="center" vertical="center"/>
    </xf>
    <xf numFmtId="49" fontId="15" fillId="33" borderId="13" xfId="0" applyNumberFormat="1" applyFont="1" applyFill="1" applyBorder="1" applyAlignment="1">
      <alignment horizontal="center" vertical="center"/>
    </xf>
    <xf numFmtId="0" fontId="15" fillId="39" borderId="10" xfId="0" applyNumberFormat="1" applyFont="1" applyFill="1" applyBorder="1" applyAlignment="1">
      <alignment horizontal="center" vertical="center"/>
    </xf>
    <xf numFmtId="2" fontId="15" fillId="39" borderId="10" xfId="0" applyNumberFormat="1" applyFont="1" applyFill="1" applyBorder="1" applyAlignment="1">
      <alignment horizontal="center" vertical="center" wrapText="1"/>
    </xf>
    <xf numFmtId="0" fontId="15" fillId="39"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center" vertical="center" wrapText="1"/>
    </xf>
    <xf numFmtId="2" fontId="15" fillId="33" borderId="10" xfId="0" applyNumberFormat="1" applyFont="1" applyFill="1" applyBorder="1" applyAlignment="1">
      <alignment horizontal="center" vertical="center" wrapText="1"/>
    </xf>
    <xf numFmtId="2" fontId="15" fillId="33" borderId="10" xfId="0" applyNumberFormat="1" applyFont="1" applyFill="1" applyBorder="1" applyAlignment="1">
      <alignment horizontal="center" vertical="center"/>
    </xf>
    <xf numFmtId="173" fontId="15" fillId="33" borderId="18" xfId="0" applyNumberFormat="1" applyFont="1" applyFill="1" applyBorder="1" applyAlignment="1">
      <alignment horizontal="right" vertical="center"/>
    </xf>
    <xf numFmtId="49" fontId="15" fillId="33" borderId="10" xfId="0" applyNumberFormat="1" applyFont="1" applyFill="1" applyBorder="1" applyAlignment="1">
      <alignment horizontal="center" vertical="center" wrapText="1"/>
    </xf>
    <xf numFmtId="1" fontId="15" fillId="39" borderId="10" xfId="0" applyNumberFormat="1" applyFont="1" applyFill="1" applyBorder="1" applyAlignment="1">
      <alignment horizontal="center" vertical="center" wrapText="1"/>
    </xf>
    <xf numFmtId="0" fontId="15" fillId="33" borderId="10" xfId="0" applyFont="1" applyFill="1" applyBorder="1" applyAlignment="1">
      <alignment wrapText="1"/>
    </xf>
    <xf numFmtId="0" fontId="18" fillId="33" borderId="0" xfId="0" applyFont="1" applyFill="1" applyAlignment="1">
      <alignment vertical="center" wrapText="1"/>
    </xf>
    <xf numFmtId="49" fontId="15" fillId="33" borderId="15" xfId="0" applyNumberFormat="1" applyFont="1" applyFill="1" applyBorder="1" applyAlignment="1">
      <alignment horizontal="center" vertical="center"/>
    </xf>
    <xf numFmtId="2" fontId="15" fillId="33" borderId="0" xfId="0" applyNumberFormat="1" applyFont="1" applyFill="1" applyBorder="1" applyAlignment="1">
      <alignment horizontal="center" vertical="center" wrapText="1"/>
    </xf>
    <xf numFmtId="0" fontId="16" fillId="33" borderId="10" xfId="0" applyFont="1" applyFill="1" applyBorder="1" applyAlignment="1">
      <alignment horizontal="right" vertical="center" wrapText="1"/>
    </xf>
    <xf numFmtId="0" fontId="18" fillId="33" borderId="10" xfId="0" applyFont="1" applyFill="1" applyBorder="1" applyAlignment="1">
      <alignment horizontal="center" vertical="center"/>
    </xf>
    <xf numFmtId="0" fontId="18" fillId="37" borderId="10" xfId="0" applyFont="1" applyFill="1" applyBorder="1" applyAlignment="1">
      <alignment horizontal="center" vertical="center"/>
    </xf>
    <xf numFmtId="0" fontId="18" fillId="33" borderId="10" xfId="0" applyFont="1" applyFill="1" applyBorder="1" applyAlignment="1">
      <alignment horizontal="center" vertical="center" wrapText="1"/>
    </xf>
    <xf numFmtId="173" fontId="18" fillId="33" borderId="10" xfId="0" applyNumberFormat="1" applyFont="1" applyFill="1" applyBorder="1" applyAlignment="1">
      <alignment horizontal="right" vertical="center"/>
    </xf>
    <xf numFmtId="0" fontId="15" fillId="33" borderId="22" xfId="0" applyFont="1" applyFill="1" applyBorder="1" applyAlignment="1">
      <alignment horizontal="center" vertical="center" wrapText="1"/>
    </xf>
    <xf numFmtId="173" fontId="15" fillId="33" borderId="18" xfId="0" applyNumberFormat="1" applyFont="1" applyFill="1" applyBorder="1" applyAlignment="1">
      <alignment horizontal="right" vertical="center" wrapText="1"/>
    </xf>
    <xf numFmtId="0" fontId="15" fillId="33" borderId="0" xfId="0" applyFont="1" applyFill="1" applyAlignment="1">
      <alignment horizontal="center" vertical="center" wrapText="1"/>
    </xf>
    <xf numFmtId="0" fontId="15" fillId="33" borderId="10" xfId="0" applyFont="1" applyFill="1" applyBorder="1" applyAlignment="1">
      <alignment horizontal="justify" vertical="center"/>
    </xf>
    <xf numFmtId="0" fontId="15" fillId="33" borderId="10" xfId="0" applyFont="1" applyFill="1" applyBorder="1" applyAlignment="1">
      <alignment horizontal="right" vertical="center" wrapText="1"/>
    </xf>
    <xf numFmtId="0" fontId="15" fillId="33" borderId="21" xfId="0" applyFont="1" applyFill="1" applyBorder="1" applyAlignment="1">
      <alignment vertical="center" wrapText="1"/>
    </xf>
    <xf numFmtId="0" fontId="15" fillId="33" borderId="21" xfId="0" applyFont="1" applyFill="1" applyBorder="1" applyAlignment="1">
      <alignment horizontal="justify" vertical="center"/>
    </xf>
    <xf numFmtId="0" fontId="15" fillId="33" borderId="0" xfId="0" applyFont="1" applyFill="1" applyBorder="1" applyAlignment="1">
      <alignment vertical="center" wrapText="1"/>
    </xf>
    <xf numFmtId="0" fontId="15" fillId="33" borderId="0" xfId="0" applyFont="1" applyFill="1" applyBorder="1" applyAlignment="1">
      <alignment horizontal="justify" vertical="center"/>
    </xf>
    <xf numFmtId="0" fontId="15" fillId="33" borderId="17" xfId="0" applyFont="1" applyFill="1" applyBorder="1" applyAlignment="1">
      <alignment vertical="center" wrapText="1"/>
    </xf>
    <xf numFmtId="0" fontId="15" fillId="33" borderId="17" xfId="0" applyFont="1" applyFill="1" applyBorder="1" applyAlignment="1">
      <alignment horizontal="justify" vertical="center"/>
    </xf>
    <xf numFmtId="0" fontId="15" fillId="33" borderId="0" xfId="53" applyFont="1" applyFill="1" applyAlignment="1">
      <alignment vertical="center" wrapText="1"/>
      <protection/>
    </xf>
    <xf numFmtId="0" fontId="15" fillId="33" borderId="14" xfId="53" applyFont="1" applyFill="1" applyBorder="1" applyAlignment="1">
      <alignment horizontal="left" vertical="center" wrapText="1"/>
      <protection/>
    </xf>
    <xf numFmtId="0" fontId="15" fillId="33" borderId="0" xfId="53" applyFont="1" applyFill="1" applyAlignment="1">
      <alignment horizontal="center" vertical="center" wrapText="1"/>
      <protection/>
    </xf>
    <xf numFmtId="0" fontId="15" fillId="33" borderId="14" xfId="53" applyFont="1" applyFill="1" applyBorder="1" applyAlignment="1">
      <alignment horizontal="center" vertical="center" wrapText="1"/>
      <protection/>
    </xf>
    <xf numFmtId="173" fontId="15" fillId="33" borderId="14" xfId="53" applyNumberFormat="1" applyFont="1" applyFill="1" applyBorder="1" applyAlignment="1">
      <alignment horizontal="right" vertical="center" wrapText="1"/>
      <protection/>
    </xf>
    <xf numFmtId="0" fontId="15" fillId="33" borderId="10" xfId="53" applyFont="1" applyFill="1" applyBorder="1" applyAlignment="1">
      <alignment vertical="center" wrapText="1"/>
      <protection/>
    </xf>
    <xf numFmtId="0" fontId="15" fillId="33" borderId="10" xfId="53" applyFont="1" applyFill="1" applyBorder="1" applyAlignment="1">
      <alignment horizontal="left" vertical="center" wrapText="1"/>
      <protection/>
    </xf>
    <xf numFmtId="0" fontId="15" fillId="33" borderId="10" xfId="53" applyFont="1" applyFill="1" applyBorder="1" applyAlignment="1">
      <alignment horizontal="center" vertical="center" wrapText="1"/>
      <protection/>
    </xf>
    <xf numFmtId="173" fontId="15" fillId="33" borderId="10" xfId="53" applyNumberFormat="1" applyFont="1" applyFill="1" applyBorder="1" applyAlignment="1">
      <alignment horizontal="right" vertical="center" wrapText="1"/>
      <protection/>
    </xf>
    <xf numFmtId="0" fontId="15" fillId="33" borderId="0" xfId="0" applyFont="1" applyFill="1" applyBorder="1" applyAlignment="1">
      <alignment horizontal="left" vertical="center" wrapText="1"/>
    </xf>
    <xf numFmtId="0" fontId="15" fillId="33" borderId="16" xfId="0" applyFont="1" applyFill="1" applyBorder="1" applyAlignment="1">
      <alignment horizontal="center" vertical="center" wrapText="1"/>
    </xf>
    <xf numFmtId="0" fontId="15" fillId="33" borderId="17" xfId="0" applyFont="1" applyFill="1" applyBorder="1" applyAlignment="1">
      <alignment horizontal="left" vertical="center" wrapText="1"/>
    </xf>
    <xf numFmtId="0" fontId="15" fillId="33" borderId="0" xfId="0" applyFont="1" applyFill="1" applyBorder="1" applyAlignment="1">
      <alignment horizontal="center"/>
    </xf>
    <xf numFmtId="0" fontId="15" fillId="33" borderId="0" xfId="0" applyFont="1" applyFill="1" applyBorder="1" applyAlignment="1">
      <alignment horizontal="center" wrapText="1"/>
    </xf>
    <xf numFmtId="173" fontId="16" fillId="33" borderId="10" xfId="0" applyNumberFormat="1" applyFont="1" applyFill="1" applyBorder="1" applyAlignment="1">
      <alignment horizontal="right" wrapText="1"/>
    </xf>
    <xf numFmtId="0" fontId="15" fillId="33" borderId="17" xfId="0" applyFont="1" applyFill="1" applyBorder="1" applyAlignment="1">
      <alignment horizontal="center"/>
    </xf>
    <xf numFmtId="0" fontId="15" fillId="33" borderId="17" xfId="0" applyFont="1" applyFill="1" applyBorder="1" applyAlignment="1">
      <alignment horizontal="center" wrapText="1"/>
    </xf>
    <xf numFmtId="0" fontId="15" fillId="33" borderId="10" xfId="0" applyFont="1" applyFill="1" applyBorder="1" applyAlignment="1">
      <alignment horizontal="center" wrapText="1"/>
    </xf>
    <xf numFmtId="0" fontId="15" fillId="33" borderId="15" xfId="0" applyFont="1" applyFill="1" applyBorder="1" applyAlignment="1">
      <alignment horizontal="left"/>
    </xf>
    <xf numFmtId="0" fontId="15" fillId="33" borderId="0" xfId="0" applyFont="1" applyFill="1" applyBorder="1" applyAlignment="1">
      <alignment horizontal="left" vertical="top" wrapText="1"/>
    </xf>
    <xf numFmtId="173" fontId="16" fillId="33" borderId="10" xfId="0" applyNumberFormat="1" applyFont="1" applyFill="1" applyBorder="1" applyAlignment="1">
      <alignment horizontal="right" vertical="top" wrapText="1"/>
    </xf>
    <xf numFmtId="0" fontId="15" fillId="33" borderId="13" xfId="0" applyFont="1" applyFill="1" applyBorder="1" applyAlignment="1">
      <alignment horizontal="center" vertical="center" wrapText="1"/>
    </xf>
    <xf numFmtId="0" fontId="15" fillId="33" borderId="0" xfId="0" applyFont="1" applyFill="1" applyAlignment="1">
      <alignment horizontal="center"/>
    </xf>
    <xf numFmtId="173" fontId="16" fillId="33" borderId="10" xfId="0" applyNumberFormat="1" applyFont="1" applyFill="1" applyBorder="1" applyAlignment="1">
      <alignment horizontal="right"/>
    </xf>
    <xf numFmtId="0" fontId="18" fillId="33" borderId="0" xfId="0" applyFont="1" applyFill="1" applyAlignment="1">
      <alignment/>
    </xf>
    <xf numFmtId="0" fontId="23" fillId="33" borderId="0" xfId="0" applyFont="1" applyFill="1" applyAlignment="1">
      <alignment horizontal="center"/>
    </xf>
    <xf numFmtId="173" fontId="23" fillId="33" borderId="0" xfId="0" applyNumberFormat="1" applyFont="1" applyFill="1" applyAlignment="1">
      <alignment horizontal="right"/>
    </xf>
    <xf numFmtId="0" fontId="24" fillId="33" borderId="0" xfId="0" applyFont="1" applyFill="1" applyAlignment="1">
      <alignment horizontal="center"/>
    </xf>
    <xf numFmtId="3" fontId="3" fillId="33" borderId="10" xfId="54" applyNumberFormat="1" applyFont="1" applyFill="1" applyBorder="1" applyAlignment="1">
      <alignment horizontal="center" vertical="center" wrapText="1"/>
      <protection/>
    </xf>
    <xf numFmtId="3" fontId="3" fillId="33" borderId="10" xfId="44" applyNumberFormat="1" applyFont="1" applyFill="1" applyBorder="1" applyAlignment="1">
      <alignment horizontal="center" vertical="center" wrapText="1"/>
    </xf>
    <xf numFmtId="0" fontId="0" fillId="0" borderId="0" xfId="0" applyAlignment="1">
      <alignment horizontal="center" vertical="center" wrapText="1"/>
    </xf>
    <xf numFmtId="3" fontId="1" fillId="33" borderId="10" xfId="54" applyNumberFormat="1" applyFont="1" applyFill="1" applyBorder="1" applyAlignment="1">
      <alignment horizontal="center" vertical="center" wrapText="1"/>
      <protection/>
    </xf>
    <xf numFmtId="0" fontId="3" fillId="33" borderId="10" xfId="45" applyFont="1" applyFill="1" applyBorder="1" applyAlignment="1">
      <alignment horizontal="center" vertical="center" wrapText="1"/>
    </xf>
    <xf numFmtId="0" fontId="3" fillId="33" borderId="10" xfId="54" applyFont="1" applyFill="1" applyBorder="1" applyAlignment="1" quotePrefix="1">
      <alignment horizontal="center" vertical="center" wrapText="1"/>
      <protection/>
    </xf>
    <xf numFmtId="3" fontId="3" fillId="33" borderId="10" xfId="54" applyNumberFormat="1" applyFont="1" applyFill="1" applyBorder="1" applyAlignment="1" quotePrefix="1">
      <alignment horizontal="center" vertical="center" wrapText="1"/>
      <protection/>
    </xf>
    <xf numFmtId="0" fontId="25" fillId="33" borderId="0" xfId="53" applyFont="1" applyFill="1" applyBorder="1" applyAlignment="1">
      <alignment horizontal="left"/>
      <protection/>
    </xf>
    <xf numFmtId="4" fontId="1" fillId="33" borderId="0" xfId="53" applyNumberFormat="1" applyFont="1" applyFill="1" applyBorder="1" applyAlignment="1">
      <alignment horizontal="center" vertical="center"/>
      <protection/>
    </xf>
    <xf numFmtId="4" fontId="3" fillId="0" borderId="10" xfId="0" applyNumberFormat="1" applyFont="1" applyFill="1" applyBorder="1" applyAlignment="1">
      <alignment horizontal="center" vertical="center"/>
    </xf>
    <xf numFmtId="4" fontId="1" fillId="0" borderId="10" xfId="0" applyNumberFormat="1" applyFont="1" applyBorder="1" applyAlignment="1">
      <alignment horizontal="center"/>
    </xf>
    <xf numFmtId="0" fontId="0" fillId="0" borderId="0" xfId="0" applyAlignment="1">
      <alignment horizontal="center"/>
    </xf>
    <xf numFmtId="0" fontId="11" fillId="33" borderId="13" xfId="54" applyFont="1" applyFill="1" applyBorder="1" applyAlignment="1">
      <alignment horizontal="center" wrapText="1"/>
      <protection/>
    </xf>
    <xf numFmtId="0" fontId="11" fillId="33" borderId="18" xfId="54" applyFont="1" applyFill="1" applyBorder="1" applyAlignment="1">
      <alignment horizontal="center" wrapText="1"/>
      <protection/>
    </xf>
    <xf numFmtId="0" fontId="16" fillId="33" borderId="10"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13" xfId="0" applyFont="1" applyFill="1" applyBorder="1" applyAlignment="1">
      <alignment horizontal="center"/>
    </xf>
    <xf numFmtId="0" fontId="16" fillId="33" borderId="19" xfId="0" applyFont="1" applyFill="1" applyBorder="1" applyAlignment="1">
      <alignment horizontal="center"/>
    </xf>
    <xf numFmtId="0" fontId="16" fillId="33" borderId="18" xfId="0" applyFont="1" applyFill="1" applyBorder="1" applyAlignment="1">
      <alignment horizontal="center"/>
    </xf>
    <xf numFmtId="0" fontId="19" fillId="40" borderId="23" xfId="0" applyFont="1" applyFill="1" applyBorder="1" applyAlignment="1">
      <alignment horizontal="center" vertical="center" wrapText="1"/>
    </xf>
    <xf numFmtId="0" fontId="20" fillId="40" borderId="23" xfId="0" applyFont="1" applyFill="1" applyBorder="1" applyAlignment="1">
      <alignment horizontal="center" vertical="center" wrapText="1"/>
    </xf>
    <xf numFmtId="0" fontId="21" fillId="33" borderId="24" xfId="0" applyFont="1" applyFill="1" applyBorder="1" applyAlignment="1">
      <alignment wrapText="1"/>
    </xf>
    <xf numFmtId="0" fontId="15" fillId="33" borderId="0" xfId="0" applyFont="1" applyFill="1" applyAlignment="1">
      <alignment wrapText="1"/>
    </xf>
    <xf numFmtId="0" fontId="23" fillId="33" borderId="0" xfId="0" applyFont="1" applyFill="1" applyAlignment="1">
      <alignment horizontal="center"/>
    </xf>
    <xf numFmtId="0" fontId="7" fillId="0" borderId="25" xfId="0" applyFont="1" applyBorder="1" applyAlignment="1">
      <alignment horizontal="left" vertical="center" wrapText="1"/>
    </xf>
    <xf numFmtId="0" fontId="8" fillId="0" borderId="0" xfId="0" applyFont="1" applyAlignment="1">
      <alignment vertical="top"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2" xfId="44"/>
    <cellStyle name="Hiperłącze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4 2"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41"/>
  <sheetViews>
    <sheetView view="pageBreakPreview" zoomScale="60" zoomScalePageLayoutView="0" workbookViewId="0" topLeftCell="A1">
      <selection activeCell="C1" sqref="C1"/>
    </sheetView>
  </sheetViews>
  <sheetFormatPr defaultColWidth="9.00390625" defaultRowHeight="12.75"/>
  <cols>
    <col min="1" max="1" width="8.875" style="0" customWidth="1"/>
    <col min="2" max="2" width="13.625" style="0" customWidth="1"/>
    <col min="3" max="3" width="25.125" style="0" customWidth="1"/>
    <col min="4" max="4" width="12.875" style="0" customWidth="1"/>
    <col min="5" max="5" width="12.375" style="0" customWidth="1"/>
    <col min="6" max="6" width="8.75390625" style="0" customWidth="1"/>
    <col min="7" max="7" width="30.75390625" style="0" customWidth="1"/>
    <col min="8" max="8" width="14.125" style="0" customWidth="1"/>
    <col min="9" max="10" width="19.625" style="0" customWidth="1"/>
    <col min="11" max="11" width="19.875" style="0" customWidth="1"/>
    <col min="12" max="12" width="18.25390625" style="0" customWidth="1"/>
    <col min="13" max="13" width="13.625" style="0" customWidth="1"/>
    <col min="14" max="14" width="18.375" style="0" customWidth="1"/>
    <col min="15" max="15" width="17.625" style="0" customWidth="1"/>
    <col min="16" max="16" width="19.25390625" style="0" customWidth="1"/>
    <col min="17" max="17" width="38.25390625" style="0" customWidth="1"/>
    <col min="18" max="18" width="17.375" style="0" customWidth="1"/>
    <col min="19" max="19" width="36.125" style="0" customWidth="1"/>
    <col min="20" max="20" width="34.125" style="0" customWidth="1"/>
    <col min="21" max="21" width="27.00390625" style="0" customWidth="1"/>
    <col min="22" max="22" width="47.25390625" style="0" customWidth="1"/>
    <col min="23" max="23" width="17.625" style="0" customWidth="1"/>
  </cols>
  <sheetData>
    <row r="1" spans="1:23" ht="15">
      <c r="A1" s="26" t="s">
        <v>210</v>
      </c>
      <c r="B1" s="26"/>
      <c r="C1" s="27"/>
      <c r="D1" s="27"/>
      <c r="E1" s="27"/>
      <c r="F1" s="28"/>
      <c r="G1" s="27"/>
      <c r="H1" s="28"/>
      <c r="I1" s="27"/>
      <c r="J1" s="27"/>
      <c r="K1" s="27"/>
      <c r="L1" s="27"/>
      <c r="M1" s="27"/>
      <c r="N1" s="27"/>
      <c r="O1" s="27"/>
      <c r="P1" s="27"/>
      <c r="Q1" s="27"/>
      <c r="R1" s="27"/>
      <c r="S1" s="27"/>
      <c r="T1" s="27"/>
      <c r="U1" s="27"/>
      <c r="V1" s="27"/>
      <c r="W1" s="27"/>
    </row>
    <row r="2" spans="1:23" ht="51">
      <c r="A2" s="29" t="s">
        <v>211</v>
      </c>
      <c r="B2" s="29" t="s">
        <v>212</v>
      </c>
      <c r="C2" s="29" t="s">
        <v>213</v>
      </c>
      <c r="D2" s="29" t="s">
        <v>214</v>
      </c>
      <c r="E2" s="29" t="s">
        <v>656</v>
      </c>
      <c r="F2" s="29" t="s">
        <v>657</v>
      </c>
      <c r="G2" s="29" t="s">
        <v>658</v>
      </c>
      <c r="H2" s="29" t="s">
        <v>659</v>
      </c>
      <c r="I2" s="29" t="s">
        <v>660</v>
      </c>
      <c r="J2" s="29" t="s">
        <v>661</v>
      </c>
      <c r="K2" s="29" t="s">
        <v>662</v>
      </c>
      <c r="L2" s="29" t="s">
        <v>663</v>
      </c>
      <c r="M2" s="29" t="s">
        <v>664</v>
      </c>
      <c r="N2" s="29" t="s">
        <v>665</v>
      </c>
      <c r="O2" s="29" t="s">
        <v>666</v>
      </c>
      <c r="P2" s="29" t="s">
        <v>667</v>
      </c>
      <c r="Q2" s="30" t="s">
        <v>668</v>
      </c>
      <c r="R2" s="30" t="s">
        <v>669</v>
      </c>
      <c r="S2" s="29" t="s">
        <v>670</v>
      </c>
      <c r="T2" s="29" t="s">
        <v>347</v>
      </c>
      <c r="U2" s="29" t="s">
        <v>348</v>
      </c>
      <c r="V2" s="29" t="s">
        <v>671</v>
      </c>
      <c r="W2" s="29" t="s">
        <v>672</v>
      </c>
    </row>
    <row r="3" spans="1:23" s="153" customFormat="1" ht="114.75">
      <c r="A3" s="31">
        <v>1</v>
      </c>
      <c r="B3" s="31" t="s">
        <v>673</v>
      </c>
      <c r="C3" s="31" t="s">
        <v>674</v>
      </c>
      <c r="D3" s="31" t="s">
        <v>900</v>
      </c>
      <c r="E3" s="31">
        <v>11000</v>
      </c>
      <c r="F3" s="31" t="s">
        <v>900</v>
      </c>
      <c r="G3" s="31" t="s">
        <v>675</v>
      </c>
      <c r="H3" s="31">
        <v>11000</v>
      </c>
      <c r="I3" s="151">
        <v>25000</v>
      </c>
      <c r="J3" s="152">
        <v>25000</v>
      </c>
      <c r="K3" s="152">
        <f aca="true" t="shared" si="0" ref="K3:K40">I3+J3</f>
        <v>50000</v>
      </c>
      <c r="L3" s="152">
        <f aca="true" t="shared" si="1" ref="L3:L40">K3</f>
        <v>50000</v>
      </c>
      <c r="M3" s="31" t="s">
        <v>676</v>
      </c>
      <c r="N3" s="31" t="s">
        <v>676</v>
      </c>
      <c r="O3" s="31" t="s">
        <v>677</v>
      </c>
      <c r="P3" s="31" t="s">
        <v>678</v>
      </c>
      <c r="Q3" s="31" t="s">
        <v>679</v>
      </c>
      <c r="R3" s="31" t="s">
        <v>900</v>
      </c>
      <c r="S3" s="31" t="s">
        <v>680</v>
      </c>
      <c r="T3" s="31" t="s">
        <v>681</v>
      </c>
      <c r="U3" s="31" t="s">
        <v>682</v>
      </c>
      <c r="V3" s="31" t="s">
        <v>683</v>
      </c>
      <c r="W3" s="32" t="s">
        <v>684</v>
      </c>
    </row>
    <row r="4" spans="1:23" s="153" customFormat="1" ht="165.75">
      <c r="A4" s="31">
        <v>2</v>
      </c>
      <c r="B4" s="31" t="s">
        <v>685</v>
      </c>
      <c r="C4" s="31" t="s">
        <v>686</v>
      </c>
      <c r="D4" s="31">
        <v>8</v>
      </c>
      <c r="E4" s="31" t="s">
        <v>900</v>
      </c>
      <c r="F4" s="31" t="s">
        <v>900</v>
      </c>
      <c r="G4" s="31" t="s">
        <v>239</v>
      </c>
      <c r="H4" s="31">
        <v>560</v>
      </c>
      <c r="I4" s="151">
        <v>60000</v>
      </c>
      <c r="J4" s="152">
        <v>60000</v>
      </c>
      <c r="K4" s="152">
        <f t="shared" si="0"/>
        <v>120000</v>
      </c>
      <c r="L4" s="152">
        <f t="shared" si="1"/>
        <v>120000</v>
      </c>
      <c r="M4" s="31" t="s">
        <v>240</v>
      </c>
      <c r="N4" s="31" t="s">
        <v>240</v>
      </c>
      <c r="O4" s="31" t="s">
        <v>241</v>
      </c>
      <c r="P4" s="31" t="s">
        <v>242</v>
      </c>
      <c r="Q4" s="31" t="s">
        <v>243</v>
      </c>
      <c r="R4" s="31" t="s">
        <v>900</v>
      </c>
      <c r="S4" s="31" t="s">
        <v>244</v>
      </c>
      <c r="T4" s="31" t="s">
        <v>245</v>
      </c>
      <c r="U4" s="31" t="s">
        <v>246</v>
      </c>
      <c r="V4" s="31" t="s">
        <v>247</v>
      </c>
      <c r="W4" s="32" t="s">
        <v>684</v>
      </c>
    </row>
    <row r="5" spans="1:23" s="153" customFormat="1" ht="229.5">
      <c r="A5" s="31">
        <v>3</v>
      </c>
      <c r="B5" s="31" t="s">
        <v>248</v>
      </c>
      <c r="C5" s="31" t="s">
        <v>249</v>
      </c>
      <c r="D5" s="31" t="s">
        <v>900</v>
      </c>
      <c r="E5" s="31" t="s">
        <v>900</v>
      </c>
      <c r="F5" s="31" t="s">
        <v>250</v>
      </c>
      <c r="G5" s="31" t="s">
        <v>251</v>
      </c>
      <c r="H5" s="31" t="s">
        <v>900</v>
      </c>
      <c r="I5" s="151">
        <v>0</v>
      </c>
      <c r="J5" s="152">
        <v>200000</v>
      </c>
      <c r="K5" s="152">
        <f>I5+J5</f>
        <v>200000</v>
      </c>
      <c r="L5" s="152">
        <f t="shared" si="1"/>
        <v>200000</v>
      </c>
      <c r="M5" s="31" t="s">
        <v>900</v>
      </c>
      <c r="N5" s="31" t="s">
        <v>252</v>
      </c>
      <c r="O5" s="31" t="s">
        <v>699</v>
      </c>
      <c r="P5" s="31" t="s">
        <v>259</v>
      </c>
      <c r="Q5" s="31" t="s">
        <v>260</v>
      </c>
      <c r="R5" s="31" t="s">
        <v>261</v>
      </c>
      <c r="S5" s="31" t="s">
        <v>262</v>
      </c>
      <c r="T5" s="31" t="s">
        <v>263</v>
      </c>
      <c r="U5" s="31" t="s">
        <v>264</v>
      </c>
      <c r="V5" s="31" t="s">
        <v>265</v>
      </c>
      <c r="W5" s="32" t="s">
        <v>684</v>
      </c>
    </row>
    <row r="6" spans="1:23" s="153" customFormat="1" ht="229.5">
      <c r="A6" s="31">
        <v>4</v>
      </c>
      <c r="B6" s="31" t="s">
        <v>248</v>
      </c>
      <c r="C6" s="31" t="s">
        <v>266</v>
      </c>
      <c r="D6" s="31" t="s">
        <v>900</v>
      </c>
      <c r="E6" s="31" t="s">
        <v>900</v>
      </c>
      <c r="F6" s="31" t="s">
        <v>267</v>
      </c>
      <c r="G6" s="31" t="s">
        <v>251</v>
      </c>
      <c r="H6" s="31" t="s">
        <v>900</v>
      </c>
      <c r="I6" s="151">
        <v>0</v>
      </c>
      <c r="J6" s="152">
        <v>250000</v>
      </c>
      <c r="K6" s="152">
        <f t="shared" si="0"/>
        <v>250000</v>
      </c>
      <c r="L6" s="152">
        <f t="shared" si="1"/>
        <v>250000</v>
      </c>
      <c r="M6" s="31" t="s">
        <v>900</v>
      </c>
      <c r="N6" s="31" t="s">
        <v>252</v>
      </c>
      <c r="O6" s="31" t="s">
        <v>699</v>
      </c>
      <c r="P6" s="31" t="s">
        <v>259</v>
      </c>
      <c r="Q6" s="31" t="s">
        <v>268</v>
      </c>
      <c r="R6" s="31" t="s">
        <v>261</v>
      </c>
      <c r="S6" s="31" t="s">
        <v>269</v>
      </c>
      <c r="T6" s="31" t="s">
        <v>263</v>
      </c>
      <c r="U6" s="31" t="s">
        <v>264</v>
      </c>
      <c r="V6" s="31" t="s">
        <v>265</v>
      </c>
      <c r="W6" s="32" t="s">
        <v>684</v>
      </c>
    </row>
    <row r="7" spans="1:23" s="153" customFormat="1" ht="229.5">
      <c r="A7" s="31">
        <v>5</v>
      </c>
      <c r="B7" s="31" t="s">
        <v>248</v>
      </c>
      <c r="C7" s="31" t="s">
        <v>270</v>
      </c>
      <c r="D7" s="31" t="s">
        <v>900</v>
      </c>
      <c r="E7" s="31" t="s">
        <v>900</v>
      </c>
      <c r="F7" s="31" t="s">
        <v>271</v>
      </c>
      <c r="G7" s="31" t="s">
        <v>272</v>
      </c>
      <c r="H7" s="31" t="s">
        <v>900</v>
      </c>
      <c r="I7" s="151">
        <v>450000</v>
      </c>
      <c r="J7" s="152">
        <v>450000</v>
      </c>
      <c r="K7" s="152">
        <f t="shared" si="0"/>
        <v>900000</v>
      </c>
      <c r="L7" s="152">
        <f t="shared" si="1"/>
        <v>900000</v>
      </c>
      <c r="M7" s="31" t="s">
        <v>900</v>
      </c>
      <c r="N7" s="31" t="s">
        <v>252</v>
      </c>
      <c r="O7" s="31" t="s">
        <v>699</v>
      </c>
      <c r="P7" s="31" t="s">
        <v>273</v>
      </c>
      <c r="Q7" s="31" t="s">
        <v>274</v>
      </c>
      <c r="R7" s="31" t="s">
        <v>261</v>
      </c>
      <c r="S7" s="31" t="s">
        <v>275</v>
      </c>
      <c r="T7" s="31" t="s">
        <v>263</v>
      </c>
      <c r="U7" s="31" t="s">
        <v>264</v>
      </c>
      <c r="V7" s="31" t="s">
        <v>265</v>
      </c>
      <c r="W7" s="32" t="s">
        <v>684</v>
      </c>
    </row>
    <row r="8" spans="1:23" s="153" customFormat="1" ht="293.25">
      <c r="A8" s="31">
        <v>6</v>
      </c>
      <c r="B8" s="31" t="s">
        <v>276</v>
      </c>
      <c r="C8" s="31" t="s">
        <v>277</v>
      </c>
      <c r="D8" s="31" t="s">
        <v>900</v>
      </c>
      <c r="E8" s="31" t="s">
        <v>900</v>
      </c>
      <c r="F8" s="31" t="s">
        <v>900</v>
      </c>
      <c r="G8" s="31" t="s">
        <v>278</v>
      </c>
      <c r="H8" s="31">
        <v>60000</v>
      </c>
      <c r="I8" s="151">
        <v>20000</v>
      </c>
      <c r="J8" s="152">
        <v>20000</v>
      </c>
      <c r="K8" s="152">
        <f t="shared" si="0"/>
        <v>40000</v>
      </c>
      <c r="L8" s="152">
        <f t="shared" si="1"/>
        <v>40000</v>
      </c>
      <c r="M8" s="31" t="s">
        <v>279</v>
      </c>
      <c r="N8" s="31" t="s">
        <v>279</v>
      </c>
      <c r="O8" s="31" t="s">
        <v>280</v>
      </c>
      <c r="P8" s="31" t="s">
        <v>281</v>
      </c>
      <c r="Q8" s="31" t="s">
        <v>282</v>
      </c>
      <c r="R8" s="31" t="s">
        <v>283</v>
      </c>
      <c r="S8" s="31" t="s">
        <v>284</v>
      </c>
      <c r="T8" s="31" t="s">
        <v>285</v>
      </c>
      <c r="U8" s="31" t="s">
        <v>286</v>
      </c>
      <c r="V8" s="31" t="s">
        <v>287</v>
      </c>
      <c r="W8" s="32" t="s">
        <v>684</v>
      </c>
    </row>
    <row r="9" spans="1:23" s="153" customFormat="1" ht="293.25">
      <c r="A9" s="31">
        <v>7</v>
      </c>
      <c r="B9" s="31" t="s">
        <v>276</v>
      </c>
      <c r="C9" s="31" t="s">
        <v>288</v>
      </c>
      <c r="D9" s="31" t="s">
        <v>900</v>
      </c>
      <c r="E9" s="31" t="s">
        <v>900</v>
      </c>
      <c r="F9" s="31" t="s">
        <v>900</v>
      </c>
      <c r="G9" s="31" t="s">
        <v>278</v>
      </c>
      <c r="H9" s="31">
        <v>100000</v>
      </c>
      <c r="I9" s="151">
        <v>20000</v>
      </c>
      <c r="J9" s="152">
        <v>20000</v>
      </c>
      <c r="K9" s="152">
        <f t="shared" si="0"/>
        <v>40000</v>
      </c>
      <c r="L9" s="152">
        <f t="shared" si="1"/>
        <v>40000</v>
      </c>
      <c r="M9" s="31" t="s">
        <v>289</v>
      </c>
      <c r="N9" s="31" t="s">
        <v>289</v>
      </c>
      <c r="O9" s="31" t="s">
        <v>290</v>
      </c>
      <c r="P9" s="31" t="s">
        <v>281</v>
      </c>
      <c r="Q9" s="31" t="s">
        <v>282</v>
      </c>
      <c r="R9" s="31" t="s">
        <v>283</v>
      </c>
      <c r="S9" s="31" t="s">
        <v>284</v>
      </c>
      <c r="T9" s="31" t="s">
        <v>285</v>
      </c>
      <c r="U9" s="31" t="s">
        <v>264</v>
      </c>
      <c r="V9" s="31" t="s">
        <v>287</v>
      </c>
      <c r="W9" s="32" t="s">
        <v>684</v>
      </c>
    </row>
    <row r="10" spans="1:23" s="153" customFormat="1" ht="280.5">
      <c r="A10" s="31">
        <v>8</v>
      </c>
      <c r="B10" s="31" t="s">
        <v>673</v>
      </c>
      <c r="C10" s="31" t="s">
        <v>291</v>
      </c>
      <c r="D10" s="31" t="s">
        <v>900</v>
      </c>
      <c r="E10" s="31">
        <v>300000</v>
      </c>
      <c r="F10" s="31" t="s">
        <v>900</v>
      </c>
      <c r="G10" s="31" t="s">
        <v>278</v>
      </c>
      <c r="H10" s="31" t="s">
        <v>900</v>
      </c>
      <c r="I10" s="151">
        <v>60000</v>
      </c>
      <c r="J10" s="152">
        <v>60000</v>
      </c>
      <c r="K10" s="152">
        <f t="shared" si="0"/>
        <v>120000</v>
      </c>
      <c r="L10" s="152">
        <f t="shared" si="1"/>
        <v>120000</v>
      </c>
      <c r="M10" s="31" t="s">
        <v>292</v>
      </c>
      <c r="N10" s="31" t="s">
        <v>292</v>
      </c>
      <c r="O10" s="31" t="s">
        <v>293</v>
      </c>
      <c r="P10" s="31" t="s">
        <v>294</v>
      </c>
      <c r="Q10" s="31" t="s">
        <v>282</v>
      </c>
      <c r="R10" s="31" t="s">
        <v>283</v>
      </c>
      <c r="S10" s="31" t="s">
        <v>275</v>
      </c>
      <c r="T10" s="31" t="s">
        <v>285</v>
      </c>
      <c r="U10" s="31" t="s">
        <v>295</v>
      </c>
      <c r="V10" s="31" t="s">
        <v>296</v>
      </c>
      <c r="W10" s="32" t="s">
        <v>684</v>
      </c>
    </row>
    <row r="11" spans="1:23" s="153" customFormat="1" ht="280.5">
      <c r="A11" s="31">
        <v>9</v>
      </c>
      <c r="B11" s="31" t="s">
        <v>673</v>
      </c>
      <c r="C11" s="31" t="s">
        <v>297</v>
      </c>
      <c r="D11" s="31" t="s">
        <v>900</v>
      </c>
      <c r="E11" s="31">
        <v>20000</v>
      </c>
      <c r="F11" s="31" t="s">
        <v>900</v>
      </c>
      <c r="G11" s="31" t="s">
        <v>298</v>
      </c>
      <c r="H11" s="31" t="s">
        <v>900</v>
      </c>
      <c r="I11" s="151">
        <v>100000</v>
      </c>
      <c r="J11" s="152">
        <v>100000</v>
      </c>
      <c r="K11" s="152">
        <f t="shared" si="0"/>
        <v>200000</v>
      </c>
      <c r="L11" s="152">
        <f t="shared" si="1"/>
        <v>200000</v>
      </c>
      <c r="M11" s="31" t="s">
        <v>676</v>
      </c>
      <c r="N11" s="31" t="s">
        <v>676</v>
      </c>
      <c r="O11" s="31" t="s">
        <v>299</v>
      </c>
      <c r="P11" s="31" t="s">
        <v>294</v>
      </c>
      <c r="Q11" s="31" t="s">
        <v>300</v>
      </c>
      <c r="R11" s="31"/>
      <c r="S11" s="31" t="s">
        <v>301</v>
      </c>
      <c r="T11" s="31" t="s">
        <v>285</v>
      </c>
      <c r="U11" s="31" t="s">
        <v>286</v>
      </c>
      <c r="V11" s="31" t="s">
        <v>296</v>
      </c>
      <c r="W11" s="32" t="s">
        <v>684</v>
      </c>
    </row>
    <row r="12" spans="1:23" s="153" customFormat="1" ht="280.5">
      <c r="A12" s="31">
        <v>10</v>
      </c>
      <c r="B12" s="31" t="s">
        <v>276</v>
      </c>
      <c r="C12" s="31" t="s">
        <v>302</v>
      </c>
      <c r="D12" s="31" t="s">
        <v>900</v>
      </c>
      <c r="E12" s="31" t="s">
        <v>900</v>
      </c>
      <c r="F12" s="31" t="s">
        <v>900</v>
      </c>
      <c r="G12" s="31" t="s">
        <v>278</v>
      </c>
      <c r="H12" s="31">
        <v>20000</v>
      </c>
      <c r="I12" s="151">
        <v>20000</v>
      </c>
      <c r="J12" s="152">
        <v>20000</v>
      </c>
      <c r="K12" s="152">
        <f t="shared" si="0"/>
        <v>40000</v>
      </c>
      <c r="L12" s="152">
        <f t="shared" si="1"/>
        <v>40000</v>
      </c>
      <c r="M12" s="31" t="s">
        <v>289</v>
      </c>
      <c r="N12" s="31" t="s">
        <v>289</v>
      </c>
      <c r="O12" s="31" t="s">
        <v>303</v>
      </c>
      <c r="P12" s="31" t="s">
        <v>281</v>
      </c>
      <c r="Q12" s="31" t="s">
        <v>282</v>
      </c>
      <c r="R12" s="31" t="s">
        <v>283</v>
      </c>
      <c r="S12" s="31" t="s">
        <v>304</v>
      </c>
      <c r="T12" s="31" t="s">
        <v>285</v>
      </c>
      <c r="U12" s="31" t="s">
        <v>286</v>
      </c>
      <c r="V12" s="31" t="s">
        <v>296</v>
      </c>
      <c r="W12" s="32" t="s">
        <v>684</v>
      </c>
    </row>
    <row r="13" spans="1:23" s="153" customFormat="1" ht="280.5">
      <c r="A13" s="31">
        <v>11</v>
      </c>
      <c r="B13" s="31" t="s">
        <v>276</v>
      </c>
      <c r="C13" s="31" t="s">
        <v>305</v>
      </c>
      <c r="D13" s="31" t="s">
        <v>900</v>
      </c>
      <c r="E13" s="31" t="s">
        <v>900</v>
      </c>
      <c r="F13" s="31" t="s">
        <v>900</v>
      </c>
      <c r="G13" s="31" t="s">
        <v>278</v>
      </c>
      <c r="H13" s="31">
        <v>20000</v>
      </c>
      <c r="I13" s="151">
        <v>20000</v>
      </c>
      <c r="J13" s="152">
        <v>20000</v>
      </c>
      <c r="K13" s="152">
        <f t="shared" si="0"/>
        <v>40000</v>
      </c>
      <c r="L13" s="152">
        <f t="shared" si="1"/>
        <v>40000</v>
      </c>
      <c r="M13" s="31" t="s">
        <v>306</v>
      </c>
      <c r="N13" s="31" t="s">
        <v>306</v>
      </c>
      <c r="O13" s="31" t="s">
        <v>307</v>
      </c>
      <c r="P13" s="31" t="s">
        <v>281</v>
      </c>
      <c r="Q13" s="31" t="s">
        <v>308</v>
      </c>
      <c r="R13" s="31" t="s">
        <v>283</v>
      </c>
      <c r="S13" s="31" t="s">
        <v>309</v>
      </c>
      <c r="T13" s="31" t="s">
        <v>285</v>
      </c>
      <c r="U13" s="31" t="s">
        <v>310</v>
      </c>
      <c r="V13" s="31" t="s">
        <v>296</v>
      </c>
      <c r="W13" s="32" t="s">
        <v>684</v>
      </c>
    </row>
    <row r="14" spans="1:23" s="153" customFormat="1" ht="280.5">
      <c r="A14" s="31">
        <v>12</v>
      </c>
      <c r="B14" s="31" t="s">
        <v>276</v>
      </c>
      <c r="C14" s="31" t="s">
        <v>311</v>
      </c>
      <c r="D14" s="31" t="s">
        <v>900</v>
      </c>
      <c r="E14" s="31" t="s">
        <v>900</v>
      </c>
      <c r="F14" s="31" t="s">
        <v>900</v>
      </c>
      <c r="G14" s="31" t="s">
        <v>278</v>
      </c>
      <c r="H14" s="31">
        <v>40000</v>
      </c>
      <c r="I14" s="151">
        <v>20000</v>
      </c>
      <c r="J14" s="152">
        <v>20000</v>
      </c>
      <c r="K14" s="152">
        <f t="shared" si="0"/>
        <v>40000</v>
      </c>
      <c r="L14" s="152">
        <f t="shared" si="1"/>
        <v>40000</v>
      </c>
      <c r="M14" s="31" t="s">
        <v>292</v>
      </c>
      <c r="N14" s="31" t="s">
        <v>292</v>
      </c>
      <c r="O14" s="31" t="s">
        <v>312</v>
      </c>
      <c r="P14" s="31" t="s">
        <v>281</v>
      </c>
      <c r="Q14" s="31" t="s">
        <v>282</v>
      </c>
      <c r="R14" s="31" t="s">
        <v>283</v>
      </c>
      <c r="S14" s="31" t="s">
        <v>309</v>
      </c>
      <c r="T14" s="31" t="s">
        <v>313</v>
      </c>
      <c r="U14" s="31" t="s">
        <v>286</v>
      </c>
      <c r="V14" s="31" t="s">
        <v>296</v>
      </c>
      <c r="W14" s="32" t="s">
        <v>684</v>
      </c>
    </row>
    <row r="15" spans="1:23" s="153" customFormat="1" ht="280.5">
      <c r="A15" s="31">
        <v>13</v>
      </c>
      <c r="B15" s="31" t="s">
        <v>276</v>
      </c>
      <c r="C15" s="31" t="s">
        <v>314</v>
      </c>
      <c r="D15" s="31" t="s">
        <v>900</v>
      </c>
      <c r="E15" s="31" t="s">
        <v>900</v>
      </c>
      <c r="F15" s="31" t="s">
        <v>900</v>
      </c>
      <c r="G15" s="31" t="s">
        <v>278</v>
      </c>
      <c r="H15" s="31">
        <v>100000</v>
      </c>
      <c r="I15" s="151">
        <v>20000</v>
      </c>
      <c r="J15" s="152">
        <v>20000</v>
      </c>
      <c r="K15" s="152">
        <f t="shared" si="0"/>
        <v>40000</v>
      </c>
      <c r="L15" s="152">
        <f t="shared" si="1"/>
        <v>40000</v>
      </c>
      <c r="M15" s="31" t="s">
        <v>292</v>
      </c>
      <c r="N15" s="31" t="s">
        <v>292</v>
      </c>
      <c r="O15" s="31" t="s">
        <v>315</v>
      </c>
      <c r="P15" s="31" t="s">
        <v>281</v>
      </c>
      <c r="Q15" s="31" t="s">
        <v>282</v>
      </c>
      <c r="R15" s="31" t="s">
        <v>283</v>
      </c>
      <c r="S15" s="31" t="s">
        <v>309</v>
      </c>
      <c r="T15" s="31" t="s">
        <v>313</v>
      </c>
      <c r="U15" s="31" t="s">
        <v>286</v>
      </c>
      <c r="V15" s="31" t="s">
        <v>296</v>
      </c>
      <c r="W15" s="32" t="s">
        <v>684</v>
      </c>
    </row>
    <row r="16" spans="1:23" s="153" customFormat="1" ht="280.5">
      <c r="A16" s="31">
        <v>14</v>
      </c>
      <c r="B16" s="31" t="s">
        <v>276</v>
      </c>
      <c r="C16" s="31" t="s">
        <v>316</v>
      </c>
      <c r="D16" s="31" t="s">
        <v>900</v>
      </c>
      <c r="E16" s="31" t="s">
        <v>900</v>
      </c>
      <c r="F16" s="31" t="s">
        <v>900</v>
      </c>
      <c r="G16" s="31" t="s">
        <v>278</v>
      </c>
      <c r="H16" s="31">
        <v>160000</v>
      </c>
      <c r="I16" s="151">
        <v>20000</v>
      </c>
      <c r="J16" s="152">
        <v>20000</v>
      </c>
      <c r="K16" s="152">
        <f t="shared" si="0"/>
        <v>40000</v>
      </c>
      <c r="L16" s="152">
        <f t="shared" si="1"/>
        <v>40000</v>
      </c>
      <c r="M16" s="31" t="s">
        <v>289</v>
      </c>
      <c r="N16" s="31" t="s">
        <v>289</v>
      </c>
      <c r="O16" s="31" t="s">
        <v>317</v>
      </c>
      <c r="P16" s="31" t="s">
        <v>281</v>
      </c>
      <c r="Q16" s="31" t="s">
        <v>282</v>
      </c>
      <c r="R16" s="31" t="s">
        <v>283</v>
      </c>
      <c r="S16" s="31" t="s">
        <v>309</v>
      </c>
      <c r="T16" s="31" t="s">
        <v>285</v>
      </c>
      <c r="U16" s="31" t="s">
        <v>286</v>
      </c>
      <c r="V16" s="31" t="s">
        <v>296</v>
      </c>
      <c r="W16" s="32" t="s">
        <v>684</v>
      </c>
    </row>
    <row r="17" spans="1:23" s="153" customFormat="1" ht="280.5">
      <c r="A17" s="31">
        <v>15</v>
      </c>
      <c r="B17" s="31" t="s">
        <v>276</v>
      </c>
      <c r="C17" s="31" t="s">
        <v>318</v>
      </c>
      <c r="D17" s="31" t="s">
        <v>900</v>
      </c>
      <c r="E17" s="31" t="s">
        <v>900</v>
      </c>
      <c r="F17" s="31" t="s">
        <v>900</v>
      </c>
      <c r="G17" s="31" t="s">
        <v>278</v>
      </c>
      <c r="H17" s="31">
        <v>100000</v>
      </c>
      <c r="I17" s="151">
        <v>20000</v>
      </c>
      <c r="J17" s="152">
        <v>20000</v>
      </c>
      <c r="K17" s="152">
        <f t="shared" si="0"/>
        <v>40000</v>
      </c>
      <c r="L17" s="152">
        <f t="shared" si="1"/>
        <v>40000</v>
      </c>
      <c r="M17" s="31" t="s">
        <v>292</v>
      </c>
      <c r="N17" s="31" t="s">
        <v>292</v>
      </c>
      <c r="O17" s="31" t="s">
        <v>319</v>
      </c>
      <c r="P17" s="31" t="s">
        <v>281</v>
      </c>
      <c r="Q17" s="31" t="s">
        <v>282</v>
      </c>
      <c r="R17" s="31" t="s">
        <v>283</v>
      </c>
      <c r="S17" s="31" t="s">
        <v>309</v>
      </c>
      <c r="T17" s="31" t="s">
        <v>285</v>
      </c>
      <c r="U17" s="31" t="s">
        <v>286</v>
      </c>
      <c r="V17" s="31" t="s">
        <v>296</v>
      </c>
      <c r="W17" s="33" t="s">
        <v>684</v>
      </c>
    </row>
    <row r="18" spans="1:23" s="153" customFormat="1" ht="344.25">
      <c r="A18" s="31">
        <v>16</v>
      </c>
      <c r="B18" s="31" t="s">
        <v>673</v>
      </c>
      <c r="C18" s="31" t="s">
        <v>320</v>
      </c>
      <c r="D18" s="31" t="s">
        <v>900</v>
      </c>
      <c r="E18" s="31">
        <v>5000</v>
      </c>
      <c r="F18" s="31" t="s">
        <v>900</v>
      </c>
      <c r="G18" s="31" t="s">
        <v>321</v>
      </c>
      <c r="H18" s="31" t="s">
        <v>900</v>
      </c>
      <c r="I18" s="151">
        <v>80000</v>
      </c>
      <c r="J18" s="151">
        <v>0</v>
      </c>
      <c r="K18" s="152">
        <f t="shared" si="0"/>
        <v>80000</v>
      </c>
      <c r="L18" s="152">
        <f t="shared" si="1"/>
        <v>80000</v>
      </c>
      <c r="M18" s="31" t="s">
        <v>292</v>
      </c>
      <c r="N18" s="31" t="s">
        <v>900</v>
      </c>
      <c r="O18" s="31" t="s">
        <v>322</v>
      </c>
      <c r="P18" s="31" t="s">
        <v>678</v>
      </c>
      <c r="Q18" s="31" t="s">
        <v>323</v>
      </c>
      <c r="R18" s="31" t="s">
        <v>900</v>
      </c>
      <c r="S18" s="31" t="s">
        <v>324</v>
      </c>
      <c r="T18" s="31" t="s">
        <v>325</v>
      </c>
      <c r="U18" s="31" t="s">
        <v>326</v>
      </c>
      <c r="V18" s="31" t="s">
        <v>327</v>
      </c>
      <c r="W18" s="32" t="s">
        <v>328</v>
      </c>
    </row>
    <row r="19" spans="1:23" s="153" customFormat="1" ht="409.5">
      <c r="A19" s="31">
        <v>17</v>
      </c>
      <c r="B19" s="31" t="s">
        <v>673</v>
      </c>
      <c r="C19" s="31" t="s">
        <v>329</v>
      </c>
      <c r="D19" s="31"/>
      <c r="E19" s="31">
        <v>8000</v>
      </c>
      <c r="F19" s="31" t="s">
        <v>900</v>
      </c>
      <c r="G19" s="31" t="s">
        <v>330</v>
      </c>
      <c r="H19" s="31" t="s">
        <v>900</v>
      </c>
      <c r="I19" s="151">
        <v>25000</v>
      </c>
      <c r="J19" s="151">
        <v>0</v>
      </c>
      <c r="K19" s="152">
        <f t="shared" si="0"/>
        <v>25000</v>
      </c>
      <c r="L19" s="152">
        <f t="shared" si="1"/>
        <v>25000</v>
      </c>
      <c r="M19" s="31" t="s">
        <v>292</v>
      </c>
      <c r="N19" s="31" t="s">
        <v>900</v>
      </c>
      <c r="O19" s="31" t="s">
        <v>322</v>
      </c>
      <c r="P19" s="31" t="s">
        <v>678</v>
      </c>
      <c r="Q19" s="31" t="s">
        <v>5</v>
      </c>
      <c r="R19" s="31" t="s">
        <v>900</v>
      </c>
      <c r="S19" s="31" t="s">
        <v>13</v>
      </c>
      <c r="T19" s="31" t="s">
        <v>325</v>
      </c>
      <c r="U19" s="31" t="s">
        <v>326</v>
      </c>
      <c r="V19" s="31" t="s">
        <v>14</v>
      </c>
      <c r="W19" s="32" t="s">
        <v>328</v>
      </c>
    </row>
    <row r="20" spans="1:23" s="153" customFormat="1" ht="318.75">
      <c r="A20" s="34">
        <v>18</v>
      </c>
      <c r="B20" s="31" t="s">
        <v>673</v>
      </c>
      <c r="C20" s="31" t="s">
        <v>15</v>
      </c>
      <c r="D20" s="31" t="s">
        <v>900</v>
      </c>
      <c r="E20" s="31">
        <v>2000</v>
      </c>
      <c r="F20" s="31" t="s">
        <v>900</v>
      </c>
      <c r="G20" s="31" t="s">
        <v>16</v>
      </c>
      <c r="H20" s="31" t="s">
        <v>900</v>
      </c>
      <c r="I20" s="151">
        <v>40000</v>
      </c>
      <c r="J20" s="151">
        <v>0</v>
      </c>
      <c r="K20" s="152">
        <f t="shared" si="0"/>
        <v>40000</v>
      </c>
      <c r="L20" s="152">
        <f t="shared" si="1"/>
        <v>40000</v>
      </c>
      <c r="M20" s="31" t="s">
        <v>17</v>
      </c>
      <c r="N20" s="31" t="s">
        <v>900</v>
      </c>
      <c r="O20" s="31" t="s">
        <v>322</v>
      </c>
      <c r="P20" s="31" t="s">
        <v>678</v>
      </c>
      <c r="Q20" s="31" t="s">
        <v>6</v>
      </c>
      <c r="R20" s="31" t="s">
        <v>900</v>
      </c>
      <c r="S20" s="31" t="s">
        <v>324</v>
      </c>
      <c r="T20" s="31" t="s">
        <v>325</v>
      </c>
      <c r="U20" s="31" t="s">
        <v>326</v>
      </c>
      <c r="V20" s="31" t="s">
        <v>327</v>
      </c>
      <c r="W20" s="32" t="s">
        <v>328</v>
      </c>
    </row>
    <row r="21" spans="1:23" s="153" customFormat="1" ht="204">
      <c r="A21" s="34">
        <v>19</v>
      </c>
      <c r="B21" s="31" t="s">
        <v>685</v>
      </c>
      <c r="C21" s="31" t="s">
        <v>339</v>
      </c>
      <c r="D21" s="31" t="s">
        <v>900</v>
      </c>
      <c r="E21" s="31" t="s">
        <v>900</v>
      </c>
      <c r="F21" s="31" t="s">
        <v>900</v>
      </c>
      <c r="G21" s="31" t="s">
        <v>340</v>
      </c>
      <c r="H21" s="31">
        <v>350</v>
      </c>
      <c r="I21" s="151">
        <v>100000</v>
      </c>
      <c r="J21" s="151">
        <v>0</v>
      </c>
      <c r="K21" s="152">
        <f t="shared" si="0"/>
        <v>100000</v>
      </c>
      <c r="L21" s="152">
        <f t="shared" si="1"/>
        <v>100000</v>
      </c>
      <c r="M21" s="31" t="s">
        <v>341</v>
      </c>
      <c r="N21" s="31" t="s">
        <v>900</v>
      </c>
      <c r="O21" s="31" t="s">
        <v>342</v>
      </c>
      <c r="P21" s="31" t="s">
        <v>343</v>
      </c>
      <c r="Q21" s="31" t="s">
        <v>98</v>
      </c>
      <c r="R21" s="31" t="s">
        <v>900</v>
      </c>
      <c r="S21" s="31" t="s">
        <v>324</v>
      </c>
      <c r="T21" s="31" t="s">
        <v>376</v>
      </c>
      <c r="U21" s="31" t="s">
        <v>326</v>
      </c>
      <c r="V21" s="31" t="s">
        <v>327</v>
      </c>
      <c r="W21" s="32" t="s">
        <v>328</v>
      </c>
    </row>
    <row r="22" spans="1:23" s="153" customFormat="1" ht="191.25">
      <c r="A22" s="34">
        <v>20</v>
      </c>
      <c r="B22" s="31" t="s">
        <v>685</v>
      </c>
      <c r="C22" s="31" t="s">
        <v>377</v>
      </c>
      <c r="D22" s="31" t="s">
        <v>900</v>
      </c>
      <c r="E22" s="31" t="s">
        <v>900</v>
      </c>
      <c r="F22" s="31" t="s">
        <v>900</v>
      </c>
      <c r="G22" s="31" t="s">
        <v>378</v>
      </c>
      <c r="H22" s="31">
        <v>110</v>
      </c>
      <c r="I22" s="151">
        <v>1870</v>
      </c>
      <c r="J22" s="151">
        <v>0</v>
      </c>
      <c r="K22" s="152">
        <f t="shared" si="0"/>
        <v>1870</v>
      </c>
      <c r="L22" s="152">
        <f t="shared" si="1"/>
        <v>1870</v>
      </c>
      <c r="M22" s="31" t="s">
        <v>306</v>
      </c>
      <c r="N22" s="31" t="s">
        <v>900</v>
      </c>
      <c r="O22" s="31" t="s">
        <v>379</v>
      </c>
      <c r="P22" s="31" t="s">
        <v>343</v>
      </c>
      <c r="Q22" s="31" t="s">
        <v>99</v>
      </c>
      <c r="R22" s="31" t="s">
        <v>900</v>
      </c>
      <c r="S22" s="31" t="s">
        <v>324</v>
      </c>
      <c r="T22" s="31" t="s">
        <v>376</v>
      </c>
      <c r="U22" s="31" t="s">
        <v>326</v>
      </c>
      <c r="V22" s="31" t="s">
        <v>327</v>
      </c>
      <c r="W22" s="32" t="s">
        <v>328</v>
      </c>
    </row>
    <row r="23" spans="1:23" s="153" customFormat="1" ht="318.75">
      <c r="A23" s="34">
        <v>21</v>
      </c>
      <c r="B23" s="31" t="s">
        <v>673</v>
      </c>
      <c r="C23" s="31" t="s">
        <v>380</v>
      </c>
      <c r="D23" s="31" t="s">
        <v>900</v>
      </c>
      <c r="E23" s="31">
        <v>2400</v>
      </c>
      <c r="F23" s="31" t="s">
        <v>900</v>
      </c>
      <c r="G23" s="31" t="s">
        <v>16</v>
      </c>
      <c r="H23" s="31" t="s">
        <v>900</v>
      </c>
      <c r="I23" s="151">
        <v>0</v>
      </c>
      <c r="J23" s="151">
        <v>45000</v>
      </c>
      <c r="K23" s="152">
        <f t="shared" si="0"/>
        <v>45000</v>
      </c>
      <c r="L23" s="152">
        <f t="shared" si="1"/>
        <v>45000</v>
      </c>
      <c r="M23" s="31" t="s">
        <v>900</v>
      </c>
      <c r="N23" s="31" t="s">
        <v>17</v>
      </c>
      <c r="O23" s="31" t="s">
        <v>322</v>
      </c>
      <c r="P23" s="31" t="s">
        <v>678</v>
      </c>
      <c r="Q23" s="31" t="s">
        <v>100</v>
      </c>
      <c r="R23" s="31" t="s">
        <v>900</v>
      </c>
      <c r="S23" s="31" t="s">
        <v>324</v>
      </c>
      <c r="T23" s="31" t="s">
        <v>381</v>
      </c>
      <c r="U23" s="31" t="s">
        <v>326</v>
      </c>
      <c r="V23" s="31" t="s">
        <v>327</v>
      </c>
      <c r="W23" s="32" t="s">
        <v>328</v>
      </c>
    </row>
    <row r="24" spans="1:23" s="153" customFormat="1" ht="204">
      <c r="A24" s="34">
        <v>22</v>
      </c>
      <c r="B24" s="31" t="s">
        <v>685</v>
      </c>
      <c r="C24" s="31" t="s">
        <v>339</v>
      </c>
      <c r="D24" s="31" t="s">
        <v>900</v>
      </c>
      <c r="E24" s="31" t="s">
        <v>900</v>
      </c>
      <c r="F24" s="31" t="s">
        <v>900</v>
      </c>
      <c r="G24" s="31" t="s">
        <v>340</v>
      </c>
      <c r="H24" s="31">
        <v>350</v>
      </c>
      <c r="I24" s="151">
        <v>0</v>
      </c>
      <c r="J24" s="151">
        <v>100000</v>
      </c>
      <c r="K24" s="152">
        <f t="shared" si="0"/>
        <v>100000</v>
      </c>
      <c r="L24" s="152">
        <f t="shared" si="1"/>
        <v>100000</v>
      </c>
      <c r="M24" s="31" t="s">
        <v>900</v>
      </c>
      <c r="N24" s="31" t="s">
        <v>341</v>
      </c>
      <c r="O24" s="31" t="s">
        <v>382</v>
      </c>
      <c r="P24" s="31" t="s">
        <v>343</v>
      </c>
      <c r="Q24" s="31" t="s">
        <v>101</v>
      </c>
      <c r="R24" s="31" t="s">
        <v>900</v>
      </c>
      <c r="S24" s="31" t="s">
        <v>324</v>
      </c>
      <c r="T24" s="31" t="s">
        <v>376</v>
      </c>
      <c r="U24" s="31" t="s">
        <v>326</v>
      </c>
      <c r="V24" s="31" t="s">
        <v>327</v>
      </c>
      <c r="W24" s="32" t="s">
        <v>328</v>
      </c>
    </row>
    <row r="25" spans="1:23" s="153" customFormat="1" ht="165.75">
      <c r="A25" s="34">
        <v>23</v>
      </c>
      <c r="B25" s="31" t="s">
        <v>685</v>
      </c>
      <c r="C25" s="31" t="s">
        <v>377</v>
      </c>
      <c r="D25" s="31" t="s">
        <v>900</v>
      </c>
      <c r="E25" s="31" t="s">
        <v>900</v>
      </c>
      <c r="F25" s="31" t="s">
        <v>900</v>
      </c>
      <c r="G25" s="31" t="s">
        <v>378</v>
      </c>
      <c r="H25" s="31">
        <v>100</v>
      </c>
      <c r="I25" s="151">
        <v>0</v>
      </c>
      <c r="J25" s="151">
        <v>3000</v>
      </c>
      <c r="K25" s="152">
        <f t="shared" si="0"/>
        <v>3000</v>
      </c>
      <c r="L25" s="152">
        <f t="shared" si="1"/>
        <v>3000</v>
      </c>
      <c r="M25" s="31" t="s">
        <v>900</v>
      </c>
      <c r="N25" s="31" t="s">
        <v>306</v>
      </c>
      <c r="O25" s="31" t="s">
        <v>379</v>
      </c>
      <c r="P25" s="31" t="s">
        <v>343</v>
      </c>
      <c r="Q25" s="31" t="s">
        <v>102</v>
      </c>
      <c r="R25" s="31" t="s">
        <v>900</v>
      </c>
      <c r="S25" s="31" t="s">
        <v>324</v>
      </c>
      <c r="T25" s="31" t="s">
        <v>376</v>
      </c>
      <c r="U25" s="31" t="s">
        <v>326</v>
      </c>
      <c r="V25" s="31" t="s">
        <v>327</v>
      </c>
      <c r="W25" s="32" t="s">
        <v>328</v>
      </c>
    </row>
    <row r="26" spans="1:23" s="153" customFormat="1" ht="178.5">
      <c r="A26" s="34">
        <v>24</v>
      </c>
      <c r="B26" s="31" t="s">
        <v>685</v>
      </c>
      <c r="C26" s="31" t="s">
        <v>383</v>
      </c>
      <c r="D26" s="31" t="s">
        <v>900</v>
      </c>
      <c r="E26" s="31" t="s">
        <v>900</v>
      </c>
      <c r="F26" s="31" t="s">
        <v>900</v>
      </c>
      <c r="G26" s="31" t="s">
        <v>384</v>
      </c>
      <c r="H26" s="31">
        <v>200</v>
      </c>
      <c r="I26" s="151">
        <v>40000</v>
      </c>
      <c r="J26" s="154">
        <v>40000</v>
      </c>
      <c r="K26" s="152">
        <f t="shared" si="0"/>
        <v>80000</v>
      </c>
      <c r="L26" s="152">
        <f t="shared" si="1"/>
        <v>80000</v>
      </c>
      <c r="M26" s="33" t="s">
        <v>385</v>
      </c>
      <c r="N26" s="31" t="s">
        <v>386</v>
      </c>
      <c r="O26" s="31" t="s">
        <v>387</v>
      </c>
      <c r="P26" s="31" t="s">
        <v>388</v>
      </c>
      <c r="Q26" s="31" t="s">
        <v>389</v>
      </c>
      <c r="R26" s="31" t="s">
        <v>900</v>
      </c>
      <c r="S26" s="31" t="s">
        <v>390</v>
      </c>
      <c r="T26" s="31" t="s">
        <v>391</v>
      </c>
      <c r="U26" s="31" t="s">
        <v>392</v>
      </c>
      <c r="V26" s="31" t="s">
        <v>69</v>
      </c>
      <c r="W26" s="32" t="s">
        <v>70</v>
      </c>
    </row>
    <row r="27" spans="1:23" s="153" customFormat="1" ht="140.25">
      <c r="A27" s="31">
        <v>25</v>
      </c>
      <c r="B27" s="31" t="s">
        <v>673</v>
      </c>
      <c r="C27" s="31" t="s">
        <v>71</v>
      </c>
      <c r="D27" s="31" t="s">
        <v>900</v>
      </c>
      <c r="E27" s="31">
        <v>200</v>
      </c>
      <c r="F27" s="31" t="s">
        <v>900</v>
      </c>
      <c r="G27" s="31" t="s">
        <v>72</v>
      </c>
      <c r="H27" s="31" t="s">
        <v>900</v>
      </c>
      <c r="I27" s="151">
        <v>20000</v>
      </c>
      <c r="J27" s="154">
        <v>20000</v>
      </c>
      <c r="K27" s="152">
        <f t="shared" si="0"/>
        <v>40000</v>
      </c>
      <c r="L27" s="152">
        <f t="shared" si="1"/>
        <v>40000</v>
      </c>
      <c r="M27" s="33" t="s">
        <v>73</v>
      </c>
      <c r="N27" s="31" t="s">
        <v>73</v>
      </c>
      <c r="O27" s="31" t="s">
        <v>678</v>
      </c>
      <c r="P27" s="31" t="s">
        <v>678</v>
      </c>
      <c r="Q27" s="31" t="s">
        <v>74</v>
      </c>
      <c r="R27" s="31" t="s">
        <v>900</v>
      </c>
      <c r="S27" s="31" t="s">
        <v>324</v>
      </c>
      <c r="T27" s="31" t="s">
        <v>325</v>
      </c>
      <c r="U27" s="31" t="s">
        <v>392</v>
      </c>
      <c r="V27" s="31" t="s">
        <v>327</v>
      </c>
      <c r="W27" s="32" t="s">
        <v>70</v>
      </c>
    </row>
    <row r="28" spans="1:23" s="153" customFormat="1" ht="165.75">
      <c r="A28" s="31">
        <v>26</v>
      </c>
      <c r="B28" s="31" t="s">
        <v>673</v>
      </c>
      <c r="C28" s="31" t="s">
        <v>75</v>
      </c>
      <c r="D28" s="31" t="s">
        <v>900</v>
      </c>
      <c r="E28" s="31">
        <v>1000</v>
      </c>
      <c r="F28" s="31" t="s">
        <v>900</v>
      </c>
      <c r="G28" s="31" t="s">
        <v>76</v>
      </c>
      <c r="H28" s="31" t="s">
        <v>900</v>
      </c>
      <c r="I28" s="151">
        <v>50000</v>
      </c>
      <c r="J28" s="152">
        <v>50000</v>
      </c>
      <c r="K28" s="152">
        <f t="shared" si="0"/>
        <v>100000</v>
      </c>
      <c r="L28" s="152">
        <f t="shared" si="1"/>
        <v>100000</v>
      </c>
      <c r="M28" s="31" t="s">
        <v>289</v>
      </c>
      <c r="N28" s="155" t="s">
        <v>289</v>
      </c>
      <c r="O28" s="31" t="s">
        <v>678</v>
      </c>
      <c r="P28" s="31" t="s">
        <v>678</v>
      </c>
      <c r="Q28" s="31" t="s">
        <v>77</v>
      </c>
      <c r="R28" s="31" t="s">
        <v>900</v>
      </c>
      <c r="S28" s="31" t="s">
        <v>324</v>
      </c>
      <c r="T28" s="31" t="s">
        <v>325</v>
      </c>
      <c r="U28" s="31" t="s">
        <v>392</v>
      </c>
      <c r="V28" s="31" t="s">
        <v>327</v>
      </c>
      <c r="W28" s="32" t="s">
        <v>70</v>
      </c>
    </row>
    <row r="29" spans="1:23" s="153" customFormat="1" ht="280.5">
      <c r="A29" s="31">
        <v>27</v>
      </c>
      <c r="B29" s="31" t="s">
        <v>78</v>
      </c>
      <c r="C29" s="31" t="s">
        <v>413</v>
      </c>
      <c r="D29" s="31" t="s">
        <v>900</v>
      </c>
      <c r="E29" s="31" t="s">
        <v>900</v>
      </c>
      <c r="F29" s="31" t="s">
        <v>900</v>
      </c>
      <c r="G29" s="31" t="s">
        <v>414</v>
      </c>
      <c r="H29" s="31" t="s">
        <v>415</v>
      </c>
      <c r="I29" s="151">
        <v>70000</v>
      </c>
      <c r="J29" s="151">
        <v>70000</v>
      </c>
      <c r="K29" s="152">
        <f t="shared" si="0"/>
        <v>140000</v>
      </c>
      <c r="L29" s="152">
        <f t="shared" si="1"/>
        <v>140000</v>
      </c>
      <c r="M29" s="31" t="s">
        <v>385</v>
      </c>
      <c r="N29" s="31" t="s">
        <v>385</v>
      </c>
      <c r="O29" s="31" t="s">
        <v>416</v>
      </c>
      <c r="P29" s="31" t="s">
        <v>417</v>
      </c>
      <c r="Q29" s="31" t="s">
        <v>103</v>
      </c>
      <c r="R29" s="31" t="s">
        <v>900</v>
      </c>
      <c r="S29" s="31" t="s">
        <v>418</v>
      </c>
      <c r="T29" s="31" t="s">
        <v>419</v>
      </c>
      <c r="U29" s="31" t="s">
        <v>682</v>
      </c>
      <c r="V29" s="31" t="s">
        <v>420</v>
      </c>
      <c r="W29" s="32" t="s">
        <v>70</v>
      </c>
    </row>
    <row r="30" spans="1:23" s="153" customFormat="1" ht="216.75">
      <c r="A30" s="31">
        <v>28</v>
      </c>
      <c r="B30" s="31" t="s">
        <v>685</v>
      </c>
      <c r="C30" s="31" t="s">
        <v>421</v>
      </c>
      <c r="D30" s="31">
        <v>1</v>
      </c>
      <c r="E30" s="31" t="s">
        <v>900</v>
      </c>
      <c r="F30" s="31" t="s">
        <v>900</v>
      </c>
      <c r="G30" s="31" t="s">
        <v>422</v>
      </c>
      <c r="H30" s="31">
        <v>100</v>
      </c>
      <c r="I30" s="151">
        <v>0</v>
      </c>
      <c r="J30" s="151">
        <v>40000</v>
      </c>
      <c r="K30" s="152">
        <f t="shared" si="0"/>
        <v>40000</v>
      </c>
      <c r="L30" s="152">
        <f t="shared" si="1"/>
        <v>40000</v>
      </c>
      <c r="M30" s="31"/>
      <c r="N30" s="31" t="s">
        <v>423</v>
      </c>
      <c r="O30" s="31" t="s">
        <v>424</v>
      </c>
      <c r="P30" s="31" t="s">
        <v>425</v>
      </c>
      <c r="Q30" s="31" t="s">
        <v>426</v>
      </c>
      <c r="R30" s="31" t="s">
        <v>427</v>
      </c>
      <c r="S30" s="31" t="s">
        <v>428</v>
      </c>
      <c r="T30" s="31" t="s">
        <v>429</v>
      </c>
      <c r="U30" s="31" t="s">
        <v>682</v>
      </c>
      <c r="V30" s="31" t="s">
        <v>891</v>
      </c>
      <c r="W30" s="32" t="s">
        <v>70</v>
      </c>
    </row>
    <row r="31" spans="1:23" s="153" customFormat="1" ht="267.75">
      <c r="A31" s="31">
        <v>29</v>
      </c>
      <c r="B31" s="31" t="s">
        <v>685</v>
      </c>
      <c r="C31" s="31" t="s">
        <v>892</v>
      </c>
      <c r="D31" s="31">
        <v>3</v>
      </c>
      <c r="E31" s="31" t="s">
        <v>900</v>
      </c>
      <c r="F31" s="31" t="s">
        <v>900</v>
      </c>
      <c r="G31" s="31" t="s">
        <v>893</v>
      </c>
      <c r="H31" s="31">
        <v>6000</v>
      </c>
      <c r="I31" s="151">
        <v>500000</v>
      </c>
      <c r="J31" s="151">
        <v>300000</v>
      </c>
      <c r="K31" s="152">
        <f t="shared" si="0"/>
        <v>800000</v>
      </c>
      <c r="L31" s="152">
        <f t="shared" si="1"/>
        <v>800000</v>
      </c>
      <c r="M31" s="31" t="s">
        <v>306</v>
      </c>
      <c r="N31" s="31" t="s">
        <v>306</v>
      </c>
      <c r="O31" s="31" t="s">
        <v>894</v>
      </c>
      <c r="P31" s="31" t="s">
        <v>895</v>
      </c>
      <c r="Q31" s="31" t="s">
        <v>104</v>
      </c>
      <c r="R31" s="31" t="s">
        <v>900</v>
      </c>
      <c r="S31" s="31" t="s">
        <v>390</v>
      </c>
      <c r="T31" s="31" t="s">
        <v>896</v>
      </c>
      <c r="U31" s="31" t="s">
        <v>682</v>
      </c>
      <c r="V31" s="31" t="s">
        <v>897</v>
      </c>
      <c r="W31" s="32" t="s">
        <v>70</v>
      </c>
    </row>
    <row r="32" spans="1:23" s="153" customFormat="1" ht="127.5">
      <c r="A32" s="34">
        <v>30</v>
      </c>
      <c r="B32" s="31" t="s">
        <v>898</v>
      </c>
      <c r="C32" s="31" t="s">
        <v>899</v>
      </c>
      <c r="D32" s="31">
        <v>1</v>
      </c>
      <c r="E32" s="31" t="s">
        <v>900</v>
      </c>
      <c r="F32" s="156" t="s">
        <v>900</v>
      </c>
      <c r="G32" s="31" t="s">
        <v>901</v>
      </c>
      <c r="H32" s="31">
        <v>500</v>
      </c>
      <c r="I32" s="157">
        <v>0</v>
      </c>
      <c r="J32" s="151">
        <v>150000</v>
      </c>
      <c r="K32" s="152">
        <f t="shared" si="0"/>
        <v>150000</v>
      </c>
      <c r="L32" s="152">
        <f t="shared" si="1"/>
        <v>150000</v>
      </c>
      <c r="M32" s="156" t="s">
        <v>900</v>
      </c>
      <c r="N32" s="31" t="s">
        <v>902</v>
      </c>
      <c r="O32" s="31" t="s">
        <v>903</v>
      </c>
      <c r="P32" s="31" t="s">
        <v>904</v>
      </c>
      <c r="Q32" s="31" t="s">
        <v>905</v>
      </c>
      <c r="R32" s="31" t="s">
        <v>906</v>
      </c>
      <c r="S32" s="156" t="s">
        <v>907</v>
      </c>
      <c r="T32" s="31" t="s">
        <v>441</v>
      </c>
      <c r="U32" s="31" t="s">
        <v>442</v>
      </c>
      <c r="V32" s="31" t="s">
        <v>443</v>
      </c>
      <c r="W32" s="32" t="s">
        <v>444</v>
      </c>
    </row>
    <row r="33" spans="1:23" s="153" customFormat="1" ht="114.75">
      <c r="A33" s="34">
        <v>31</v>
      </c>
      <c r="B33" s="31" t="s">
        <v>445</v>
      </c>
      <c r="C33" s="31" t="s">
        <v>446</v>
      </c>
      <c r="D33" s="156" t="s">
        <v>900</v>
      </c>
      <c r="E33" s="31" t="s">
        <v>447</v>
      </c>
      <c r="F33" s="156" t="s">
        <v>900</v>
      </c>
      <c r="G33" s="31" t="s">
        <v>448</v>
      </c>
      <c r="H33" s="156" t="s">
        <v>900</v>
      </c>
      <c r="I33" s="151">
        <v>1900000</v>
      </c>
      <c r="J33" s="157">
        <v>0</v>
      </c>
      <c r="K33" s="152">
        <f t="shared" si="0"/>
        <v>1900000</v>
      </c>
      <c r="L33" s="152">
        <f t="shared" si="1"/>
        <v>1900000</v>
      </c>
      <c r="M33" s="31" t="s">
        <v>449</v>
      </c>
      <c r="N33" s="156" t="s">
        <v>900</v>
      </c>
      <c r="O33" s="31" t="s">
        <v>450</v>
      </c>
      <c r="P33" s="31" t="s">
        <v>451</v>
      </c>
      <c r="Q33" s="31" t="s">
        <v>452</v>
      </c>
      <c r="R33" s="31" t="s">
        <v>453</v>
      </c>
      <c r="S33" s="156" t="s">
        <v>907</v>
      </c>
      <c r="T33" s="31" t="s">
        <v>454</v>
      </c>
      <c r="U33" s="31" t="s">
        <v>442</v>
      </c>
      <c r="V33" s="31" t="s">
        <v>443</v>
      </c>
      <c r="W33" s="32" t="s">
        <v>444</v>
      </c>
    </row>
    <row r="34" spans="1:23" s="153" customFormat="1" ht="114.75">
      <c r="A34" s="34">
        <v>32</v>
      </c>
      <c r="B34" s="31" t="s">
        <v>898</v>
      </c>
      <c r="C34" s="31" t="s">
        <v>455</v>
      </c>
      <c r="D34" s="31">
        <v>2</v>
      </c>
      <c r="E34" s="156" t="s">
        <v>900</v>
      </c>
      <c r="F34" s="156" t="s">
        <v>900</v>
      </c>
      <c r="G34" s="31" t="s">
        <v>456</v>
      </c>
      <c r="H34" s="31" t="s">
        <v>457</v>
      </c>
      <c r="I34" s="151">
        <v>150000</v>
      </c>
      <c r="J34" s="151">
        <v>150000</v>
      </c>
      <c r="K34" s="152">
        <f t="shared" si="0"/>
        <v>300000</v>
      </c>
      <c r="L34" s="152">
        <f t="shared" si="1"/>
        <v>300000</v>
      </c>
      <c r="M34" s="31" t="s">
        <v>458</v>
      </c>
      <c r="N34" s="31" t="s">
        <v>458</v>
      </c>
      <c r="O34" s="31" t="s">
        <v>459</v>
      </c>
      <c r="P34" s="31" t="s">
        <v>460</v>
      </c>
      <c r="Q34" s="31" t="s">
        <v>461</v>
      </c>
      <c r="R34" s="31" t="s">
        <v>453</v>
      </c>
      <c r="S34" s="156" t="s">
        <v>907</v>
      </c>
      <c r="T34" s="31" t="s">
        <v>454</v>
      </c>
      <c r="U34" s="31" t="s">
        <v>462</v>
      </c>
      <c r="V34" s="31" t="s">
        <v>443</v>
      </c>
      <c r="W34" s="32" t="s">
        <v>444</v>
      </c>
    </row>
    <row r="35" spans="1:23" s="153" customFormat="1" ht="127.5">
      <c r="A35" s="35">
        <v>33</v>
      </c>
      <c r="B35" s="31" t="s">
        <v>463</v>
      </c>
      <c r="C35" s="31" t="s">
        <v>464</v>
      </c>
      <c r="D35" s="31">
        <v>8</v>
      </c>
      <c r="E35" s="156" t="s">
        <v>900</v>
      </c>
      <c r="F35" s="156" t="s">
        <v>900</v>
      </c>
      <c r="G35" s="31" t="s">
        <v>465</v>
      </c>
      <c r="H35" s="31">
        <v>560</v>
      </c>
      <c r="I35" s="151">
        <v>50000</v>
      </c>
      <c r="J35" s="151">
        <v>50000</v>
      </c>
      <c r="K35" s="152">
        <f t="shared" si="0"/>
        <v>100000</v>
      </c>
      <c r="L35" s="152">
        <f t="shared" si="1"/>
        <v>100000</v>
      </c>
      <c r="M35" s="31" t="s">
        <v>449</v>
      </c>
      <c r="N35" s="31" t="s">
        <v>449</v>
      </c>
      <c r="O35" s="31" t="s">
        <v>466</v>
      </c>
      <c r="P35" s="31" t="s">
        <v>460</v>
      </c>
      <c r="Q35" s="31" t="s">
        <v>467</v>
      </c>
      <c r="R35" s="31" t="s">
        <v>468</v>
      </c>
      <c r="S35" s="156" t="s">
        <v>907</v>
      </c>
      <c r="T35" s="31" t="s">
        <v>454</v>
      </c>
      <c r="U35" s="31" t="s">
        <v>442</v>
      </c>
      <c r="V35" s="31" t="s">
        <v>469</v>
      </c>
      <c r="W35" s="32" t="s">
        <v>444</v>
      </c>
    </row>
    <row r="36" spans="1:23" s="153" customFormat="1" ht="153">
      <c r="A36" s="34">
        <v>34</v>
      </c>
      <c r="B36" s="31" t="s">
        <v>445</v>
      </c>
      <c r="C36" s="31" t="s">
        <v>470</v>
      </c>
      <c r="D36" s="156" t="s">
        <v>900</v>
      </c>
      <c r="E36" s="157">
        <v>16000</v>
      </c>
      <c r="F36" s="156" t="s">
        <v>900</v>
      </c>
      <c r="G36" s="31" t="s">
        <v>901</v>
      </c>
      <c r="H36" s="156" t="s">
        <v>900</v>
      </c>
      <c r="I36" s="151">
        <v>100000</v>
      </c>
      <c r="J36" s="151">
        <v>100000</v>
      </c>
      <c r="K36" s="152">
        <f t="shared" si="0"/>
        <v>200000</v>
      </c>
      <c r="L36" s="152">
        <f t="shared" si="1"/>
        <v>200000</v>
      </c>
      <c r="M36" s="31" t="s">
        <v>471</v>
      </c>
      <c r="N36" s="31" t="s">
        <v>471</v>
      </c>
      <c r="O36" s="156" t="s">
        <v>900</v>
      </c>
      <c r="P36" s="31" t="s">
        <v>472</v>
      </c>
      <c r="Q36" s="31" t="s">
        <v>473</v>
      </c>
      <c r="R36" s="31" t="s">
        <v>474</v>
      </c>
      <c r="S36" s="156" t="s">
        <v>907</v>
      </c>
      <c r="T36" s="31" t="s">
        <v>441</v>
      </c>
      <c r="U36" s="31" t="s">
        <v>442</v>
      </c>
      <c r="V36" s="31" t="s">
        <v>922</v>
      </c>
      <c r="W36" s="32" t="s">
        <v>444</v>
      </c>
    </row>
    <row r="37" spans="1:23" s="153" customFormat="1" ht="102">
      <c r="A37" s="34">
        <v>35</v>
      </c>
      <c r="B37" s="31" t="s">
        <v>463</v>
      </c>
      <c r="C37" s="31" t="s">
        <v>923</v>
      </c>
      <c r="D37" s="156" t="s">
        <v>900</v>
      </c>
      <c r="E37" s="156" t="s">
        <v>900</v>
      </c>
      <c r="F37" s="156" t="s">
        <v>900</v>
      </c>
      <c r="G37" s="31" t="s">
        <v>924</v>
      </c>
      <c r="H37" s="31">
        <v>60</v>
      </c>
      <c r="I37" s="151">
        <v>30000</v>
      </c>
      <c r="J37" s="157">
        <v>0</v>
      </c>
      <c r="K37" s="152">
        <f t="shared" si="0"/>
        <v>30000</v>
      </c>
      <c r="L37" s="152">
        <f t="shared" si="1"/>
        <v>30000</v>
      </c>
      <c r="M37" s="31" t="s">
        <v>925</v>
      </c>
      <c r="N37" s="31" t="s">
        <v>900</v>
      </c>
      <c r="O37" s="31" t="s">
        <v>478</v>
      </c>
      <c r="P37" s="31" t="s">
        <v>460</v>
      </c>
      <c r="Q37" s="31" t="s">
        <v>479</v>
      </c>
      <c r="R37" s="31" t="s">
        <v>480</v>
      </c>
      <c r="S37" s="156" t="s">
        <v>907</v>
      </c>
      <c r="T37" s="31" t="s">
        <v>481</v>
      </c>
      <c r="U37" s="31" t="s">
        <v>442</v>
      </c>
      <c r="V37" s="31" t="s">
        <v>443</v>
      </c>
      <c r="W37" s="32" t="s">
        <v>444</v>
      </c>
    </row>
    <row r="38" spans="1:23" s="153" customFormat="1" ht="204">
      <c r="A38" s="34">
        <v>36</v>
      </c>
      <c r="B38" s="31" t="s">
        <v>482</v>
      </c>
      <c r="C38" s="31" t="s">
        <v>483</v>
      </c>
      <c r="D38" s="156">
        <v>2</v>
      </c>
      <c r="E38" s="156" t="s">
        <v>900</v>
      </c>
      <c r="F38" s="156" t="s">
        <v>900</v>
      </c>
      <c r="G38" s="31" t="s">
        <v>484</v>
      </c>
      <c r="H38" s="31" t="s">
        <v>485</v>
      </c>
      <c r="I38" s="151">
        <v>250000</v>
      </c>
      <c r="J38" s="151">
        <v>250000</v>
      </c>
      <c r="K38" s="152">
        <f t="shared" si="0"/>
        <v>500000</v>
      </c>
      <c r="L38" s="152">
        <f t="shared" si="1"/>
        <v>500000</v>
      </c>
      <c r="M38" s="31" t="s">
        <v>486</v>
      </c>
      <c r="N38" s="31" t="s">
        <v>486</v>
      </c>
      <c r="O38" s="31" t="s">
        <v>487</v>
      </c>
      <c r="P38" s="31" t="s">
        <v>488</v>
      </c>
      <c r="Q38" s="31" t="s">
        <v>489</v>
      </c>
      <c r="R38" s="31" t="s">
        <v>284</v>
      </c>
      <c r="S38" s="156" t="s">
        <v>490</v>
      </c>
      <c r="T38" s="31" t="s">
        <v>491</v>
      </c>
      <c r="U38" s="31" t="s">
        <v>492</v>
      </c>
      <c r="V38" s="31" t="s">
        <v>493</v>
      </c>
      <c r="W38" s="32" t="s">
        <v>494</v>
      </c>
    </row>
    <row r="39" spans="1:23" s="153" customFormat="1" ht="204">
      <c r="A39" s="34">
        <v>37</v>
      </c>
      <c r="B39" s="31" t="s">
        <v>673</v>
      </c>
      <c r="C39" s="31" t="s">
        <v>495</v>
      </c>
      <c r="D39" s="156" t="s">
        <v>900</v>
      </c>
      <c r="E39" s="157">
        <v>30000</v>
      </c>
      <c r="F39" s="156" t="s">
        <v>900</v>
      </c>
      <c r="G39" s="31" t="s">
        <v>484</v>
      </c>
      <c r="H39" s="156" t="s">
        <v>900</v>
      </c>
      <c r="I39" s="151">
        <v>400000</v>
      </c>
      <c r="J39" s="151">
        <v>0</v>
      </c>
      <c r="K39" s="152">
        <f t="shared" si="0"/>
        <v>400000</v>
      </c>
      <c r="L39" s="152">
        <f t="shared" si="1"/>
        <v>400000</v>
      </c>
      <c r="M39" s="31" t="s">
        <v>496</v>
      </c>
      <c r="N39" s="31" t="s">
        <v>900</v>
      </c>
      <c r="O39" s="31" t="s">
        <v>497</v>
      </c>
      <c r="P39" s="31" t="s">
        <v>497</v>
      </c>
      <c r="Q39" s="31" t="s">
        <v>498</v>
      </c>
      <c r="R39" s="31" t="s">
        <v>474</v>
      </c>
      <c r="S39" s="156" t="s">
        <v>499</v>
      </c>
      <c r="T39" s="31" t="s">
        <v>500</v>
      </c>
      <c r="U39" s="31" t="s">
        <v>501</v>
      </c>
      <c r="V39" s="31" t="s">
        <v>502</v>
      </c>
      <c r="W39" s="32" t="s">
        <v>494</v>
      </c>
    </row>
    <row r="40" spans="1:23" s="153" customFormat="1" ht="178.5">
      <c r="A40" s="34">
        <v>38</v>
      </c>
      <c r="B40" s="31" t="s">
        <v>503</v>
      </c>
      <c r="C40" s="31" t="s">
        <v>504</v>
      </c>
      <c r="D40" s="156">
        <v>2</v>
      </c>
      <c r="E40" s="156" t="s">
        <v>900</v>
      </c>
      <c r="F40" s="156" t="s">
        <v>900</v>
      </c>
      <c r="G40" s="31" t="s">
        <v>505</v>
      </c>
      <c r="H40" s="31">
        <v>100</v>
      </c>
      <c r="I40" s="151">
        <v>10000</v>
      </c>
      <c r="J40" s="157">
        <v>10000</v>
      </c>
      <c r="K40" s="152">
        <f t="shared" si="0"/>
        <v>20000</v>
      </c>
      <c r="L40" s="152">
        <f t="shared" si="1"/>
        <v>20000</v>
      </c>
      <c r="M40" s="31" t="s">
        <v>486</v>
      </c>
      <c r="N40" s="31" t="s">
        <v>486</v>
      </c>
      <c r="O40" s="31" t="s">
        <v>506</v>
      </c>
      <c r="P40" s="31" t="s">
        <v>507</v>
      </c>
      <c r="Q40" s="31" t="s">
        <v>508</v>
      </c>
      <c r="R40" s="31" t="s">
        <v>284</v>
      </c>
      <c r="S40" s="156" t="s">
        <v>499</v>
      </c>
      <c r="T40" s="31" t="s">
        <v>509</v>
      </c>
      <c r="U40" s="31" t="s">
        <v>501</v>
      </c>
      <c r="V40" s="31" t="s">
        <v>510</v>
      </c>
      <c r="W40" s="32" t="s">
        <v>494</v>
      </c>
    </row>
    <row r="41" spans="1:23" ht="12.75">
      <c r="A41" s="36"/>
      <c r="B41" s="36"/>
      <c r="C41" s="36"/>
      <c r="D41" s="36"/>
      <c r="E41" s="36"/>
      <c r="F41" s="37"/>
      <c r="G41" s="163" t="s">
        <v>511</v>
      </c>
      <c r="H41" s="164"/>
      <c r="I41" s="38">
        <f>SUM(I3:I40)</f>
        <v>4671870</v>
      </c>
      <c r="J41" s="38">
        <f>SUM(J3:J40)</f>
        <v>2683000</v>
      </c>
      <c r="K41" s="38">
        <f>SUM(K3:K40)</f>
        <v>7354870</v>
      </c>
      <c r="L41" s="38">
        <f>SUM(L3:L40)</f>
        <v>7354870</v>
      </c>
      <c r="M41" s="36"/>
      <c r="N41" s="36"/>
      <c r="O41" s="36"/>
      <c r="P41" s="36"/>
      <c r="Q41" s="36"/>
      <c r="R41" s="36"/>
      <c r="S41" s="36"/>
      <c r="T41" s="36"/>
      <c r="U41" s="36"/>
      <c r="V41" s="36"/>
      <c r="W41" s="32"/>
    </row>
  </sheetData>
  <sheetProtection/>
  <mergeCells count="1">
    <mergeCell ref="G41:H41"/>
  </mergeCells>
  <printOptions/>
  <pageMargins left="0.7480314960629921" right="0.7480314960629921" top="0.984251968503937" bottom="0.984251968503937" header="0.5118110236220472" footer="0.5118110236220472"/>
  <pageSetup horizontalDpi="600" verticalDpi="600" orientation="landscape" paperSize="8" scale="40" r:id="rId1"/>
</worksheet>
</file>

<file path=xl/worksheets/sheet2.xml><?xml version="1.0" encoding="utf-8"?>
<worksheet xmlns="http://schemas.openxmlformats.org/spreadsheetml/2006/main" xmlns:r="http://schemas.openxmlformats.org/officeDocument/2006/relationships">
  <dimension ref="A1:M224"/>
  <sheetViews>
    <sheetView view="pageBreakPreview" zoomScale="55" zoomScaleSheetLayoutView="55" zoomScalePageLayoutView="0" workbookViewId="0" topLeftCell="A1">
      <selection activeCell="Y9" sqref="Y9"/>
    </sheetView>
  </sheetViews>
  <sheetFormatPr defaultColWidth="9.00390625" defaultRowHeight="12.75"/>
  <cols>
    <col min="1" max="1" width="6.125" style="145" customWidth="1"/>
    <col min="2" max="2" width="8.625" style="145" customWidth="1"/>
    <col min="3" max="3" width="8.375" style="145" customWidth="1"/>
    <col min="4" max="4" width="10.125" style="145" customWidth="1"/>
    <col min="5" max="5" width="22.00390625" style="145" customWidth="1"/>
    <col min="6" max="6" width="30.375" style="145" customWidth="1"/>
    <col min="7" max="7" width="58.875" style="145" customWidth="1"/>
    <col min="8" max="8" width="19.375" style="145" customWidth="1"/>
    <col min="9" max="9" width="29.875" style="145" customWidth="1"/>
    <col min="10" max="11" width="16.75390625" style="145" customWidth="1"/>
    <col min="12" max="12" width="18.75390625" style="40" bestFit="1" customWidth="1"/>
    <col min="13" max="13" width="16.875" style="39" customWidth="1"/>
    <col min="14" max="16384" width="9.125" style="39" customWidth="1"/>
  </cols>
  <sheetData>
    <row r="1" spans="1:11" ht="13.5" thickBot="1">
      <c r="A1" s="39"/>
      <c r="B1" s="39"/>
      <c r="C1" s="39"/>
      <c r="D1" s="39"/>
      <c r="E1" s="39"/>
      <c r="F1" s="39"/>
      <c r="G1" s="39"/>
      <c r="H1" s="39"/>
      <c r="I1" s="39"/>
      <c r="J1" s="39"/>
      <c r="K1" s="39"/>
    </row>
    <row r="2" spans="1:12" ht="46.5" customHeight="1" thickBot="1">
      <c r="A2" s="39"/>
      <c r="B2" s="172" t="s">
        <v>1224</v>
      </c>
      <c r="C2" s="173"/>
      <c r="D2" s="173"/>
      <c r="E2" s="173"/>
      <c r="F2" s="173"/>
      <c r="G2" s="174" t="s">
        <v>1184</v>
      </c>
      <c r="H2" s="175"/>
      <c r="I2" s="175"/>
      <c r="J2" s="175"/>
      <c r="K2" s="175"/>
      <c r="L2" s="175"/>
    </row>
    <row r="3" spans="1:11" ht="12.75">
      <c r="A3" s="39"/>
      <c r="B3" s="39"/>
      <c r="C3" s="39"/>
      <c r="D3" s="39"/>
      <c r="E3" s="39"/>
      <c r="F3" s="39"/>
      <c r="G3" s="39"/>
      <c r="H3" s="39"/>
      <c r="I3" s="39"/>
      <c r="J3" s="39"/>
      <c r="K3" s="39"/>
    </row>
    <row r="4" spans="1:11" ht="13.5" thickBot="1">
      <c r="A4" s="39"/>
      <c r="B4" s="39"/>
      <c r="C4" s="39"/>
      <c r="D4" s="39"/>
      <c r="E4" s="39"/>
      <c r="F4" s="39"/>
      <c r="G4" s="39"/>
      <c r="H4" s="39"/>
      <c r="I4" s="39"/>
      <c r="J4" s="39"/>
      <c r="K4" s="39"/>
    </row>
    <row r="5" spans="1:12" ht="38.25">
      <c r="A5" s="41" t="s">
        <v>345</v>
      </c>
      <c r="B5" s="42" t="s">
        <v>512</v>
      </c>
      <c r="C5" s="42" t="s">
        <v>347</v>
      </c>
      <c r="D5" s="43" t="s">
        <v>513</v>
      </c>
      <c r="E5" s="44" t="s">
        <v>514</v>
      </c>
      <c r="F5" s="44" t="s">
        <v>349</v>
      </c>
      <c r="G5" s="44" t="s">
        <v>515</v>
      </c>
      <c r="H5" s="44" t="s">
        <v>516</v>
      </c>
      <c r="I5" s="44" t="s">
        <v>353</v>
      </c>
      <c r="J5" s="45" t="s">
        <v>354</v>
      </c>
      <c r="K5" s="45" t="s">
        <v>517</v>
      </c>
      <c r="L5" s="46" t="s">
        <v>518</v>
      </c>
    </row>
    <row r="6" spans="1:12" ht="12.75">
      <c r="A6" s="165" t="s">
        <v>519</v>
      </c>
      <c r="B6" s="165"/>
      <c r="C6" s="165"/>
      <c r="D6" s="165"/>
      <c r="E6" s="165"/>
      <c r="F6" s="165"/>
      <c r="G6" s="165"/>
      <c r="H6" s="165"/>
      <c r="I6" s="165"/>
      <c r="J6" s="165"/>
      <c r="K6" s="165"/>
      <c r="L6" s="165"/>
    </row>
    <row r="7" spans="1:12" ht="12.75">
      <c r="A7" s="165" t="s">
        <v>520</v>
      </c>
      <c r="B7" s="165"/>
      <c r="C7" s="165"/>
      <c r="D7" s="165"/>
      <c r="E7" s="165"/>
      <c r="F7" s="165"/>
      <c r="G7" s="165"/>
      <c r="H7" s="165"/>
      <c r="I7" s="165"/>
      <c r="J7" s="165"/>
      <c r="K7" s="165"/>
      <c r="L7" s="165"/>
    </row>
    <row r="8" spans="1:12" ht="102">
      <c r="A8" s="48" t="s">
        <v>521</v>
      </c>
      <c r="B8" s="48">
        <v>2</v>
      </c>
      <c r="C8" s="48">
        <v>2</v>
      </c>
      <c r="D8" s="48">
        <v>1</v>
      </c>
      <c r="E8" s="49" t="s">
        <v>522</v>
      </c>
      <c r="F8" s="49" t="s">
        <v>523</v>
      </c>
      <c r="G8" s="49" t="s">
        <v>135</v>
      </c>
      <c r="H8" s="49" t="s">
        <v>136</v>
      </c>
      <c r="I8" s="49" t="s">
        <v>137</v>
      </c>
      <c r="J8" s="49" t="s">
        <v>138</v>
      </c>
      <c r="K8" s="49" t="s">
        <v>139</v>
      </c>
      <c r="L8" s="50">
        <v>96066</v>
      </c>
    </row>
    <row r="9" spans="1:12" ht="114.75">
      <c r="A9" s="48" t="s">
        <v>140</v>
      </c>
      <c r="B9" s="48">
        <v>2</v>
      </c>
      <c r="C9" s="48">
        <v>3.4</v>
      </c>
      <c r="D9" s="48" t="s">
        <v>141</v>
      </c>
      <c r="E9" s="49" t="s">
        <v>522</v>
      </c>
      <c r="F9" s="49" t="s">
        <v>142</v>
      </c>
      <c r="G9" s="49" t="s">
        <v>143</v>
      </c>
      <c r="H9" s="49" t="s">
        <v>144</v>
      </c>
      <c r="I9" s="49" t="s">
        <v>145</v>
      </c>
      <c r="J9" s="49" t="s">
        <v>146</v>
      </c>
      <c r="K9" s="49" t="s">
        <v>147</v>
      </c>
      <c r="L9" s="50">
        <v>21942.13</v>
      </c>
    </row>
    <row r="10" spans="1:12" ht="140.25">
      <c r="A10" s="48" t="s">
        <v>148</v>
      </c>
      <c r="B10" s="48">
        <v>2</v>
      </c>
      <c r="C10" s="48" t="s">
        <v>149</v>
      </c>
      <c r="D10" s="48">
        <v>1</v>
      </c>
      <c r="E10" s="49" t="s">
        <v>522</v>
      </c>
      <c r="F10" s="49" t="s">
        <v>150</v>
      </c>
      <c r="G10" s="49" t="s">
        <v>151</v>
      </c>
      <c r="H10" s="49" t="s">
        <v>152</v>
      </c>
      <c r="I10" s="49" t="s">
        <v>153</v>
      </c>
      <c r="J10" s="49" t="s">
        <v>581</v>
      </c>
      <c r="K10" s="49" t="s">
        <v>582</v>
      </c>
      <c r="L10" s="50">
        <v>5000</v>
      </c>
    </row>
    <row r="11" spans="1:12" ht="216.75">
      <c r="A11" s="48" t="s">
        <v>583</v>
      </c>
      <c r="B11" s="48">
        <v>2</v>
      </c>
      <c r="C11" s="48">
        <v>4</v>
      </c>
      <c r="D11" s="48">
        <v>1</v>
      </c>
      <c r="E11" s="49" t="s">
        <v>522</v>
      </c>
      <c r="F11" s="49" t="s">
        <v>584</v>
      </c>
      <c r="G11" s="49" t="s">
        <v>585</v>
      </c>
      <c r="H11" s="49" t="s">
        <v>586</v>
      </c>
      <c r="I11" s="49" t="s">
        <v>587</v>
      </c>
      <c r="J11" s="49" t="s">
        <v>588</v>
      </c>
      <c r="K11" s="49" t="s">
        <v>589</v>
      </c>
      <c r="L11" s="50">
        <v>16298</v>
      </c>
    </row>
    <row r="12" spans="1:12" ht="165.75">
      <c r="A12" s="48" t="s">
        <v>590</v>
      </c>
      <c r="B12" s="48">
        <v>2</v>
      </c>
      <c r="C12" s="48">
        <v>4</v>
      </c>
      <c r="D12" s="48">
        <v>1</v>
      </c>
      <c r="E12" s="49" t="s">
        <v>522</v>
      </c>
      <c r="F12" s="49" t="s">
        <v>591</v>
      </c>
      <c r="G12" s="49" t="s">
        <v>579</v>
      </c>
      <c r="H12" s="49" t="s">
        <v>580</v>
      </c>
      <c r="I12" s="49" t="s">
        <v>1033</v>
      </c>
      <c r="J12" s="49" t="s">
        <v>581</v>
      </c>
      <c r="K12" s="49" t="s">
        <v>147</v>
      </c>
      <c r="L12" s="50">
        <v>15975.67</v>
      </c>
    </row>
    <row r="13" spans="1:12" ht="114.75">
      <c r="A13" s="48" t="s">
        <v>1034</v>
      </c>
      <c r="B13" s="48">
        <v>2</v>
      </c>
      <c r="C13" s="48">
        <v>4</v>
      </c>
      <c r="D13" s="48">
        <v>1</v>
      </c>
      <c r="E13" s="49" t="s">
        <v>522</v>
      </c>
      <c r="F13" s="49" t="s">
        <v>1035</v>
      </c>
      <c r="G13" s="49" t="s">
        <v>1036</v>
      </c>
      <c r="H13" s="49" t="s">
        <v>1037</v>
      </c>
      <c r="I13" s="49" t="s">
        <v>1038</v>
      </c>
      <c r="J13" s="49" t="s">
        <v>1039</v>
      </c>
      <c r="K13" s="49" t="s">
        <v>1040</v>
      </c>
      <c r="L13" s="50">
        <v>100205.08</v>
      </c>
    </row>
    <row r="14" spans="1:12" ht="63.75">
      <c r="A14" s="48" t="s">
        <v>1041</v>
      </c>
      <c r="B14" s="48">
        <v>2</v>
      </c>
      <c r="C14" s="48" t="s">
        <v>1042</v>
      </c>
      <c r="D14" s="48" t="s">
        <v>1042</v>
      </c>
      <c r="E14" s="49" t="s">
        <v>522</v>
      </c>
      <c r="F14" s="49" t="s">
        <v>1043</v>
      </c>
      <c r="G14" s="49" t="s">
        <v>1044</v>
      </c>
      <c r="H14" s="49" t="s">
        <v>1045</v>
      </c>
      <c r="I14" s="49" t="s">
        <v>1046</v>
      </c>
      <c r="J14" s="49" t="s">
        <v>1047</v>
      </c>
      <c r="K14" s="49" t="s">
        <v>1048</v>
      </c>
      <c r="L14" s="50">
        <v>33152.2</v>
      </c>
    </row>
    <row r="15" spans="1:12" ht="140.25">
      <c r="A15" s="48" t="s">
        <v>1049</v>
      </c>
      <c r="B15" s="48">
        <v>2</v>
      </c>
      <c r="C15" s="48" t="s">
        <v>1050</v>
      </c>
      <c r="D15" s="48" t="s">
        <v>1042</v>
      </c>
      <c r="E15" s="49" t="s">
        <v>522</v>
      </c>
      <c r="F15" s="49" t="s">
        <v>1051</v>
      </c>
      <c r="G15" s="49" t="s">
        <v>593</v>
      </c>
      <c r="H15" s="49" t="s">
        <v>594</v>
      </c>
      <c r="I15" s="49" t="s">
        <v>595</v>
      </c>
      <c r="J15" s="49" t="s">
        <v>596</v>
      </c>
      <c r="K15" s="49" t="s">
        <v>597</v>
      </c>
      <c r="L15" s="50">
        <v>79347.3</v>
      </c>
    </row>
    <row r="16" spans="1:12" ht="89.25">
      <c r="A16" s="48" t="s">
        <v>598</v>
      </c>
      <c r="B16" s="48">
        <v>2</v>
      </c>
      <c r="C16" s="48" t="s">
        <v>1050</v>
      </c>
      <c r="D16" s="48" t="s">
        <v>1042</v>
      </c>
      <c r="E16" s="49" t="s">
        <v>522</v>
      </c>
      <c r="F16" s="49" t="s">
        <v>599</v>
      </c>
      <c r="G16" s="49" t="s">
        <v>600</v>
      </c>
      <c r="H16" s="49" t="s">
        <v>601</v>
      </c>
      <c r="I16" s="49" t="s">
        <v>602</v>
      </c>
      <c r="J16" s="49" t="s">
        <v>603</v>
      </c>
      <c r="K16" s="49" t="s">
        <v>604</v>
      </c>
      <c r="L16" s="50">
        <v>24237.15</v>
      </c>
    </row>
    <row r="17" spans="1:12" ht="216.75">
      <c r="A17" s="48" t="s">
        <v>605</v>
      </c>
      <c r="B17" s="48">
        <v>5</v>
      </c>
      <c r="C17" s="48" t="s">
        <v>606</v>
      </c>
      <c r="D17" s="48">
        <v>1</v>
      </c>
      <c r="E17" s="49" t="s">
        <v>522</v>
      </c>
      <c r="F17" s="49" t="s">
        <v>607</v>
      </c>
      <c r="G17" s="49" t="s">
        <v>608</v>
      </c>
      <c r="H17" s="49" t="s">
        <v>609</v>
      </c>
      <c r="I17" s="49" t="s">
        <v>610</v>
      </c>
      <c r="J17" s="49" t="s">
        <v>611</v>
      </c>
      <c r="K17" s="49" t="s">
        <v>604</v>
      </c>
      <c r="L17" s="50">
        <v>20364</v>
      </c>
    </row>
    <row r="18" spans="1:12" ht="89.25">
      <c r="A18" s="48">
        <v>11</v>
      </c>
      <c r="B18" s="48">
        <v>2</v>
      </c>
      <c r="C18" s="48" t="s">
        <v>612</v>
      </c>
      <c r="D18" s="48">
        <v>1</v>
      </c>
      <c r="E18" s="49" t="s">
        <v>522</v>
      </c>
      <c r="F18" s="49" t="s">
        <v>613</v>
      </c>
      <c r="G18" s="49" t="s">
        <v>614</v>
      </c>
      <c r="H18" s="49" t="s">
        <v>615</v>
      </c>
      <c r="I18" s="49" t="s">
        <v>616</v>
      </c>
      <c r="J18" s="49" t="s">
        <v>617</v>
      </c>
      <c r="K18" s="49" t="s">
        <v>618</v>
      </c>
      <c r="L18" s="50">
        <v>33600</v>
      </c>
    </row>
    <row r="19" spans="1:12" ht="153">
      <c r="A19" s="48" t="s">
        <v>619</v>
      </c>
      <c r="B19" s="48">
        <v>5</v>
      </c>
      <c r="C19" s="48">
        <v>1</v>
      </c>
      <c r="D19" s="48" t="s">
        <v>1042</v>
      </c>
      <c r="E19" s="49" t="s">
        <v>522</v>
      </c>
      <c r="F19" s="49" t="s">
        <v>620</v>
      </c>
      <c r="G19" s="49" t="s">
        <v>171</v>
      </c>
      <c r="H19" s="49" t="s">
        <v>172</v>
      </c>
      <c r="I19" s="49" t="s">
        <v>173</v>
      </c>
      <c r="J19" s="49" t="s">
        <v>174</v>
      </c>
      <c r="K19" s="49" t="s">
        <v>175</v>
      </c>
      <c r="L19" s="50">
        <v>59813.6</v>
      </c>
    </row>
    <row r="20" spans="1:12" ht="191.25">
      <c r="A20" s="48" t="s">
        <v>176</v>
      </c>
      <c r="B20" s="48">
        <v>5</v>
      </c>
      <c r="C20" s="48" t="s">
        <v>177</v>
      </c>
      <c r="D20" s="48">
        <v>1</v>
      </c>
      <c r="E20" s="49" t="s">
        <v>522</v>
      </c>
      <c r="F20" s="49" t="s">
        <v>178</v>
      </c>
      <c r="G20" s="49" t="s">
        <v>179</v>
      </c>
      <c r="H20" s="49" t="s">
        <v>180</v>
      </c>
      <c r="I20" s="49" t="s">
        <v>626</v>
      </c>
      <c r="J20" s="49" t="s">
        <v>627</v>
      </c>
      <c r="K20" s="49" t="s">
        <v>628</v>
      </c>
      <c r="L20" s="50">
        <v>24666.5</v>
      </c>
    </row>
    <row r="21" spans="1:12" ht="165.75">
      <c r="A21" s="51" t="s">
        <v>629</v>
      </c>
      <c r="B21" s="48">
        <v>5</v>
      </c>
      <c r="C21" s="48" t="s">
        <v>1042</v>
      </c>
      <c r="D21" s="48" t="s">
        <v>1050</v>
      </c>
      <c r="E21" s="49" t="s">
        <v>522</v>
      </c>
      <c r="F21" s="49" t="s">
        <v>630</v>
      </c>
      <c r="G21" s="49" t="s">
        <v>631</v>
      </c>
      <c r="H21" s="49" t="s">
        <v>632</v>
      </c>
      <c r="I21" s="49" t="s">
        <v>633</v>
      </c>
      <c r="J21" s="49" t="s">
        <v>634</v>
      </c>
      <c r="K21" s="49" t="s">
        <v>635</v>
      </c>
      <c r="L21" s="50">
        <v>130066</v>
      </c>
    </row>
    <row r="22" spans="1:12" ht="216.75">
      <c r="A22" s="48" t="s">
        <v>636</v>
      </c>
      <c r="B22" s="48">
        <v>5</v>
      </c>
      <c r="C22" s="48" t="s">
        <v>606</v>
      </c>
      <c r="D22" s="48" t="s">
        <v>1050</v>
      </c>
      <c r="E22" s="49" t="s">
        <v>522</v>
      </c>
      <c r="F22" s="49" t="s">
        <v>637</v>
      </c>
      <c r="G22" s="49" t="s">
        <v>638</v>
      </c>
      <c r="H22" s="49" t="s">
        <v>639</v>
      </c>
      <c r="I22" s="49" t="s">
        <v>640</v>
      </c>
      <c r="J22" s="49" t="s">
        <v>641</v>
      </c>
      <c r="K22" s="49" t="s">
        <v>642</v>
      </c>
      <c r="L22" s="50">
        <v>14921.55</v>
      </c>
    </row>
    <row r="23" spans="1:12" ht="216.75">
      <c r="A23" s="51" t="s">
        <v>643</v>
      </c>
      <c r="B23" s="48">
        <v>5</v>
      </c>
      <c r="C23" s="48" t="s">
        <v>606</v>
      </c>
      <c r="D23" s="48" t="s">
        <v>1050</v>
      </c>
      <c r="E23" s="49" t="s">
        <v>522</v>
      </c>
      <c r="F23" s="49" t="s">
        <v>637</v>
      </c>
      <c r="G23" s="49" t="s">
        <v>638</v>
      </c>
      <c r="H23" s="49" t="s">
        <v>639</v>
      </c>
      <c r="I23" s="49" t="s">
        <v>640</v>
      </c>
      <c r="J23" s="49" t="s">
        <v>644</v>
      </c>
      <c r="K23" s="49" t="s">
        <v>645</v>
      </c>
      <c r="L23" s="50">
        <v>14921.55</v>
      </c>
    </row>
    <row r="24" spans="1:12" ht="63.75">
      <c r="A24" s="48" t="s">
        <v>646</v>
      </c>
      <c r="B24" s="48">
        <v>2</v>
      </c>
      <c r="C24" s="48">
        <v>4</v>
      </c>
      <c r="D24" s="48">
        <v>1</v>
      </c>
      <c r="E24" s="49" t="s">
        <v>522</v>
      </c>
      <c r="F24" s="49" t="s">
        <v>647</v>
      </c>
      <c r="G24" s="49" t="s">
        <v>648</v>
      </c>
      <c r="H24" s="49" t="s">
        <v>649</v>
      </c>
      <c r="I24" s="49" t="s">
        <v>650</v>
      </c>
      <c r="J24" s="49" t="s">
        <v>651</v>
      </c>
      <c r="K24" s="49" t="s">
        <v>652</v>
      </c>
      <c r="L24" s="50">
        <v>119613.32</v>
      </c>
    </row>
    <row r="25" spans="1:12" ht="63.75">
      <c r="A25" s="51" t="s">
        <v>653</v>
      </c>
      <c r="B25" s="48">
        <v>2</v>
      </c>
      <c r="C25" s="48">
        <v>4</v>
      </c>
      <c r="D25" s="48">
        <v>1</v>
      </c>
      <c r="E25" s="49" t="s">
        <v>522</v>
      </c>
      <c r="F25" s="49" t="s">
        <v>647</v>
      </c>
      <c r="G25" s="49" t="s">
        <v>648</v>
      </c>
      <c r="H25" s="49" t="s">
        <v>649</v>
      </c>
      <c r="I25" s="49" t="s">
        <v>650</v>
      </c>
      <c r="J25" s="49" t="s">
        <v>654</v>
      </c>
      <c r="K25" s="49" t="s">
        <v>652</v>
      </c>
      <c r="L25" s="50">
        <v>119613.32</v>
      </c>
    </row>
    <row r="26" spans="1:12" ht="140.25">
      <c r="A26" s="48" t="s">
        <v>655</v>
      </c>
      <c r="B26" s="48">
        <v>2</v>
      </c>
      <c r="C26" s="48">
        <v>4</v>
      </c>
      <c r="D26" s="48">
        <v>1</v>
      </c>
      <c r="E26" s="49" t="s">
        <v>522</v>
      </c>
      <c r="F26" s="49" t="s">
        <v>1112</v>
      </c>
      <c r="G26" s="49" t="s">
        <v>105</v>
      </c>
      <c r="H26" s="49" t="s">
        <v>1113</v>
      </c>
      <c r="I26" s="49" t="s">
        <v>1114</v>
      </c>
      <c r="J26" s="49" t="s">
        <v>1115</v>
      </c>
      <c r="K26" s="49" t="s">
        <v>604</v>
      </c>
      <c r="L26" s="50">
        <v>26672.7</v>
      </c>
    </row>
    <row r="27" spans="1:12" ht="140.25">
      <c r="A27" s="51" t="s">
        <v>1116</v>
      </c>
      <c r="B27" s="48">
        <v>2</v>
      </c>
      <c r="C27" s="48">
        <v>4</v>
      </c>
      <c r="D27" s="48">
        <v>1</v>
      </c>
      <c r="E27" s="49" t="s">
        <v>522</v>
      </c>
      <c r="F27" s="49" t="s">
        <v>1117</v>
      </c>
      <c r="G27" s="49" t="s">
        <v>106</v>
      </c>
      <c r="H27" s="49" t="s">
        <v>1118</v>
      </c>
      <c r="I27" s="49" t="s">
        <v>1119</v>
      </c>
      <c r="J27" s="49" t="s">
        <v>1039</v>
      </c>
      <c r="K27" s="49" t="s">
        <v>1120</v>
      </c>
      <c r="L27" s="50">
        <v>32152.95</v>
      </c>
    </row>
    <row r="28" spans="1:12" ht="193.5" customHeight="1">
      <c r="A28" s="48" t="s">
        <v>1121</v>
      </c>
      <c r="B28" s="48">
        <v>2</v>
      </c>
      <c r="C28" s="48" t="s">
        <v>1122</v>
      </c>
      <c r="D28" s="48">
        <v>1</v>
      </c>
      <c r="E28" s="49" t="s">
        <v>522</v>
      </c>
      <c r="F28" s="49" t="s">
        <v>1123</v>
      </c>
      <c r="G28" s="49" t="s">
        <v>1124</v>
      </c>
      <c r="H28" s="49" t="s">
        <v>144</v>
      </c>
      <c r="I28" s="49" t="s">
        <v>687</v>
      </c>
      <c r="J28" s="49" t="s">
        <v>688</v>
      </c>
      <c r="K28" s="49" t="s">
        <v>689</v>
      </c>
      <c r="L28" s="50">
        <v>138602.3</v>
      </c>
    </row>
    <row r="29" spans="1:12" ht="318.75">
      <c r="A29" s="48" t="s">
        <v>690</v>
      </c>
      <c r="B29" s="48">
        <v>5</v>
      </c>
      <c r="C29" s="48" t="s">
        <v>1122</v>
      </c>
      <c r="D29" s="48" t="s">
        <v>1050</v>
      </c>
      <c r="E29" s="49" t="s">
        <v>522</v>
      </c>
      <c r="F29" s="49" t="s">
        <v>691</v>
      </c>
      <c r="G29" s="49" t="s">
        <v>692</v>
      </c>
      <c r="H29" s="49" t="s">
        <v>1037</v>
      </c>
      <c r="I29" s="49" t="s">
        <v>693</v>
      </c>
      <c r="J29" s="49" t="s">
        <v>694</v>
      </c>
      <c r="K29" s="49" t="s">
        <v>695</v>
      </c>
      <c r="L29" s="52">
        <v>110695.5</v>
      </c>
    </row>
    <row r="30" spans="1:12" ht="12.75">
      <c r="A30" s="53"/>
      <c r="B30" s="53"/>
      <c r="C30" s="53"/>
      <c r="D30" s="53"/>
      <c r="E30" s="53"/>
      <c r="F30" s="54"/>
      <c r="G30" s="54"/>
      <c r="H30" s="54"/>
      <c r="I30" s="54"/>
      <c r="J30" s="54"/>
      <c r="K30" s="55" t="s">
        <v>696</v>
      </c>
      <c r="L30" s="56">
        <f>SUM(L8+L9+L10+L11+L12+L13+L14+L15+L16++L18+L24+L25+L26+L27+L28)</f>
        <v>862478.1200000001</v>
      </c>
    </row>
    <row r="31" spans="1:12" ht="12.75">
      <c r="A31" s="57"/>
      <c r="B31" s="57"/>
      <c r="C31" s="57"/>
      <c r="D31" s="57"/>
      <c r="E31" s="57"/>
      <c r="F31" s="57"/>
      <c r="G31" s="57"/>
      <c r="H31" s="57"/>
      <c r="I31" s="57"/>
      <c r="J31" s="57"/>
      <c r="K31" s="58" t="s">
        <v>697</v>
      </c>
      <c r="L31" s="56">
        <f>SUM(L29+L17+L23+L22+L21+L20+L19)</f>
        <v>375448.69999999995</v>
      </c>
    </row>
    <row r="32" spans="1:12" ht="12.75">
      <c r="A32" s="57"/>
      <c r="B32" s="57"/>
      <c r="C32" s="57"/>
      <c r="D32" s="57"/>
      <c r="E32" s="57"/>
      <c r="F32" s="57"/>
      <c r="G32" s="57"/>
      <c r="H32" s="57"/>
      <c r="I32" s="57"/>
      <c r="J32" s="57"/>
      <c r="K32" s="58" t="s">
        <v>698</v>
      </c>
      <c r="L32" s="59">
        <f>SUM(L31+L30)</f>
        <v>1237926.82</v>
      </c>
    </row>
    <row r="33" spans="1:12" ht="12.75">
      <c r="A33" s="165" t="s">
        <v>1144</v>
      </c>
      <c r="B33" s="165"/>
      <c r="C33" s="165"/>
      <c r="D33" s="165"/>
      <c r="E33" s="165"/>
      <c r="F33" s="165"/>
      <c r="G33" s="165"/>
      <c r="H33" s="165"/>
      <c r="I33" s="165"/>
      <c r="J33" s="165"/>
      <c r="K33" s="165"/>
      <c r="L33" s="165"/>
    </row>
    <row r="34" spans="1:12" ht="12.75">
      <c r="A34" s="165" t="s">
        <v>1145</v>
      </c>
      <c r="B34" s="165"/>
      <c r="C34" s="165"/>
      <c r="D34" s="165"/>
      <c r="E34" s="165"/>
      <c r="F34" s="165"/>
      <c r="G34" s="165"/>
      <c r="H34" s="165"/>
      <c r="I34" s="165"/>
      <c r="J34" s="165"/>
      <c r="K34" s="165"/>
      <c r="L34" s="165"/>
    </row>
    <row r="35" spans="1:12" ht="51">
      <c r="A35" s="48" t="s">
        <v>521</v>
      </c>
      <c r="B35" s="60">
        <v>5</v>
      </c>
      <c r="C35" s="60">
        <v>4</v>
      </c>
      <c r="D35" s="60">
        <v>1</v>
      </c>
      <c r="E35" s="49" t="s">
        <v>1146</v>
      </c>
      <c r="F35" s="49" t="s">
        <v>1147</v>
      </c>
      <c r="G35" s="49" t="s">
        <v>1148</v>
      </c>
      <c r="H35" s="49" t="s">
        <v>1149</v>
      </c>
      <c r="I35" s="49" t="s">
        <v>1150</v>
      </c>
      <c r="J35" s="49" t="s">
        <v>700</v>
      </c>
      <c r="K35" s="49" t="s">
        <v>701</v>
      </c>
      <c r="L35" s="50">
        <v>71134.32</v>
      </c>
    </row>
    <row r="36" spans="1:12" ht="12.75">
      <c r="A36" s="165" t="s">
        <v>702</v>
      </c>
      <c r="B36" s="165"/>
      <c r="C36" s="165"/>
      <c r="D36" s="165"/>
      <c r="E36" s="165"/>
      <c r="F36" s="165"/>
      <c r="G36" s="165"/>
      <c r="H36" s="165"/>
      <c r="I36" s="165"/>
      <c r="J36" s="165"/>
      <c r="K36" s="165"/>
      <c r="L36" s="165"/>
    </row>
    <row r="37" spans="1:12" ht="191.25">
      <c r="A37" s="48" t="s">
        <v>521</v>
      </c>
      <c r="B37" s="60">
        <v>2</v>
      </c>
      <c r="C37" s="60">
        <v>4</v>
      </c>
      <c r="D37" s="60">
        <v>1</v>
      </c>
      <c r="E37" s="49" t="s">
        <v>703</v>
      </c>
      <c r="F37" s="49" t="s">
        <v>704</v>
      </c>
      <c r="G37" s="49" t="s">
        <v>705</v>
      </c>
      <c r="H37" s="49" t="s">
        <v>706</v>
      </c>
      <c r="I37" s="49" t="s">
        <v>707</v>
      </c>
      <c r="J37" s="49" t="s">
        <v>708</v>
      </c>
      <c r="K37" s="49" t="s">
        <v>709</v>
      </c>
      <c r="L37" s="50">
        <v>78018.9</v>
      </c>
    </row>
    <row r="38" spans="1:12" ht="357">
      <c r="A38" s="61" t="s">
        <v>140</v>
      </c>
      <c r="B38" s="62">
        <v>5</v>
      </c>
      <c r="C38" s="62" t="s">
        <v>710</v>
      </c>
      <c r="D38" s="62">
        <v>1</v>
      </c>
      <c r="E38" s="63" t="s">
        <v>703</v>
      </c>
      <c r="F38" s="63" t="s">
        <v>711</v>
      </c>
      <c r="G38" s="63" t="s">
        <v>712</v>
      </c>
      <c r="H38" s="63" t="s">
        <v>706</v>
      </c>
      <c r="I38" s="63" t="s">
        <v>713</v>
      </c>
      <c r="J38" s="63" t="s">
        <v>714</v>
      </c>
      <c r="K38" s="63" t="s">
        <v>715</v>
      </c>
      <c r="L38" s="64">
        <v>16318.5</v>
      </c>
    </row>
    <row r="39" spans="1:12" ht="102">
      <c r="A39" s="48" t="s">
        <v>148</v>
      </c>
      <c r="B39" s="60">
        <v>2</v>
      </c>
      <c r="C39" s="60" t="s">
        <v>716</v>
      </c>
      <c r="D39" s="60">
        <v>1</v>
      </c>
      <c r="E39" s="63" t="s">
        <v>703</v>
      </c>
      <c r="F39" s="49" t="s">
        <v>717</v>
      </c>
      <c r="G39" s="65" t="s">
        <v>718</v>
      </c>
      <c r="H39" s="63" t="s">
        <v>706</v>
      </c>
      <c r="I39" s="49" t="s">
        <v>719</v>
      </c>
      <c r="J39" s="49" t="s">
        <v>720</v>
      </c>
      <c r="K39" s="63" t="s">
        <v>715</v>
      </c>
      <c r="L39" s="50">
        <v>26541</v>
      </c>
    </row>
    <row r="40" spans="1:12" ht="114.75">
      <c r="A40" s="48" t="s">
        <v>721</v>
      </c>
      <c r="B40" s="60">
        <v>5</v>
      </c>
      <c r="C40" s="60">
        <v>4</v>
      </c>
      <c r="D40" s="60">
        <v>1</v>
      </c>
      <c r="E40" s="49" t="s">
        <v>703</v>
      </c>
      <c r="F40" s="49" t="s">
        <v>722</v>
      </c>
      <c r="G40" s="49" t="s">
        <v>723</v>
      </c>
      <c r="H40" s="49" t="s">
        <v>724</v>
      </c>
      <c r="I40" s="49" t="s">
        <v>725</v>
      </c>
      <c r="J40" s="49" t="s">
        <v>726</v>
      </c>
      <c r="K40" s="49" t="s">
        <v>715</v>
      </c>
      <c r="L40" s="50">
        <v>19573</v>
      </c>
    </row>
    <row r="41" spans="1:12" ht="12.75">
      <c r="A41" s="66"/>
      <c r="B41" s="53"/>
      <c r="C41" s="53"/>
      <c r="D41" s="53"/>
      <c r="E41" s="53"/>
      <c r="F41" s="54"/>
      <c r="G41" s="54"/>
      <c r="H41" s="54"/>
      <c r="I41" s="54"/>
      <c r="J41" s="54"/>
      <c r="K41" s="67" t="s">
        <v>696</v>
      </c>
      <c r="L41" s="56">
        <f>L39+L37</f>
        <v>104559.9</v>
      </c>
    </row>
    <row r="42" spans="1:12" ht="12.75">
      <c r="A42" s="66"/>
      <c r="B42" s="53"/>
      <c r="C42" s="53"/>
      <c r="D42" s="53"/>
      <c r="E42" s="53"/>
      <c r="F42" s="54"/>
      <c r="G42" s="54"/>
      <c r="H42" s="54"/>
      <c r="I42" s="54"/>
      <c r="J42" s="54"/>
      <c r="K42" s="67" t="s">
        <v>697</v>
      </c>
      <c r="L42" s="56">
        <f>L38+L35+L40</f>
        <v>107025.82</v>
      </c>
    </row>
    <row r="43" spans="1:12" ht="12.75">
      <c r="A43" s="68"/>
      <c r="B43" s="69"/>
      <c r="C43" s="69"/>
      <c r="D43" s="69"/>
      <c r="E43" s="69"/>
      <c r="F43" s="70"/>
      <c r="G43" s="70"/>
      <c r="H43" s="70"/>
      <c r="I43" s="70"/>
      <c r="J43" s="70"/>
      <c r="K43" s="67" t="s">
        <v>698</v>
      </c>
      <c r="L43" s="56">
        <f>L42+L41</f>
        <v>211585.72</v>
      </c>
    </row>
    <row r="44" spans="1:12" ht="12.75">
      <c r="A44" s="165" t="s">
        <v>727</v>
      </c>
      <c r="B44" s="165"/>
      <c r="C44" s="165"/>
      <c r="D44" s="165"/>
      <c r="E44" s="165"/>
      <c r="F44" s="165"/>
      <c r="G44" s="165"/>
      <c r="H44" s="165"/>
      <c r="I44" s="165"/>
      <c r="J44" s="165"/>
      <c r="K44" s="165"/>
      <c r="L44" s="165"/>
    </row>
    <row r="45" spans="1:12" ht="12.75">
      <c r="A45" s="165" t="s">
        <v>702</v>
      </c>
      <c r="B45" s="165"/>
      <c r="C45" s="165"/>
      <c r="D45" s="165"/>
      <c r="E45" s="165"/>
      <c r="F45" s="165"/>
      <c r="G45" s="165"/>
      <c r="H45" s="165"/>
      <c r="I45" s="165"/>
      <c r="J45" s="165"/>
      <c r="K45" s="165"/>
      <c r="L45" s="165"/>
    </row>
    <row r="46" spans="1:12" ht="153">
      <c r="A46" s="48" t="s">
        <v>521</v>
      </c>
      <c r="B46" s="60">
        <v>2</v>
      </c>
      <c r="C46" s="60">
        <v>4</v>
      </c>
      <c r="D46" s="60">
        <v>3</v>
      </c>
      <c r="E46" s="49" t="s">
        <v>728</v>
      </c>
      <c r="F46" s="49" t="s">
        <v>729</v>
      </c>
      <c r="G46" s="49" t="s">
        <v>730</v>
      </c>
      <c r="H46" s="49" t="s">
        <v>731</v>
      </c>
      <c r="I46" s="49" t="s">
        <v>732</v>
      </c>
      <c r="J46" s="49" t="s">
        <v>733</v>
      </c>
      <c r="K46" s="49" t="s">
        <v>734</v>
      </c>
      <c r="L46" s="50">
        <v>33139.2</v>
      </c>
    </row>
    <row r="47" spans="1:12" ht="153">
      <c r="A47" s="48" t="s">
        <v>140</v>
      </c>
      <c r="B47" s="60">
        <v>2</v>
      </c>
      <c r="C47" s="60" t="s">
        <v>735</v>
      </c>
      <c r="D47" s="60" t="s">
        <v>736</v>
      </c>
      <c r="E47" s="49" t="s">
        <v>728</v>
      </c>
      <c r="F47" s="49" t="s">
        <v>737</v>
      </c>
      <c r="G47" s="49" t="s">
        <v>331</v>
      </c>
      <c r="H47" s="49" t="s">
        <v>332</v>
      </c>
      <c r="I47" s="49" t="s">
        <v>333</v>
      </c>
      <c r="J47" s="49" t="s">
        <v>334</v>
      </c>
      <c r="K47" s="49" t="s">
        <v>335</v>
      </c>
      <c r="L47" s="50">
        <v>37130</v>
      </c>
    </row>
    <row r="48" spans="1:12" ht="204">
      <c r="A48" s="48" t="s">
        <v>148</v>
      </c>
      <c r="B48" s="60">
        <v>2</v>
      </c>
      <c r="C48" s="60">
        <v>4</v>
      </c>
      <c r="D48" s="60" t="s">
        <v>336</v>
      </c>
      <c r="E48" s="49" t="s">
        <v>728</v>
      </c>
      <c r="F48" s="49" t="s">
        <v>337</v>
      </c>
      <c r="G48" s="49" t="s">
        <v>338</v>
      </c>
      <c r="H48" s="49" t="s">
        <v>788</v>
      </c>
      <c r="I48" s="49" t="s">
        <v>789</v>
      </c>
      <c r="J48" s="49" t="s">
        <v>790</v>
      </c>
      <c r="K48" s="49" t="s">
        <v>791</v>
      </c>
      <c r="L48" s="50">
        <v>29712.5</v>
      </c>
    </row>
    <row r="49" spans="1:12" ht="267.75">
      <c r="A49" s="71" t="s">
        <v>583</v>
      </c>
      <c r="B49" s="60">
        <v>5</v>
      </c>
      <c r="C49" s="60">
        <v>1</v>
      </c>
      <c r="D49" s="60">
        <v>1</v>
      </c>
      <c r="E49" s="49" t="s">
        <v>728</v>
      </c>
      <c r="F49" s="49" t="s">
        <v>792</v>
      </c>
      <c r="G49" s="49" t="s">
        <v>793</v>
      </c>
      <c r="H49" s="49" t="s">
        <v>794</v>
      </c>
      <c r="I49" s="49" t="s">
        <v>795</v>
      </c>
      <c r="J49" s="49" t="s">
        <v>796</v>
      </c>
      <c r="K49" s="49" t="s">
        <v>797</v>
      </c>
      <c r="L49" s="50">
        <v>38349.4</v>
      </c>
    </row>
    <row r="50" spans="1:12" ht="140.25">
      <c r="A50" s="71" t="s">
        <v>590</v>
      </c>
      <c r="B50" s="60">
        <v>2</v>
      </c>
      <c r="C50" s="60">
        <v>4</v>
      </c>
      <c r="D50" s="60" t="s">
        <v>336</v>
      </c>
      <c r="E50" s="49" t="s">
        <v>728</v>
      </c>
      <c r="F50" s="49" t="s">
        <v>360</v>
      </c>
      <c r="G50" s="49" t="s">
        <v>361</v>
      </c>
      <c r="H50" s="49" t="s">
        <v>362</v>
      </c>
      <c r="I50" s="49" t="s">
        <v>363</v>
      </c>
      <c r="J50" s="49" t="s">
        <v>364</v>
      </c>
      <c r="K50" s="49" t="s">
        <v>365</v>
      </c>
      <c r="L50" s="50">
        <v>11667.1</v>
      </c>
    </row>
    <row r="51" spans="1:12" ht="12.75">
      <c r="A51" s="66"/>
      <c r="B51" s="53"/>
      <c r="C51" s="53"/>
      <c r="D51" s="53"/>
      <c r="E51" s="53"/>
      <c r="F51" s="54"/>
      <c r="G51" s="54"/>
      <c r="H51" s="54"/>
      <c r="I51" s="54"/>
      <c r="J51" s="54"/>
      <c r="K51" s="67" t="s">
        <v>696</v>
      </c>
      <c r="L51" s="56">
        <f>L46+L47+L48+L50</f>
        <v>111648.8</v>
      </c>
    </row>
    <row r="52" spans="1:12" ht="12.75">
      <c r="A52" s="66"/>
      <c r="B52" s="53"/>
      <c r="C52" s="53"/>
      <c r="D52" s="53"/>
      <c r="E52" s="53"/>
      <c r="F52" s="54"/>
      <c r="G52" s="54"/>
      <c r="H52" s="54"/>
      <c r="I52" s="54"/>
      <c r="J52" s="54"/>
      <c r="K52" s="67" t="s">
        <v>697</v>
      </c>
      <c r="L52" s="56">
        <v>38349.4</v>
      </c>
    </row>
    <row r="53" spans="1:12" ht="12.75">
      <c r="A53" s="68"/>
      <c r="B53" s="69"/>
      <c r="C53" s="69"/>
      <c r="D53" s="69"/>
      <c r="E53" s="69"/>
      <c r="F53" s="70"/>
      <c r="G53" s="70"/>
      <c r="H53" s="70"/>
      <c r="I53" s="70"/>
      <c r="J53" s="70"/>
      <c r="K53" s="67" t="s">
        <v>698</v>
      </c>
      <c r="L53" s="56">
        <f>L52+L51</f>
        <v>149998.2</v>
      </c>
    </row>
    <row r="54" spans="1:12" ht="12.75">
      <c r="A54" s="165" t="s">
        <v>366</v>
      </c>
      <c r="B54" s="165"/>
      <c r="C54" s="165"/>
      <c r="D54" s="165"/>
      <c r="E54" s="165"/>
      <c r="F54" s="165"/>
      <c r="G54" s="165"/>
      <c r="H54" s="165"/>
      <c r="I54" s="165"/>
      <c r="J54" s="165"/>
      <c r="K54" s="165"/>
      <c r="L54" s="165"/>
    </row>
    <row r="55" spans="1:12" ht="12.75">
      <c r="A55" s="165" t="s">
        <v>1145</v>
      </c>
      <c r="B55" s="165"/>
      <c r="C55" s="165"/>
      <c r="D55" s="165"/>
      <c r="E55" s="165"/>
      <c r="F55" s="165"/>
      <c r="G55" s="165"/>
      <c r="H55" s="165"/>
      <c r="I55" s="165"/>
      <c r="J55" s="165"/>
      <c r="K55" s="165"/>
      <c r="L55" s="165"/>
    </row>
    <row r="56" spans="1:12" ht="63.75">
      <c r="A56" s="48" t="s">
        <v>521</v>
      </c>
      <c r="B56" s="60">
        <v>5</v>
      </c>
      <c r="C56" s="60">
        <v>1</v>
      </c>
      <c r="D56" s="60">
        <v>1</v>
      </c>
      <c r="E56" s="48" t="s">
        <v>367</v>
      </c>
      <c r="F56" s="49" t="s">
        <v>368</v>
      </c>
      <c r="G56" s="49" t="s">
        <v>369</v>
      </c>
      <c r="H56" s="49" t="s">
        <v>370</v>
      </c>
      <c r="I56" s="49" t="s">
        <v>371</v>
      </c>
      <c r="J56" s="49" t="s">
        <v>372</v>
      </c>
      <c r="K56" s="49" t="s">
        <v>373</v>
      </c>
      <c r="L56" s="50">
        <v>109407.63</v>
      </c>
    </row>
    <row r="57" spans="1:12" ht="12.75">
      <c r="A57" s="165" t="s">
        <v>702</v>
      </c>
      <c r="B57" s="165"/>
      <c r="C57" s="165"/>
      <c r="D57" s="165"/>
      <c r="E57" s="165"/>
      <c r="F57" s="165"/>
      <c r="G57" s="165"/>
      <c r="H57" s="165"/>
      <c r="I57" s="165"/>
      <c r="J57" s="165"/>
      <c r="K57" s="165"/>
      <c r="L57" s="165"/>
    </row>
    <row r="58" spans="1:12" ht="76.5">
      <c r="A58" s="48" t="s">
        <v>521</v>
      </c>
      <c r="B58" s="60">
        <v>2</v>
      </c>
      <c r="C58" s="60" t="s">
        <v>1042</v>
      </c>
      <c r="D58" s="60">
        <v>1</v>
      </c>
      <c r="E58" s="49" t="s">
        <v>374</v>
      </c>
      <c r="F58" s="49" t="s">
        <v>375</v>
      </c>
      <c r="G58" s="49" t="s">
        <v>780</v>
      </c>
      <c r="H58" s="49" t="s">
        <v>781</v>
      </c>
      <c r="I58" s="49" t="s">
        <v>782</v>
      </c>
      <c r="J58" s="49" t="s">
        <v>783</v>
      </c>
      <c r="K58" s="49" t="s">
        <v>784</v>
      </c>
      <c r="L58" s="50">
        <v>28036.84</v>
      </c>
    </row>
    <row r="59" spans="1:12" ht="76.5">
      <c r="A59" s="48" t="s">
        <v>140</v>
      </c>
      <c r="B59" s="60">
        <v>2</v>
      </c>
      <c r="C59" s="60" t="s">
        <v>1042</v>
      </c>
      <c r="D59" s="60">
        <v>1</v>
      </c>
      <c r="E59" s="49" t="s">
        <v>374</v>
      </c>
      <c r="F59" s="49" t="s">
        <v>375</v>
      </c>
      <c r="G59" s="49" t="s">
        <v>785</v>
      </c>
      <c r="H59" s="49" t="s">
        <v>781</v>
      </c>
      <c r="I59" s="49" t="s">
        <v>782</v>
      </c>
      <c r="J59" s="49" t="s">
        <v>786</v>
      </c>
      <c r="K59" s="49" t="s">
        <v>784</v>
      </c>
      <c r="L59" s="50">
        <v>28036.84</v>
      </c>
    </row>
    <row r="60" spans="1:12" ht="102">
      <c r="A60" s="48" t="s">
        <v>148</v>
      </c>
      <c r="B60" s="60">
        <v>2</v>
      </c>
      <c r="C60" s="60" t="s">
        <v>1042</v>
      </c>
      <c r="D60" s="60">
        <v>1</v>
      </c>
      <c r="E60" s="49" t="s">
        <v>374</v>
      </c>
      <c r="F60" s="49" t="s">
        <v>787</v>
      </c>
      <c r="G60" s="72" t="s">
        <v>981</v>
      </c>
      <c r="H60" s="49" t="s">
        <v>982</v>
      </c>
      <c r="I60" s="49" t="s">
        <v>983</v>
      </c>
      <c r="J60" s="49" t="s">
        <v>984</v>
      </c>
      <c r="K60" s="72" t="s">
        <v>985</v>
      </c>
      <c r="L60" s="50">
        <v>19890.22</v>
      </c>
    </row>
    <row r="61" spans="1:12" ht="89.25">
      <c r="A61" s="48" t="s">
        <v>583</v>
      </c>
      <c r="B61" s="73">
        <v>2</v>
      </c>
      <c r="C61" s="73" t="s">
        <v>1042</v>
      </c>
      <c r="D61" s="73">
        <v>1</v>
      </c>
      <c r="E61" s="49" t="s">
        <v>374</v>
      </c>
      <c r="F61" s="49" t="s">
        <v>986</v>
      </c>
      <c r="G61" s="72" t="s">
        <v>987</v>
      </c>
      <c r="H61" s="49" t="s">
        <v>988</v>
      </c>
      <c r="I61" s="49" t="s">
        <v>983</v>
      </c>
      <c r="J61" s="49" t="s">
        <v>989</v>
      </c>
      <c r="K61" s="72" t="s">
        <v>990</v>
      </c>
      <c r="L61" s="50">
        <v>17651.11</v>
      </c>
    </row>
    <row r="62" spans="1:12" ht="127.5">
      <c r="A62" s="48" t="s">
        <v>1034</v>
      </c>
      <c r="B62" s="73">
        <v>5</v>
      </c>
      <c r="C62" s="73">
        <v>1</v>
      </c>
      <c r="D62" s="73">
        <v>1</v>
      </c>
      <c r="E62" s="49" t="s">
        <v>374</v>
      </c>
      <c r="F62" s="49" t="s">
        <v>991</v>
      </c>
      <c r="G62" s="72" t="s">
        <v>992</v>
      </c>
      <c r="H62" s="49" t="s">
        <v>993</v>
      </c>
      <c r="I62" s="72" t="s">
        <v>994</v>
      </c>
      <c r="J62" s="49" t="s">
        <v>995</v>
      </c>
      <c r="K62" s="72" t="s">
        <v>798</v>
      </c>
      <c r="L62" s="50">
        <v>13365.05</v>
      </c>
    </row>
    <row r="63" spans="1:12" ht="12.75">
      <c r="A63" s="74"/>
      <c r="B63" s="53"/>
      <c r="C63" s="53"/>
      <c r="D63" s="53"/>
      <c r="E63" s="53"/>
      <c r="F63" s="54"/>
      <c r="G63" s="54"/>
      <c r="H63" s="54"/>
      <c r="I63" s="54"/>
      <c r="J63" s="54"/>
      <c r="K63" s="67" t="s">
        <v>696</v>
      </c>
      <c r="L63" s="56">
        <f>L58+L59+L60+L61</f>
        <v>93615.01</v>
      </c>
    </row>
    <row r="64" spans="1:12" ht="12.75">
      <c r="A64" s="66"/>
      <c r="B64" s="53"/>
      <c r="C64" s="53"/>
      <c r="D64" s="53"/>
      <c r="E64" s="53"/>
      <c r="F64" s="54"/>
      <c r="G64" s="54"/>
      <c r="H64" s="54"/>
      <c r="I64" s="54"/>
      <c r="J64" s="54"/>
      <c r="K64" s="67" t="s">
        <v>697</v>
      </c>
      <c r="L64" s="56">
        <f>L56+L62</f>
        <v>122772.68000000001</v>
      </c>
    </row>
    <row r="65" spans="1:12" ht="12.75">
      <c r="A65" s="68"/>
      <c r="B65" s="69"/>
      <c r="C65" s="69"/>
      <c r="D65" s="69"/>
      <c r="E65" s="69"/>
      <c r="F65" s="70"/>
      <c r="G65" s="70"/>
      <c r="H65" s="70"/>
      <c r="I65" s="70"/>
      <c r="J65" s="70"/>
      <c r="K65" s="67" t="s">
        <v>698</v>
      </c>
      <c r="L65" s="56">
        <f>L63+L64</f>
        <v>216387.69</v>
      </c>
    </row>
    <row r="66" spans="1:12" ht="12.75">
      <c r="A66" s="165" t="s">
        <v>799</v>
      </c>
      <c r="B66" s="165"/>
      <c r="C66" s="165"/>
      <c r="D66" s="165"/>
      <c r="E66" s="165"/>
      <c r="F66" s="165"/>
      <c r="G66" s="165"/>
      <c r="H66" s="165"/>
      <c r="I66" s="165"/>
      <c r="J66" s="165"/>
      <c r="K66" s="165"/>
      <c r="L66" s="165"/>
    </row>
    <row r="67" spans="1:12" ht="12.75">
      <c r="A67" s="165" t="s">
        <v>1145</v>
      </c>
      <c r="B67" s="165"/>
      <c r="C67" s="165"/>
      <c r="D67" s="165"/>
      <c r="E67" s="165"/>
      <c r="F67" s="165"/>
      <c r="G67" s="165"/>
      <c r="H67" s="165"/>
      <c r="I67" s="165"/>
      <c r="J67" s="165"/>
      <c r="K67" s="165"/>
      <c r="L67" s="165"/>
    </row>
    <row r="68" spans="1:12" ht="127.5">
      <c r="A68" s="47" t="s">
        <v>521</v>
      </c>
      <c r="B68" s="48">
        <v>5</v>
      </c>
      <c r="C68" s="48">
        <v>4</v>
      </c>
      <c r="D68" s="48">
        <v>1</v>
      </c>
      <c r="E68" s="49" t="s">
        <v>800</v>
      </c>
      <c r="F68" s="49" t="s">
        <v>801</v>
      </c>
      <c r="G68" s="49" t="s">
        <v>802</v>
      </c>
      <c r="H68" s="49" t="s">
        <v>803</v>
      </c>
      <c r="I68" s="49" t="s">
        <v>804</v>
      </c>
      <c r="J68" s="49" t="s">
        <v>805</v>
      </c>
      <c r="K68" s="67" t="s">
        <v>806</v>
      </c>
      <c r="L68" s="50">
        <v>43975.68</v>
      </c>
    </row>
    <row r="69" spans="1:12" ht="127.5">
      <c r="A69" s="48" t="s">
        <v>140</v>
      </c>
      <c r="B69" s="60">
        <v>5</v>
      </c>
      <c r="C69" s="60">
        <v>4</v>
      </c>
      <c r="D69" s="60">
        <v>1</v>
      </c>
      <c r="E69" s="49" t="s">
        <v>800</v>
      </c>
      <c r="F69" s="49" t="s">
        <v>801</v>
      </c>
      <c r="G69" s="49" t="s">
        <v>802</v>
      </c>
      <c r="H69" s="49" t="s">
        <v>803</v>
      </c>
      <c r="I69" s="49" t="s">
        <v>804</v>
      </c>
      <c r="J69" s="49" t="s">
        <v>807</v>
      </c>
      <c r="K69" s="49" t="s">
        <v>808</v>
      </c>
      <c r="L69" s="50">
        <v>43975.68</v>
      </c>
    </row>
    <row r="70" spans="1:12" ht="12.75">
      <c r="A70" s="165" t="s">
        <v>702</v>
      </c>
      <c r="B70" s="165"/>
      <c r="C70" s="165"/>
      <c r="D70" s="165"/>
      <c r="E70" s="165"/>
      <c r="F70" s="165"/>
      <c r="G70" s="165"/>
      <c r="H70" s="165"/>
      <c r="I70" s="165"/>
      <c r="J70" s="165"/>
      <c r="K70" s="165"/>
      <c r="L70" s="165"/>
    </row>
    <row r="71" spans="1:12" ht="51">
      <c r="A71" s="48" t="s">
        <v>521</v>
      </c>
      <c r="B71" s="60">
        <v>2</v>
      </c>
      <c r="C71" s="60">
        <v>4</v>
      </c>
      <c r="D71" s="60">
        <v>1</v>
      </c>
      <c r="E71" s="49" t="s">
        <v>809</v>
      </c>
      <c r="F71" s="49" t="s">
        <v>810</v>
      </c>
      <c r="G71" s="49" t="s">
        <v>811</v>
      </c>
      <c r="H71" s="49" t="s">
        <v>812</v>
      </c>
      <c r="I71" s="49" t="s">
        <v>813</v>
      </c>
      <c r="J71" s="49" t="s">
        <v>814</v>
      </c>
      <c r="K71" s="49" t="s">
        <v>815</v>
      </c>
      <c r="L71" s="50">
        <v>7424.9</v>
      </c>
    </row>
    <row r="72" spans="1:12" ht="51">
      <c r="A72" s="48" t="s">
        <v>140</v>
      </c>
      <c r="B72" s="60">
        <v>2</v>
      </c>
      <c r="C72" s="60">
        <v>4</v>
      </c>
      <c r="D72" s="60">
        <v>1</v>
      </c>
      <c r="E72" s="49" t="s">
        <v>809</v>
      </c>
      <c r="F72" s="49" t="s">
        <v>816</v>
      </c>
      <c r="G72" s="49" t="s">
        <v>817</v>
      </c>
      <c r="H72" s="49" t="str">
        <f>H71</f>
        <v>konferencja + wyjazd studyjny</v>
      </c>
      <c r="I72" s="49" t="s">
        <v>818</v>
      </c>
      <c r="J72" s="49" t="s">
        <v>819</v>
      </c>
      <c r="K72" s="49" t="s">
        <v>820</v>
      </c>
      <c r="L72" s="50">
        <v>12708.8</v>
      </c>
    </row>
    <row r="73" spans="1:12" ht="51">
      <c r="A73" s="48" t="s">
        <v>148</v>
      </c>
      <c r="B73" s="60">
        <v>2</v>
      </c>
      <c r="C73" s="60">
        <v>4</v>
      </c>
      <c r="D73" s="60">
        <v>1</v>
      </c>
      <c r="E73" s="49" t="s">
        <v>809</v>
      </c>
      <c r="F73" s="49" t="s">
        <v>816</v>
      </c>
      <c r="G73" s="49" t="s">
        <v>817</v>
      </c>
      <c r="H73" s="49" t="str">
        <f>H72</f>
        <v>konferencja + wyjazd studyjny</v>
      </c>
      <c r="I73" s="49" t="s">
        <v>818</v>
      </c>
      <c r="J73" s="49" t="s">
        <v>821</v>
      </c>
      <c r="K73" s="49" t="s">
        <v>822</v>
      </c>
      <c r="L73" s="50">
        <v>12708.8</v>
      </c>
    </row>
    <row r="74" spans="1:12" ht="114.75">
      <c r="A74" s="48" t="s">
        <v>583</v>
      </c>
      <c r="B74" s="60">
        <v>2</v>
      </c>
      <c r="C74" s="60">
        <v>4</v>
      </c>
      <c r="D74" s="60">
        <v>1</v>
      </c>
      <c r="E74" s="49" t="s">
        <v>809</v>
      </c>
      <c r="F74" s="49" t="s">
        <v>823</v>
      </c>
      <c r="G74" s="49" t="s">
        <v>824</v>
      </c>
      <c r="H74" s="49" t="s">
        <v>825</v>
      </c>
      <c r="I74" s="49" t="s">
        <v>826</v>
      </c>
      <c r="J74" s="49" t="s">
        <v>827</v>
      </c>
      <c r="K74" s="49" t="s">
        <v>828</v>
      </c>
      <c r="L74" s="50">
        <v>17990.24</v>
      </c>
    </row>
    <row r="75" spans="1:12" ht="114.75">
      <c r="A75" s="48" t="s">
        <v>590</v>
      </c>
      <c r="B75" s="60">
        <v>2</v>
      </c>
      <c r="C75" s="60">
        <v>4</v>
      </c>
      <c r="D75" s="60">
        <v>1</v>
      </c>
      <c r="E75" s="49" t="s">
        <v>809</v>
      </c>
      <c r="F75" s="49" t="s">
        <v>823</v>
      </c>
      <c r="G75" s="49" t="s">
        <v>824</v>
      </c>
      <c r="H75" s="49" t="s">
        <v>825</v>
      </c>
      <c r="I75" s="49" t="s">
        <v>826</v>
      </c>
      <c r="J75" s="49" t="s">
        <v>829</v>
      </c>
      <c r="K75" s="49" t="s">
        <v>828</v>
      </c>
      <c r="L75" s="50">
        <v>17990.24</v>
      </c>
    </row>
    <row r="76" spans="1:12" ht="89.25">
      <c r="A76" s="48" t="s">
        <v>1034</v>
      </c>
      <c r="B76" s="60">
        <v>2</v>
      </c>
      <c r="C76" s="60">
        <v>4</v>
      </c>
      <c r="D76" s="60">
        <v>1</v>
      </c>
      <c r="E76" s="49" t="s">
        <v>809</v>
      </c>
      <c r="F76" s="49" t="s">
        <v>830</v>
      </c>
      <c r="G76" s="49" t="s">
        <v>831</v>
      </c>
      <c r="H76" s="49" t="s">
        <v>362</v>
      </c>
      <c r="I76" s="49" t="str">
        <f>I77</f>
        <v>doradcy rolniczych oraz przedstawiciele instytutów naukowych</v>
      </c>
      <c r="J76" s="49" t="s">
        <v>832</v>
      </c>
      <c r="K76" s="49" t="s">
        <v>815</v>
      </c>
      <c r="L76" s="50">
        <v>7298.1</v>
      </c>
    </row>
    <row r="77" spans="1:12" ht="38.25">
      <c r="A77" s="48" t="s">
        <v>1041</v>
      </c>
      <c r="B77" s="60">
        <v>2</v>
      </c>
      <c r="C77" s="60">
        <v>4</v>
      </c>
      <c r="D77" s="60">
        <v>1</v>
      </c>
      <c r="E77" s="49" t="s">
        <v>809</v>
      </c>
      <c r="F77" s="49" t="s">
        <v>833</v>
      </c>
      <c r="G77" s="49" t="s">
        <v>834</v>
      </c>
      <c r="H77" s="49" t="s">
        <v>144</v>
      </c>
      <c r="I77" s="49" t="s">
        <v>835</v>
      </c>
      <c r="J77" s="49" t="s">
        <v>836</v>
      </c>
      <c r="K77" s="49" t="s">
        <v>815</v>
      </c>
      <c r="L77" s="50">
        <v>7486.4</v>
      </c>
    </row>
    <row r="78" spans="1:12" ht="76.5">
      <c r="A78" s="48" t="s">
        <v>1049</v>
      </c>
      <c r="B78" s="60">
        <v>5</v>
      </c>
      <c r="C78" s="60">
        <v>4</v>
      </c>
      <c r="D78" s="60">
        <v>1</v>
      </c>
      <c r="E78" s="49" t="s">
        <v>809</v>
      </c>
      <c r="F78" s="49" t="s">
        <v>837</v>
      </c>
      <c r="G78" s="49" t="s">
        <v>838</v>
      </c>
      <c r="H78" s="49" t="s">
        <v>839</v>
      </c>
      <c r="I78" s="49" t="s">
        <v>835</v>
      </c>
      <c r="J78" s="49" t="s">
        <v>840</v>
      </c>
      <c r="K78" s="49" t="s">
        <v>820</v>
      </c>
      <c r="L78" s="50">
        <v>32863.2</v>
      </c>
    </row>
    <row r="79" spans="1:12" ht="76.5">
      <c r="A79" s="53" t="s">
        <v>598</v>
      </c>
      <c r="B79" s="60">
        <v>2</v>
      </c>
      <c r="C79" s="60">
        <v>4</v>
      </c>
      <c r="D79" s="60">
        <v>1</v>
      </c>
      <c r="E79" s="49" t="s">
        <v>809</v>
      </c>
      <c r="F79" s="49" t="s">
        <v>393</v>
      </c>
      <c r="G79" s="49" t="s">
        <v>394</v>
      </c>
      <c r="H79" s="49" t="s">
        <v>395</v>
      </c>
      <c r="I79" s="49" t="s">
        <v>396</v>
      </c>
      <c r="J79" s="49" t="s">
        <v>397</v>
      </c>
      <c r="K79" s="49" t="s">
        <v>398</v>
      </c>
      <c r="L79" s="50">
        <v>8145.8</v>
      </c>
    </row>
    <row r="80" spans="1:12" ht="102">
      <c r="A80" s="48" t="s">
        <v>605</v>
      </c>
      <c r="B80" s="60">
        <v>2</v>
      </c>
      <c r="C80" s="60">
        <v>4</v>
      </c>
      <c r="D80" s="60">
        <v>1</v>
      </c>
      <c r="E80" s="49" t="s">
        <v>809</v>
      </c>
      <c r="F80" s="49" t="s">
        <v>399</v>
      </c>
      <c r="G80" s="49" t="s">
        <v>400</v>
      </c>
      <c r="H80" s="49" t="s">
        <v>401</v>
      </c>
      <c r="I80" s="49" t="s">
        <v>402</v>
      </c>
      <c r="J80" s="49" t="s">
        <v>403</v>
      </c>
      <c r="K80" s="49" t="s">
        <v>404</v>
      </c>
      <c r="L80" s="50">
        <v>14887.4</v>
      </c>
    </row>
    <row r="81" spans="1:12" ht="12.75">
      <c r="A81" s="66"/>
      <c r="B81" s="53"/>
      <c r="C81" s="53"/>
      <c r="D81" s="53"/>
      <c r="E81" s="53"/>
      <c r="F81" s="75"/>
      <c r="G81" s="54"/>
      <c r="H81" s="54"/>
      <c r="I81" s="54"/>
      <c r="J81" s="54"/>
      <c r="K81" s="67" t="s">
        <v>696</v>
      </c>
      <c r="L81" s="56">
        <f>L77+L76+L75+L74+L73+L72+L71+L80+L79</f>
        <v>106640.68000000001</v>
      </c>
    </row>
    <row r="82" spans="1:12" ht="12.75">
      <c r="A82" s="66"/>
      <c r="B82" s="53"/>
      <c r="C82" s="53"/>
      <c r="D82" s="53"/>
      <c r="E82" s="53"/>
      <c r="F82" s="76"/>
      <c r="G82" s="54"/>
      <c r="H82" s="54"/>
      <c r="I82" s="54"/>
      <c r="J82" s="54"/>
      <c r="K82" s="67" t="s">
        <v>697</v>
      </c>
      <c r="L82" s="56">
        <f>L78+L69+L68</f>
        <v>120814.56</v>
      </c>
    </row>
    <row r="83" spans="1:12" ht="12.75">
      <c r="A83" s="68"/>
      <c r="B83" s="69"/>
      <c r="C83" s="69"/>
      <c r="D83" s="69"/>
      <c r="E83" s="69"/>
      <c r="F83" s="70"/>
      <c r="G83" s="70"/>
      <c r="H83" s="70"/>
      <c r="I83" s="70"/>
      <c r="J83" s="70"/>
      <c r="K83" s="67" t="s">
        <v>698</v>
      </c>
      <c r="L83" s="56">
        <f>L82+L81</f>
        <v>227455.24</v>
      </c>
    </row>
    <row r="84" spans="1:12" ht="12.75">
      <c r="A84" s="165" t="s">
        <v>405</v>
      </c>
      <c r="B84" s="165"/>
      <c r="C84" s="165"/>
      <c r="D84" s="165"/>
      <c r="E84" s="165"/>
      <c r="F84" s="165"/>
      <c r="G84" s="165"/>
      <c r="H84" s="165"/>
      <c r="I84" s="165"/>
      <c r="J84" s="165"/>
      <c r="K84" s="165"/>
      <c r="L84" s="165"/>
    </row>
    <row r="85" spans="1:12" ht="12.75">
      <c r="A85" s="165" t="s">
        <v>702</v>
      </c>
      <c r="B85" s="165"/>
      <c r="C85" s="165"/>
      <c r="D85" s="165"/>
      <c r="E85" s="165"/>
      <c r="F85" s="165"/>
      <c r="G85" s="165"/>
      <c r="H85" s="165"/>
      <c r="I85" s="165"/>
      <c r="J85" s="165"/>
      <c r="K85" s="165"/>
      <c r="L85" s="165"/>
    </row>
    <row r="86" spans="1:12" ht="38.25">
      <c r="A86" s="49" t="s">
        <v>521</v>
      </c>
      <c r="B86" s="77">
        <v>2</v>
      </c>
      <c r="C86" s="77">
        <v>4</v>
      </c>
      <c r="D86" s="77">
        <v>1</v>
      </c>
      <c r="E86" s="49" t="s">
        <v>406</v>
      </c>
      <c r="F86" s="49" t="s">
        <v>407</v>
      </c>
      <c r="G86" s="49" t="s">
        <v>408</v>
      </c>
      <c r="H86" s="49" t="s">
        <v>362</v>
      </c>
      <c r="I86" s="49" t="s">
        <v>409</v>
      </c>
      <c r="J86" s="49" t="s">
        <v>410</v>
      </c>
      <c r="K86" s="49" t="s">
        <v>398</v>
      </c>
      <c r="L86" s="52">
        <v>2214</v>
      </c>
    </row>
    <row r="87" spans="1:12" ht="140.25">
      <c r="A87" s="49" t="s">
        <v>140</v>
      </c>
      <c r="B87" s="77">
        <v>5</v>
      </c>
      <c r="C87" s="77">
        <v>4</v>
      </c>
      <c r="D87" s="77">
        <v>4</v>
      </c>
      <c r="E87" s="49" t="s">
        <v>406</v>
      </c>
      <c r="F87" s="49" t="s">
        <v>411</v>
      </c>
      <c r="G87" s="49" t="s">
        <v>7</v>
      </c>
      <c r="H87" s="49" t="s">
        <v>412</v>
      </c>
      <c r="I87" s="49" t="s">
        <v>860</v>
      </c>
      <c r="J87" s="49" t="s">
        <v>861</v>
      </c>
      <c r="K87" s="49" t="s">
        <v>645</v>
      </c>
      <c r="L87" s="52">
        <v>37078.36</v>
      </c>
    </row>
    <row r="88" spans="1:12" ht="140.25">
      <c r="A88" s="49" t="s">
        <v>148</v>
      </c>
      <c r="B88" s="77">
        <v>5</v>
      </c>
      <c r="C88" s="77">
        <v>4</v>
      </c>
      <c r="D88" s="77">
        <v>4</v>
      </c>
      <c r="E88" s="49" t="s">
        <v>406</v>
      </c>
      <c r="F88" s="49" t="s">
        <v>862</v>
      </c>
      <c r="G88" s="49" t="s">
        <v>8</v>
      </c>
      <c r="H88" s="49" t="s">
        <v>863</v>
      </c>
      <c r="I88" s="49" t="s">
        <v>860</v>
      </c>
      <c r="J88" s="49" t="s">
        <v>864</v>
      </c>
      <c r="K88" s="49" t="s">
        <v>865</v>
      </c>
      <c r="L88" s="52">
        <v>28398.08</v>
      </c>
    </row>
    <row r="89" spans="1:12" ht="102">
      <c r="A89" s="49" t="s">
        <v>583</v>
      </c>
      <c r="B89" s="77">
        <v>2</v>
      </c>
      <c r="C89" s="77">
        <v>4</v>
      </c>
      <c r="D89" s="77">
        <v>1</v>
      </c>
      <c r="E89" s="49" t="s">
        <v>406</v>
      </c>
      <c r="F89" s="49" t="s">
        <v>866</v>
      </c>
      <c r="G89" s="49" t="s">
        <v>867</v>
      </c>
      <c r="H89" s="49" t="s">
        <v>362</v>
      </c>
      <c r="I89" s="49" t="s">
        <v>868</v>
      </c>
      <c r="J89" s="49" t="s">
        <v>869</v>
      </c>
      <c r="K89" s="49" t="s">
        <v>870</v>
      </c>
      <c r="L89" s="52">
        <v>8927.25</v>
      </c>
    </row>
    <row r="90" spans="1:12" ht="89.25">
      <c r="A90" s="63" t="s">
        <v>590</v>
      </c>
      <c r="B90" s="78">
        <v>2</v>
      </c>
      <c r="C90" s="78">
        <v>4</v>
      </c>
      <c r="D90" s="78">
        <v>1</v>
      </c>
      <c r="E90" s="63" t="s">
        <v>406</v>
      </c>
      <c r="F90" s="63" t="s">
        <v>871</v>
      </c>
      <c r="G90" s="63" t="s">
        <v>872</v>
      </c>
      <c r="H90" s="63" t="s">
        <v>873</v>
      </c>
      <c r="I90" s="63" t="s">
        <v>874</v>
      </c>
      <c r="J90" s="63" t="s">
        <v>875</v>
      </c>
      <c r="K90" s="63" t="s">
        <v>876</v>
      </c>
      <c r="L90" s="79">
        <v>50628.03</v>
      </c>
    </row>
    <row r="91" spans="1:12" ht="63.75">
      <c r="A91" s="49" t="s">
        <v>1034</v>
      </c>
      <c r="B91" s="77">
        <v>2</v>
      </c>
      <c r="C91" s="77">
        <v>4</v>
      </c>
      <c r="D91" s="77">
        <v>1</v>
      </c>
      <c r="E91" s="49" t="s">
        <v>406</v>
      </c>
      <c r="F91" s="49" t="s">
        <v>877</v>
      </c>
      <c r="G91" s="49" t="s">
        <v>878</v>
      </c>
      <c r="H91" s="49" t="s">
        <v>362</v>
      </c>
      <c r="I91" s="49" t="s">
        <v>879</v>
      </c>
      <c r="J91" s="49" t="s">
        <v>875</v>
      </c>
      <c r="K91" s="49" t="s">
        <v>880</v>
      </c>
      <c r="L91" s="52">
        <v>7449.75</v>
      </c>
    </row>
    <row r="92" spans="1:12" ht="127.5">
      <c r="A92" s="49" t="s">
        <v>1041</v>
      </c>
      <c r="B92" s="77">
        <v>2</v>
      </c>
      <c r="C92" s="77">
        <v>4</v>
      </c>
      <c r="D92" s="77">
        <v>1</v>
      </c>
      <c r="E92" s="49" t="s">
        <v>406</v>
      </c>
      <c r="F92" s="49" t="s">
        <v>881</v>
      </c>
      <c r="G92" s="49" t="s">
        <v>882</v>
      </c>
      <c r="H92" s="49" t="s">
        <v>362</v>
      </c>
      <c r="I92" s="49" t="s">
        <v>883</v>
      </c>
      <c r="J92" s="49" t="s">
        <v>875</v>
      </c>
      <c r="K92" s="49" t="s">
        <v>880</v>
      </c>
      <c r="L92" s="52">
        <v>7449.75</v>
      </c>
    </row>
    <row r="93" spans="1:12" ht="89.25">
      <c r="A93" s="49" t="s">
        <v>1049</v>
      </c>
      <c r="B93" s="77">
        <v>2</v>
      </c>
      <c r="C93" s="77">
        <v>4</v>
      </c>
      <c r="D93" s="77">
        <v>1</v>
      </c>
      <c r="E93" s="49" t="s">
        <v>406</v>
      </c>
      <c r="F93" s="49" t="s">
        <v>884</v>
      </c>
      <c r="G93" s="49" t="s">
        <v>885</v>
      </c>
      <c r="H93" s="49" t="s">
        <v>886</v>
      </c>
      <c r="I93" s="49" t="s">
        <v>887</v>
      </c>
      <c r="J93" s="49" t="s">
        <v>875</v>
      </c>
      <c r="K93" s="49" t="s">
        <v>880</v>
      </c>
      <c r="L93" s="52">
        <v>8049.75</v>
      </c>
    </row>
    <row r="94" spans="1:12" ht="12.75">
      <c r="A94" s="80"/>
      <c r="B94" s="54"/>
      <c r="C94" s="54"/>
      <c r="D94" s="54"/>
      <c r="E94" s="54"/>
      <c r="F94" s="54"/>
      <c r="G94" s="75"/>
      <c r="H94" s="75"/>
      <c r="I94" s="75"/>
      <c r="J94" s="75"/>
      <c r="K94" s="67" t="s">
        <v>696</v>
      </c>
      <c r="L94" s="81">
        <f>L90+L89+L86+L93+L92+L91</f>
        <v>84718.53</v>
      </c>
    </row>
    <row r="95" spans="1:12" ht="12.75">
      <c r="A95" s="80"/>
      <c r="B95" s="54"/>
      <c r="C95" s="54"/>
      <c r="D95" s="54"/>
      <c r="E95" s="54"/>
      <c r="F95" s="54"/>
      <c r="G95" s="75"/>
      <c r="H95" s="75"/>
      <c r="I95" s="75"/>
      <c r="J95" s="75"/>
      <c r="K95" s="67" t="s">
        <v>697</v>
      </c>
      <c r="L95" s="81">
        <f>L88+L87</f>
        <v>65476.44</v>
      </c>
    </row>
    <row r="96" spans="1:12" ht="12.75">
      <c r="A96" s="68"/>
      <c r="B96" s="69"/>
      <c r="C96" s="69"/>
      <c r="D96" s="69"/>
      <c r="E96" s="69"/>
      <c r="F96" s="70"/>
      <c r="G96" s="70"/>
      <c r="H96" s="70"/>
      <c r="I96" s="70"/>
      <c r="J96" s="70"/>
      <c r="K96" s="67" t="s">
        <v>698</v>
      </c>
      <c r="L96" s="56">
        <f>L95+L94</f>
        <v>150194.97</v>
      </c>
    </row>
    <row r="97" spans="1:12" ht="12.75">
      <c r="A97" s="165" t="s">
        <v>888</v>
      </c>
      <c r="B97" s="165"/>
      <c r="C97" s="165"/>
      <c r="D97" s="165"/>
      <c r="E97" s="165"/>
      <c r="F97" s="165"/>
      <c r="G97" s="165"/>
      <c r="H97" s="165"/>
      <c r="I97" s="165"/>
      <c r="J97" s="165"/>
      <c r="K97" s="165"/>
      <c r="L97" s="165"/>
    </row>
    <row r="98" spans="1:12" ht="12.75">
      <c r="A98" s="165" t="s">
        <v>702</v>
      </c>
      <c r="B98" s="165"/>
      <c r="C98" s="165"/>
      <c r="D98" s="165"/>
      <c r="E98" s="165"/>
      <c r="F98" s="165"/>
      <c r="G98" s="165"/>
      <c r="H98" s="165"/>
      <c r="I98" s="165"/>
      <c r="J98" s="165"/>
      <c r="K98" s="165"/>
      <c r="L98" s="165"/>
    </row>
    <row r="99" spans="1:12" ht="127.5">
      <c r="A99" s="49" t="s">
        <v>521</v>
      </c>
      <c r="B99" s="82">
        <v>2</v>
      </c>
      <c r="C99" s="82">
        <v>4.5</v>
      </c>
      <c r="D99" s="82">
        <v>1.3</v>
      </c>
      <c r="E99" s="49" t="s">
        <v>889</v>
      </c>
      <c r="F99" s="49" t="s">
        <v>890</v>
      </c>
      <c r="G99" s="49" t="s">
        <v>1071</v>
      </c>
      <c r="H99" s="49" t="s">
        <v>1072</v>
      </c>
      <c r="I99" s="49" t="s">
        <v>1073</v>
      </c>
      <c r="J99" s="49" t="s">
        <v>1074</v>
      </c>
      <c r="K99" s="49" t="s">
        <v>1075</v>
      </c>
      <c r="L99" s="52">
        <v>17256.5</v>
      </c>
    </row>
    <row r="100" spans="1:12" ht="63.75">
      <c r="A100" s="49" t="s">
        <v>140</v>
      </c>
      <c r="B100" s="82">
        <v>2</v>
      </c>
      <c r="C100" s="82">
        <v>4</v>
      </c>
      <c r="D100" s="82">
        <v>1.5</v>
      </c>
      <c r="E100" s="49" t="s">
        <v>889</v>
      </c>
      <c r="F100" s="49" t="s">
        <v>1076</v>
      </c>
      <c r="G100" s="49" t="s">
        <v>1077</v>
      </c>
      <c r="H100" s="49" t="s">
        <v>1118</v>
      </c>
      <c r="I100" s="49" t="s">
        <v>1078</v>
      </c>
      <c r="J100" s="49" t="s">
        <v>1079</v>
      </c>
      <c r="K100" s="49" t="s">
        <v>880</v>
      </c>
      <c r="L100" s="52">
        <v>15219.26</v>
      </c>
    </row>
    <row r="101" spans="1:12" ht="102">
      <c r="A101" s="49" t="s">
        <v>148</v>
      </c>
      <c r="B101" s="77">
        <v>5</v>
      </c>
      <c r="C101" s="77">
        <v>4</v>
      </c>
      <c r="D101" s="77">
        <v>1</v>
      </c>
      <c r="E101" s="49" t="s">
        <v>889</v>
      </c>
      <c r="F101" s="49" t="s">
        <v>1080</v>
      </c>
      <c r="G101" s="49" t="s">
        <v>1081</v>
      </c>
      <c r="H101" s="49" t="s">
        <v>1082</v>
      </c>
      <c r="I101" s="49" t="s">
        <v>1083</v>
      </c>
      <c r="J101" s="49" t="s">
        <v>1084</v>
      </c>
      <c r="K101" s="49" t="s">
        <v>1085</v>
      </c>
      <c r="L101" s="52">
        <v>40562.41</v>
      </c>
    </row>
    <row r="102" spans="1:12" ht="191.25">
      <c r="A102" s="49" t="s">
        <v>583</v>
      </c>
      <c r="B102" s="77">
        <v>2</v>
      </c>
      <c r="C102" s="77" t="s">
        <v>716</v>
      </c>
      <c r="D102" s="77" t="s">
        <v>1086</v>
      </c>
      <c r="E102" s="49" t="s">
        <v>889</v>
      </c>
      <c r="F102" s="49" t="s">
        <v>1087</v>
      </c>
      <c r="G102" s="49" t="s">
        <v>908</v>
      </c>
      <c r="H102" s="49" t="s">
        <v>362</v>
      </c>
      <c r="I102" s="49" t="s">
        <v>909</v>
      </c>
      <c r="J102" s="49" t="s">
        <v>910</v>
      </c>
      <c r="K102" s="49" t="s">
        <v>398</v>
      </c>
      <c r="L102" s="52">
        <v>9616.16</v>
      </c>
    </row>
    <row r="103" spans="1:12" ht="114.75">
      <c r="A103" s="49" t="s">
        <v>911</v>
      </c>
      <c r="B103" s="77">
        <v>2</v>
      </c>
      <c r="C103" s="77">
        <v>4</v>
      </c>
      <c r="D103" s="77">
        <v>1</v>
      </c>
      <c r="E103" s="49" t="s">
        <v>889</v>
      </c>
      <c r="F103" s="49" t="s">
        <v>912</v>
      </c>
      <c r="G103" s="49" t="s">
        <v>913</v>
      </c>
      <c r="H103" s="49" t="s">
        <v>1118</v>
      </c>
      <c r="I103" s="49" t="s">
        <v>914</v>
      </c>
      <c r="J103" s="49" t="s">
        <v>915</v>
      </c>
      <c r="K103" s="49" t="s">
        <v>880</v>
      </c>
      <c r="L103" s="50">
        <v>17188.57</v>
      </c>
    </row>
    <row r="104" spans="1:12" ht="12.75">
      <c r="A104" s="83"/>
      <c r="B104" s="75"/>
      <c r="C104" s="75"/>
      <c r="D104" s="75"/>
      <c r="E104" s="75"/>
      <c r="F104" s="54"/>
      <c r="G104" s="54"/>
      <c r="H104" s="54"/>
      <c r="I104" s="54"/>
      <c r="J104" s="54"/>
      <c r="K104" s="67" t="s">
        <v>696</v>
      </c>
      <c r="L104" s="81">
        <f>L100+L99+L102+L103</f>
        <v>59280.49</v>
      </c>
    </row>
    <row r="105" spans="1:12" ht="12.75">
      <c r="A105" s="83"/>
      <c r="B105" s="75"/>
      <c r="C105" s="75"/>
      <c r="D105" s="75"/>
      <c r="E105" s="75"/>
      <c r="F105" s="54"/>
      <c r="G105" s="54"/>
      <c r="H105" s="54"/>
      <c r="I105" s="54"/>
      <c r="J105" s="54"/>
      <c r="K105" s="67" t="s">
        <v>697</v>
      </c>
      <c r="L105" s="81">
        <f>L101</f>
        <v>40562.41</v>
      </c>
    </row>
    <row r="106" spans="1:12" ht="12.75">
      <c r="A106" s="68"/>
      <c r="B106" s="69"/>
      <c r="C106" s="69"/>
      <c r="D106" s="69"/>
      <c r="E106" s="69"/>
      <c r="F106" s="70"/>
      <c r="G106" s="70"/>
      <c r="H106" s="70"/>
      <c r="I106" s="70"/>
      <c r="J106" s="70"/>
      <c r="K106" s="67" t="s">
        <v>698</v>
      </c>
      <c r="L106" s="56">
        <f>L105+L104</f>
        <v>99842.9</v>
      </c>
    </row>
    <row r="107" spans="1:12" ht="12.75">
      <c r="A107" s="165" t="s">
        <v>916</v>
      </c>
      <c r="B107" s="165"/>
      <c r="C107" s="165"/>
      <c r="D107" s="165"/>
      <c r="E107" s="165"/>
      <c r="F107" s="165"/>
      <c r="G107" s="165"/>
      <c r="H107" s="165"/>
      <c r="I107" s="165"/>
      <c r="J107" s="165"/>
      <c r="K107" s="165"/>
      <c r="L107" s="165"/>
    </row>
    <row r="108" spans="1:12" ht="12.75">
      <c r="A108" s="165" t="s">
        <v>702</v>
      </c>
      <c r="B108" s="165"/>
      <c r="C108" s="165"/>
      <c r="D108" s="165"/>
      <c r="E108" s="165"/>
      <c r="F108" s="165"/>
      <c r="G108" s="165"/>
      <c r="H108" s="165"/>
      <c r="I108" s="165"/>
      <c r="J108" s="165"/>
      <c r="K108" s="165"/>
      <c r="L108" s="165"/>
    </row>
    <row r="109" spans="1:12" ht="204">
      <c r="A109" s="48" t="s">
        <v>521</v>
      </c>
      <c r="B109" s="60">
        <v>5</v>
      </c>
      <c r="C109" s="60">
        <v>1.4</v>
      </c>
      <c r="D109" s="60" t="s">
        <v>917</v>
      </c>
      <c r="E109" s="49" t="s">
        <v>918</v>
      </c>
      <c r="F109" s="49" t="s">
        <v>919</v>
      </c>
      <c r="G109" s="49" t="s">
        <v>920</v>
      </c>
      <c r="H109" s="49" t="s">
        <v>921</v>
      </c>
      <c r="I109" s="49" t="s">
        <v>938</v>
      </c>
      <c r="J109" s="49" t="s">
        <v>939</v>
      </c>
      <c r="K109" s="49" t="s">
        <v>940</v>
      </c>
      <c r="L109" s="52">
        <v>40500</v>
      </c>
    </row>
    <row r="110" spans="1:12" ht="102">
      <c r="A110" s="48" t="s">
        <v>140</v>
      </c>
      <c r="B110" s="48">
        <v>2</v>
      </c>
      <c r="C110" s="48" t="s">
        <v>941</v>
      </c>
      <c r="D110" s="48" t="s">
        <v>942</v>
      </c>
      <c r="E110" s="49" t="s">
        <v>918</v>
      </c>
      <c r="F110" s="49" t="s">
        <v>943</v>
      </c>
      <c r="G110" s="49" t="s">
        <v>944</v>
      </c>
      <c r="H110" s="49" t="s">
        <v>945</v>
      </c>
      <c r="I110" s="49" t="s">
        <v>946</v>
      </c>
      <c r="J110" s="49" t="s">
        <v>947</v>
      </c>
      <c r="K110" s="49" t="s">
        <v>948</v>
      </c>
      <c r="L110" s="52">
        <v>106500</v>
      </c>
    </row>
    <row r="111" spans="1:12" ht="12.75">
      <c r="A111" s="84"/>
      <c r="B111" s="85"/>
      <c r="C111" s="85"/>
      <c r="D111" s="85"/>
      <c r="E111" s="85"/>
      <c r="F111" s="86"/>
      <c r="G111" s="86"/>
      <c r="H111" s="86"/>
      <c r="I111" s="86"/>
      <c r="J111" s="86"/>
      <c r="K111" s="67" t="s">
        <v>696</v>
      </c>
      <c r="L111" s="81">
        <f>L110</f>
        <v>106500</v>
      </c>
    </row>
    <row r="112" spans="1:12" ht="12.75">
      <c r="A112" s="87"/>
      <c r="B112" s="53"/>
      <c r="C112" s="53"/>
      <c r="D112" s="53"/>
      <c r="E112" s="53"/>
      <c r="F112" s="54"/>
      <c r="G112" s="54"/>
      <c r="H112" s="54"/>
      <c r="I112" s="54"/>
      <c r="J112" s="54"/>
      <c r="K112" s="67" t="s">
        <v>697</v>
      </c>
      <c r="L112" s="81">
        <f>L109</f>
        <v>40500</v>
      </c>
    </row>
    <row r="113" spans="1:12" ht="12.75">
      <c r="A113" s="68"/>
      <c r="B113" s="69"/>
      <c r="C113" s="69"/>
      <c r="D113" s="69"/>
      <c r="E113" s="69"/>
      <c r="F113" s="70"/>
      <c r="G113" s="70"/>
      <c r="H113" s="70"/>
      <c r="I113" s="70"/>
      <c r="J113" s="70"/>
      <c r="K113" s="67" t="s">
        <v>698</v>
      </c>
      <c r="L113" s="88">
        <f>L112+L111</f>
        <v>147000</v>
      </c>
    </row>
    <row r="114" spans="1:12" ht="12.75">
      <c r="A114" s="165" t="s">
        <v>949</v>
      </c>
      <c r="B114" s="165"/>
      <c r="C114" s="165"/>
      <c r="D114" s="165"/>
      <c r="E114" s="165"/>
      <c r="F114" s="165"/>
      <c r="G114" s="165"/>
      <c r="H114" s="165"/>
      <c r="I114" s="165"/>
      <c r="J114" s="165"/>
      <c r="K114" s="165"/>
      <c r="L114" s="165"/>
    </row>
    <row r="115" spans="1:12" ht="12.75">
      <c r="A115" s="165" t="s">
        <v>702</v>
      </c>
      <c r="B115" s="165"/>
      <c r="C115" s="165"/>
      <c r="D115" s="165"/>
      <c r="E115" s="165"/>
      <c r="F115" s="165"/>
      <c r="G115" s="165"/>
      <c r="H115" s="165"/>
      <c r="I115" s="165"/>
      <c r="J115" s="165"/>
      <c r="K115" s="165"/>
      <c r="L115" s="165"/>
    </row>
    <row r="116" spans="1:12" ht="89.25">
      <c r="A116" s="48" t="s">
        <v>521</v>
      </c>
      <c r="B116" s="89">
        <v>2</v>
      </c>
      <c r="C116" s="89">
        <v>4</v>
      </c>
      <c r="D116" s="89" t="s">
        <v>1050</v>
      </c>
      <c r="E116" s="49" t="s">
        <v>950</v>
      </c>
      <c r="F116" s="49" t="s">
        <v>951</v>
      </c>
      <c r="G116" s="49" t="s">
        <v>952</v>
      </c>
      <c r="H116" s="49" t="s">
        <v>953</v>
      </c>
      <c r="I116" s="49" t="s">
        <v>954</v>
      </c>
      <c r="J116" s="49" t="s">
        <v>955</v>
      </c>
      <c r="K116" s="49" t="s">
        <v>956</v>
      </c>
      <c r="L116" s="50">
        <v>17191.8</v>
      </c>
    </row>
    <row r="117" spans="1:12" ht="114.75">
      <c r="A117" s="48" t="s">
        <v>140</v>
      </c>
      <c r="B117" s="89">
        <v>5</v>
      </c>
      <c r="C117" s="89">
        <v>4</v>
      </c>
      <c r="D117" s="89">
        <v>1</v>
      </c>
      <c r="E117" s="49" t="s">
        <v>950</v>
      </c>
      <c r="F117" s="49" t="s">
        <v>957</v>
      </c>
      <c r="G117" s="49" t="s">
        <v>958</v>
      </c>
      <c r="H117" s="49" t="s">
        <v>959</v>
      </c>
      <c r="I117" s="49" t="s">
        <v>960</v>
      </c>
      <c r="J117" s="49" t="s">
        <v>961</v>
      </c>
      <c r="K117" s="49" t="s">
        <v>962</v>
      </c>
      <c r="L117" s="50">
        <v>54305.52</v>
      </c>
    </row>
    <row r="118" spans="1:12" ht="114.75">
      <c r="A118" s="48" t="s">
        <v>148</v>
      </c>
      <c r="B118" s="89">
        <v>2</v>
      </c>
      <c r="C118" s="89">
        <v>4</v>
      </c>
      <c r="D118" s="89" t="s">
        <v>141</v>
      </c>
      <c r="E118" s="49" t="s">
        <v>950</v>
      </c>
      <c r="F118" s="49" t="s">
        <v>963</v>
      </c>
      <c r="G118" s="49" t="s">
        <v>964</v>
      </c>
      <c r="H118" s="49" t="s">
        <v>965</v>
      </c>
      <c r="I118" s="49" t="s">
        <v>966</v>
      </c>
      <c r="J118" s="49" t="s">
        <v>961</v>
      </c>
      <c r="K118" s="49" t="s">
        <v>967</v>
      </c>
      <c r="L118" s="50">
        <v>24947.3</v>
      </c>
    </row>
    <row r="119" spans="1:12" ht="102">
      <c r="A119" s="48" t="s">
        <v>583</v>
      </c>
      <c r="B119" s="89">
        <v>2</v>
      </c>
      <c r="C119" s="89">
        <v>4</v>
      </c>
      <c r="D119" s="89" t="s">
        <v>141</v>
      </c>
      <c r="E119" s="49" t="s">
        <v>950</v>
      </c>
      <c r="F119" s="49" t="s">
        <v>968</v>
      </c>
      <c r="G119" s="49" t="s">
        <v>969</v>
      </c>
      <c r="H119" s="49" t="s">
        <v>970</v>
      </c>
      <c r="I119" s="49" t="s">
        <v>971</v>
      </c>
      <c r="J119" s="49" t="s">
        <v>961</v>
      </c>
      <c r="K119" s="49" t="s">
        <v>972</v>
      </c>
      <c r="L119" s="50">
        <v>20171.8</v>
      </c>
    </row>
    <row r="120" spans="1:12" ht="140.25">
      <c r="A120" s="48" t="s">
        <v>590</v>
      </c>
      <c r="B120" s="48">
        <v>2</v>
      </c>
      <c r="C120" s="48">
        <v>4</v>
      </c>
      <c r="D120" s="48" t="s">
        <v>185</v>
      </c>
      <c r="E120" s="49" t="s">
        <v>950</v>
      </c>
      <c r="F120" s="49" t="s">
        <v>973</v>
      </c>
      <c r="G120" s="49" t="s">
        <v>974</v>
      </c>
      <c r="H120" s="48" t="s">
        <v>975</v>
      </c>
      <c r="I120" s="49" t="s">
        <v>976</v>
      </c>
      <c r="J120" s="49" t="s">
        <v>977</v>
      </c>
      <c r="K120" s="49" t="s">
        <v>978</v>
      </c>
      <c r="L120" s="50">
        <v>45783.2</v>
      </c>
    </row>
    <row r="121" spans="1:12" ht="12.75">
      <c r="A121" s="84"/>
      <c r="B121" s="90"/>
      <c r="C121" s="90"/>
      <c r="D121" s="90"/>
      <c r="E121" s="90"/>
      <c r="F121" s="91"/>
      <c r="G121" s="91"/>
      <c r="H121" s="91"/>
      <c r="I121" s="91"/>
      <c r="J121" s="91"/>
      <c r="K121" s="67" t="s">
        <v>696</v>
      </c>
      <c r="L121" s="56">
        <f>L119+L118+L116+L120</f>
        <v>108094.09999999999</v>
      </c>
    </row>
    <row r="122" spans="1:12" ht="12.75">
      <c r="A122" s="87"/>
      <c r="B122" s="92"/>
      <c r="C122" s="92"/>
      <c r="D122" s="92"/>
      <c r="E122" s="92"/>
      <c r="F122" s="75"/>
      <c r="G122" s="75"/>
      <c r="H122" s="75"/>
      <c r="I122" s="75"/>
      <c r="J122" s="75"/>
      <c r="K122" s="67" t="s">
        <v>697</v>
      </c>
      <c r="L122" s="56">
        <f>L117</f>
        <v>54305.52</v>
      </c>
    </row>
    <row r="123" spans="1:12" ht="12.75">
      <c r="A123" s="68"/>
      <c r="B123" s="69"/>
      <c r="C123" s="69"/>
      <c r="D123" s="69"/>
      <c r="E123" s="69"/>
      <c r="F123" s="70"/>
      <c r="G123" s="70"/>
      <c r="H123" s="70"/>
      <c r="I123" s="70"/>
      <c r="J123" s="70"/>
      <c r="K123" s="67" t="s">
        <v>698</v>
      </c>
      <c r="L123" s="56">
        <f>L122+L121</f>
        <v>162399.62</v>
      </c>
    </row>
    <row r="124" spans="1:12" ht="12.75">
      <c r="A124" s="165" t="s">
        <v>979</v>
      </c>
      <c r="B124" s="165"/>
      <c r="C124" s="165"/>
      <c r="D124" s="165"/>
      <c r="E124" s="165"/>
      <c r="F124" s="165"/>
      <c r="G124" s="165"/>
      <c r="H124" s="165"/>
      <c r="I124" s="165"/>
      <c r="J124" s="165"/>
      <c r="K124" s="165"/>
      <c r="L124" s="165"/>
    </row>
    <row r="125" spans="1:12" ht="12.75">
      <c r="A125" s="165" t="s">
        <v>702</v>
      </c>
      <c r="B125" s="165"/>
      <c r="C125" s="165"/>
      <c r="D125" s="165"/>
      <c r="E125" s="165"/>
      <c r="F125" s="165"/>
      <c r="G125" s="165"/>
      <c r="H125" s="165"/>
      <c r="I125" s="165"/>
      <c r="J125" s="165"/>
      <c r="K125" s="165"/>
      <c r="L125" s="165"/>
    </row>
    <row r="126" spans="1:12" ht="63.75">
      <c r="A126" s="93" t="s">
        <v>521</v>
      </c>
      <c r="B126" s="94">
        <v>2</v>
      </c>
      <c r="C126" s="95" t="s">
        <v>1042</v>
      </c>
      <c r="D126" s="96">
        <v>1</v>
      </c>
      <c r="E126" s="97" t="s">
        <v>524</v>
      </c>
      <c r="F126" s="98" t="s">
        <v>525</v>
      </c>
      <c r="G126" s="98" t="s">
        <v>526</v>
      </c>
      <c r="H126" s="99" t="s">
        <v>527</v>
      </c>
      <c r="I126" s="98" t="s">
        <v>528</v>
      </c>
      <c r="J126" s="98" t="s">
        <v>529</v>
      </c>
      <c r="K126" s="98" t="s">
        <v>530</v>
      </c>
      <c r="L126" s="100">
        <v>24077</v>
      </c>
    </row>
    <row r="127" spans="1:12" ht="63.75">
      <c r="A127" s="93" t="s">
        <v>140</v>
      </c>
      <c r="B127" s="96">
        <v>2</v>
      </c>
      <c r="C127" s="95" t="s">
        <v>1042</v>
      </c>
      <c r="D127" s="96">
        <v>1</v>
      </c>
      <c r="E127" s="97" t="s">
        <v>524</v>
      </c>
      <c r="F127" s="98" t="s">
        <v>531</v>
      </c>
      <c r="G127" s="98" t="s">
        <v>532</v>
      </c>
      <c r="H127" s="98" t="s">
        <v>527</v>
      </c>
      <c r="I127" s="98" t="s">
        <v>528</v>
      </c>
      <c r="J127" s="98" t="s">
        <v>529</v>
      </c>
      <c r="K127" s="98" t="s">
        <v>533</v>
      </c>
      <c r="L127" s="100">
        <v>24077</v>
      </c>
    </row>
    <row r="128" spans="1:12" ht="63.75">
      <c r="A128" s="93" t="s">
        <v>148</v>
      </c>
      <c r="B128" s="94">
        <v>2</v>
      </c>
      <c r="C128" s="95" t="s">
        <v>1042</v>
      </c>
      <c r="D128" s="96">
        <v>1</v>
      </c>
      <c r="E128" s="97" t="s">
        <v>524</v>
      </c>
      <c r="F128" s="98" t="s">
        <v>534</v>
      </c>
      <c r="G128" s="98" t="s">
        <v>535</v>
      </c>
      <c r="H128" s="98" t="s">
        <v>527</v>
      </c>
      <c r="I128" s="98" t="s">
        <v>528</v>
      </c>
      <c r="J128" s="98" t="s">
        <v>529</v>
      </c>
      <c r="K128" s="98" t="s">
        <v>536</v>
      </c>
      <c r="L128" s="100">
        <v>24427</v>
      </c>
    </row>
    <row r="129" spans="1:13" ht="127.5">
      <c r="A129" s="101" t="s">
        <v>583</v>
      </c>
      <c r="B129" s="96">
        <v>5</v>
      </c>
      <c r="C129" s="102">
        <v>1</v>
      </c>
      <c r="D129" s="96">
        <v>1</v>
      </c>
      <c r="E129" s="97" t="s">
        <v>524</v>
      </c>
      <c r="F129" s="103" t="s">
        <v>537</v>
      </c>
      <c r="G129" s="49" t="s">
        <v>538</v>
      </c>
      <c r="H129" s="98" t="s">
        <v>144</v>
      </c>
      <c r="I129" s="49" t="s">
        <v>539</v>
      </c>
      <c r="J129" s="49" t="s">
        <v>961</v>
      </c>
      <c r="K129" s="49" t="s">
        <v>1048</v>
      </c>
      <c r="L129" s="50">
        <v>23157</v>
      </c>
      <c r="M129" s="104"/>
    </row>
    <row r="130" spans="1:12" ht="12.75">
      <c r="A130" s="105"/>
      <c r="B130" s="106"/>
      <c r="C130" s="106"/>
      <c r="D130" s="106"/>
      <c r="E130" s="106"/>
      <c r="F130" s="106"/>
      <c r="G130" s="106"/>
      <c r="H130" s="106"/>
      <c r="I130" s="106"/>
      <c r="J130" s="106"/>
      <c r="K130" s="107" t="s">
        <v>696</v>
      </c>
      <c r="L130" s="56">
        <f>L128+L127+L126</f>
        <v>72581</v>
      </c>
    </row>
    <row r="131" spans="1:12" ht="12.75">
      <c r="A131" s="105"/>
      <c r="B131" s="106"/>
      <c r="C131" s="106"/>
      <c r="D131" s="106"/>
      <c r="E131" s="106"/>
      <c r="F131" s="106"/>
      <c r="G131" s="106"/>
      <c r="H131" s="106"/>
      <c r="I131" s="106"/>
      <c r="J131" s="106"/>
      <c r="K131" s="107" t="s">
        <v>697</v>
      </c>
      <c r="L131" s="56">
        <v>23157</v>
      </c>
    </row>
    <row r="132" spans="1:12" ht="12.75">
      <c r="A132" s="68"/>
      <c r="B132" s="69"/>
      <c r="C132" s="69"/>
      <c r="D132" s="69"/>
      <c r="E132" s="69"/>
      <c r="F132" s="69"/>
      <c r="G132" s="69"/>
      <c r="H132" s="69"/>
      <c r="I132" s="69"/>
      <c r="J132" s="69"/>
      <c r="K132" s="107" t="s">
        <v>698</v>
      </c>
      <c r="L132" s="56">
        <f>L130+L131</f>
        <v>95738</v>
      </c>
    </row>
    <row r="133" spans="1:12" ht="12.75">
      <c r="A133" s="165" t="s">
        <v>540</v>
      </c>
      <c r="B133" s="165"/>
      <c r="C133" s="165"/>
      <c r="D133" s="165"/>
      <c r="E133" s="165"/>
      <c r="F133" s="165"/>
      <c r="G133" s="165"/>
      <c r="H133" s="165"/>
      <c r="I133" s="165"/>
      <c r="J133" s="165"/>
      <c r="K133" s="165"/>
      <c r="L133" s="165"/>
    </row>
    <row r="134" spans="1:12" ht="12.75">
      <c r="A134" s="165" t="s">
        <v>1145</v>
      </c>
      <c r="B134" s="165"/>
      <c r="C134" s="165"/>
      <c r="D134" s="165"/>
      <c r="E134" s="165"/>
      <c r="F134" s="165"/>
      <c r="G134" s="165"/>
      <c r="H134" s="165"/>
      <c r="I134" s="165"/>
      <c r="J134" s="165"/>
      <c r="K134" s="165"/>
      <c r="L134" s="165"/>
    </row>
    <row r="135" spans="1:12" ht="89.25">
      <c r="A135" s="48" t="s">
        <v>521</v>
      </c>
      <c r="B135" s="60">
        <v>5</v>
      </c>
      <c r="C135" s="60" t="s">
        <v>541</v>
      </c>
      <c r="D135" s="60" t="s">
        <v>542</v>
      </c>
      <c r="E135" s="49" t="s">
        <v>543</v>
      </c>
      <c r="F135" s="49" t="s">
        <v>544</v>
      </c>
      <c r="G135" s="49" t="s">
        <v>545</v>
      </c>
      <c r="H135" s="49" t="s">
        <v>546</v>
      </c>
      <c r="I135" s="49" t="s">
        <v>547</v>
      </c>
      <c r="J135" s="49" t="s">
        <v>548</v>
      </c>
      <c r="K135" s="49" t="s">
        <v>549</v>
      </c>
      <c r="L135" s="50">
        <v>45250</v>
      </c>
    </row>
    <row r="136" spans="1:13" s="147" customFormat="1" ht="102" hidden="1">
      <c r="A136" s="108" t="s">
        <v>140</v>
      </c>
      <c r="B136" s="109">
        <v>5</v>
      </c>
      <c r="C136" s="109">
        <v>1</v>
      </c>
      <c r="D136" s="109" t="s">
        <v>550</v>
      </c>
      <c r="E136" s="110" t="s">
        <v>551</v>
      </c>
      <c r="F136" s="110" t="s">
        <v>552</v>
      </c>
      <c r="G136" s="110" t="s">
        <v>553</v>
      </c>
      <c r="H136" s="110" t="s">
        <v>554</v>
      </c>
      <c r="I136" s="110" t="s">
        <v>555</v>
      </c>
      <c r="J136" s="110" t="s">
        <v>548</v>
      </c>
      <c r="K136" s="110" t="s">
        <v>556</v>
      </c>
      <c r="L136" s="111"/>
      <c r="M136" s="104" t="s">
        <v>557</v>
      </c>
    </row>
    <row r="137" spans="1:12" ht="12.75">
      <c r="A137" s="165" t="s">
        <v>702</v>
      </c>
      <c r="B137" s="165"/>
      <c r="C137" s="165"/>
      <c r="D137" s="165"/>
      <c r="E137" s="165"/>
      <c r="F137" s="165"/>
      <c r="G137" s="165"/>
      <c r="H137" s="165"/>
      <c r="I137" s="165"/>
      <c r="J137" s="165"/>
      <c r="K137" s="165"/>
      <c r="L137" s="165"/>
    </row>
    <row r="138" spans="1:12" ht="63.75">
      <c r="A138" s="48" t="s">
        <v>521</v>
      </c>
      <c r="B138" s="48">
        <v>2</v>
      </c>
      <c r="C138" s="48">
        <v>1.5</v>
      </c>
      <c r="D138" s="48">
        <v>1.2</v>
      </c>
      <c r="E138" s="49" t="s">
        <v>558</v>
      </c>
      <c r="F138" s="65" t="s">
        <v>559</v>
      </c>
      <c r="G138" s="49" t="s">
        <v>560</v>
      </c>
      <c r="H138" s="63" t="s">
        <v>561</v>
      </c>
      <c r="I138" s="49" t="s">
        <v>562</v>
      </c>
      <c r="J138" s="49" t="s">
        <v>563</v>
      </c>
      <c r="K138" s="49" t="s">
        <v>564</v>
      </c>
      <c r="L138" s="52">
        <v>6460.1</v>
      </c>
    </row>
    <row r="139" spans="1:12" ht="38.25">
      <c r="A139" s="48" t="s">
        <v>140</v>
      </c>
      <c r="B139" s="48">
        <v>2</v>
      </c>
      <c r="C139" s="48">
        <v>1</v>
      </c>
      <c r="D139" s="48">
        <v>1</v>
      </c>
      <c r="E139" s="49" t="s">
        <v>558</v>
      </c>
      <c r="F139" s="65" t="s">
        <v>565</v>
      </c>
      <c r="G139" s="49" t="s">
        <v>566</v>
      </c>
      <c r="H139" s="49" t="s">
        <v>567</v>
      </c>
      <c r="I139" s="49" t="s">
        <v>568</v>
      </c>
      <c r="J139" s="49" t="s">
        <v>569</v>
      </c>
      <c r="K139" s="49" t="s">
        <v>570</v>
      </c>
      <c r="L139" s="52">
        <v>8967.38</v>
      </c>
    </row>
    <row r="140" spans="1:12" ht="63.75">
      <c r="A140" s="48" t="s">
        <v>148</v>
      </c>
      <c r="B140" s="48">
        <v>2</v>
      </c>
      <c r="C140" s="48">
        <v>1.4</v>
      </c>
      <c r="D140" s="48">
        <v>1.2</v>
      </c>
      <c r="E140" s="49" t="s">
        <v>558</v>
      </c>
      <c r="F140" s="65" t="s">
        <v>571</v>
      </c>
      <c r="G140" s="49" t="s">
        <v>572</v>
      </c>
      <c r="H140" s="112" t="s">
        <v>573</v>
      </c>
      <c r="I140" s="49" t="s">
        <v>574</v>
      </c>
      <c r="J140" s="72" t="s">
        <v>575</v>
      </c>
      <c r="K140" s="49" t="s">
        <v>734</v>
      </c>
      <c r="L140" s="52">
        <v>13388.4</v>
      </c>
    </row>
    <row r="141" spans="1:12" ht="38.25">
      <c r="A141" s="48" t="s">
        <v>583</v>
      </c>
      <c r="B141" s="48">
        <v>2</v>
      </c>
      <c r="C141" s="48">
        <v>1.4</v>
      </c>
      <c r="D141" s="48">
        <v>1.2</v>
      </c>
      <c r="E141" s="49" t="s">
        <v>558</v>
      </c>
      <c r="F141" s="65" t="s">
        <v>576</v>
      </c>
      <c r="G141" s="49" t="s">
        <v>577</v>
      </c>
      <c r="H141" s="49" t="s">
        <v>1118</v>
      </c>
      <c r="I141" s="49" t="s">
        <v>578</v>
      </c>
      <c r="J141" s="72" t="s">
        <v>1186</v>
      </c>
      <c r="K141" s="49" t="s">
        <v>1187</v>
      </c>
      <c r="L141" s="113">
        <v>6884.66</v>
      </c>
    </row>
    <row r="142" spans="1:12" ht="63.75">
      <c r="A142" s="48" t="s">
        <v>590</v>
      </c>
      <c r="B142" s="48">
        <v>2</v>
      </c>
      <c r="C142" s="48">
        <v>4</v>
      </c>
      <c r="D142" s="48" t="s">
        <v>1188</v>
      </c>
      <c r="E142" s="49" t="s">
        <v>558</v>
      </c>
      <c r="F142" s="65" t="s">
        <v>1189</v>
      </c>
      <c r="G142" s="114" t="s">
        <v>1190</v>
      </c>
      <c r="H142" s="49" t="s">
        <v>1191</v>
      </c>
      <c r="I142" s="49" t="s">
        <v>1192</v>
      </c>
      <c r="J142" s="72" t="s">
        <v>1193</v>
      </c>
      <c r="K142" s="49" t="s">
        <v>1194</v>
      </c>
      <c r="L142" s="113">
        <v>18699.02</v>
      </c>
    </row>
    <row r="143" spans="1:12" ht="89.25">
      <c r="A143" s="48" t="s">
        <v>1034</v>
      </c>
      <c r="B143" s="48">
        <v>5</v>
      </c>
      <c r="C143" s="48" t="s">
        <v>1195</v>
      </c>
      <c r="D143" s="48" t="s">
        <v>942</v>
      </c>
      <c r="E143" s="49" t="s">
        <v>558</v>
      </c>
      <c r="F143" s="65" t="s">
        <v>1196</v>
      </c>
      <c r="G143" s="49" t="s">
        <v>1197</v>
      </c>
      <c r="H143" s="49" t="s">
        <v>1118</v>
      </c>
      <c r="I143" s="49" t="s">
        <v>1198</v>
      </c>
      <c r="J143" s="49" t="s">
        <v>1199</v>
      </c>
      <c r="K143" s="49" t="s">
        <v>1200</v>
      </c>
      <c r="L143" s="52">
        <v>53900</v>
      </c>
    </row>
    <row r="144" spans="1:12" ht="89.25">
      <c r="A144" s="48" t="s">
        <v>1041</v>
      </c>
      <c r="B144" s="48">
        <v>2</v>
      </c>
      <c r="C144" s="48" t="s">
        <v>1201</v>
      </c>
      <c r="D144" s="48" t="s">
        <v>1202</v>
      </c>
      <c r="E144" s="49" t="s">
        <v>558</v>
      </c>
      <c r="F144" s="65" t="s">
        <v>1203</v>
      </c>
      <c r="G144" s="115" t="s">
        <v>1204</v>
      </c>
      <c r="H144" s="49" t="s">
        <v>1118</v>
      </c>
      <c r="I144" s="49" t="s">
        <v>9</v>
      </c>
      <c r="J144" s="116" t="s">
        <v>1205</v>
      </c>
      <c r="K144" s="49" t="s">
        <v>1206</v>
      </c>
      <c r="L144" s="50">
        <v>20050</v>
      </c>
    </row>
    <row r="145" spans="1:12" ht="89.25">
      <c r="A145" s="48" t="s">
        <v>1049</v>
      </c>
      <c r="B145" s="48">
        <v>2</v>
      </c>
      <c r="C145" s="48">
        <v>4</v>
      </c>
      <c r="D145" s="48">
        <v>1</v>
      </c>
      <c r="E145" s="49" t="s">
        <v>558</v>
      </c>
      <c r="F145" s="65" t="s">
        <v>1207</v>
      </c>
      <c r="G145" s="115" t="s">
        <v>1208</v>
      </c>
      <c r="H145" s="49" t="s">
        <v>1209</v>
      </c>
      <c r="I145" s="49" t="s">
        <v>1210</v>
      </c>
      <c r="J145" s="72" t="s">
        <v>1211</v>
      </c>
      <c r="K145" s="49" t="s">
        <v>1187</v>
      </c>
      <c r="L145" s="100">
        <v>12445.58</v>
      </c>
    </row>
    <row r="146" spans="1:12" ht="63.75">
      <c r="A146" s="48" t="s">
        <v>598</v>
      </c>
      <c r="B146" s="48">
        <v>2</v>
      </c>
      <c r="C146" s="48">
        <v>1.4</v>
      </c>
      <c r="D146" s="48">
        <v>1.3</v>
      </c>
      <c r="E146" s="49" t="s">
        <v>558</v>
      </c>
      <c r="F146" s="65" t="s">
        <v>1212</v>
      </c>
      <c r="G146" s="115" t="s">
        <v>1213</v>
      </c>
      <c r="H146" s="49" t="s">
        <v>527</v>
      </c>
      <c r="I146" s="49" t="s">
        <v>1214</v>
      </c>
      <c r="J146" s="72" t="s">
        <v>1215</v>
      </c>
      <c r="K146" s="49" t="s">
        <v>1216</v>
      </c>
      <c r="L146" s="100">
        <v>14354</v>
      </c>
    </row>
    <row r="147" spans="1:12" ht="63.75">
      <c r="A147" s="48" t="s">
        <v>605</v>
      </c>
      <c r="B147" s="48">
        <v>2</v>
      </c>
      <c r="C147" s="48">
        <v>4</v>
      </c>
      <c r="D147" s="48" t="s">
        <v>1217</v>
      </c>
      <c r="E147" s="49" t="s">
        <v>558</v>
      </c>
      <c r="F147" s="65" t="s">
        <v>1218</v>
      </c>
      <c r="G147" s="115" t="s">
        <v>1219</v>
      </c>
      <c r="H147" s="49" t="s">
        <v>1220</v>
      </c>
      <c r="I147" s="49" t="s">
        <v>1221</v>
      </c>
      <c r="J147" s="49" t="s">
        <v>1222</v>
      </c>
      <c r="K147" s="49" t="s">
        <v>1223</v>
      </c>
      <c r="L147" s="50">
        <v>24611.76</v>
      </c>
    </row>
    <row r="148" spans="1:12" ht="12.75">
      <c r="A148" s="74"/>
      <c r="B148" s="85"/>
      <c r="C148" s="85"/>
      <c r="D148" s="85"/>
      <c r="E148" s="85"/>
      <c r="F148" s="117"/>
      <c r="G148" s="118"/>
      <c r="H148" s="86"/>
      <c r="I148" s="86"/>
      <c r="J148" s="86"/>
      <c r="K148" s="67" t="s">
        <v>696</v>
      </c>
      <c r="L148" s="56">
        <f>L147+L146+L145+L144+L142+L141+L140+L139+L138</f>
        <v>125860.90000000001</v>
      </c>
    </row>
    <row r="149" spans="1:12" ht="12.75">
      <c r="A149" s="66"/>
      <c r="B149" s="53"/>
      <c r="C149" s="53"/>
      <c r="D149" s="53"/>
      <c r="E149" s="53"/>
      <c r="F149" s="119"/>
      <c r="G149" s="120"/>
      <c r="H149" s="54"/>
      <c r="I149" s="54"/>
      <c r="J149" s="54"/>
      <c r="K149" s="67" t="s">
        <v>697</v>
      </c>
      <c r="L149" s="56">
        <f>SUM(L143+L135)</f>
        <v>99150</v>
      </c>
    </row>
    <row r="150" spans="1:12" ht="12.75">
      <c r="A150" s="68"/>
      <c r="B150" s="69"/>
      <c r="C150" s="69"/>
      <c r="D150" s="69"/>
      <c r="E150" s="69"/>
      <c r="F150" s="121"/>
      <c r="G150" s="122"/>
      <c r="H150" s="70"/>
      <c r="I150" s="70"/>
      <c r="J150" s="70"/>
      <c r="K150" s="67" t="s">
        <v>698</v>
      </c>
      <c r="L150" s="56">
        <f>L149+L148</f>
        <v>225010.90000000002</v>
      </c>
    </row>
    <row r="151" spans="1:12" ht="12.75">
      <c r="A151" s="169" t="s">
        <v>1052</v>
      </c>
      <c r="B151" s="170"/>
      <c r="C151" s="170"/>
      <c r="D151" s="170"/>
      <c r="E151" s="170"/>
      <c r="F151" s="170"/>
      <c r="G151" s="170"/>
      <c r="H151" s="170"/>
      <c r="I151" s="170"/>
      <c r="J151" s="170"/>
      <c r="K151" s="170"/>
      <c r="L151" s="171"/>
    </row>
    <row r="152" spans="1:12" ht="12.75">
      <c r="A152" s="169" t="s">
        <v>702</v>
      </c>
      <c r="B152" s="170"/>
      <c r="C152" s="170"/>
      <c r="D152" s="170"/>
      <c r="E152" s="170"/>
      <c r="F152" s="170"/>
      <c r="G152" s="170"/>
      <c r="H152" s="170"/>
      <c r="I152" s="170"/>
      <c r="J152" s="170"/>
      <c r="K152" s="170"/>
      <c r="L152" s="171"/>
    </row>
    <row r="153" spans="1:12" ht="293.25">
      <c r="A153" s="48" t="s">
        <v>521</v>
      </c>
      <c r="B153" s="60">
        <v>2</v>
      </c>
      <c r="C153" s="60" t="s">
        <v>1195</v>
      </c>
      <c r="D153" s="60">
        <v>1.2</v>
      </c>
      <c r="E153" s="49" t="s">
        <v>1053</v>
      </c>
      <c r="F153" s="49" t="s">
        <v>1054</v>
      </c>
      <c r="G153" s="49" t="s">
        <v>1055</v>
      </c>
      <c r="H153" s="49" t="s">
        <v>1056</v>
      </c>
      <c r="I153" s="49" t="s">
        <v>1057</v>
      </c>
      <c r="J153" s="49" t="s">
        <v>1058</v>
      </c>
      <c r="K153" s="49" t="s">
        <v>1059</v>
      </c>
      <c r="L153" s="50">
        <v>81537.4</v>
      </c>
    </row>
    <row r="154" spans="1:12" ht="153">
      <c r="A154" s="63" t="s">
        <v>140</v>
      </c>
      <c r="B154" s="78">
        <v>5</v>
      </c>
      <c r="C154" s="78">
        <v>4</v>
      </c>
      <c r="D154" s="78" t="s">
        <v>1060</v>
      </c>
      <c r="E154" s="63" t="s">
        <v>1053</v>
      </c>
      <c r="F154" s="63" t="s">
        <v>1061</v>
      </c>
      <c r="G154" s="63" t="s">
        <v>1062</v>
      </c>
      <c r="H154" s="63" t="s">
        <v>144</v>
      </c>
      <c r="I154" s="63" t="s">
        <v>1063</v>
      </c>
      <c r="J154" s="63" t="s">
        <v>1064</v>
      </c>
      <c r="K154" s="114" t="s">
        <v>822</v>
      </c>
      <c r="L154" s="79">
        <v>25354.72</v>
      </c>
    </row>
    <row r="155" spans="1:12" ht="178.5">
      <c r="A155" s="49" t="s">
        <v>148</v>
      </c>
      <c r="B155" s="77">
        <v>2</v>
      </c>
      <c r="C155" s="77">
        <v>1.4</v>
      </c>
      <c r="D155" s="77">
        <v>1.2</v>
      </c>
      <c r="E155" s="49" t="s">
        <v>1053</v>
      </c>
      <c r="F155" s="49" t="s">
        <v>1065</v>
      </c>
      <c r="G155" s="49" t="s">
        <v>1066</v>
      </c>
      <c r="H155" s="49" t="s">
        <v>1067</v>
      </c>
      <c r="I155" s="49" t="s">
        <v>1068</v>
      </c>
      <c r="J155" s="49" t="s">
        <v>1069</v>
      </c>
      <c r="K155" s="49" t="s">
        <v>695</v>
      </c>
      <c r="L155" s="52">
        <v>35220</v>
      </c>
    </row>
    <row r="156" spans="1:12" ht="242.25">
      <c r="A156" s="63" t="s">
        <v>583</v>
      </c>
      <c r="B156" s="78">
        <v>2</v>
      </c>
      <c r="C156" s="78">
        <v>4</v>
      </c>
      <c r="D156" s="78">
        <v>1</v>
      </c>
      <c r="E156" s="63" t="s">
        <v>1053</v>
      </c>
      <c r="F156" s="123" t="s">
        <v>1070</v>
      </c>
      <c r="G156" s="124" t="s">
        <v>621</v>
      </c>
      <c r="H156" s="124" t="s">
        <v>622</v>
      </c>
      <c r="I156" s="125" t="s">
        <v>623</v>
      </c>
      <c r="J156" s="126" t="s">
        <v>624</v>
      </c>
      <c r="K156" s="63" t="s">
        <v>645</v>
      </c>
      <c r="L156" s="127">
        <v>18203</v>
      </c>
    </row>
    <row r="157" spans="1:12" ht="204">
      <c r="A157" s="49" t="s">
        <v>590</v>
      </c>
      <c r="B157" s="77">
        <v>5</v>
      </c>
      <c r="C157" s="77">
        <v>1.4</v>
      </c>
      <c r="D157" s="77">
        <v>1</v>
      </c>
      <c r="E157" s="49" t="s">
        <v>1053</v>
      </c>
      <c r="F157" s="128" t="s">
        <v>625</v>
      </c>
      <c r="G157" s="129" t="s">
        <v>996</v>
      </c>
      <c r="H157" s="129" t="s">
        <v>997</v>
      </c>
      <c r="I157" s="130" t="s">
        <v>998</v>
      </c>
      <c r="J157" s="130" t="s">
        <v>999</v>
      </c>
      <c r="K157" s="49" t="s">
        <v>1000</v>
      </c>
      <c r="L157" s="131">
        <v>51701.43</v>
      </c>
    </row>
    <row r="158" spans="1:12" ht="12.75">
      <c r="A158" s="80"/>
      <c r="B158" s="54"/>
      <c r="C158" s="54"/>
      <c r="D158" s="54"/>
      <c r="E158" s="54"/>
      <c r="F158" s="132"/>
      <c r="G158" s="132"/>
      <c r="H158" s="132"/>
      <c r="I158" s="132"/>
      <c r="J158" s="54"/>
      <c r="K158" s="67" t="s">
        <v>696</v>
      </c>
      <c r="L158" s="81">
        <f>SUM(L155:L156)+L153</f>
        <v>134960.4</v>
      </c>
    </row>
    <row r="159" spans="1:12" ht="12.75">
      <c r="A159" s="80"/>
      <c r="B159" s="54"/>
      <c r="C159" s="54"/>
      <c r="D159" s="54"/>
      <c r="E159" s="54"/>
      <c r="F159" s="132"/>
      <c r="G159" s="132"/>
      <c r="H159" s="132"/>
      <c r="I159" s="132"/>
      <c r="J159" s="54"/>
      <c r="K159" s="67" t="s">
        <v>697</v>
      </c>
      <c r="L159" s="81">
        <f>L154+L157</f>
        <v>77056.15</v>
      </c>
    </row>
    <row r="160" spans="1:12" ht="12.75">
      <c r="A160" s="133"/>
      <c r="B160" s="70"/>
      <c r="C160" s="70"/>
      <c r="D160" s="70"/>
      <c r="E160" s="70"/>
      <c r="F160" s="134"/>
      <c r="G160" s="134"/>
      <c r="H160" s="134"/>
      <c r="I160" s="134"/>
      <c r="J160" s="70"/>
      <c r="K160" s="67" t="s">
        <v>698</v>
      </c>
      <c r="L160" s="81">
        <f>L158+L159</f>
        <v>212016.55</v>
      </c>
    </row>
    <row r="161" spans="1:12" ht="12.75">
      <c r="A161" s="169" t="s">
        <v>1001</v>
      </c>
      <c r="B161" s="170"/>
      <c r="C161" s="170"/>
      <c r="D161" s="170"/>
      <c r="E161" s="170"/>
      <c r="F161" s="170"/>
      <c r="G161" s="170"/>
      <c r="H161" s="170"/>
      <c r="I161" s="170"/>
      <c r="J161" s="170"/>
      <c r="K161" s="170"/>
      <c r="L161" s="171"/>
    </row>
    <row r="162" spans="1:12" ht="12.75">
      <c r="A162" s="169" t="s">
        <v>1145</v>
      </c>
      <c r="B162" s="170"/>
      <c r="C162" s="170"/>
      <c r="D162" s="170"/>
      <c r="E162" s="170"/>
      <c r="F162" s="170"/>
      <c r="G162" s="170"/>
      <c r="H162" s="170"/>
      <c r="I162" s="170"/>
      <c r="J162" s="170"/>
      <c r="K162" s="170"/>
      <c r="L162" s="171"/>
    </row>
    <row r="163" spans="1:12" ht="63.75">
      <c r="A163" s="48" t="s">
        <v>521</v>
      </c>
      <c r="B163" s="60">
        <v>5</v>
      </c>
      <c r="C163" s="60" t="s">
        <v>149</v>
      </c>
      <c r="D163" s="60">
        <v>1</v>
      </c>
      <c r="E163" s="49" t="s">
        <v>1002</v>
      </c>
      <c r="F163" s="49" t="s">
        <v>1003</v>
      </c>
      <c r="G163" s="49" t="s">
        <v>1004</v>
      </c>
      <c r="H163" s="49" t="s">
        <v>144</v>
      </c>
      <c r="I163" s="49" t="s">
        <v>1005</v>
      </c>
      <c r="J163" s="49" t="s">
        <v>1006</v>
      </c>
      <c r="K163" s="49" t="s">
        <v>1007</v>
      </c>
      <c r="L163" s="50">
        <v>56050</v>
      </c>
    </row>
    <row r="164" spans="1:12" ht="12.75">
      <c r="A164" s="169" t="s">
        <v>702</v>
      </c>
      <c r="B164" s="170"/>
      <c r="C164" s="170"/>
      <c r="D164" s="170"/>
      <c r="E164" s="170"/>
      <c r="F164" s="170"/>
      <c r="G164" s="170"/>
      <c r="H164" s="170"/>
      <c r="I164" s="170"/>
      <c r="J164" s="170"/>
      <c r="K164" s="170"/>
      <c r="L164" s="171"/>
    </row>
    <row r="165" spans="1:12" ht="76.5">
      <c r="A165" s="48" t="s">
        <v>521</v>
      </c>
      <c r="B165" s="73">
        <v>5</v>
      </c>
      <c r="C165" s="73">
        <v>1</v>
      </c>
      <c r="D165" s="73">
        <v>1</v>
      </c>
      <c r="E165" s="49" t="s">
        <v>1008</v>
      </c>
      <c r="F165" s="49" t="s">
        <v>1009</v>
      </c>
      <c r="G165" s="49" t="s">
        <v>1004</v>
      </c>
      <c r="H165" s="49" t="s">
        <v>1010</v>
      </c>
      <c r="I165" s="49" t="s">
        <v>1011</v>
      </c>
      <c r="J165" s="49" t="s">
        <v>1012</v>
      </c>
      <c r="K165" s="49" t="s">
        <v>1013</v>
      </c>
      <c r="L165" s="50">
        <v>39984.36</v>
      </c>
    </row>
    <row r="166" spans="1:12" ht="76.5">
      <c r="A166" s="48" t="s">
        <v>140</v>
      </c>
      <c r="B166" s="73">
        <v>2</v>
      </c>
      <c r="C166" s="73">
        <v>3.4</v>
      </c>
      <c r="D166" s="73" t="s">
        <v>1014</v>
      </c>
      <c r="E166" s="49" t="s">
        <v>1008</v>
      </c>
      <c r="F166" s="49" t="s">
        <v>1015</v>
      </c>
      <c r="G166" s="49" t="s">
        <v>1016</v>
      </c>
      <c r="H166" s="49" t="s">
        <v>1017</v>
      </c>
      <c r="I166" s="49" t="s">
        <v>1018</v>
      </c>
      <c r="J166" s="49" t="s">
        <v>1019</v>
      </c>
      <c r="K166" s="49" t="s">
        <v>1020</v>
      </c>
      <c r="L166" s="52">
        <v>12819.95</v>
      </c>
    </row>
    <row r="167" spans="1:12" ht="51">
      <c r="A167" s="48" t="s">
        <v>148</v>
      </c>
      <c r="B167" s="73">
        <v>2</v>
      </c>
      <c r="C167" s="73">
        <v>4</v>
      </c>
      <c r="D167" s="73">
        <v>1</v>
      </c>
      <c r="E167" s="49" t="s">
        <v>1008</v>
      </c>
      <c r="F167" s="49" t="s">
        <v>1021</v>
      </c>
      <c r="G167" s="49" t="s">
        <v>1022</v>
      </c>
      <c r="H167" s="49" t="s">
        <v>1023</v>
      </c>
      <c r="I167" s="49" t="s">
        <v>1024</v>
      </c>
      <c r="J167" s="49" t="s">
        <v>1025</v>
      </c>
      <c r="K167" s="49" t="s">
        <v>1026</v>
      </c>
      <c r="L167" s="52">
        <v>15425.01</v>
      </c>
    </row>
    <row r="168" spans="1:12" ht="51">
      <c r="A168" s="48" t="s">
        <v>583</v>
      </c>
      <c r="B168" s="73">
        <v>2</v>
      </c>
      <c r="C168" s="73">
        <v>4</v>
      </c>
      <c r="D168" s="73">
        <v>1</v>
      </c>
      <c r="E168" s="49" t="s">
        <v>1008</v>
      </c>
      <c r="F168" s="49" t="s">
        <v>1027</v>
      </c>
      <c r="G168" s="49" t="s">
        <v>1028</v>
      </c>
      <c r="H168" s="49" t="s">
        <v>1029</v>
      </c>
      <c r="I168" s="49" t="s">
        <v>1030</v>
      </c>
      <c r="J168" s="49" t="s">
        <v>1031</v>
      </c>
      <c r="K168" s="49" t="s">
        <v>10</v>
      </c>
      <c r="L168" s="52">
        <v>24127.51</v>
      </c>
    </row>
    <row r="169" spans="1:12" ht="51">
      <c r="A169" s="48" t="s">
        <v>590</v>
      </c>
      <c r="B169" s="73">
        <v>2</v>
      </c>
      <c r="C169" s="73">
        <v>4</v>
      </c>
      <c r="D169" s="73">
        <v>1</v>
      </c>
      <c r="E169" s="49" t="s">
        <v>1008</v>
      </c>
      <c r="F169" s="49" t="s">
        <v>1032</v>
      </c>
      <c r="G169" s="49" t="s">
        <v>841</v>
      </c>
      <c r="H169" s="49" t="s">
        <v>842</v>
      </c>
      <c r="I169" s="49" t="s">
        <v>843</v>
      </c>
      <c r="J169" s="49" t="s">
        <v>844</v>
      </c>
      <c r="K169" s="49" t="s">
        <v>845</v>
      </c>
      <c r="L169" s="52">
        <v>14623.4</v>
      </c>
    </row>
    <row r="170" spans="1:12" ht="102">
      <c r="A170" s="48" t="s">
        <v>1034</v>
      </c>
      <c r="B170" s="73">
        <v>5</v>
      </c>
      <c r="C170" s="73" t="s">
        <v>1201</v>
      </c>
      <c r="D170" s="73" t="s">
        <v>1014</v>
      </c>
      <c r="E170" s="49" t="s">
        <v>1008</v>
      </c>
      <c r="F170" s="49" t="s">
        <v>846</v>
      </c>
      <c r="G170" s="49" t="s">
        <v>847</v>
      </c>
      <c r="H170" s="49" t="s">
        <v>848</v>
      </c>
      <c r="I170" s="49" t="s">
        <v>849</v>
      </c>
      <c r="J170" s="49" t="s">
        <v>850</v>
      </c>
      <c r="K170" s="49" t="s">
        <v>851</v>
      </c>
      <c r="L170" s="52">
        <v>13001.83</v>
      </c>
    </row>
    <row r="171" spans="1:12" ht="102">
      <c r="A171" s="48" t="s">
        <v>1041</v>
      </c>
      <c r="B171" s="73">
        <v>2</v>
      </c>
      <c r="C171" s="73">
        <v>4</v>
      </c>
      <c r="D171" s="73">
        <v>1</v>
      </c>
      <c r="E171" s="49" t="s">
        <v>1008</v>
      </c>
      <c r="F171" s="49" t="s">
        <v>852</v>
      </c>
      <c r="G171" s="49" t="s">
        <v>853</v>
      </c>
      <c r="H171" s="49" t="s">
        <v>854</v>
      </c>
      <c r="I171" s="49" t="s">
        <v>855</v>
      </c>
      <c r="J171" s="49" t="s">
        <v>856</v>
      </c>
      <c r="K171" s="49" t="s">
        <v>857</v>
      </c>
      <c r="L171" s="52">
        <v>19773.09</v>
      </c>
    </row>
    <row r="172" spans="1:12" ht="127.5">
      <c r="A172" s="48" t="s">
        <v>598</v>
      </c>
      <c r="B172" s="73">
        <v>2</v>
      </c>
      <c r="C172" s="73" t="s">
        <v>541</v>
      </c>
      <c r="D172" s="73" t="s">
        <v>858</v>
      </c>
      <c r="E172" s="49" t="s">
        <v>1008</v>
      </c>
      <c r="F172" s="49" t="s">
        <v>859</v>
      </c>
      <c r="G172" s="49" t="s">
        <v>1125</v>
      </c>
      <c r="H172" s="49" t="s">
        <v>1126</v>
      </c>
      <c r="I172" s="49" t="s">
        <v>1127</v>
      </c>
      <c r="J172" s="49" t="s">
        <v>1128</v>
      </c>
      <c r="K172" s="49" t="s">
        <v>1129</v>
      </c>
      <c r="L172" s="52">
        <v>13562.48</v>
      </c>
    </row>
    <row r="173" spans="1:12" ht="114.75">
      <c r="A173" s="48" t="s">
        <v>605</v>
      </c>
      <c r="B173" s="73">
        <v>2</v>
      </c>
      <c r="C173" s="73">
        <v>1.4</v>
      </c>
      <c r="D173" s="73">
        <v>1.2</v>
      </c>
      <c r="E173" s="49" t="s">
        <v>1008</v>
      </c>
      <c r="F173" s="49" t="s">
        <v>1130</v>
      </c>
      <c r="G173" s="49" t="s">
        <v>1131</v>
      </c>
      <c r="H173" s="49" t="s">
        <v>1132</v>
      </c>
      <c r="I173" s="49" t="s">
        <v>1133</v>
      </c>
      <c r="J173" s="49" t="s">
        <v>1134</v>
      </c>
      <c r="K173" s="49" t="s">
        <v>1135</v>
      </c>
      <c r="L173" s="52">
        <v>22838.28</v>
      </c>
    </row>
    <row r="174" spans="1:12" ht="12.75">
      <c r="A174" s="66"/>
      <c r="B174" s="135"/>
      <c r="C174" s="135"/>
      <c r="D174" s="135"/>
      <c r="E174" s="135"/>
      <c r="F174" s="136"/>
      <c r="G174" s="136"/>
      <c r="H174" s="136"/>
      <c r="I174" s="136"/>
      <c r="J174" s="136"/>
      <c r="K174" s="67" t="s">
        <v>696</v>
      </c>
      <c r="L174" s="137">
        <f>L173+L172+L171+L169+L168+L167+L166</f>
        <v>123169.71999999997</v>
      </c>
    </row>
    <row r="175" spans="1:12" ht="12.75">
      <c r="A175" s="66"/>
      <c r="B175" s="135"/>
      <c r="C175" s="135"/>
      <c r="D175" s="135"/>
      <c r="E175" s="135"/>
      <c r="F175" s="136"/>
      <c r="G175" s="136"/>
      <c r="H175" s="136"/>
      <c r="I175" s="136"/>
      <c r="J175" s="136"/>
      <c r="K175" s="67" t="s">
        <v>697</v>
      </c>
      <c r="L175" s="137">
        <f>SUM(L170+L165+L163)</f>
        <v>109036.19</v>
      </c>
    </row>
    <row r="176" spans="1:12" ht="12.75">
      <c r="A176" s="68"/>
      <c r="B176" s="138"/>
      <c r="C176" s="138"/>
      <c r="D176" s="138"/>
      <c r="E176" s="138"/>
      <c r="F176" s="139"/>
      <c r="G176" s="139"/>
      <c r="H176" s="139"/>
      <c r="I176" s="139"/>
      <c r="J176" s="139"/>
      <c r="K176" s="67" t="s">
        <v>698</v>
      </c>
      <c r="L176" s="137">
        <f>L175+L174</f>
        <v>232205.90999999997</v>
      </c>
    </row>
    <row r="177" spans="1:12" ht="12.75">
      <c r="A177" s="169" t="s">
        <v>1136</v>
      </c>
      <c r="B177" s="170"/>
      <c r="C177" s="170"/>
      <c r="D177" s="170"/>
      <c r="E177" s="170"/>
      <c r="F177" s="170"/>
      <c r="G177" s="170"/>
      <c r="H177" s="170"/>
      <c r="I177" s="170"/>
      <c r="J177" s="170"/>
      <c r="K177" s="170"/>
      <c r="L177" s="171"/>
    </row>
    <row r="178" spans="1:12" ht="12.75">
      <c r="A178" s="169" t="s">
        <v>702</v>
      </c>
      <c r="B178" s="170"/>
      <c r="C178" s="170"/>
      <c r="D178" s="170"/>
      <c r="E178" s="170"/>
      <c r="F178" s="170"/>
      <c r="G178" s="170"/>
      <c r="H178" s="170"/>
      <c r="I178" s="170"/>
      <c r="J178" s="170"/>
      <c r="K178" s="170"/>
      <c r="L178" s="171"/>
    </row>
    <row r="179" spans="1:12" ht="140.25">
      <c r="A179" s="51" t="s">
        <v>521</v>
      </c>
      <c r="B179" s="77">
        <v>2</v>
      </c>
      <c r="C179" s="77" t="s">
        <v>941</v>
      </c>
      <c r="D179" s="77" t="s">
        <v>1122</v>
      </c>
      <c r="E179" s="49" t="s">
        <v>1137</v>
      </c>
      <c r="F179" s="114" t="s">
        <v>1138</v>
      </c>
      <c r="G179" s="49" t="s">
        <v>1139</v>
      </c>
      <c r="H179" s="49" t="s">
        <v>144</v>
      </c>
      <c r="I179" s="49" t="s">
        <v>1140</v>
      </c>
      <c r="J179" s="49" t="s">
        <v>1141</v>
      </c>
      <c r="K179" s="49" t="s">
        <v>734</v>
      </c>
      <c r="L179" s="52">
        <v>16017.5</v>
      </c>
    </row>
    <row r="180" spans="1:12" ht="153">
      <c r="A180" s="51" t="s">
        <v>140</v>
      </c>
      <c r="B180" s="77">
        <v>2</v>
      </c>
      <c r="C180" s="77" t="s">
        <v>941</v>
      </c>
      <c r="D180" s="77" t="s">
        <v>1142</v>
      </c>
      <c r="E180" s="49" t="s">
        <v>1137</v>
      </c>
      <c r="F180" s="49" t="s">
        <v>1143</v>
      </c>
      <c r="G180" s="49" t="s">
        <v>1088</v>
      </c>
      <c r="H180" s="49" t="s">
        <v>1089</v>
      </c>
      <c r="I180" s="49" t="s">
        <v>1090</v>
      </c>
      <c r="J180" s="49" t="s">
        <v>1091</v>
      </c>
      <c r="K180" s="49" t="s">
        <v>734</v>
      </c>
      <c r="L180" s="52">
        <v>24990.79</v>
      </c>
    </row>
    <row r="181" spans="1:12" ht="114.75">
      <c r="A181" s="51" t="s">
        <v>148</v>
      </c>
      <c r="B181" s="77">
        <v>2</v>
      </c>
      <c r="C181" s="77">
        <v>4.5</v>
      </c>
      <c r="D181" s="77" t="s">
        <v>1092</v>
      </c>
      <c r="E181" s="49" t="s">
        <v>1137</v>
      </c>
      <c r="F181" s="49" t="s">
        <v>1093</v>
      </c>
      <c r="G181" s="49" t="s">
        <v>1094</v>
      </c>
      <c r="H181" s="49" t="s">
        <v>1095</v>
      </c>
      <c r="I181" s="49" t="s">
        <v>1096</v>
      </c>
      <c r="J181" s="49" t="s">
        <v>1097</v>
      </c>
      <c r="K181" s="49" t="s">
        <v>1098</v>
      </c>
      <c r="L181" s="52">
        <v>67987.35</v>
      </c>
    </row>
    <row r="182" spans="1:12" ht="76.5">
      <c r="A182" s="49" t="s">
        <v>583</v>
      </c>
      <c r="B182" s="77">
        <v>2</v>
      </c>
      <c r="C182" s="77" t="s">
        <v>1060</v>
      </c>
      <c r="D182" s="77" t="s">
        <v>942</v>
      </c>
      <c r="E182" s="49" t="s">
        <v>1137</v>
      </c>
      <c r="F182" s="49" t="s">
        <v>1099</v>
      </c>
      <c r="G182" s="49" t="s">
        <v>1100</v>
      </c>
      <c r="H182" s="49" t="s">
        <v>1101</v>
      </c>
      <c r="I182" s="63" t="s">
        <v>1102</v>
      </c>
      <c r="J182" s="114" t="s">
        <v>1103</v>
      </c>
      <c r="K182" s="63" t="s">
        <v>808</v>
      </c>
      <c r="L182" s="50">
        <v>20012.65</v>
      </c>
    </row>
    <row r="183" spans="1:12" ht="127.5">
      <c r="A183" s="48" t="s">
        <v>590</v>
      </c>
      <c r="B183" s="77">
        <v>5</v>
      </c>
      <c r="C183" s="77" t="s">
        <v>1195</v>
      </c>
      <c r="D183" s="77" t="s">
        <v>942</v>
      </c>
      <c r="E183" s="49" t="s">
        <v>1137</v>
      </c>
      <c r="F183" s="49" t="s">
        <v>1104</v>
      </c>
      <c r="G183" s="140" t="s">
        <v>1105</v>
      </c>
      <c r="H183" s="49" t="s">
        <v>1118</v>
      </c>
      <c r="I183" s="49" t="s">
        <v>1106</v>
      </c>
      <c r="J183" s="49" t="s">
        <v>1107</v>
      </c>
      <c r="K183" s="49" t="s">
        <v>1108</v>
      </c>
      <c r="L183" s="50">
        <v>60629.83</v>
      </c>
    </row>
    <row r="184" spans="1:12" ht="12.75">
      <c r="A184" s="141"/>
      <c r="B184" s="142"/>
      <c r="C184" s="142"/>
      <c r="D184" s="142"/>
      <c r="E184" s="142"/>
      <c r="F184" s="142"/>
      <c r="G184" s="142"/>
      <c r="H184" s="142"/>
      <c r="I184" s="142"/>
      <c r="J184" s="142"/>
      <c r="K184" s="67" t="s">
        <v>696</v>
      </c>
      <c r="L184" s="143">
        <f>L181+L180+L179+L182</f>
        <v>129008.29000000001</v>
      </c>
    </row>
    <row r="185" spans="1:12" ht="12.75">
      <c r="A185" s="141"/>
      <c r="B185" s="142"/>
      <c r="C185" s="142"/>
      <c r="D185" s="142"/>
      <c r="E185" s="142"/>
      <c r="F185" s="142"/>
      <c r="G185" s="142"/>
      <c r="H185" s="142"/>
      <c r="I185" s="142"/>
      <c r="J185" s="142"/>
      <c r="K185" s="67" t="s">
        <v>697</v>
      </c>
      <c r="L185" s="56">
        <v>60629.83</v>
      </c>
    </row>
    <row r="186" spans="1:12" ht="12.75">
      <c r="A186" s="68"/>
      <c r="B186" s="69"/>
      <c r="C186" s="69"/>
      <c r="D186" s="69"/>
      <c r="E186" s="69"/>
      <c r="F186" s="70"/>
      <c r="G186" s="70"/>
      <c r="H186" s="70"/>
      <c r="I186" s="70"/>
      <c r="J186" s="70"/>
      <c r="K186" s="67" t="s">
        <v>698</v>
      </c>
      <c r="L186" s="56">
        <f>L184+L185</f>
        <v>189638.12</v>
      </c>
    </row>
    <row r="187" spans="1:12" ht="12.75">
      <c r="A187" s="166" t="s">
        <v>1109</v>
      </c>
      <c r="B187" s="167"/>
      <c r="C187" s="167"/>
      <c r="D187" s="167"/>
      <c r="E187" s="167"/>
      <c r="F187" s="167"/>
      <c r="G187" s="167"/>
      <c r="H187" s="167"/>
      <c r="I187" s="167"/>
      <c r="J187" s="167"/>
      <c r="K187" s="167"/>
      <c r="L187" s="168"/>
    </row>
    <row r="188" spans="1:12" ht="12.75">
      <c r="A188" s="166" t="s">
        <v>1145</v>
      </c>
      <c r="B188" s="167"/>
      <c r="C188" s="167"/>
      <c r="D188" s="167"/>
      <c r="E188" s="167"/>
      <c r="F188" s="167"/>
      <c r="G188" s="167"/>
      <c r="H188" s="167"/>
      <c r="I188" s="167"/>
      <c r="J188" s="167"/>
      <c r="K188" s="167"/>
      <c r="L188" s="168"/>
    </row>
    <row r="189" spans="1:12" ht="114.75">
      <c r="A189" s="48">
        <v>1</v>
      </c>
      <c r="B189" s="48">
        <v>5</v>
      </c>
      <c r="C189" s="48">
        <v>4</v>
      </c>
      <c r="D189" s="48">
        <v>1.2</v>
      </c>
      <c r="E189" s="49" t="s">
        <v>1110</v>
      </c>
      <c r="F189" s="49" t="s">
        <v>1111</v>
      </c>
      <c r="G189" s="49" t="s">
        <v>926</v>
      </c>
      <c r="H189" s="49" t="s">
        <v>927</v>
      </c>
      <c r="I189" s="49" t="s">
        <v>928</v>
      </c>
      <c r="J189" s="49" t="s">
        <v>929</v>
      </c>
      <c r="K189" s="49" t="s">
        <v>930</v>
      </c>
      <c r="L189" s="50">
        <v>128704.65</v>
      </c>
    </row>
    <row r="190" spans="1:12" ht="12.75">
      <c r="A190" s="166" t="s">
        <v>702</v>
      </c>
      <c r="B190" s="167"/>
      <c r="C190" s="167"/>
      <c r="D190" s="167"/>
      <c r="E190" s="167"/>
      <c r="F190" s="167"/>
      <c r="G190" s="167"/>
      <c r="H190" s="167"/>
      <c r="I190" s="167"/>
      <c r="J190" s="167"/>
      <c r="K190" s="167"/>
      <c r="L190" s="168"/>
    </row>
    <row r="191" spans="1:12" ht="127.5">
      <c r="A191" s="48">
        <v>1</v>
      </c>
      <c r="B191" s="48">
        <v>2</v>
      </c>
      <c r="C191" s="48">
        <v>4</v>
      </c>
      <c r="D191" s="48">
        <v>1.5</v>
      </c>
      <c r="E191" s="49" t="s">
        <v>931</v>
      </c>
      <c r="F191" s="49" t="s">
        <v>932</v>
      </c>
      <c r="G191" s="49" t="s">
        <v>933</v>
      </c>
      <c r="H191" s="49" t="s">
        <v>1118</v>
      </c>
      <c r="I191" s="97" t="s">
        <v>934</v>
      </c>
      <c r="J191" s="49" t="s">
        <v>935</v>
      </c>
      <c r="K191" s="49" t="s">
        <v>936</v>
      </c>
      <c r="L191" s="50">
        <v>39228.89</v>
      </c>
    </row>
    <row r="192" spans="1:12" ht="63.75">
      <c r="A192" s="48">
        <v>2</v>
      </c>
      <c r="B192" s="48">
        <v>2</v>
      </c>
      <c r="C192" s="48">
        <v>3.4</v>
      </c>
      <c r="D192" s="48">
        <v>1.2</v>
      </c>
      <c r="E192" s="49" t="s">
        <v>931</v>
      </c>
      <c r="F192" s="49" t="s">
        <v>937</v>
      </c>
      <c r="G192" s="97" t="s">
        <v>738</v>
      </c>
      <c r="H192" s="49" t="s">
        <v>739</v>
      </c>
      <c r="I192" s="49" t="s">
        <v>740</v>
      </c>
      <c r="J192" s="49" t="s">
        <v>741</v>
      </c>
      <c r="K192" s="49" t="s">
        <v>742</v>
      </c>
      <c r="L192" s="50">
        <v>26816.99</v>
      </c>
    </row>
    <row r="193" spans="1:12" ht="140.25">
      <c r="A193" s="48">
        <v>3</v>
      </c>
      <c r="B193" s="48">
        <v>2</v>
      </c>
      <c r="C193" s="48">
        <v>1.4</v>
      </c>
      <c r="D193" s="48" t="s">
        <v>942</v>
      </c>
      <c r="E193" s="49" t="s">
        <v>931</v>
      </c>
      <c r="F193" s="49" t="s">
        <v>743</v>
      </c>
      <c r="G193" s="97" t="s">
        <v>744</v>
      </c>
      <c r="H193" s="49" t="s">
        <v>982</v>
      </c>
      <c r="I193" s="97" t="s">
        <v>745</v>
      </c>
      <c r="J193" s="49" t="s">
        <v>746</v>
      </c>
      <c r="K193" s="49" t="s">
        <v>747</v>
      </c>
      <c r="L193" s="100">
        <v>15542.04</v>
      </c>
    </row>
    <row r="194" spans="1:12" ht="89.25">
      <c r="A194" s="48">
        <v>4</v>
      </c>
      <c r="B194" s="48">
        <v>2</v>
      </c>
      <c r="C194" s="48">
        <v>4</v>
      </c>
      <c r="D194" s="48">
        <v>1</v>
      </c>
      <c r="E194" s="49" t="s">
        <v>931</v>
      </c>
      <c r="F194" s="49" t="s">
        <v>748</v>
      </c>
      <c r="G194" s="97" t="s">
        <v>749</v>
      </c>
      <c r="H194" s="49" t="s">
        <v>750</v>
      </c>
      <c r="I194" s="97" t="s">
        <v>751</v>
      </c>
      <c r="J194" s="49" t="s">
        <v>752</v>
      </c>
      <c r="K194" s="49" t="s">
        <v>753</v>
      </c>
      <c r="L194" s="50">
        <v>40050.5</v>
      </c>
    </row>
    <row r="195" spans="1:12" ht="12.75">
      <c r="A195" s="66"/>
      <c r="B195" s="53"/>
      <c r="C195" s="53"/>
      <c r="D195" s="53"/>
      <c r="E195" s="53"/>
      <c r="F195" s="54"/>
      <c r="G195" s="54"/>
      <c r="H195" s="54"/>
      <c r="I195" s="54"/>
      <c r="J195" s="54"/>
      <c r="K195" s="67" t="s">
        <v>696</v>
      </c>
      <c r="L195" s="56">
        <f>L194+L193++L191+L192</f>
        <v>121638.42</v>
      </c>
    </row>
    <row r="196" spans="1:12" ht="12.75">
      <c r="A196" s="66"/>
      <c r="B196" s="53"/>
      <c r="C196" s="53"/>
      <c r="D196" s="53"/>
      <c r="E196" s="53"/>
      <c r="F196" s="54"/>
      <c r="G196" s="54"/>
      <c r="H196" s="54"/>
      <c r="I196" s="54"/>
      <c r="J196" s="54"/>
      <c r="K196" s="67" t="s">
        <v>697</v>
      </c>
      <c r="L196" s="56">
        <v>128704.65</v>
      </c>
    </row>
    <row r="197" spans="1:12" ht="12.75">
      <c r="A197" s="68"/>
      <c r="B197" s="69"/>
      <c r="C197" s="69"/>
      <c r="D197" s="69"/>
      <c r="E197" s="69"/>
      <c r="F197" s="70"/>
      <c r="G197" s="70"/>
      <c r="H197" s="70"/>
      <c r="I197" s="70"/>
      <c r="J197" s="70"/>
      <c r="K197" s="67" t="s">
        <v>698</v>
      </c>
      <c r="L197" s="56">
        <f>L195+L196</f>
        <v>250343.07</v>
      </c>
    </row>
    <row r="198" spans="1:12" ht="12.75">
      <c r="A198" s="165" t="s">
        <v>754</v>
      </c>
      <c r="B198" s="165"/>
      <c r="C198" s="165"/>
      <c r="D198" s="165"/>
      <c r="E198" s="165"/>
      <c r="F198" s="165"/>
      <c r="G198" s="165"/>
      <c r="H198" s="165"/>
      <c r="I198" s="165"/>
      <c r="J198" s="165"/>
      <c r="K198" s="165"/>
      <c r="L198" s="165"/>
    </row>
    <row r="199" spans="1:12" ht="12.75">
      <c r="A199" s="165" t="s">
        <v>702</v>
      </c>
      <c r="B199" s="165"/>
      <c r="C199" s="165"/>
      <c r="D199" s="165"/>
      <c r="E199" s="165"/>
      <c r="F199" s="165"/>
      <c r="G199" s="165"/>
      <c r="H199" s="165"/>
      <c r="I199" s="165"/>
      <c r="J199" s="165"/>
      <c r="K199" s="165"/>
      <c r="L199" s="165"/>
    </row>
    <row r="200" spans="1:12" ht="89.25">
      <c r="A200" s="48" t="s">
        <v>521</v>
      </c>
      <c r="B200" s="77">
        <v>2</v>
      </c>
      <c r="C200" s="77" t="s">
        <v>941</v>
      </c>
      <c r="D200" s="77">
        <v>1</v>
      </c>
      <c r="E200" s="49" t="s">
        <v>755</v>
      </c>
      <c r="F200" s="49" t="s">
        <v>756</v>
      </c>
      <c r="G200" s="49" t="s">
        <v>757</v>
      </c>
      <c r="H200" s="49" t="s">
        <v>144</v>
      </c>
      <c r="I200" s="114" t="s">
        <v>758</v>
      </c>
      <c r="J200" s="49" t="s">
        <v>759</v>
      </c>
      <c r="K200" s="49" t="s">
        <v>139</v>
      </c>
      <c r="L200" s="50">
        <v>26540.39</v>
      </c>
    </row>
    <row r="201" spans="1:12" ht="89.25">
      <c r="A201" s="48" t="s">
        <v>140</v>
      </c>
      <c r="B201" s="77">
        <v>5</v>
      </c>
      <c r="C201" s="77" t="s">
        <v>760</v>
      </c>
      <c r="D201" s="77">
        <v>1</v>
      </c>
      <c r="E201" s="49" t="s">
        <v>755</v>
      </c>
      <c r="F201" s="49" t="s">
        <v>761</v>
      </c>
      <c r="G201" s="49" t="s">
        <v>762</v>
      </c>
      <c r="H201" s="49" t="s">
        <v>567</v>
      </c>
      <c r="I201" s="49" t="s">
        <v>763</v>
      </c>
      <c r="J201" s="49" t="s">
        <v>746</v>
      </c>
      <c r="K201" s="49" t="s">
        <v>815</v>
      </c>
      <c r="L201" s="50">
        <v>9153.44</v>
      </c>
    </row>
    <row r="202" spans="1:12" ht="102">
      <c r="A202" s="48" t="s">
        <v>148</v>
      </c>
      <c r="B202" s="77">
        <v>5</v>
      </c>
      <c r="C202" s="77" t="s">
        <v>149</v>
      </c>
      <c r="D202" s="77">
        <v>1</v>
      </c>
      <c r="E202" s="49" t="s">
        <v>755</v>
      </c>
      <c r="F202" s="49" t="s">
        <v>764</v>
      </c>
      <c r="G202" s="49" t="s">
        <v>765</v>
      </c>
      <c r="H202" s="49" t="s">
        <v>144</v>
      </c>
      <c r="I202" s="49" t="s">
        <v>766</v>
      </c>
      <c r="J202" s="49" t="s">
        <v>767</v>
      </c>
      <c r="K202" s="49" t="s">
        <v>645</v>
      </c>
      <c r="L202" s="50">
        <v>9692.05</v>
      </c>
    </row>
    <row r="203" spans="1:12" ht="76.5">
      <c r="A203" s="49" t="s">
        <v>583</v>
      </c>
      <c r="B203" s="49">
        <v>5</v>
      </c>
      <c r="C203" s="49" t="s">
        <v>941</v>
      </c>
      <c r="D203" s="49">
        <v>1</v>
      </c>
      <c r="E203" s="49" t="s">
        <v>755</v>
      </c>
      <c r="F203" s="49" t="s">
        <v>768</v>
      </c>
      <c r="G203" s="49" t="s">
        <v>769</v>
      </c>
      <c r="H203" s="49" t="s">
        <v>770</v>
      </c>
      <c r="I203" s="49" t="s">
        <v>771</v>
      </c>
      <c r="J203" s="49" t="s">
        <v>772</v>
      </c>
      <c r="K203" s="49" t="s">
        <v>822</v>
      </c>
      <c r="L203" s="52">
        <v>17952.72</v>
      </c>
    </row>
    <row r="204" spans="1:12" ht="102">
      <c r="A204" s="49" t="s">
        <v>590</v>
      </c>
      <c r="B204" s="49">
        <v>2</v>
      </c>
      <c r="C204" s="49">
        <v>3</v>
      </c>
      <c r="D204" s="49">
        <v>1</v>
      </c>
      <c r="E204" s="49" t="s">
        <v>755</v>
      </c>
      <c r="F204" s="49" t="s">
        <v>773</v>
      </c>
      <c r="G204" s="49" t="s">
        <v>11</v>
      </c>
      <c r="H204" s="49" t="s">
        <v>144</v>
      </c>
      <c r="I204" s="49" t="s">
        <v>774</v>
      </c>
      <c r="J204" s="49" t="s">
        <v>775</v>
      </c>
      <c r="K204" s="49" t="s">
        <v>645</v>
      </c>
      <c r="L204" s="52">
        <v>10690.08</v>
      </c>
    </row>
    <row r="205" spans="1:12" ht="76.5">
      <c r="A205" s="49" t="s">
        <v>1034</v>
      </c>
      <c r="B205" s="49">
        <v>2</v>
      </c>
      <c r="C205" s="49" t="s">
        <v>149</v>
      </c>
      <c r="D205" s="49">
        <v>1</v>
      </c>
      <c r="E205" s="49" t="s">
        <v>755</v>
      </c>
      <c r="F205" s="49" t="s">
        <v>776</v>
      </c>
      <c r="G205" s="49" t="s">
        <v>777</v>
      </c>
      <c r="H205" s="49" t="s">
        <v>144</v>
      </c>
      <c r="I205" s="49" t="s">
        <v>778</v>
      </c>
      <c r="J205" s="49" t="s">
        <v>779</v>
      </c>
      <c r="K205" s="49" t="s">
        <v>398</v>
      </c>
      <c r="L205" s="52">
        <v>8635.64</v>
      </c>
    </row>
    <row r="206" spans="1:12" ht="51">
      <c r="A206" s="49" t="s">
        <v>1041</v>
      </c>
      <c r="B206" s="49">
        <v>2</v>
      </c>
      <c r="C206" s="49">
        <v>3.4</v>
      </c>
      <c r="D206" s="49">
        <v>1</v>
      </c>
      <c r="E206" s="49" t="s">
        <v>755</v>
      </c>
      <c r="F206" s="49" t="s">
        <v>980</v>
      </c>
      <c r="G206" s="49" t="s">
        <v>1151</v>
      </c>
      <c r="H206" s="49" t="s">
        <v>1152</v>
      </c>
      <c r="I206" s="49" t="s">
        <v>1153</v>
      </c>
      <c r="J206" s="65" t="s">
        <v>1154</v>
      </c>
      <c r="K206" s="49" t="s">
        <v>1155</v>
      </c>
      <c r="L206" s="50">
        <v>14791.98</v>
      </c>
    </row>
    <row r="207" spans="1:12" ht="63.75">
      <c r="A207" s="49" t="s">
        <v>1049</v>
      </c>
      <c r="B207" s="49">
        <v>2</v>
      </c>
      <c r="C207" s="49">
        <v>4</v>
      </c>
      <c r="D207" s="49">
        <v>1</v>
      </c>
      <c r="E207" s="49" t="s">
        <v>755</v>
      </c>
      <c r="F207" s="49" t="s">
        <v>1156</v>
      </c>
      <c r="G207" s="49" t="s">
        <v>1157</v>
      </c>
      <c r="H207" s="49" t="s">
        <v>1158</v>
      </c>
      <c r="I207" s="49" t="s">
        <v>1159</v>
      </c>
      <c r="J207" s="49" t="s">
        <v>1160</v>
      </c>
      <c r="K207" s="49" t="s">
        <v>1161</v>
      </c>
      <c r="L207" s="50">
        <v>13147.88</v>
      </c>
    </row>
    <row r="208" spans="1:12" ht="12.75">
      <c r="A208" s="66"/>
      <c r="B208" s="54"/>
      <c r="C208" s="54"/>
      <c r="D208" s="54"/>
      <c r="E208" s="54"/>
      <c r="F208" s="54"/>
      <c r="G208" s="54"/>
      <c r="H208" s="54"/>
      <c r="I208" s="54"/>
      <c r="J208" s="54"/>
      <c r="K208" s="67" t="s">
        <v>696</v>
      </c>
      <c r="L208" s="81">
        <f>+L207+L206+L205+L204+L200</f>
        <v>73805.97</v>
      </c>
    </row>
    <row r="209" spans="1:12" ht="12.75">
      <c r="A209" s="66"/>
      <c r="B209" s="54"/>
      <c r="C209" s="54"/>
      <c r="D209" s="54"/>
      <c r="E209" s="54"/>
      <c r="F209" s="54"/>
      <c r="G209" s="54"/>
      <c r="H209" s="54"/>
      <c r="I209" s="54"/>
      <c r="J209" s="54"/>
      <c r="K209" s="67" t="s">
        <v>697</v>
      </c>
      <c r="L209" s="81">
        <f>L203+L202+L201</f>
        <v>36798.21</v>
      </c>
    </row>
    <row r="210" spans="1:12" ht="12.75">
      <c r="A210" s="68"/>
      <c r="B210" s="69"/>
      <c r="C210" s="69"/>
      <c r="D210" s="69"/>
      <c r="E210" s="69"/>
      <c r="F210" s="70"/>
      <c r="G210" s="70"/>
      <c r="H210" s="70"/>
      <c r="I210" s="70"/>
      <c r="J210" s="70"/>
      <c r="K210" s="67" t="s">
        <v>698</v>
      </c>
      <c r="L210" s="56">
        <f>L209+L208</f>
        <v>110604.18</v>
      </c>
    </row>
    <row r="211" spans="1:12" ht="12.75">
      <c r="A211" s="166" t="s">
        <v>1162</v>
      </c>
      <c r="B211" s="167"/>
      <c r="C211" s="167"/>
      <c r="D211" s="167"/>
      <c r="E211" s="167"/>
      <c r="F211" s="167"/>
      <c r="G211" s="167"/>
      <c r="H211" s="167"/>
      <c r="I211" s="167"/>
      <c r="J211" s="167"/>
      <c r="K211" s="167"/>
      <c r="L211" s="168"/>
    </row>
    <row r="212" spans="1:12" ht="12.75">
      <c r="A212" s="166" t="s">
        <v>702</v>
      </c>
      <c r="B212" s="167"/>
      <c r="C212" s="167"/>
      <c r="D212" s="167"/>
      <c r="E212" s="167"/>
      <c r="F212" s="167"/>
      <c r="G212" s="167"/>
      <c r="H212" s="167"/>
      <c r="I212" s="167"/>
      <c r="J212" s="167"/>
      <c r="K212" s="167"/>
      <c r="L212" s="168"/>
    </row>
    <row r="213" spans="1:12" ht="63.75">
      <c r="A213" s="48" t="s">
        <v>521</v>
      </c>
      <c r="B213" s="60">
        <v>2</v>
      </c>
      <c r="C213" s="60">
        <v>4</v>
      </c>
      <c r="D213" s="60">
        <v>2</v>
      </c>
      <c r="E213" s="49" t="s">
        <v>1163</v>
      </c>
      <c r="F213" s="49" t="s">
        <v>1164</v>
      </c>
      <c r="G213" s="49" t="s">
        <v>1165</v>
      </c>
      <c r="H213" s="49" t="s">
        <v>1166</v>
      </c>
      <c r="I213" s="49" t="s">
        <v>1167</v>
      </c>
      <c r="J213" s="49" t="s">
        <v>1168</v>
      </c>
      <c r="K213" s="49" t="s">
        <v>815</v>
      </c>
      <c r="L213" s="100">
        <v>21905.22</v>
      </c>
    </row>
    <row r="214" spans="1:12" ht="51">
      <c r="A214" s="48"/>
      <c r="B214" s="60">
        <v>5</v>
      </c>
      <c r="C214" s="60" t="s">
        <v>1042</v>
      </c>
      <c r="D214" s="60" t="s">
        <v>550</v>
      </c>
      <c r="E214" s="49" t="s">
        <v>1163</v>
      </c>
      <c r="F214" s="49" t="s">
        <v>1169</v>
      </c>
      <c r="G214" s="49" t="s">
        <v>1170</v>
      </c>
      <c r="H214" s="49" t="s">
        <v>144</v>
      </c>
      <c r="I214" s="49" t="s">
        <v>1171</v>
      </c>
      <c r="J214" s="49" t="s">
        <v>1172</v>
      </c>
      <c r="K214" s="49" t="s">
        <v>398</v>
      </c>
      <c r="L214" s="100">
        <v>6007.44</v>
      </c>
    </row>
    <row r="215" spans="1:12" ht="127.5">
      <c r="A215" s="48" t="s">
        <v>590</v>
      </c>
      <c r="B215" s="60">
        <v>5</v>
      </c>
      <c r="C215" s="60">
        <v>1.3</v>
      </c>
      <c r="D215" s="60">
        <v>1.3</v>
      </c>
      <c r="E215" s="49" t="s">
        <v>1163</v>
      </c>
      <c r="F215" s="49" t="s">
        <v>1173</v>
      </c>
      <c r="G215" s="49" t="s">
        <v>1174</v>
      </c>
      <c r="H215" s="49" t="s">
        <v>144</v>
      </c>
      <c r="I215" s="49" t="s">
        <v>1175</v>
      </c>
      <c r="J215" s="49" t="s">
        <v>1176</v>
      </c>
      <c r="K215" s="49" t="s">
        <v>815</v>
      </c>
      <c r="L215" s="100">
        <v>6007.44</v>
      </c>
    </row>
    <row r="216" spans="1:12" ht="114.75">
      <c r="A216" s="48" t="s">
        <v>1034</v>
      </c>
      <c r="B216" s="60">
        <v>2</v>
      </c>
      <c r="C216" s="60">
        <v>4</v>
      </c>
      <c r="D216" s="60" t="s">
        <v>1050</v>
      </c>
      <c r="E216" s="49" t="s">
        <v>1163</v>
      </c>
      <c r="F216" s="49" t="s">
        <v>1177</v>
      </c>
      <c r="G216" s="49" t="s">
        <v>1178</v>
      </c>
      <c r="H216" s="49" t="s">
        <v>1179</v>
      </c>
      <c r="I216" s="49" t="s">
        <v>1180</v>
      </c>
      <c r="J216" s="49" t="s">
        <v>1181</v>
      </c>
      <c r="K216" s="144" t="s">
        <v>1182</v>
      </c>
      <c r="L216" s="50">
        <v>22608.8</v>
      </c>
    </row>
    <row r="217" spans="1:12" ht="114.75">
      <c r="A217" s="48" t="s">
        <v>1041</v>
      </c>
      <c r="B217" s="60">
        <v>2</v>
      </c>
      <c r="C217" s="60">
        <v>4</v>
      </c>
      <c r="D217" s="60" t="s">
        <v>1050</v>
      </c>
      <c r="E217" s="49" t="s">
        <v>1163</v>
      </c>
      <c r="F217" s="49" t="s">
        <v>1177</v>
      </c>
      <c r="G217" s="49" t="s">
        <v>1178</v>
      </c>
      <c r="H217" s="49" t="s">
        <v>1179</v>
      </c>
      <c r="I217" s="49" t="s">
        <v>1180</v>
      </c>
      <c r="J217" s="49" t="s">
        <v>1183</v>
      </c>
      <c r="K217" s="144" t="s">
        <v>1182</v>
      </c>
      <c r="L217" s="50">
        <v>22608.8</v>
      </c>
    </row>
    <row r="218" spans="11:12" ht="12.75">
      <c r="K218" s="67" t="s">
        <v>696</v>
      </c>
      <c r="L218" s="146">
        <f>L213+L217+L216</f>
        <v>67122.82</v>
      </c>
    </row>
    <row r="219" spans="11:12" ht="12.75">
      <c r="K219" s="67" t="s">
        <v>697</v>
      </c>
      <c r="L219" s="146">
        <f>L215+L214</f>
        <v>12014.88</v>
      </c>
    </row>
    <row r="220" spans="11:12" ht="12.75">
      <c r="K220" s="67" t="s">
        <v>698</v>
      </c>
      <c r="L220" s="146">
        <f>L219+L218</f>
        <v>79137.70000000001</v>
      </c>
    </row>
    <row r="222" spans="9:12" ht="18.75">
      <c r="I222" s="176" t="s">
        <v>1185</v>
      </c>
      <c r="J222" s="176"/>
      <c r="K222" s="148" t="s">
        <v>696</v>
      </c>
      <c r="L222" s="149">
        <f>L218+L208+L195+L184+L174+L158+L148+L130+L121+L111+L104+L94+L81+L63+L51+L41+L30</f>
        <v>2485683.1500000004</v>
      </c>
    </row>
    <row r="223" spans="9:12" ht="18.75">
      <c r="I223" s="150"/>
      <c r="J223" s="150"/>
      <c r="K223" s="148" t="s">
        <v>697</v>
      </c>
      <c r="L223" s="149">
        <f>L219+L209+L196+L185+L175+L159+L149+L131+L122+L112+L105+L95+L82+L64+L52+L42+L31</f>
        <v>1511802.4400000002</v>
      </c>
    </row>
    <row r="224" spans="9:12" ht="18.75">
      <c r="I224" s="150"/>
      <c r="J224" s="150"/>
      <c r="K224" s="148" t="s">
        <v>698</v>
      </c>
      <c r="L224" s="149">
        <f>L223+L222</f>
        <v>3997485.590000001</v>
      </c>
    </row>
  </sheetData>
  <sheetProtection/>
  <mergeCells count="43">
    <mergeCell ref="I222:J222"/>
    <mergeCell ref="A188:L188"/>
    <mergeCell ref="A190:L190"/>
    <mergeCell ref="A198:L198"/>
    <mergeCell ref="A199:L199"/>
    <mergeCell ref="A212:L212"/>
    <mergeCell ref="A211:L211"/>
    <mergeCell ref="A114:L114"/>
    <mergeCell ref="A108:L108"/>
    <mergeCell ref="A67:L67"/>
    <mergeCell ref="A151:L151"/>
    <mergeCell ref="A115:L115"/>
    <mergeCell ref="A124:L124"/>
    <mergeCell ref="A125:L125"/>
    <mergeCell ref="A134:L134"/>
    <mergeCell ref="A133:L133"/>
    <mergeCell ref="B2:F2"/>
    <mergeCell ref="G2:L2"/>
    <mergeCell ref="A6:L6"/>
    <mergeCell ref="A7:L7"/>
    <mergeCell ref="A54:L54"/>
    <mergeCell ref="A55:L55"/>
    <mergeCell ref="A85:L85"/>
    <mergeCell ref="A97:L97"/>
    <mergeCell ref="A70:L70"/>
    <mergeCell ref="A84:L84"/>
    <mergeCell ref="A98:L98"/>
    <mergeCell ref="A107:L107"/>
    <mergeCell ref="A187:L187"/>
    <mergeCell ref="A177:L177"/>
    <mergeCell ref="A178:L178"/>
    <mergeCell ref="A161:L161"/>
    <mergeCell ref="A164:L164"/>
    <mergeCell ref="A137:L137"/>
    <mergeCell ref="A162:L162"/>
    <mergeCell ref="A152:L152"/>
    <mergeCell ref="A66:L66"/>
    <mergeCell ref="A57:L57"/>
    <mergeCell ref="A33:L33"/>
    <mergeCell ref="A34:L34"/>
    <mergeCell ref="A36:L36"/>
    <mergeCell ref="A44:L44"/>
    <mergeCell ref="A45:L45"/>
  </mergeCells>
  <printOptions/>
  <pageMargins left="0.7480314960629921" right="0.7480314960629921" top="0.984251968503937" bottom="0.984251968503937" header="0.5118110236220472" footer="0.5118110236220472"/>
  <pageSetup horizontalDpi="600" verticalDpi="600" orientation="landscape" paperSize="8" scale="60" r:id="rId1"/>
  <rowBreaks count="5" manualBreakCount="5">
    <brk id="53" max="11" man="1"/>
    <brk id="106" max="11" man="1"/>
    <brk id="150" max="11" man="1"/>
    <brk id="160" max="11" man="1"/>
    <brk id="19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L35"/>
  <sheetViews>
    <sheetView view="pageBreakPreview" zoomScale="60" zoomScaleNormal="85" zoomScalePageLayoutView="0" workbookViewId="0" topLeftCell="A1">
      <selection activeCell="A2" sqref="A2"/>
    </sheetView>
  </sheetViews>
  <sheetFormatPr defaultColWidth="9.00390625" defaultRowHeight="12.75"/>
  <cols>
    <col min="2" max="2" width="13.125" style="0" customWidth="1"/>
    <col min="3" max="4" width="11.125" style="0" customWidth="1"/>
    <col min="5" max="5" width="24.625" style="0" customWidth="1"/>
    <col min="6" max="6" width="19.25390625" style="0" customWidth="1"/>
    <col min="7" max="7" width="68.75390625" style="0" customWidth="1"/>
    <col min="8" max="8" width="22.375" style="0" customWidth="1"/>
    <col min="9" max="9" width="44.25390625" style="0" customWidth="1"/>
    <col min="10" max="10" width="17.25390625" style="0" customWidth="1"/>
    <col min="11" max="11" width="59.125" style="0" customWidth="1"/>
    <col min="12" max="12" width="19.625" style="162" customWidth="1"/>
  </cols>
  <sheetData>
    <row r="1" spans="1:12" ht="15.75">
      <c r="A1" s="158" t="s">
        <v>344</v>
      </c>
      <c r="B1" s="1"/>
      <c r="C1" s="2"/>
      <c r="D1" s="1"/>
      <c r="E1" s="3"/>
      <c r="F1" s="4"/>
      <c r="G1" s="3"/>
      <c r="H1" s="2"/>
      <c r="I1" s="3"/>
      <c r="J1" s="2"/>
      <c r="K1" s="3"/>
      <c r="L1" s="159"/>
    </row>
    <row r="2" spans="1:12" ht="51">
      <c r="A2" s="5" t="s">
        <v>345</v>
      </c>
      <c r="B2" s="5" t="s">
        <v>346</v>
      </c>
      <c r="C2" s="5" t="s">
        <v>347</v>
      </c>
      <c r="D2" s="5" t="s">
        <v>348</v>
      </c>
      <c r="E2" s="5" t="s">
        <v>349</v>
      </c>
      <c r="F2" s="5" t="s">
        <v>350</v>
      </c>
      <c r="G2" s="5" t="s">
        <v>351</v>
      </c>
      <c r="H2" s="5" t="s">
        <v>352</v>
      </c>
      <c r="I2" s="5" t="s">
        <v>353</v>
      </c>
      <c r="J2" s="6" t="s">
        <v>354</v>
      </c>
      <c r="K2" s="5" t="s">
        <v>355</v>
      </c>
      <c r="L2" s="5" t="s">
        <v>12</v>
      </c>
    </row>
    <row r="3" spans="1:12" ht="216.75">
      <c r="A3" s="7">
        <v>1</v>
      </c>
      <c r="B3" s="7">
        <v>11</v>
      </c>
      <c r="C3" s="7" t="s">
        <v>31</v>
      </c>
      <c r="D3" s="7" t="s">
        <v>32</v>
      </c>
      <c r="E3" s="8" t="s">
        <v>33</v>
      </c>
      <c r="F3" s="8" t="s">
        <v>34</v>
      </c>
      <c r="G3" s="9" t="s">
        <v>356</v>
      </c>
      <c r="H3" s="8" t="s">
        <v>357</v>
      </c>
      <c r="I3" s="10" t="s">
        <v>358</v>
      </c>
      <c r="J3" s="8" t="s">
        <v>359</v>
      </c>
      <c r="K3" s="10" t="s">
        <v>154</v>
      </c>
      <c r="L3" s="160">
        <v>293724</v>
      </c>
    </row>
    <row r="4" spans="1:12" ht="306">
      <c r="A4" s="7">
        <v>2</v>
      </c>
      <c r="B4" s="7">
        <v>10</v>
      </c>
      <c r="C4" s="7" t="s">
        <v>31</v>
      </c>
      <c r="D4" s="7" t="s">
        <v>35</v>
      </c>
      <c r="E4" s="8" t="s">
        <v>36</v>
      </c>
      <c r="F4" s="8" t="s">
        <v>34</v>
      </c>
      <c r="G4" s="10" t="s">
        <v>126</v>
      </c>
      <c r="H4" s="8" t="s">
        <v>127</v>
      </c>
      <c r="I4" s="10" t="s">
        <v>128</v>
      </c>
      <c r="J4" s="8" t="s">
        <v>226</v>
      </c>
      <c r="K4" s="10" t="s">
        <v>0</v>
      </c>
      <c r="L4" s="160">
        <v>589300</v>
      </c>
    </row>
    <row r="5" spans="1:12" ht="318.75">
      <c r="A5" s="7">
        <v>3</v>
      </c>
      <c r="B5" s="7">
        <v>10</v>
      </c>
      <c r="C5" s="7" t="s">
        <v>31</v>
      </c>
      <c r="D5" s="7" t="s">
        <v>35</v>
      </c>
      <c r="E5" s="8" t="s">
        <v>37</v>
      </c>
      <c r="F5" s="8" t="s">
        <v>34</v>
      </c>
      <c r="G5" s="10" t="s">
        <v>1</v>
      </c>
      <c r="H5" s="8" t="s">
        <v>2</v>
      </c>
      <c r="I5" s="10" t="s">
        <v>3</v>
      </c>
      <c r="J5" s="8" t="s">
        <v>227</v>
      </c>
      <c r="K5" s="10" t="s">
        <v>4</v>
      </c>
      <c r="L5" s="160">
        <v>593847.86</v>
      </c>
    </row>
    <row r="6" spans="1:12" ht="102">
      <c r="A6" s="7">
        <v>4</v>
      </c>
      <c r="B6" s="7">
        <v>12</v>
      </c>
      <c r="C6" s="7" t="s">
        <v>1042</v>
      </c>
      <c r="D6" s="7" t="s">
        <v>38</v>
      </c>
      <c r="E6" s="8" t="s">
        <v>39</v>
      </c>
      <c r="F6" s="8" t="s">
        <v>34</v>
      </c>
      <c r="G6" s="10" t="s">
        <v>79</v>
      </c>
      <c r="H6" s="8" t="s">
        <v>80</v>
      </c>
      <c r="I6" s="10" t="s">
        <v>81</v>
      </c>
      <c r="J6" s="8" t="s">
        <v>82</v>
      </c>
      <c r="K6" s="10" t="s">
        <v>83</v>
      </c>
      <c r="L6" s="160">
        <v>228534</v>
      </c>
    </row>
    <row r="7" spans="1:12" ht="127.5">
      <c r="A7" s="7">
        <v>5</v>
      </c>
      <c r="B7" s="7">
        <v>12</v>
      </c>
      <c r="C7" s="7" t="s">
        <v>40</v>
      </c>
      <c r="D7" s="7" t="s">
        <v>41</v>
      </c>
      <c r="E7" s="8" t="s">
        <v>42</v>
      </c>
      <c r="F7" s="8" t="s">
        <v>34</v>
      </c>
      <c r="G7" s="10" t="s">
        <v>84</v>
      </c>
      <c r="H7" s="8" t="s">
        <v>85</v>
      </c>
      <c r="I7" s="10" t="s">
        <v>86</v>
      </c>
      <c r="J7" s="8" t="s">
        <v>228</v>
      </c>
      <c r="K7" s="10" t="s">
        <v>87</v>
      </c>
      <c r="L7" s="160">
        <v>240000</v>
      </c>
    </row>
    <row r="8" spans="1:12" ht="114.75">
      <c r="A8" s="7">
        <v>6</v>
      </c>
      <c r="B8" s="7">
        <v>13</v>
      </c>
      <c r="C8" s="7" t="s">
        <v>1188</v>
      </c>
      <c r="D8" s="7" t="s">
        <v>41</v>
      </c>
      <c r="E8" s="8" t="s">
        <v>43</v>
      </c>
      <c r="F8" s="8" t="s">
        <v>34</v>
      </c>
      <c r="G8" s="10" t="s">
        <v>88</v>
      </c>
      <c r="H8" s="8" t="s">
        <v>89</v>
      </c>
      <c r="I8" s="10" t="s">
        <v>90</v>
      </c>
      <c r="J8" s="8" t="s">
        <v>229</v>
      </c>
      <c r="K8" s="10" t="s">
        <v>91</v>
      </c>
      <c r="L8" s="160">
        <v>88560</v>
      </c>
    </row>
    <row r="9" spans="1:12" ht="153">
      <c r="A9" s="7">
        <v>7</v>
      </c>
      <c r="B9" s="7">
        <v>4</v>
      </c>
      <c r="C9" s="7">
        <v>1</v>
      </c>
      <c r="D9" s="7" t="s">
        <v>32</v>
      </c>
      <c r="E9" s="8" t="s">
        <v>44</v>
      </c>
      <c r="F9" s="8" t="s">
        <v>45</v>
      </c>
      <c r="G9" s="10" t="s">
        <v>92</v>
      </c>
      <c r="H9" s="8" t="s">
        <v>93</v>
      </c>
      <c r="I9" s="10" t="s">
        <v>430</v>
      </c>
      <c r="J9" s="8" t="s">
        <v>230</v>
      </c>
      <c r="K9" s="10" t="s">
        <v>431</v>
      </c>
      <c r="L9" s="160">
        <v>718500</v>
      </c>
    </row>
    <row r="10" spans="1:12" ht="89.25">
      <c r="A10" s="7">
        <v>8</v>
      </c>
      <c r="B10" s="7">
        <v>10</v>
      </c>
      <c r="C10" s="7" t="s">
        <v>941</v>
      </c>
      <c r="D10" s="7" t="s">
        <v>46</v>
      </c>
      <c r="E10" s="8" t="s">
        <v>47</v>
      </c>
      <c r="F10" s="8" t="s">
        <v>187</v>
      </c>
      <c r="G10" s="10" t="s">
        <v>432</v>
      </c>
      <c r="H10" s="8" t="s">
        <v>433</v>
      </c>
      <c r="I10" s="10" t="s">
        <v>434</v>
      </c>
      <c r="J10" s="8" t="s">
        <v>435</v>
      </c>
      <c r="K10" s="10" t="s">
        <v>436</v>
      </c>
      <c r="L10" s="160">
        <v>700000</v>
      </c>
    </row>
    <row r="11" spans="1:12" ht="89.25">
      <c r="A11" s="7">
        <v>9</v>
      </c>
      <c r="B11" s="7">
        <v>10</v>
      </c>
      <c r="C11" s="7" t="s">
        <v>48</v>
      </c>
      <c r="D11" s="7" t="s">
        <v>46</v>
      </c>
      <c r="E11" s="8" t="s">
        <v>49</v>
      </c>
      <c r="F11" s="8" t="s">
        <v>187</v>
      </c>
      <c r="G11" s="10" t="s">
        <v>432</v>
      </c>
      <c r="H11" s="8" t="s">
        <v>433</v>
      </c>
      <c r="I11" s="10" t="s">
        <v>437</v>
      </c>
      <c r="J11" s="8" t="s">
        <v>438</v>
      </c>
      <c r="K11" s="10" t="s">
        <v>436</v>
      </c>
      <c r="L11" s="160">
        <v>100000</v>
      </c>
    </row>
    <row r="12" spans="1:12" ht="165.75">
      <c r="A12" s="7">
        <v>10</v>
      </c>
      <c r="B12" s="7">
        <v>10</v>
      </c>
      <c r="C12" s="7" t="s">
        <v>48</v>
      </c>
      <c r="D12" s="7" t="s">
        <v>46</v>
      </c>
      <c r="E12" s="8" t="s">
        <v>50</v>
      </c>
      <c r="F12" s="8" t="s">
        <v>187</v>
      </c>
      <c r="G12" s="10" t="s">
        <v>432</v>
      </c>
      <c r="H12" s="8" t="s">
        <v>433</v>
      </c>
      <c r="I12" s="10" t="s">
        <v>434</v>
      </c>
      <c r="J12" s="8" t="s">
        <v>439</v>
      </c>
      <c r="K12" s="10" t="s">
        <v>436</v>
      </c>
      <c r="L12" s="160">
        <v>571499.4</v>
      </c>
    </row>
    <row r="13" spans="1:12" ht="89.25">
      <c r="A13" s="7">
        <v>11</v>
      </c>
      <c r="B13" s="7">
        <v>13</v>
      </c>
      <c r="C13" s="7" t="s">
        <v>51</v>
      </c>
      <c r="D13" s="7" t="s">
        <v>52</v>
      </c>
      <c r="E13" s="8" t="s">
        <v>53</v>
      </c>
      <c r="F13" s="8" t="s">
        <v>187</v>
      </c>
      <c r="G13" s="10" t="s">
        <v>440</v>
      </c>
      <c r="H13" s="8" t="s">
        <v>20</v>
      </c>
      <c r="I13" s="10" t="s">
        <v>21</v>
      </c>
      <c r="J13" s="8" t="s">
        <v>22</v>
      </c>
      <c r="K13" s="10" t="s">
        <v>23</v>
      </c>
      <c r="L13" s="160">
        <v>150000</v>
      </c>
    </row>
    <row r="14" spans="1:12" ht="89.25">
      <c r="A14" s="7">
        <v>12</v>
      </c>
      <c r="B14" s="7">
        <v>13</v>
      </c>
      <c r="C14" s="7" t="s">
        <v>51</v>
      </c>
      <c r="D14" s="7" t="s">
        <v>52</v>
      </c>
      <c r="E14" s="8" t="s">
        <v>54</v>
      </c>
      <c r="F14" s="8" t="s">
        <v>187</v>
      </c>
      <c r="G14" s="10" t="s">
        <v>24</v>
      </c>
      <c r="H14" s="8" t="s">
        <v>20</v>
      </c>
      <c r="I14" s="10" t="s">
        <v>21</v>
      </c>
      <c r="J14" s="8" t="s">
        <v>22</v>
      </c>
      <c r="K14" s="10" t="s">
        <v>25</v>
      </c>
      <c r="L14" s="160">
        <v>200000</v>
      </c>
    </row>
    <row r="15" spans="1:12" ht="127.5">
      <c r="A15" s="7">
        <v>13</v>
      </c>
      <c r="B15" s="7">
        <v>13</v>
      </c>
      <c r="C15" s="7" t="s">
        <v>51</v>
      </c>
      <c r="D15" s="7" t="s">
        <v>52</v>
      </c>
      <c r="E15" s="8" t="s">
        <v>55</v>
      </c>
      <c r="F15" s="8" t="s">
        <v>187</v>
      </c>
      <c r="G15" s="10" t="s">
        <v>26</v>
      </c>
      <c r="H15" s="8" t="s">
        <v>27</v>
      </c>
      <c r="I15" s="10" t="s">
        <v>28</v>
      </c>
      <c r="J15" s="8" t="s">
        <v>22</v>
      </c>
      <c r="K15" s="10" t="s">
        <v>29</v>
      </c>
      <c r="L15" s="160">
        <v>100000</v>
      </c>
    </row>
    <row r="16" spans="1:12" ht="114.75">
      <c r="A16" s="7">
        <v>14</v>
      </c>
      <c r="B16" s="7">
        <v>13</v>
      </c>
      <c r="C16" s="7" t="s">
        <v>51</v>
      </c>
      <c r="D16" s="7" t="s">
        <v>52</v>
      </c>
      <c r="E16" s="8" t="s">
        <v>56</v>
      </c>
      <c r="F16" s="8" t="s">
        <v>187</v>
      </c>
      <c r="G16" s="10" t="s">
        <v>30</v>
      </c>
      <c r="H16" s="8" t="s">
        <v>475</v>
      </c>
      <c r="I16" s="10" t="s">
        <v>21</v>
      </c>
      <c r="J16" s="8" t="s">
        <v>476</v>
      </c>
      <c r="K16" s="10" t="s">
        <v>477</v>
      </c>
      <c r="L16" s="160">
        <v>240000</v>
      </c>
    </row>
    <row r="17" spans="1:12" ht="165.75">
      <c r="A17" s="7">
        <v>15</v>
      </c>
      <c r="B17" s="7">
        <v>12</v>
      </c>
      <c r="C17" s="7">
        <v>1</v>
      </c>
      <c r="D17" s="7" t="s">
        <v>32</v>
      </c>
      <c r="E17" s="8" t="s">
        <v>57</v>
      </c>
      <c r="F17" s="8" t="s">
        <v>58</v>
      </c>
      <c r="G17" s="10" t="s">
        <v>107</v>
      </c>
      <c r="H17" s="8" t="s">
        <v>108</v>
      </c>
      <c r="I17" s="10" t="s">
        <v>109</v>
      </c>
      <c r="J17" s="8" t="s">
        <v>231</v>
      </c>
      <c r="K17" s="10" t="s">
        <v>110</v>
      </c>
      <c r="L17" s="160">
        <v>46000</v>
      </c>
    </row>
    <row r="18" spans="1:12" ht="178.5">
      <c r="A18" s="7">
        <v>16</v>
      </c>
      <c r="B18" s="7">
        <v>7</v>
      </c>
      <c r="C18" s="7" t="s">
        <v>59</v>
      </c>
      <c r="D18" s="7" t="s">
        <v>60</v>
      </c>
      <c r="E18" s="8" t="s">
        <v>61</v>
      </c>
      <c r="F18" s="8" t="s">
        <v>58</v>
      </c>
      <c r="G18" s="10" t="s">
        <v>111</v>
      </c>
      <c r="H18" s="8" t="s">
        <v>112</v>
      </c>
      <c r="I18" s="10" t="s">
        <v>113</v>
      </c>
      <c r="J18" s="8" t="s">
        <v>232</v>
      </c>
      <c r="K18" s="10" t="s">
        <v>114</v>
      </c>
      <c r="L18" s="160">
        <v>29946</v>
      </c>
    </row>
    <row r="19" spans="1:12" ht="204">
      <c r="A19" s="7">
        <v>17</v>
      </c>
      <c r="B19" s="7">
        <v>2</v>
      </c>
      <c r="C19" s="7" t="s">
        <v>177</v>
      </c>
      <c r="D19" s="7" t="s">
        <v>185</v>
      </c>
      <c r="E19" s="8" t="s">
        <v>62</v>
      </c>
      <c r="F19" s="8" t="s">
        <v>58</v>
      </c>
      <c r="G19" s="10" t="s">
        <v>115</v>
      </c>
      <c r="H19" s="8" t="s">
        <v>116</v>
      </c>
      <c r="I19" s="10" t="s">
        <v>117</v>
      </c>
      <c r="J19" s="8" t="s">
        <v>233</v>
      </c>
      <c r="K19" s="10" t="s">
        <v>118</v>
      </c>
      <c r="L19" s="160">
        <v>350000</v>
      </c>
    </row>
    <row r="20" spans="1:12" ht="216.75">
      <c r="A20" s="7">
        <v>18</v>
      </c>
      <c r="B20" s="7">
        <v>12</v>
      </c>
      <c r="C20" s="7" t="s">
        <v>716</v>
      </c>
      <c r="D20" s="7" t="s">
        <v>63</v>
      </c>
      <c r="E20" s="8" t="s">
        <v>64</v>
      </c>
      <c r="F20" s="8" t="s">
        <v>58</v>
      </c>
      <c r="G20" s="10" t="s">
        <v>119</v>
      </c>
      <c r="H20" s="8" t="s">
        <v>120</v>
      </c>
      <c r="I20" s="11" t="s">
        <v>121</v>
      </c>
      <c r="J20" s="8" t="s">
        <v>231</v>
      </c>
      <c r="K20" s="10" t="s">
        <v>122</v>
      </c>
      <c r="L20" s="160">
        <v>50000</v>
      </c>
    </row>
    <row r="21" spans="1:12" ht="178.5">
      <c r="A21" s="7">
        <v>19</v>
      </c>
      <c r="B21" s="7">
        <v>2</v>
      </c>
      <c r="C21" s="7" t="s">
        <v>48</v>
      </c>
      <c r="D21" s="7" t="s">
        <v>185</v>
      </c>
      <c r="E21" s="8" t="s">
        <v>65</v>
      </c>
      <c r="F21" s="8" t="s">
        <v>58</v>
      </c>
      <c r="G21" s="10" t="s">
        <v>123</v>
      </c>
      <c r="H21" s="8" t="s">
        <v>124</v>
      </c>
      <c r="I21" s="10" t="s">
        <v>125</v>
      </c>
      <c r="J21" s="8" t="s">
        <v>233</v>
      </c>
      <c r="K21" s="10" t="s">
        <v>129</v>
      </c>
      <c r="L21" s="160">
        <v>25000</v>
      </c>
    </row>
    <row r="22" spans="1:12" ht="127.5">
      <c r="A22" s="7">
        <v>20</v>
      </c>
      <c r="B22" s="7">
        <v>2</v>
      </c>
      <c r="C22" s="7" t="s">
        <v>1042</v>
      </c>
      <c r="D22" s="7" t="s">
        <v>66</v>
      </c>
      <c r="E22" s="8" t="s">
        <v>67</v>
      </c>
      <c r="F22" s="8" t="s">
        <v>58</v>
      </c>
      <c r="G22" s="10" t="s">
        <v>130</v>
      </c>
      <c r="H22" s="8" t="s">
        <v>131</v>
      </c>
      <c r="I22" s="10" t="s">
        <v>132</v>
      </c>
      <c r="J22" s="8" t="s">
        <v>229</v>
      </c>
      <c r="K22" s="10" t="s">
        <v>133</v>
      </c>
      <c r="L22" s="160">
        <v>140000</v>
      </c>
    </row>
    <row r="23" spans="1:12" ht="229.5">
      <c r="A23" s="7">
        <v>21</v>
      </c>
      <c r="B23" s="7">
        <v>13</v>
      </c>
      <c r="C23" s="7">
        <v>5</v>
      </c>
      <c r="D23" s="7" t="s">
        <v>32</v>
      </c>
      <c r="E23" s="8" t="s">
        <v>68</v>
      </c>
      <c r="F23" s="8" t="s">
        <v>58</v>
      </c>
      <c r="G23" s="10" t="s">
        <v>134</v>
      </c>
      <c r="H23" s="8" t="s">
        <v>253</v>
      </c>
      <c r="I23" s="10" t="s">
        <v>254</v>
      </c>
      <c r="J23" s="8" t="s">
        <v>234</v>
      </c>
      <c r="K23" s="10" t="s">
        <v>255</v>
      </c>
      <c r="L23" s="160">
        <v>141000</v>
      </c>
    </row>
    <row r="24" spans="1:12" ht="114.75">
      <c r="A24" s="7">
        <v>22</v>
      </c>
      <c r="B24" s="7">
        <v>13</v>
      </c>
      <c r="C24" s="7">
        <v>5</v>
      </c>
      <c r="D24" s="7" t="s">
        <v>32</v>
      </c>
      <c r="E24" s="8" t="s">
        <v>215</v>
      </c>
      <c r="F24" s="8" t="s">
        <v>58</v>
      </c>
      <c r="G24" s="10" t="s">
        <v>256</v>
      </c>
      <c r="H24" s="8" t="s">
        <v>257</v>
      </c>
      <c r="I24" s="10" t="s">
        <v>258</v>
      </c>
      <c r="J24" s="8" t="s">
        <v>234</v>
      </c>
      <c r="K24" s="10" t="s">
        <v>94</v>
      </c>
      <c r="L24" s="160">
        <v>100000</v>
      </c>
    </row>
    <row r="25" spans="1:12" ht="127.5">
      <c r="A25" s="7">
        <v>23</v>
      </c>
      <c r="B25" s="7">
        <v>2</v>
      </c>
      <c r="C25" s="7" t="s">
        <v>1042</v>
      </c>
      <c r="D25" s="7" t="s">
        <v>185</v>
      </c>
      <c r="E25" s="8" t="s">
        <v>216</v>
      </c>
      <c r="F25" s="8" t="s">
        <v>58</v>
      </c>
      <c r="G25" s="10" t="s">
        <v>95</v>
      </c>
      <c r="H25" s="8" t="s">
        <v>96</v>
      </c>
      <c r="I25" s="10" t="s">
        <v>97</v>
      </c>
      <c r="J25" s="8" t="s">
        <v>229</v>
      </c>
      <c r="K25" s="10" t="s">
        <v>592</v>
      </c>
      <c r="L25" s="160">
        <v>130000</v>
      </c>
    </row>
    <row r="26" spans="1:12" ht="153">
      <c r="A26" s="7">
        <v>24</v>
      </c>
      <c r="B26" s="7">
        <v>2</v>
      </c>
      <c r="C26" s="7">
        <v>4</v>
      </c>
      <c r="D26" s="7" t="s">
        <v>185</v>
      </c>
      <c r="E26" s="8" t="s">
        <v>217</v>
      </c>
      <c r="F26" s="8" t="s">
        <v>58</v>
      </c>
      <c r="G26" s="10" t="s">
        <v>155</v>
      </c>
      <c r="H26" s="8" t="s">
        <v>156</v>
      </c>
      <c r="I26" s="10" t="s">
        <v>157</v>
      </c>
      <c r="J26" s="8" t="s">
        <v>229</v>
      </c>
      <c r="K26" s="10" t="s">
        <v>158</v>
      </c>
      <c r="L26" s="160">
        <v>109000</v>
      </c>
    </row>
    <row r="27" spans="1:12" ht="140.25">
      <c r="A27" s="7">
        <v>25</v>
      </c>
      <c r="B27" s="7">
        <v>2</v>
      </c>
      <c r="C27" s="7">
        <v>4</v>
      </c>
      <c r="D27" s="7" t="s">
        <v>185</v>
      </c>
      <c r="E27" s="8" t="s">
        <v>218</v>
      </c>
      <c r="F27" s="8" t="s">
        <v>58</v>
      </c>
      <c r="G27" s="10" t="s">
        <v>159</v>
      </c>
      <c r="H27" s="8" t="s">
        <v>160</v>
      </c>
      <c r="I27" s="10" t="s">
        <v>161</v>
      </c>
      <c r="J27" s="8" t="s">
        <v>229</v>
      </c>
      <c r="K27" s="10" t="s">
        <v>162</v>
      </c>
      <c r="L27" s="160">
        <v>80000</v>
      </c>
    </row>
    <row r="28" spans="1:12" ht="127.5">
      <c r="A28" s="7">
        <v>26</v>
      </c>
      <c r="B28" s="7">
        <v>2</v>
      </c>
      <c r="C28" s="7" t="s">
        <v>1042</v>
      </c>
      <c r="D28" s="7" t="s">
        <v>185</v>
      </c>
      <c r="E28" s="8" t="s">
        <v>219</v>
      </c>
      <c r="F28" s="8" t="s">
        <v>58</v>
      </c>
      <c r="G28" s="10" t="s">
        <v>163</v>
      </c>
      <c r="H28" s="8" t="s">
        <v>164</v>
      </c>
      <c r="I28" s="10" t="s">
        <v>165</v>
      </c>
      <c r="J28" s="8" t="s">
        <v>235</v>
      </c>
      <c r="K28" s="10" t="s">
        <v>166</v>
      </c>
      <c r="L28" s="160">
        <v>25000</v>
      </c>
    </row>
    <row r="29" spans="1:12" ht="89.25">
      <c r="A29" s="7">
        <v>27</v>
      </c>
      <c r="B29" s="7">
        <v>2</v>
      </c>
      <c r="C29" s="7">
        <v>4</v>
      </c>
      <c r="D29" s="7" t="s">
        <v>185</v>
      </c>
      <c r="E29" s="8" t="s">
        <v>220</v>
      </c>
      <c r="F29" s="8" t="s">
        <v>58</v>
      </c>
      <c r="G29" s="10" t="s">
        <v>163</v>
      </c>
      <c r="H29" s="8" t="s">
        <v>164</v>
      </c>
      <c r="I29" s="10" t="s">
        <v>167</v>
      </c>
      <c r="J29" s="8" t="s">
        <v>229</v>
      </c>
      <c r="K29" s="10" t="s">
        <v>168</v>
      </c>
      <c r="L29" s="160">
        <v>50000</v>
      </c>
    </row>
    <row r="30" spans="1:12" ht="153">
      <c r="A30" s="7">
        <v>28</v>
      </c>
      <c r="B30" s="7">
        <v>13</v>
      </c>
      <c r="C30" s="7">
        <v>2</v>
      </c>
      <c r="D30" s="7" t="s">
        <v>185</v>
      </c>
      <c r="E30" s="8" t="s">
        <v>221</v>
      </c>
      <c r="F30" s="8" t="s">
        <v>222</v>
      </c>
      <c r="G30" s="10" t="s">
        <v>169</v>
      </c>
      <c r="H30" s="8" t="s">
        <v>170</v>
      </c>
      <c r="I30" s="10" t="s">
        <v>18</v>
      </c>
      <c r="J30" s="8" t="s">
        <v>236</v>
      </c>
      <c r="K30" s="10" t="s">
        <v>19</v>
      </c>
      <c r="L30" s="160">
        <v>50000</v>
      </c>
    </row>
    <row r="31" spans="1:12" ht="153">
      <c r="A31" s="7">
        <v>29</v>
      </c>
      <c r="B31" s="7">
        <v>3</v>
      </c>
      <c r="C31" s="7">
        <v>2</v>
      </c>
      <c r="D31" s="7" t="s">
        <v>223</v>
      </c>
      <c r="E31" s="8" t="s">
        <v>224</v>
      </c>
      <c r="F31" s="8" t="s">
        <v>222</v>
      </c>
      <c r="G31" s="10" t="s">
        <v>181</v>
      </c>
      <c r="H31" s="8" t="s">
        <v>182</v>
      </c>
      <c r="I31" s="10" t="s">
        <v>183</v>
      </c>
      <c r="J31" s="8" t="s">
        <v>237</v>
      </c>
      <c r="K31" s="10" t="s">
        <v>184</v>
      </c>
      <c r="L31" s="160">
        <v>50000</v>
      </c>
    </row>
    <row r="32" spans="1:12" ht="153">
      <c r="A32" s="7">
        <v>30</v>
      </c>
      <c r="B32" s="7">
        <v>3</v>
      </c>
      <c r="C32" s="7">
        <v>2</v>
      </c>
      <c r="D32" s="7" t="s">
        <v>223</v>
      </c>
      <c r="E32" s="8" t="s">
        <v>225</v>
      </c>
      <c r="F32" s="8" t="s">
        <v>222</v>
      </c>
      <c r="G32" s="10" t="s">
        <v>181</v>
      </c>
      <c r="H32" s="8" t="s">
        <v>182</v>
      </c>
      <c r="I32" s="10" t="s">
        <v>183</v>
      </c>
      <c r="J32" s="8" t="s">
        <v>238</v>
      </c>
      <c r="K32" s="10" t="s">
        <v>184</v>
      </c>
      <c r="L32" s="160">
        <v>50000</v>
      </c>
    </row>
    <row r="33" spans="1:12" ht="153">
      <c r="A33" s="7">
        <v>31</v>
      </c>
      <c r="B33" s="7">
        <v>4</v>
      </c>
      <c r="C33" s="7">
        <v>3</v>
      </c>
      <c r="D33" s="7" t="s">
        <v>185</v>
      </c>
      <c r="E33" s="8" t="s">
        <v>186</v>
      </c>
      <c r="F33" s="8" t="s">
        <v>187</v>
      </c>
      <c r="G33" s="10" t="s">
        <v>188</v>
      </c>
      <c r="H33" s="7" t="s">
        <v>189</v>
      </c>
      <c r="I33" s="10" t="s">
        <v>190</v>
      </c>
      <c r="J33" s="8" t="s">
        <v>191</v>
      </c>
      <c r="K33" s="10" t="s">
        <v>192</v>
      </c>
      <c r="L33" s="160">
        <v>90000</v>
      </c>
    </row>
    <row r="34" spans="1:12" ht="153">
      <c r="A34" s="7">
        <v>32</v>
      </c>
      <c r="B34" s="7">
        <v>3</v>
      </c>
      <c r="C34" s="7">
        <v>1.5</v>
      </c>
      <c r="D34" s="7" t="s">
        <v>185</v>
      </c>
      <c r="E34" s="8" t="s">
        <v>193</v>
      </c>
      <c r="F34" s="8" t="s">
        <v>194</v>
      </c>
      <c r="G34" s="10" t="s">
        <v>195</v>
      </c>
      <c r="H34" s="7" t="s">
        <v>196</v>
      </c>
      <c r="I34" s="10" t="s">
        <v>197</v>
      </c>
      <c r="J34" s="8" t="s">
        <v>198</v>
      </c>
      <c r="K34" s="10" t="s">
        <v>199</v>
      </c>
      <c r="L34" s="160">
        <v>80000</v>
      </c>
    </row>
    <row r="35" spans="1:12" ht="12.75">
      <c r="A35" s="12"/>
      <c r="B35" s="13"/>
      <c r="C35" s="13"/>
      <c r="D35" s="13"/>
      <c r="E35" s="14"/>
      <c r="F35" s="15"/>
      <c r="G35" s="16"/>
      <c r="H35" s="12"/>
      <c r="I35" s="16"/>
      <c r="J35" s="13"/>
      <c r="K35" s="17" t="s">
        <v>200</v>
      </c>
      <c r="L35" s="161">
        <f>SUM(L3:L34)</f>
        <v>6409911.26</v>
      </c>
    </row>
  </sheetData>
  <sheetProtection/>
  <printOptions/>
  <pageMargins left="0.7480314960629921" right="0.7480314960629921" top="0.984251968503937" bottom="0.984251968503937" header="0.5118110236220472" footer="0.5118110236220472"/>
  <pageSetup horizontalDpi="600" verticalDpi="600" orientation="landscape" paperSize="8" scale="54" r:id="rId1"/>
  <rowBreaks count="1" manualBreakCount="1">
    <brk id="25" max="11" man="1"/>
  </rowBreaks>
</worksheet>
</file>

<file path=xl/worksheets/sheet4.xml><?xml version="1.0" encoding="utf-8"?>
<worksheet xmlns="http://schemas.openxmlformats.org/spreadsheetml/2006/main" xmlns:r="http://schemas.openxmlformats.org/officeDocument/2006/relationships">
  <sheetPr>
    <pageSetUpPr fitToPage="1"/>
  </sheetPr>
  <dimension ref="A3:C9"/>
  <sheetViews>
    <sheetView tabSelected="1" zoomScalePageLayoutView="0" workbookViewId="0" topLeftCell="A1">
      <selection activeCell="B12" sqref="B12"/>
    </sheetView>
  </sheetViews>
  <sheetFormatPr defaultColWidth="9.00390625" defaultRowHeight="12.75"/>
  <cols>
    <col min="1" max="1" width="4.625" style="0" bestFit="1" customWidth="1"/>
    <col min="2" max="2" width="80.25390625" style="0" customWidth="1"/>
    <col min="3" max="3" width="42.75390625" style="0" customWidth="1"/>
  </cols>
  <sheetData>
    <row r="3" spans="1:3" ht="15.75">
      <c r="A3" s="18"/>
      <c r="B3" s="18"/>
      <c r="C3" s="19"/>
    </row>
    <row r="4" spans="1:3" ht="15.75">
      <c r="A4" s="177" t="s">
        <v>201</v>
      </c>
      <c r="B4" s="177"/>
      <c r="C4" s="177"/>
    </row>
    <row r="5" spans="1:3" ht="15.75">
      <c r="A5" s="20" t="s">
        <v>202</v>
      </c>
      <c r="B5" s="20" t="s">
        <v>209</v>
      </c>
      <c r="C5" s="21">
        <f>'PK IZ'!L41</f>
        <v>7354870</v>
      </c>
    </row>
    <row r="6" spans="1:3" ht="15.75">
      <c r="A6" s="20" t="s">
        <v>203</v>
      </c>
      <c r="B6" s="20" t="s">
        <v>208</v>
      </c>
      <c r="C6" s="21">
        <f>SiR!L224</f>
        <v>3997485.590000001</v>
      </c>
    </row>
    <row r="7" spans="1:3" ht="15.75">
      <c r="A7" s="20" t="s">
        <v>204</v>
      </c>
      <c r="B7" s="22" t="s">
        <v>207</v>
      </c>
      <c r="C7" s="21">
        <f>'PO IZ'!L35</f>
        <v>6409911.26</v>
      </c>
    </row>
    <row r="8" spans="1:3" ht="15.75">
      <c r="A8" s="23"/>
      <c r="B8" s="24" t="s">
        <v>205</v>
      </c>
      <c r="C8" s="25">
        <f>SUM(C5:C7)</f>
        <v>17762266.85</v>
      </c>
    </row>
    <row r="9" spans="1:3" ht="15.75">
      <c r="A9" s="18"/>
      <c r="B9" s="178" t="s">
        <v>206</v>
      </c>
      <c r="C9" s="178"/>
    </row>
  </sheetData>
  <sheetProtection/>
  <mergeCells count="2">
    <mergeCell ref="A4:C4"/>
    <mergeCell ref="B9:C9"/>
  </mergeCells>
  <printOptions/>
  <pageMargins left="0.7480314960629921" right="0.7480314960629921" top="0.984251968503937" bottom="0.984251968503937" header="0.5118110236220472" footer="0.5118110236220472"/>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Agata Markuszewska</cp:lastModifiedBy>
  <cp:lastPrinted>2016-04-15T08:03:32Z</cp:lastPrinted>
  <dcterms:created xsi:type="dcterms:W3CDTF">1997-02-26T13:46:56Z</dcterms:created>
  <dcterms:modified xsi:type="dcterms:W3CDTF">2016-04-20T06:22:16Z</dcterms:modified>
  <cp:category/>
  <cp:version/>
  <cp:contentType/>
  <cp:contentStatus/>
</cp:coreProperties>
</file>